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sallistujat ja seuranta" sheetId="1" r:id="rId4"/>
    <sheet state="visible" name="Pelitulokset" sheetId="2" r:id="rId5"/>
    <sheet state="visible" name="Säännöt ja ohjeet" sheetId="3" r:id="rId6"/>
    <sheet state="visible" name="Hall of heroes" sheetId="4" r:id="rId7"/>
  </sheets>
  <definedNames>
    <definedName hidden="1" localSheetId="0" name="_xlnm._FilterDatabase">'Osallistujat ja seuranta'!$B$4:$Q$30</definedName>
  </definedNames>
  <calcPr/>
</workbook>
</file>

<file path=xl/sharedStrings.xml><?xml version="1.0" encoding="utf-8"?>
<sst xmlns="http://schemas.openxmlformats.org/spreadsheetml/2006/main" count="511" uniqueCount="147">
  <si>
    <t>Osallistujat</t>
  </si>
  <si>
    <t>Tulokset</t>
  </si>
  <si>
    <t>Pelaaja nro</t>
  </si>
  <si>
    <t>Nimi</t>
  </si>
  <si>
    <t>Virallinen aloitustaso</t>
  </si>
  <si>
    <t>aloitus GoR</t>
  </si>
  <si>
    <t>Voitot</t>
  </si>
  <si>
    <t>Pelit</t>
  </si>
  <si>
    <t>Kerhotaso</t>
  </si>
  <si>
    <t>Nykyinen rating</t>
  </si>
  <si>
    <t>Huippu kerhotaso</t>
  </si>
  <si>
    <t>Huippu rating</t>
  </si>
  <si>
    <t>Huipun rating nousu</t>
  </si>
  <si>
    <t>Uniikit pelipäivät</t>
  </si>
  <si>
    <t>Tason nousu ranking</t>
  </si>
  <si>
    <t>Eniten voittoja ranking</t>
  </si>
  <si>
    <t>Kerho ranking</t>
  </si>
  <si>
    <t>Joni</t>
  </si>
  <si>
    <t>10 kyu</t>
  </si>
  <si>
    <t>Aleksi</t>
  </si>
  <si>
    <t>3 kyu</t>
  </si>
  <si>
    <t>Olli</t>
  </si>
  <si>
    <t>4 dan</t>
  </si>
  <si>
    <t>Jussa</t>
  </si>
  <si>
    <t>6 kyu</t>
  </si>
  <si>
    <t>Peitsa</t>
  </si>
  <si>
    <t>Kulkija</t>
  </si>
  <si>
    <t>7 kyu</t>
  </si>
  <si>
    <t>Markku</t>
  </si>
  <si>
    <t>2 dan</t>
  </si>
  <si>
    <t>Lauri</t>
  </si>
  <si>
    <t>5 kyu</t>
  </si>
  <si>
    <t>Eveliina</t>
  </si>
  <si>
    <t>9 kyu</t>
  </si>
  <si>
    <t>Tomi</t>
  </si>
  <si>
    <t>Mikko</t>
  </si>
  <si>
    <t>2 kyu</t>
  </si>
  <si>
    <t>Timo</t>
  </si>
  <si>
    <t>3 dan</t>
  </si>
  <si>
    <t>Heikki</t>
  </si>
  <si>
    <t>Tim</t>
  </si>
  <si>
    <t>1 kyu</t>
  </si>
  <si>
    <t>Mikko S.</t>
  </si>
  <si>
    <t>11 kyu</t>
  </si>
  <si>
    <t>Juuso</t>
  </si>
  <si>
    <t xml:space="preserve">Aura </t>
  </si>
  <si>
    <t>Oiva</t>
  </si>
  <si>
    <t>Teemu</t>
  </si>
  <si>
    <t>Hleb</t>
  </si>
  <si>
    <t>14 kyu</t>
  </si>
  <si>
    <t>Riikka</t>
  </si>
  <si>
    <t>13 kyu</t>
  </si>
  <si>
    <t>Ville</t>
  </si>
  <si>
    <t>Kerhon keskimääräinen aloitustaso</t>
  </si>
  <si>
    <t>Kerhon nykyinen keskitaso</t>
  </si>
  <si>
    <t>Pelaaja nro. --&gt;</t>
  </si>
  <si>
    <t>Koko kerho ka.</t>
  </si>
  <si>
    <t>Pelitulosten kirjaukset</t>
  </si>
  <si>
    <t>Apulaskenta</t>
  </si>
  <si>
    <t>Laskenta</t>
  </si>
  <si>
    <t>Pelaajien juokseva rating</t>
  </si>
  <si>
    <t>Pelaaja 1</t>
  </si>
  <si>
    <t>Pelaaja 2 (heikompi)</t>
  </si>
  <si>
    <t>Tasoituskivet (heikommalle)</t>
  </si>
  <si>
    <t>Voittaja (nimi)</t>
  </si>
  <si>
    <t>päivämäärä</t>
  </si>
  <si>
    <t>Täyttäminen aloitettu?</t>
  </si>
  <si>
    <t>Pelaaja 1 olemassa?</t>
  </si>
  <si>
    <t>Pelaaja 2 olemassa?</t>
  </si>
  <si>
    <t>Pelaajat eri pelaajia?</t>
  </si>
  <si>
    <t>Voittaja ilmoitettu oikein?</t>
  </si>
  <si>
    <t>Kaikki täytetty?</t>
  </si>
  <si>
    <t>Tiedot syötetty oikein?</t>
  </si>
  <si>
    <t>Pelaaja 1 rating</t>
  </si>
  <si>
    <t>Pelaaja 2 rating</t>
  </si>
  <si>
    <t>Rating ero (tasoitus huomioiden)</t>
  </si>
  <si>
    <t>Pelaaja 2 tasoitettu rating</t>
  </si>
  <si>
    <t>Pelaaja 1 Sa (Tulos)</t>
  </si>
  <si>
    <t>Pelaaja 1 Beta</t>
  </si>
  <si>
    <t>Pelaaja 2 Beta</t>
  </si>
  <si>
    <t>Pelaaja 1 Se 
(voittotodennäköisyys)</t>
  </si>
  <si>
    <t>Pelaaja 1 con</t>
  </si>
  <si>
    <t>Pelaaja 1 bonus</t>
  </si>
  <si>
    <t>Pelaaja 1 rating muutos</t>
  </si>
  <si>
    <t>Pelaaja 2 Sa (Tulos)</t>
  </si>
  <si>
    <t>Pelaaja 2 Se 
(voittotodennäköisyys)</t>
  </si>
  <si>
    <t>Pelaaja 2 con</t>
  </si>
  <si>
    <t>Pelaaja 2 bonus</t>
  </si>
  <si>
    <t>Pelaaja 2 rating muutos</t>
  </si>
  <si>
    <t>Pelaaja 1 pistemuutos (vanha, yksinkertainen)</t>
  </si>
  <si>
    <t>Pelaaja 2 pistemuutos (vanha, yksinkertainen)</t>
  </si>
  <si>
    <t>Aloitus!</t>
  </si>
  <si>
    <t>Jos pelejä tulee enemmän kuin tämän rivin yläpuolelle mahtuu, luo tämän rivin yläpuolelle lisää rivejä ja kopioi niihin tarvittavat kaavat "kopioraahaamalla" ne viereisestä rivistä (kaavoja pitkälle vasempaan tällä välilehdellä)</t>
  </si>
  <si>
    <t>Vielä varmempi jos luot uusia rivejä ennen viimeistä kirjausriviä, jolloin viittaukset kirjaukssiin säilyvät oikeina.</t>
  </si>
  <si>
    <t>Kerhopelien säännöt ja ohjeet</t>
  </si>
  <si>
    <t>Tähän kerhopelien seurantataulukoon on tarkoitus kerätä kerhon jäsenten välisien pelien tuloksia.</t>
  </si>
  <si>
    <t>Pelien kirjaaminen taulukkoon on täysin vapaaehtoista, mutta oletusarvoista. Jos jompi kumpi kerhopelaajista ei halua että peli kirjataan, se ilmoitetaan ennen peliä.</t>
  </si>
  <si>
    <t>Pelien tulokset kirjataan "Pelitulokset"-välilehdelle. Pakollisia kirjattavia tietoja ovat pelaajien nimet, voittaja ja pelissä käytetty tasoitus.</t>
  </si>
  <si>
    <t>Peleistä saa pistetä EGF:n virallisen pisteytysjärjestelmän mukaisesti, mutta jännitystä lisäämään on otettu pistemuutoksiin lisäkerroin (x2)! Tasoituspelit ovat sallittuja ja tasoituskivien määrän voi valita vapaasti.</t>
  </si>
  <si>
    <t>Myös jäsenmaksun maksamattomat pelaajat saavat osallistua kerhopeleihin, mutta jäsenmaksun maksaminen olisi erittäin toivottua! Jäsenmaksun voi maksaa Ollille</t>
  </si>
  <si>
    <t>Tuloksia kirjattaessa pelaajien nimien tulee löytyä "Osallistujat ja seuranta"-välilehdeltä osallistujalistasta. Jos pelaajan nimeä ei löydy osallistujien listalta, hänet voi lisätä listaan.</t>
  </si>
  <si>
    <t>Uuden pelaajan "virallinen aloitustaso" on hänen itsensä, kerhon tai EGD:n määrittämä. Aloitus rating-pisteet määräytyvät pelaajan virallisen GoR-luvun mukaan tai taulukon 1. perusteella.</t>
  </si>
  <si>
    <t>Tuloksia voi seurata "osallistujat ja seuranta"-välilehdellä. GoR pisteiden muutokset eivät suoraan vaikuta pelaajan "viralliseen tasoon", mutta DDK ja SDK (tiettyyn tasoon asti) tapauksissa tuloksilla voidaan helposti perustella nostoja.</t>
  </si>
  <si>
    <t>Tuloksia seurataan kausiluontoisesti, mutta kerhorating siirtyy kaudelta seuraavalle. Kauden päätyttyä tarkastetaan mahdolliset tasokorotukset hyvin pärjänneille pelaajille ja ehkä jopa jaetaan palkintoja ja kunniamainitoja!</t>
  </si>
  <si>
    <t>Jos pelaajan taso nousee virallisten tasokorotusten ansiosta kerhotason yläpuolelle, kerho GoR voidaan resetoida virallisen tasokorotuksen mukaiselle tasolle.</t>
  </si>
  <si>
    <t>Kerho pidättää oikeiden muuttaa uusien pelaajien aloitustasoa ja -ratingiä, jos se näyttää merkittävästi poikkeavan pelaajan suoriutumisesta. Muutos vaikuttaa takautuvasti kauden kaikkiin tuloksiin.</t>
  </si>
  <si>
    <t xml:space="preserve"> Pelipisteiden määräytyminen</t>
  </si>
  <si>
    <t>Taulukko 1. Aloitus GoR määräytyminen</t>
  </si>
  <si>
    <t>Virallinen taso</t>
  </si>
  <si>
    <t>Aloitus GoR</t>
  </si>
  <si>
    <t>Tason alaraja</t>
  </si>
  <si>
    <t>7 dan</t>
  </si>
  <si>
    <t>6 dan</t>
  </si>
  <si>
    <t>5 dan</t>
  </si>
  <si>
    <r>
      <rPr>
        <rFont val="Arial"/>
        <color rgb="FF333333"/>
      </rPr>
      <t xml:space="preserve">Lähde: </t>
    </r>
    <r>
      <rPr>
        <rFont val="Arial"/>
        <color rgb="FF1155CC"/>
        <u/>
      </rPr>
      <t>https://www.europeangodatabase.eu/EGD/EGF_rating_system.php</t>
    </r>
  </si>
  <si>
    <t>1 dan</t>
  </si>
  <si>
    <t>4 kyu</t>
  </si>
  <si>
    <t>8 kyu</t>
  </si>
  <si>
    <t>12 kyu</t>
  </si>
  <si>
    <t>15 kyu</t>
  </si>
  <si>
    <t>16 kyu</t>
  </si>
  <si>
    <t>17 kyu</t>
  </si>
  <si>
    <t>18 kyu</t>
  </si>
  <si>
    <t>19 kyu</t>
  </si>
  <si>
    <t>20 kyu</t>
  </si>
  <si>
    <t>Salainen EGF pisteiden lisäkertoimen säätöpaikka</t>
  </si>
  <si>
    <t>Kanpain mestari</t>
  </si>
  <si>
    <t>Kautta jäljellä</t>
  </si>
  <si>
    <t>Kausi loppuu</t>
  </si>
  <si>
    <t>Tittelin saa pelaaja, jolla on kauden paras huipputaso</t>
  </si>
  <si>
    <t>Ehdolla:</t>
  </si>
  <si>
    <t>(ehdokaslista puutteellinen, jos top 3 sisältää tasatilanteita)</t>
  </si>
  <si>
    <t>Kanpain nouseva tähti</t>
  </si>
  <si>
    <t>Tittelin saa pelaaja, joka on nostanut eniten rating pistetään (huippu - aloitus)</t>
  </si>
  <si>
    <t>Pistenousu</t>
  </si>
  <si>
    <t>Kanpain suurlähettiläs</t>
  </si>
  <si>
    <t>Tittelin saa pelaaja, joka on voittanut entien kerhopelejä</t>
  </si>
  <si>
    <t>Lohikäärmeen surmaaja</t>
  </si>
  <si>
    <t>Eveliina?</t>
  </si>
  <si>
    <t>Erikoismaininta pelaajalle, joka on vanginnut suurimman ryhmän pelissä</t>
  </si>
  <si>
    <t>(listaa pidetään yllä manuaalisesti tässä alla, valokuvatodisteet oikealle)</t>
  </si>
  <si>
    <t>Kivien määrä</t>
  </si>
  <si>
    <t>Ketä vastaan ja milloin?</t>
  </si>
  <si>
    <t>Lauri vs. Peitsa 13.10.2024</t>
  </si>
  <si>
    <t>Jussa vs Peitsa 13.10.2024</t>
  </si>
  <si>
    <t>Olli vs Tim 16.10.2024</t>
  </si>
  <si>
    <t>Eveliina vs Jussa 22.1.2025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</si>
</sst>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+#,##0_);(-#,##0)"/>
    <numFmt numFmtId="165" formatCode="#,##0.000"/>
    <numFmt numFmtId="166" formatCode="d.m.yyyy"/>
    <numFmt numFmtId="167" formatCode="0.0"/>
    <numFmt numFmtId="168" formatCode="dd.mm.yyyy"/>
    <numFmt numFmtId="169" formatCode="d.m."/>
  </numFmts>
  <fonts count="33">
    <font>
      <sz val="10.0"/>
      <color rgb="FF000000"/>
      <name val="Arial"/>
      <scheme val="minor"/>
    </font>
    <font>
      <b/>
      <sz val="11.0"/>
      <color theme="1"/>
      <name val="Arial"/>
      <scheme val="minor"/>
    </font>
    <font>
      <color theme="1"/>
      <name val="Arial"/>
      <scheme val="minor"/>
    </font>
    <font>
      <b/>
      <sz val="13.0"/>
      <color theme="1"/>
      <name val="Arial"/>
      <scheme val="minor"/>
    </font>
    <font/>
    <font>
      <b/>
      <color theme="1"/>
      <name val="Arial"/>
      <scheme val="minor"/>
    </font>
    <font>
      <b/>
      <color rgb="FF000000"/>
      <name val="Arial"/>
      <scheme val="minor"/>
    </font>
    <font>
      <color rgb="FF333333"/>
      <name val="&quot;Lucida Grande&quot;"/>
    </font>
    <font>
      <color rgb="FF000000"/>
      <name val="Arial"/>
      <scheme val="minor"/>
    </font>
    <font>
      <color rgb="FFCCCCCC"/>
      <name val="Arial"/>
      <scheme val="minor"/>
    </font>
    <font>
      <b/>
      <sz val="11.0"/>
      <color rgb="FF000000"/>
      <name val="Arial"/>
      <scheme val="minor"/>
    </font>
    <font>
      <b/>
      <sz val="11.0"/>
      <color rgb="FF999999"/>
      <name val="Arial"/>
      <scheme val="minor"/>
    </font>
    <font>
      <color rgb="FF999999"/>
      <name val="Arial"/>
      <scheme val="minor"/>
    </font>
    <font>
      <color rgb="FF741B47"/>
      <name val="Arial"/>
      <scheme val="minor"/>
    </font>
    <font>
      <color rgb="FFB7B7B7"/>
      <name val="Arial"/>
      <scheme val="minor"/>
    </font>
    <font>
      <b/>
      <sz val="12.0"/>
      <color theme="1"/>
      <name val="Arial"/>
      <scheme val="minor"/>
    </font>
    <font>
      <i/>
      <color theme="1"/>
      <name val="Arial"/>
      <scheme val="minor"/>
    </font>
    <font>
      <color rgb="FF1FB200"/>
      <name val="Arial"/>
      <scheme val="minor"/>
    </font>
    <font>
      <u/>
      <color rgb="FF333333"/>
      <name val="&quot;Lucida Grande&quot;"/>
    </font>
    <font>
      <sz val="15.0"/>
      <color rgb="FF980000"/>
      <name val="Merriweather"/>
    </font>
    <font>
      <sz val="15.0"/>
      <color rgb="FF434343"/>
      <name val="Merriweather"/>
    </font>
    <font>
      <sz val="13.0"/>
      <color rgb="FFCC0000"/>
      <name val="Merriweather"/>
    </font>
    <font>
      <color rgb="FF434343"/>
      <name val="Merriweather"/>
    </font>
    <font>
      <sz val="9.0"/>
      <color rgb="FF434343"/>
      <name val="Merriweather"/>
    </font>
    <font>
      <sz val="16.0"/>
      <color rgb="FFFFFFFF"/>
      <name val="Lexend"/>
    </font>
    <font>
      <color rgb="FF666666"/>
      <name val="Merriweather"/>
    </font>
    <font>
      <sz val="7.0"/>
      <color rgb="FFB7B7B7"/>
      <name val="Arial"/>
      <scheme val="minor"/>
    </font>
    <font>
      <sz val="15.0"/>
      <color rgb="FF0B5394"/>
      <name val="Merriweather"/>
    </font>
    <font>
      <sz val="13.0"/>
      <color rgb="FF3D85C6"/>
      <name val="Merriweather"/>
    </font>
    <font>
      <sz val="15.0"/>
      <color rgb="FF38761D"/>
      <name val="Merriweather"/>
    </font>
    <font>
      <sz val="13.0"/>
      <color rgb="FF6AA84F"/>
      <name val="Merriweather"/>
    </font>
    <font>
      <sz val="15.0"/>
      <color rgb="FF9900FF"/>
      <name val="Merriweather"/>
    </font>
    <font>
      <color rgb="FF8E7CC3"/>
      <name val="Merriweather"/>
    </font>
  </fonts>
  <fills count="15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D5A6BD"/>
        <bgColor rgb="FFD5A6BD"/>
      </patternFill>
    </fill>
    <fill>
      <patternFill patternType="solid">
        <fgColor rgb="FFB6D7A8"/>
        <bgColor rgb="FFB6D7A8"/>
      </patternFill>
    </fill>
    <fill>
      <patternFill patternType="solid">
        <fgColor rgb="FFEAD1DC"/>
        <bgColor rgb="FFEAD1DC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C27BA0"/>
        <bgColor rgb="FFC27BA0"/>
      </patternFill>
    </fill>
    <fill>
      <patternFill patternType="solid">
        <fgColor theme="0"/>
        <bgColor theme="0"/>
      </patternFill>
    </fill>
    <fill>
      <patternFill patternType="solid">
        <fgColor rgb="FFC9DAF8"/>
        <bgColor rgb="FFC9DAF8"/>
      </patternFill>
    </fill>
    <fill>
      <patternFill patternType="solid">
        <fgColor rgb="FF434343"/>
        <bgColor rgb="FF434343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666666"/>
      </bottom>
    </border>
    <border>
      <bottom style="thin">
        <color rgb="FF434343"/>
      </bottom>
    </border>
  </borders>
  <cellStyleXfs count="1">
    <xf borderId="0" fillId="0" fontId="0" numFmtId="0" applyAlignment="1" applyFont="1"/>
  </cellStyleXfs>
  <cellXfs count="14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/>
    </xf>
    <xf borderId="0" fillId="2" fontId="1" numFmtId="0" xfId="0" applyAlignment="1" applyFont="1">
      <alignment horizontal="center" readingOrder="0"/>
    </xf>
    <xf borderId="0" fillId="2" fontId="1" numFmtId="0" xfId="0" applyAlignment="1" applyFont="1">
      <alignment readingOrder="0"/>
    </xf>
    <xf borderId="0" fillId="2" fontId="2" numFmtId="0" xfId="0" applyFont="1"/>
    <xf borderId="0" fillId="2" fontId="2" numFmtId="0" xfId="0" applyAlignment="1" applyFont="1">
      <alignment readingOrder="0"/>
    </xf>
    <xf borderId="0" fillId="3" fontId="2" numFmtId="0" xfId="0" applyFill="1" applyFont="1"/>
    <xf borderId="0" fillId="0" fontId="2" numFmtId="0" xfId="0" applyAlignment="1" applyFont="1">
      <alignment readingOrder="0"/>
    </xf>
    <xf borderId="1" fillId="4" fontId="3" numFmtId="0" xfId="0" applyAlignment="1" applyBorder="1" applyFill="1" applyFont="1">
      <alignment horizontal="center" readingOrder="0"/>
    </xf>
    <xf borderId="2" fillId="0" fontId="4" numFmtId="0" xfId="0" applyBorder="1" applyFont="1"/>
    <xf borderId="3" fillId="0" fontId="4" numFmtId="0" xfId="0" applyBorder="1" applyFont="1"/>
    <xf borderId="4" fillId="2" fontId="1" numFmtId="0" xfId="0" applyAlignment="1" applyBorder="1" applyFont="1">
      <alignment readingOrder="0"/>
    </xf>
    <xf borderId="1" fillId="5" fontId="3" numFmtId="0" xfId="0" applyAlignment="1" applyBorder="1" applyFill="1" applyFont="1">
      <alignment horizontal="center" readingOrder="0"/>
    </xf>
    <xf borderId="0" fillId="2" fontId="5" numFmtId="0" xfId="0" applyAlignment="1" applyFont="1">
      <alignment horizontal="center" readingOrder="0"/>
    </xf>
    <xf borderId="4" fillId="6" fontId="5" numFmtId="0" xfId="0" applyAlignment="1" applyBorder="1" applyFill="1" applyFont="1">
      <alignment horizontal="center" readingOrder="0" shrinkToFit="0" wrapText="1"/>
    </xf>
    <xf borderId="5" fillId="6" fontId="5" numFmtId="0" xfId="0" applyAlignment="1" applyBorder="1" applyFont="1">
      <alignment horizontal="center" readingOrder="0"/>
    </xf>
    <xf borderId="5" fillId="6" fontId="5" numFmtId="0" xfId="0" applyAlignment="1" applyBorder="1" applyFont="1">
      <alignment horizontal="center" readingOrder="0" shrinkToFit="0" wrapText="1"/>
    </xf>
    <xf borderId="6" fillId="6" fontId="5" numFmtId="0" xfId="0" applyAlignment="1" applyBorder="1" applyFont="1">
      <alignment horizontal="center" readingOrder="0"/>
    </xf>
    <xf borderId="7" fillId="2" fontId="5" numFmtId="0" xfId="0" applyAlignment="1" applyBorder="1" applyFont="1">
      <alignment horizontal="center" readingOrder="0"/>
    </xf>
    <xf borderId="4" fillId="7" fontId="5" numFmtId="0" xfId="0" applyAlignment="1" applyBorder="1" applyFill="1" applyFont="1">
      <alignment horizontal="center" readingOrder="0"/>
    </xf>
    <xf borderId="5" fillId="7" fontId="5" numFmtId="0" xfId="0" applyAlignment="1" applyBorder="1" applyFont="1">
      <alignment horizontal="center" readingOrder="0"/>
    </xf>
    <xf borderId="5" fillId="7" fontId="5" numFmtId="0" xfId="0" applyAlignment="1" applyBorder="1" applyFont="1">
      <alignment horizontal="center" readingOrder="0" shrinkToFit="0" wrapText="1"/>
    </xf>
    <xf borderId="6" fillId="7" fontId="5" numFmtId="0" xfId="0" applyAlignment="1" applyBorder="1" applyFont="1">
      <alignment horizontal="center" readingOrder="0"/>
    </xf>
    <xf borderId="0" fillId="2" fontId="2" numFmtId="0" xfId="0" applyAlignment="1" applyFont="1">
      <alignment horizontal="center" readingOrder="0"/>
    </xf>
    <xf borderId="7" fillId="8" fontId="2" numFmtId="0" xfId="0" applyAlignment="1" applyBorder="1" applyFill="1" applyFont="1">
      <alignment horizontal="center" readingOrder="0"/>
    </xf>
    <xf borderId="0" fillId="9" fontId="2" numFmtId="0" xfId="0" applyAlignment="1" applyFill="1" applyFont="1">
      <alignment horizontal="center" readingOrder="0"/>
    </xf>
    <xf borderId="8" fillId="9" fontId="2" numFmtId="3" xfId="0" applyAlignment="1" applyBorder="1" applyFont="1" applyNumberFormat="1">
      <alignment horizontal="center" readingOrder="0"/>
    </xf>
    <xf borderId="7" fillId="2" fontId="2" numFmtId="0" xfId="0" applyAlignment="1" applyBorder="1" applyFont="1">
      <alignment horizontal="center"/>
    </xf>
    <xf borderId="7" fillId="10" fontId="2" numFmtId="0" xfId="0" applyAlignment="1" applyBorder="1" applyFill="1" applyFont="1">
      <alignment horizontal="center"/>
    </xf>
    <xf borderId="0" fillId="10" fontId="2" numFmtId="0" xfId="0" applyAlignment="1" applyFont="1">
      <alignment horizontal="center"/>
    </xf>
    <xf borderId="0" fillId="10" fontId="2" numFmtId="3" xfId="0" applyAlignment="1" applyFont="1" applyNumberFormat="1">
      <alignment horizontal="center"/>
    </xf>
    <xf borderId="0" fillId="10" fontId="2" numFmtId="164" xfId="0" applyAlignment="1" applyFont="1" applyNumberFormat="1">
      <alignment horizontal="center"/>
    </xf>
    <xf borderId="8" fillId="10" fontId="2" numFmtId="0" xfId="0" applyAlignment="1" applyBorder="1" applyFont="1">
      <alignment horizontal="center"/>
    </xf>
    <xf borderId="0" fillId="2" fontId="6" numFmtId="0" xfId="0" applyAlignment="1" applyFont="1">
      <alignment readingOrder="0"/>
    </xf>
    <xf borderId="0" fillId="3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8" fillId="9" fontId="2" numFmtId="3" xfId="0" applyAlignment="1" applyBorder="1" applyFont="1" applyNumberFormat="1">
      <alignment horizontal="center"/>
    </xf>
    <xf borderId="0" fillId="3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2" fontId="7" numFmtId="0" xfId="0" applyAlignment="1" applyFont="1">
      <alignment horizontal="center"/>
    </xf>
    <xf borderId="0" fillId="2" fontId="7" numFmtId="0" xfId="0" applyAlignment="1" applyFont="1">
      <alignment horizontal="center" readingOrder="0"/>
    </xf>
    <xf borderId="0" fillId="3" fontId="7" numFmtId="0" xfId="0" applyAlignment="1" applyFont="1">
      <alignment horizontal="center"/>
    </xf>
    <xf borderId="0" fillId="3" fontId="7" numFmtId="0" xfId="0" applyAlignment="1" applyFont="1">
      <alignment horizontal="center" readingOrder="0"/>
    </xf>
    <xf borderId="8" fillId="0" fontId="2" numFmtId="3" xfId="0" applyAlignment="1" applyBorder="1" applyFont="1" applyNumberFormat="1">
      <alignment horizontal="center"/>
    </xf>
    <xf borderId="8" fillId="0" fontId="2" numFmtId="3" xfId="0" applyAlignment="1" applyBorder="1" applyFont="1" applyNumberFormat="1">
      <alignment horizontal="center" readingOrder="0"/>
    </xf>
    <xf borderId="7" fillId="2" fontId="2" numFmtId="0" xfId="0" applyBorder="1" applyFont="1"/>
    <xf borderId="0" fillId="0" fontId="2" numFmtId="0" xfId="0" applyAlignment="1" applyFont="1">
      <alignment horizontal="center"/>
    </xf>
    <xf borderId="9" fillId="8" fontId="2" numFmtId="0" xfId="0" applyAlignment="1" applyBorder="1" applyFont="1">
      <alignment horizontal="center" readingOrder="0"/>
    </xf>
    <xf borderId="10" fillId="0" fontId="2" numFmtId="0" xfId="0" applyAlignment="1" applyBorder="1" applyFont="1">
      <alignment horizontal="center"/>
    </xf>
    <xf borderId="11" fillId="0" fontId="2" numFmtId="3" xfId="0" applyAlignment="1" applyBorder="1" applyFont="1" applyNumberFormat="1">
      <alignment horizontal="center"/>
    </xf>
    <xf borderId="9" fillId="2" fontId="2" numFmtId="0" xfId="0" applyBorder="1" applyFont="1"/>
    <xf borderId="9" fillId="10" fontId="2" numFmtId="0" xfId="0" applyAlignment="1" applyBorder="1" applyFont="1">
      <alignment horizontal="center"/>
    </xf>
    <xf borderId="10" fillId="10" fontId="2" numFmtId="0" xfId="0" applyAlignment="1" applyBorder="1" applyFont="1">
      <alignment horizontal="center"/>
    </xf>
    <xf borderId="10" fillId="10" fontId="2" numFmtId="3" xfId="0" applyAlignment="1" applyBorder="1" applyFont="1" applyNumberFormat="1">
      <alignment horizontal="center"/>
    </xf>
    <xf borderId="0" fillId="2" fontId="2" numFmtId="3" xfId="0" applyFont="1" applyNumberFormat="1"/>
    <xf borderId="0" fillId="3" fontId="8" numFmtId="0" xfId="0" applyFont="1"/>
    <xf borderId="0" fillId="3" fontId="2" numFmtId="0" xfId="0" applyAlignment="1" applyFont="1">
      <alignment readingOrder="0"/>
    </xf>
    <xf borderId="0" fillId="3" fontId="9" numFmtId="0" xfId="0" applyAlignment="1" applyFont="1">
      <alignment readingOrder="0"/>
    </xf>
    <xf borderId="0" fillId="0" fontId="9" numFmtId="0" xfId="0" applyAlignment="1" applyFont="1">
      <alignment readingOrder="0"/>
    </xf>
    <xf borderId="0" fillId="3" fontId="10" numFmtId="0" xfId="0" applyAlignment="1" applyFont="1">
      <alignment readingOrder="0"/>
    </xf>
    <xf borderId="0" fillId="3" fontId="11" numFmtId="0" xfId="0" applyAlignment="1" applyFont="1">
      <alignment readingOrder="0"/>
    </xf>
    <xf borderId="0" fillId="3" fontId="12" numFmtId="0" xfId="0" applyFont="1"/>
    <xf borderId="0" fillId="3" fontId="9" numFmtId="0" xfId="0" applyFont="1"/>
    <xf borderId="0" fillId="0" fontId="9" numFmtId="0" xfId="0" applyFont="1"/>
    <xf borderId="0" fillId="0" fontId="9" numFmtId="165" xfId="0" applyFont="1" applyNumberFormat="1"/>
    <xf borderId="4" fillId="11" fontId="8" numFmtId="0" xfId="0" applyAlignment="1" applyBorder="1" applyFill="1" applyFont="1">
      <alignment horizontal="center" readingOrder="0"/>
    </xf>
    <xf borderId="5" fillId="11" fontId="8" numFmtId="0" xfId="0" applyAlignment="1" applyBorder="1" applyFont="1">
      <alignment horizontal="center" readingOrder="0" shrinkToFit="0" wrapText="1"/>
    </xf>
    <xf borderId="5" fillId="11" fontId="2" numFmtId="0" xfId="0" applyAlignment="1" applyBorder="1" applyFont="1">
      <alignment horizontal="center" readingOrder="0" shrinkToFit="0" wrapText="1"/>
    </xf>
    <xf borderId="6" fillId="11" fontId="2" numFmtId="0" xfId="0" applyAlignment="1" applyBorder="1" applyFont="1">
      <alignment horizontal="center" readingOrder="0"/>
    </xf>
    <xf borderId="0" fillId="5" fontId="2" numFmtId="0" xfId="0" applyAlignment="1" applyFont="1">
      <alignment readingOrder="0" shrinkToFit="0" wrapText="1"/>
    </xf>
    <xf borderId="0" fillId="5" fontId="13" numFmtId="0" xfId="0" applyAlignment="1" applyFont="1">
      <alignment horizontal="center" readingOrder="0" shrinkToFit="0" wrapText="1"/>
    </xf>
    <xf borderId="0" fillId="5" fontId="13" numFmtId="0" xfId="0" applyAlignment="1" applyFont="1">
      <alignment horizontal="center" readingOrder="0"/>
    </xf>
    <xf borderId="0" fillId="11" fontId="13" numFmtId="0" xfId="0" applyAlignment="1" applyFont="1">
      <alignment readingOrder="0" shrinkToFit="0" wrapText="1"/>
    </xf>
    <xf borderId="7" fillId="6" fontId="8" numFmtId="0" xfId="0" applyAlignment="1" applyBorder="1" applyFont="1">
      <alignment horizontal="center" readingOrder="0"/>
    </xf>
    <xf borderId="0" fillId="6" fontId="8" numFmtId="0" xfId="0" applyAlignment="1" applyFont="1">
      <alignment horizontal="center" readingOrder="0"/>
    </xf>
    <xf borderId="0" fillId="6" fontId="2" numFmtId="0" xfId="0" applyAlignment="1" applyFont="1">
      <alignment horizontal="center" readingOrder="0"/>
    </xf>
    <xf borderId="8" fillId="6" fontId="2" numFmtId="166" xfId="0" applyAlignment="1" applyBorder="1" applyFont="1" applyNumberFormat="1">
      <alignment horizontal="center" readingOrder="0"/>
    </xf>
    <xf borderId="0" fillId="7" fontId="2" numFmtId="0" xfId="0" applyFont="1"/>
    <xf borderId="0" fillId="7" fontId="2" numFmtId="0" xfId="0" applyAlignment="1" applyFont="1">
      <alignment horizontal="center"/>
    </xf>
    <xf borderId="0" fillId="7" fontId="2" numFmtId="0" xfId="0" applyAlignment="1" applyFont="1">
      <alignment horizontal="center" readingOrder="0"/>
    </xf>
    <xf borderId="0" fillId="6" fontId="2" numFmtId="0" xfId="0" applyFont="1"/>
    <xf borderId="0" fillId="0" fontId="9" numFmtId="3" xfId="0" applyFont="1" applyNumberFormat="1"/>
    <xf borderId="0" fillId="0" fontId="9" numFmtId="1" xfId="0" applyFont="1" applyNumberFormat="1"/>
    <xf borderId="7" fillId="12" fontId="8" numFmtId="0" xfId="0" applyAlignment="1" applyBorder="1" applyFill="1" applyFont="1">
      <alignment horizontal="center" readingOrder="0"/>
    </xf>
    <xf borderId="0" fillId="12" fontId="8" numFmtId="0" xfId="0" applyAlignment="1" applyFont="1">
      <alignment horizontal="center" readingOrder="0"/>
    </xf>
    <xf borderId="0" fillId="12" fontId="2" numFmtId="0" xfId="0" applyAlignment="1" applyFont="1">
      <alignment horizontal="center" readingOrder="0"/>
    </xf>
    <xf borderId="8" fillId="12" fontId="2" numFmtId="166" xfId="0" applyAlignment="1" applyBorder="1" applyFont="1" applyNumberFormat="1">
      <alignment horizontal="center" readingOrder="0"/>
    </xf>
    <xf borderId="0" fillId="10" fontId="2" numFmtId="0" xfId="0" applyFont="1"/>
    <xf borderId="0" fillId="10" fontId="14" numFmtId="0" xfId="0" applyAlignment="1" applyFont="1">
      <alignment horizontal="center"/>
    </xf>
    <xf borderId="0" fillId="10" fontId="14" numFmtId="3" xfId="0" applyAlignment="1" applyFont="1" applyNumberFormat="1">
      <alignment horizontal="center"/>
    </xf>
    <xf borderId="0" fillId="10" fontId="14" numFmtId="3" xfId="0" applyAlignment="1" applyFont="1" applyNumberFormat="1">
      <alignment horizontal="center" readingOrder="0"/>
    </xf>
    <xf borderId="0" fillId="10" fontId="14" numFmtId="9" xfId="0" applyAlignment="1" applyFont="1" applyNumberFormat="1">
      <alignment horizontal="center"/>
    </xf>
    <xf borderId="0" fillId="10" fontId="14" numFmtId="167" xfId="0" applyAlignment="1" applyFont="1" applyNumberFormat="1">
      <alignment horizontal="center"/>
    </xf>
    <xf borderId="0" fillId="9" fontId="14" numFmtId="0" xfId="0" applyFont="1"/>
    <xf borderId="8" fillId="12" fontId="2" numFmtId="168" xfId="0" applyAlignment="1" applyBorder="1" applyFont="1" applyNumberFormat="1">
      <alignment horizontal="center" readingOrder="0"/>
    </xf>
    <xf borderId="8" fillId="12" fontId="8" numFmtId="166" xfId="0" applyAlignment="1" applyBorder="1" applyFont="1" applyNumberFormat="1">
      <alignment horizontal="center" readingOrder="0"/>
    </xf>
    <xf borderId="8" fillId="12" fontId="8" numFmtId="169" xfId="0" applyAlignment="1" applyBorder="1" applyFont="1" applyNumberFormat="1">
      <alignment horizontal="center" readingOrder="0"/>
    </xf>
    <xf borderId="7" fillId="12" fontId="8" numFmtId="0" xfId="0" applyAlignment="1" applyBorder="1" applyFont="1">
      <alignment horizontal="center"/>
    </xf>
    <xf borderId="0" fillId="12" fontId="8" numFmtId="0" xfId="0" applyAlignment="1" applyFont="1">
      <alignment horizontal="center"/>
    </xf>
    <xf borderId="8" fillId="12" fontId="8" numFmtId="0" xfId="0" applyAlignment="1" applyBorder="1" applyFont="1">
      <alignment horizontal="center"/>
    </xf>
    <xf borderId="9" fillId="12" fontId="8" numFmtId="0" xfId="0" applyAlignment="1" applyBorder="1" applyFont="1">
      <alignment horizontal="center"/>
    </xf>
    <xf borderId="10" fillId="12" fontId="8" numFmtId="0" xfId="0" applyAlignment="1" applyBorder="1" applyFont="1">
      <alignment horizontal="center"/>
    </xf>
    <xf borderId="11" fillId="12" fontId="8" numFmtId="0" xfId="0" applyAlignment="1" applyBorder="1" applyFont="1">
      <alignment horizontal="center"/>
    </xf>
    <xf borderId="10" fillId="3" fontId="2" numFmtId="0" xfId="0" applyBorder="1" applyFont="1"/>
    <xf borderId="10" fillId="3" fontId="9" numFmtId="0" xfId="0" applyBorder="1" applyFont="1"/>
    <xf borderId="0" fillId="13" fontId="2" numFmtId="0" xfId="0" applyAlignment="1" applyFill="1" applyFont="1">
      <alignment readingOrder="0"/>
    </xf>
    <xf borderId="0" fillId="13" fontId="8" numFmtId="0" xfId="0" applyAlignment="1" applyFont="1">
      <alignment readingOrder="0"/>
    </xf>
    <xf borderId="0" fillId="13" fontId="8" numFmtId="0" xfId="0" applyFont="1"/>
    <xf borderId="0" fillId="13" fontId="2" numFmtId="0" xfId="0" applyFont="1"/>
    <xf borderId="0" fillId="13" fontId="9" numFmtId="0" xfId="0" applyAlignment="1" applyFont="1">
      <alignment readingOrder="0"/>
    </xf>
    <xf borderId="0" fillId="13" fontId="9" numFmtId="3" xfId="0" applyFont="1" applyNumberFormat="1"/>
    <xf borderId="0" fillId="13" fontId="9" numFmtId="0" xfId="0" applyFont="1"/>
    <xf borderId="0" fillId="13" fontId="9" numFmtId="1" xfId="0" applyFont="1" applyNumberFormat="1"/>
    <xf borderId="0" fillId="0" fontId="8" numFmtId="0" xfId="0" applyFont="1"/>
    <xf borderId="0" fillId="2" fontId="15" numFmtId="0" xfId="0" applyAlignment="1" applyFont="1">
      <alignment readingOrder="0"/>
    </xf>
    <xf borderId="0" fillId="2" fontId="16" numFmtId="0" xfId="0" applyAlignment="1" applyFont="1">
      <alignment readingOrder="0"/>
    </xf>
    <xf borderId="0" fillId="2" fontId="17" numFmtId="0" xfId="0" applyFont="1"/>
    <xf borderId="12" fillId="9" fontId="2" numFmtId="0" xfId="0" applyAlignment="1" applyBorder="1" applyFont="1">
      <alignment horizontal="center" readingOrder="0"/>
    </xf>
    <xf borderId="0" fillId="2" fontId="18" numFmtId="0" xfId="0" applyAlignment="1" applyFont="1">
      <alignment horizontal="left" readingOrder="0"/>
    </xf>
    <xf borderId="0" fillId="2" fontId="7" numFmtId="0" xfId="0" applyAlignment="1" applyFont="1">
      <alignment horizontal="left" readingOrder="0"/>
    </xf>
    <xf borderId="0" fillId="2" fontId="14" numFmtId="0" xfId="0" applyAlignment="1" applyFont="1">
      <alignment readingOrder="0"/>
    </xf>
    <xf borderId="0" fillId="2" fontId="14" numFmtId="0" xfId="0" applyAlignment="1" applyFont="1">
      <alignment horizontal="left" readingOrder="0"/>
    </xf>
    <xf borderId="0" fillId="14" fontId="2" numFmtId="0" xfId="0" applyFill="1" applyFont="1"/>
    <xf borderId="0" fillId="2" fontId="19" numFmtId="0" xfId="0" applyAlignment="1" applyFont="1">
      <alignment readingOrder="0"/>
    </xf>
    <xf borderId="0" fillId="2" fontId="20" numFmtId="0" xfId="0" applyAlignment="1" applyFont="1">
      <alignment horizontal="right" readingOrder="0"/>
    </xf>
    <xf borderId="0" fillId="14" fontId="2" numFmtId="0" xfId="0" applyAlignment="1" applyFont="1">
      <alignment horizontal="right" readingOrder="0"/>
    </xf>
    <xf borderId="0" fillId="2" fontId="21" numFmtId="0" xfId="0" applyAlignment="1" applyFont="1">
      <alignment readingOrder="0"/>
    </xf>
    <xf borderId="0" fillId="2" fontId="22" numFmtId="0" xfId="0" applyAlignment="1" applyFont="1">
      <alignment horizontal="right" readingOrder="0"/>
    </xf>
    <xf borderId="0" fillId="14" fontId="2" numFmtId="166" xfId="0" applyAlignment="1" applyFont="1" applyNumberFormat="1">
      <alignment readingOrder="0"/>
    </xf>
    <xf borderId="0" fillId="2" fontId="23" numFmtId="0" xfId="0" applyAlignment="1" applyFont="1">
      <alignment readingOrder="0"/>
    </xf>
    <xf borderId="0" fillId="2" fontId="24" numFmtId="0" xfId="0" applyAlignment="1" applyFont="1">
      <alignment readingOrder="0"/>
    </xf>
    <xf borderId="13" fillId="2" fontId="25" numFmtId="0" xfId="0" applyAlignment="1" applyBorder="1" applyFont="1">
      <alignment readingOrder="0"/>
    </xf>
    <xf borderId="13" fillId="2" fontId="25" numFmtId="0" xfId="0" applyBorder="1" applyFont="1"/>
    <xf borderId="0" fillId="2" fontId="25" numFmtId="0" xfId="0" applyFont="1"/>
    <xf borderId="0" fillId="2" fontId="26" numFmtId="0" xfId="0" applyAlignment="1" applyFont="1">
      <alignment readingOrder="0"/>
    </xf>
    <xf borderId="0" fillId="2" fontId="27" numFmtId="0" xfId="0" applyAlignment="1" applyFont="1">
      <alignment readingOrder="0"/>
    </xf>
    <xf borderId="0" fillId="2" fontId="28" numFmtId="0" xfId="0" applyAlignment="1" applyFont="1">
      <alignment readingOrder="0"/>
    </xf>
    <xf borderId="13" fillId="2" fontId="25" numFmtId="0" xfId="0" applyAlignment="1" applyBorder="1" applyFont="1">
      <alignment horizontal="center" readingOrder="0"/>
    </xf>
    <xf borderId="0" fillId="2" fontId="25" numFmtId="0" xfId="0" applyAlignment="1" applyFont="1">
      <alignment horizontal="center"/>
    </xf>
    <xf borderId="0" fillId="2" fontId="29" numFmtId="0" xfId="0" applyAlignment="1" applyFont="1">
      <alignment readingOrder="0"/>
    </xf>
    <xf borderId="0" fillId="2" fontId="30" numFmtId="0" xfId="0" applyAlignment="1" applyFont="1">
      <alignment readingOrder="0"/>
    </xf>
    <xf borderId="0" fillId="2" fontId="31" numFmtId="0" xfId="0" applyAlignment="1" applyFont="1">
      <alignment readingOrder="0"/>
    </xf>
    <xf borderId="0" fillId="2" fontId="32" numFmtId="0" xfId="0" applyAlignment="1" applyFont="1">
      <alignment readingOrder="0"/>
    </xf>
    <xf borderId="14" fillId="2" fontId="25" numFmtId="0" xfId="0" applyBorder="1" applyFont="1"/>
    <xf borderId="14" fillId="2" fontId="2" numFmtId="0" xfId="0" applyBorder="1" applyFont="1"/>
    <xf borderId="14" fillId="2" fontId="25" numFmtId="0" xfId="0" applyAlignment="1" applyBorder="1" applyFont="1">
      <alignment horizontal="left" readingOrder="0"/>
    </xf>
  </cellXfs>
  <cellStyles count="1">
    <cellStyle xfId="0" name="Normal" builtinId="0"/>
  </cellStyles>
  <dxfs count="2"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theme="5"/>
          <bgColor theme="5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6.png"/><Relationship Id="rId3" Type="http://schemas.openxmlformats.org/officeDocument/2006/relationships/image" Target="../media/image5.png"/><Relationship Id="rId4" Type="http://schemas.openxmlformats.org/officeDocument/2006/relationships/image" Target="../media/image2.png"/><Relationship Id="rId5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457200</xdr:colOff>
      <xdr:row>16</xdr:row>
      <xdr:rowOff>200025</xdr:rowOff>
    </xdr:from>
    <xdr:ext cx="6000750" cy="1390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333375</xdr:colOff>
      <xdr:row>2</xdr:row>
      <xdr:rowOff>28575</xdr:rowOff>
    </xdr:from>
    <xdr:ext cx="5286375" cy="300037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</xdr:colOff>
      <xdr:row>21</xdr:row>
      <xdr:rowOff>38100</xdr:rowOff>
    </xdr:from>
    <xdr:ext cx="5286375" cy="3000375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</xdr:colOff>
      <xdr:row>39</xdr:row>
      <xdr:rowOff>19050</xdr:rowOff>
    </xdr:from>
    <xdr:ext cx="5286375" cy="3000375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58</xdr:row>
      <xdr:rowOff>28575</xdr:rowOff>
    </xdr:from>
    <xdr:ext cx="4124325" cy="6086475"/>
    <xdr:pic>
      <xdr:nvPicPr>
        <xdr:cNvPr id="0" name="image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57</xdr:row>
      <xdr:rowOff>190500</xdr:rowOff>
    </xdr:from>
    <xdr:ext cx="9124950" cy="9124950"/>
    <xdr:pic>
      <xdr:nvPicPr>
        <xdr:cNvPr id="0" name="image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europeangodatabase.eu/EGD/EGF_rating_system.php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0"/>
    <col customWidth="1" min="2" max="2" width="10.5"/>
    <col customWidth="1" min="3" max="3" width="16.38"/>
    <col customWidth="1" min="4" max="4" width="16.5"/>
    <col customWidth="1" min="5" max="5" width="15.38"/>
    <col customWidth="1" min="6" max="6" width="3.38"/>
    <col customWidth="1" min="9" max="9" width="11.75"/>
    <col customWidth="1" min="10" max="10" width="17.5"/>
    <col customWidth="1" min="11" max="12" width="15.38"/>
    <col customWidth="1" hidden="1" min="13" max="16" width="15.63"/>
    <col customWidth="1" min="17" max="17" width="15.63"/>
    <col customWidth="1" min="19" max="19" width="20.88"/>
  </cols>
  <sheetData>
    <row r="1">
      <c r="A1" s="1"/>
      <c r="B1" s="1"/>
      <c r="C1" s="2"/>
      <c r="D1" s="2"/>
      <c r="E1" s="2"/>
      <c r="F1" s="3"/>
      <c r="G1" s="3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5"/>
      <c r="T1" s="4"/>
      <c r="U1" s="4"/>
      <c r="V1" s="6"/>
      <c r="W1" s="6"/>
      <c r="Y1" s="7"/>
    </row>
    <row r="2">
      <c r="A2" s="1"/>
      <c r="B2" s="1"/>
      <c r="C2" s="2"/>
      <c r="D2" s="2"/>
      <c r="E2" s="2"/>
      <c r="F2" s="3"/>
      <c r="G2" s="3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5"/>
      <c r="T2" s="4"/>
      <c r="U2" s="4"/>
      <c r="V2" s="6"/>
      <c r="W2" s="6"/>
      <c r="Y2" s="7"/>
    </row>
    <row r="3">
      <c r="A3" s="1"/>
      <c r="B3" s="8" t="s">
        <v>0</v>
      </c>
      <c r="C3" s="9"/>
      <c r="D3" s="9"/>
      <c r="E3" s="10"/>
      <c r="F3" s="11"/>
      <c r="G3" s="12" t="s">
        <v>1</v>
      </c>
      <c r="H3" s="9"/>
      <c r="I3" s="9"/>
      <c r="J3" s="9"/>
      <c r="K3" s="9"/>
      <c r="L3" s="9"/>
      <c r="M3" s="9"/>
      <c r="N3" s="9"/>
      <c r="O3" s="9"/>
      <c r="P3" s="9"/>
      <c r="Q3" s="10"/>
      <c r="R3" s="4"/>
      <c r="S3" s="5"/>
      <c r="T3" s="4"/>
      <c r="U3" s="4"/>
      <c r="V3" s="6"/>
      <c r="W3" s="6"/>
      <c r="Y3" s="7"/>
    </row>
    <row r="4">
      <c r="A4" s="13"/>
      <c r="B4" s="14" t="s">
        <v>2</v>
      </c>
      <c r="C4" s="15" t="s">
        <v>3</v>
      </c>
      <c r="D4" s="16" t="s">
        <v>4</v>
      </c>
      <c r="E4" s="17" t="s">
        <v>5</v>
      </c>
      <c r="F4" s="18"/>
      <c r="G4" s="19" t="s">
        <v>6</v>
      </c>
      <c r="H4" s="20" t="s">
        <v>7</v>
      </c>
      <c r="I4" s="20" t="s">
        <v>8</v>
      </c>
      <c r="J4" s="20" t="s">
        <v>9</v>
      </c>
      <c r="K4" s="21" t="s">
        <v>10</v>
      </c>
      <c r="L4" s="20" t="s">
        <v>11</v>
      </c>
      <c r="M4" s="21" t="s">
        <v>12</v>
      </c>
      <c r="N4" s="21" t="s">
        <v>13</v>
      </c>
      <c r="O4" s="21" t="s">
        <v>14</v>
      </c>
      <c r="P4" s="21" t="s">
        <v>15</v>
      </c>
      <c r="Q4" s="22" t="s">
        <v>16</v>
      </c>
      <c r="R4" s="4"/>
      <c r="S4" s="4"/>
      <c r="T4" s="4"/>
      <c r="U4" s="4"/>
      <c r="V4" s="6"/>
      <c r="W4" s="6"/>
    </row>
    <row r="5">
      <c r="A5" s="23"/>
      <c r="B5" s="24">
        <v>1.0</v>
      </c>
      <c r="C5" s="25" t="s">
        <v>17</v>
      </c>
      <c r="D5" s="25" t="s">
        <v>18</v>
      </c>
      <c r="E5" s="26">
        <v>1145.0</v>
      </c>
      <c r="F5" s="27"/>
      <c r="G5" s="28">
        <f>if(isblank(C5),"",(countif(Pelitulokset!E:E,C5)))</f>
        <v>1</v>
      </c>
      <c r="H5" s="29">
        <f>if(isblank(C5),"",countif(Pelitulokset!B:C,C5))</f>
        <v>1</v>
      </c>
      <c r="I5" s="30" t="str">
        <f t="array" ref="I5">iferror(index('Säännöt ja ohjeet'!$H$19:$H$45,match(J5,'Säännöt ja ohjeet'!$J$19:$J$45,-1)+1,0) &amp; if(J5&gt;1600," (" &amp; round(J5,0) &amp; ")",""),"")</f>
        <v>9 kyu</v>
      </c>
      <c r="J5" s="30">
        <f t="array" ref="J5">iferror(index(Pelitulokset!$AI$183:$BH$183,1,match($C5,Pelitulokset!$AI$3:$BH$3,0)),"")</f>
        <v>1204.770186</v>
      </c>
      <c r="K5" s="30" t="str">
        <f t="array" ref="K5">iferror(index('Säännöt ja ohjeet'!$H$19:$H$45,match(L5,'Säännöt ja ohjeet'!$J$19:$J$45,-1)+1,0) &amp; " (" &amp; round(L5,0) &amp; ")","")</f>
        <v>9 kyu (1205)</v>
      </c>
      <c r="L5" s="30">
        <f t="array" ref="L5">iferror(index(Pelitulokset!$AI$184:$BH$184,1,match($C5,Pelitulokset!$AI$3:$BH$3,0)),"")</f>
        <v>1204.770186</v>
      </c>
      <c r="M5" s="31">
        <f t="shared" ref="M5:M30" si="1">if(isblank(C5),"",round(max(0,L5-E5),0))</f>
        <v>60</v>
      </c>
      <c r="N5" s="29"/>
      <c r="O5" s="29" t="str">
        <f t="shared" ref="O5:O30" si="2">if(isblank(C5),"",rank(M5,$M$5:$M$30) &amp; ".")</f>
        <v>5.</v>
      </c>
      <c r="P5" s="29" t="str">
        <f t="shared" ref="P5:P30" si="3">if(isblank(C5),"",rank(G5,$G$5:$G$30) &amp; ".")</f>
        <v>10.</v>
      </c>
      <c r="Q5" s="32" t="str">
        <f t="shared" ref="Q5:Q30" si="4">iferror(rank(J5,$J$5:$J$30) &amp; ".","")</f>
        <v>19.</v>
      </c>
      <c r="R5" s="4"/>
      <c r="S5" s="33"/>
      <c r="T5" s="13"/>
      <c r="V5" s="34"/>
      <c r="Y5" s="35"/>
      <c r="Z5" s="35"/>
    </row>
    <row r="6">
      <c r="A6" s="23"/>
      <c r="B6" s="24">
        <v>2.0</v>
      </c>
      <c r="C6" s="25" t="s">
        <v>19</v>
      </c>
      <c r="D6" s="25" t="s">
        <v>20</v>
      </c>
      <c r="E6" s="36">
        <v>1755.9610083902357</v>
      </c>
      <c r="F6" s="27"/>
      <c r="G6" s="28">
        <f>if(isblank(C6),"",(countif(Pelitulokset!E:E,C6)))</f>
        <v>17</v>
      </c>
      <c r="H6" s="29">
        <f>if(isblank(C6),"",countif(Pelitulokset!B:C,C6))</f>
        <v>26</v>
      </c>
      <c r="I6" s="30" t="str">
        <f t="array" ref="I6">iferror(index('Säännöt ja ohjeet'!$H$19:$H$45,match(J6,'Säännöt ja ohjeet'!$J$19:$J$45,-1)+1,0) &amp; if(J6&gt;1600," (" &amp; round(J6,0) &amp; ")",""),"")</f>
        <v>2 kyu (1882)</v>
      </c>
      <c r="J6" s="30">
        <f t="array" ref="J6">iferror(index(Pelitulokset!$AI$183:$BH$183,1,match($C6,Pelitulokset!$AI$3:$BH$3,0)),"")</f>
        <v>1881.730221</v>
      </c>
      <c r="K6" s="30" t="str">
        <f t="array" ref="K6">iferror(index('Säännöt ja ohjeet'!$H$19:$H$45,match(L6,'Säännöt ja ohjeet'!$J$19:$J$45,-1)+1,0) &amp; " (" &amp; round(L6,0) &amp; ")","")</f>
        <v>2 kyu (1913)</v>
      </c>
      <c r="L6" s="30">
        <f t="array" ref="L6">iferror(index(Pelitulokset!$AI$184:$BH$184,1,match($C6,Pelitulokset!$AI$3:$BH$3,0)),"")</f>
        <v>1912.750985</v>
      </c>
      <c r="M6" s="31">
        <f t="shared" si="1"/>
        <v>157</v>
      </c>
      <c r="N6" s="29"/>
      <c r="O6" s="29" t="str">
        <f t="shared" si="2"/>
        <v>3.</v>
      </c>
      <c r="P6" s="29" t="str">
        <f t="shared" si="3"/>
        <v>3.</v>
      </c>
      <c r="Q6" s="32" t="str">
        <f t="shared" si="4"/>
        <v>11.</v>
      </c>
      <c r="R6" s="4"/>
      <c r="S6" s="33"/>
      <c r="T6" s="23"/>
      <c r="U6" s="23"/>
      <c r="V6" s="37"/>
      <c r="W6" s="37"/>
      <c r="Y6" s="38"/>
      <c r="Z6" s="38"/>
    </row>
    <row r="7">
      <c r="A7" s="23"/>
      <c r="B7" s="24">
        <v>3.0</v>
      </c>
      <c r="C7" s="25" t="s">
        <v>21</v>
      </c>
      <c r="D7" s="25" t="s">
        <v>22</v>
      </c>
      <c r="E7" s="36">
        <v>2393.1216561351093</v>
      </c>
      <c r="F7" s="27"/>
      <c r="G7" s="28">
        <f>if(isblank(C7),"",(countif(Pelitulokset!E:E,C7)))</f>
        <v>36</v>
      </c>
      <c r="H7" s="29">
        <f>if(isblank(C7),"",countif(Pelitulokset!B:C,C7))</f>
        <v>49</v>
      </c>
      <c r="I7" s="30" t="str">
        <f t="array" ref="I7">iferror(index('Säännöt ja ohjeet'!$H$19:$H$45,match(J7,'Säännöt ja ohjeet'!$J$19:$J$45,-1)+1,0) &amp; if(J7&gt;1600," (" &amp; round(J7,0) &amp; ")",""),"")</f>
        <v>4 dan (2384)</v>
      </c>
      <c r="J7" s="30">
        <f t="array" ref="J7">iferror(index(Pelitulokset!$AI$183:$BH$183,1,match($C7,Pelitulokset!$AI$3:$BH$3,0)),"")</f>
        <v>2384.202354</v>
      </c>
      <c r="K7" s="30" t="str">
        <f t="array" ref="K7">iferror(index('Säännöt ja ohjeet'!$H$19:$H$45,match(L7,'Säännöt ja ohjeet'!$J$19:$J$45,-1)+1,0) &amp; " (" &amp; round(L7,0) &amp; ")","")</f>
        <v>4 dan (2426)</v>
      </c>
      <c r="L7" s="30">
        <f t="array" ref="L7">iferror(index(Pelitulokset!$AI$184:$BH$184,1,match($C7,Pelitulokset!$AI$3:$BH$3,0)),"")</f>
        <v>2426.30724</v>
      </c>
      <c r="M7" s="31">
        <f t="shared" si="1"/>
        <v>33</v>
      </c>
      <c r="N7" s="29"/>
      <c r="O7" s="29" t="str">
        <f t="shared" si="2"/>
        <v>11.</v>
      </c>
      <c r="P7" s="29" t="str">
        <f t="shared" si="3"/>
        <v>1.</v>
      </c>
      <c r="Q7" s="32" t="str">
        <f t="shared" si="4"/>
        <v>1.</v>
      </c>
      <c r="R7" s="4"/>
      <c r="S7" s="33"/>
      <c r="T7" s="39"/>
      <c r="U7" s="40"/>
      <c r="V7" s="41"/>
      <c r="W7" s="42"/>
      <c r="Y7" s="38"/>
      <c r="Z7" s="38"/>
    </row>
    <row r="8">
      <c r="A8" s="23"/>
      <c r="B8" s="24">
        <v>4.0</v>
      </c>
      <c r="C8" s="25" t="s">
        <v>23</v>
      </c>
      <c r="D8" s="25" t="s">
        <v>24</v>
      </c>
      <c r="E8" s="36">
        <v>1473.1792572324061</v>
      </c>
      <c r="F8" s="27"/>
      <c r="G8" s="28">
        <f>if(isblank(C8),"",(countif(Pelitulokset!E:E,C8)))</f>
        <v>15</v>
      </c>
      <c r="H8" s="29">
        <f>if(isblank(C8),"",countif(Pelitulokset!B:C,C8))</f>
        <v>22</v>
      </c>
      <c r="I8" s="30" t="str">
        <f t="array" ref="I8">iferror(index('Säännöt ja ohjeet'!$H$19:$H$45,match(J8,'Säännöt ja ohjeet'!$J$19:$J$45,-1)+1,0) &amp; if(J8&gt;1600," (" &amp; round(J8,0) &amp; ")",""),"")</f>
        <v>4 kyu (1704)</v>
      </c>
      <c r="J8" s="30">
        <f t="array" ref="J8">iferror(index(Pelitulokset!$AI$183:$BH$183,1,match($C8,Pelitulokset!$AI$3:$BH$3,0)),"")</f>
        <v>1704.139133</v>
      </c>
      <c r="K8" s="30" t="str">
        <f t="array" ref="K8">iferror(index('Säännöt ja ohjeet'!$H$19:$H$45,match(L8,'Säännöt ja ohjeet'!$J$19:$J$45,-1)+1,0) &amp; " (" &amp; round(L8,0) &amp; ")","")</f>
        <v>4 kyu (1704)</v>
      </c>
      <c r="L8" s="30">
        <f t="array" ref="L8">iferror(index(Pelitulokset!$AI$184:$BH$184,1,match($C8,Pelitulokset!$AI$3:$BH$3,0)),"")</f>
        <v>1704.139133</v>
      </c>
      <c r="M8" s="31">
        <f t="shared" si="1"/>
        <v>231</v>
      </c>
      <c r="N8" s="29"/>
      <c r="O8" s="29" t="str">
        <f t="shared" si="2"/>
        <v>1.</v>
      </c>
      <c r="P8" s="29" t="str">
        <f t="shared" si="3"/>
        <v>4.</v>
      </c>
      <c r="Q8" s="32" t="str">
        <f t="shared" si="4"/>
        <v>12.</v>
      </c>
      <c r="R8" s="4"/>
      <c r="S8" s="33"/>
      <c r="T8" s="39"/>
      <c r="U8" s="40"/>
      <c r="V8" s="41"/>
      <c r="W8" s="42"/>
      <c r="Y8" s="38"/>
      <c r="Z8" s="38"/>
    </row>
    <row r="9">
      <c r="A9" s="23"/>
      <c r="B9" s="24">
        <v>5.0</v>
      </c>
      <c r="C9" s="38" t="s">
        <v>25</v>
      </c>
      <c r="D9" s="38" t="s">
        <v>24</v>
      </c>
      <c r="E9" s="43">
        <v>1488.9310229900893</v>
      </c>
      <c r="F9" s="27"/>
      <c r="G9" s="28">
        <f>if(isblank(C9),"",(countif(Pelitulokset!E:E,C9)))</f>
        <v>18</v>
      </c>
      <c r="H9" s="29">
        <f>if(isblank(C9),"",countif(Pelitulokset!B:C,C9))</f>
        <v>36</v>
      </c>
      <c r="I9" s="30" t="str">
        <f t="array" ref="I9">iferror(index('Säännöt ja ohjeet'!$H$19:$H$45,match(J9,'Säännöt ja ohjeet'!$J$19:$J$45,-1)+1,0) &amp; if(J9&gt;1600," (" &amp; round(J9,0) &amp; ")",""),"")</f>
        <v>4 kyu (1672)</v>
      </c>
      <c r="J9" s="30">
        <f t="array" ref="J9">iferror(index(Pelitulokset!$AI$183:$BH$183,1,match($C9,Pelitulokset!$AI$3:$BH$3,0)),"")</f>
        <v>1671.646801</v>
      </c>
      <c r="K9" s="30" t="str">
        <f t="array" ref="K9">iferror(index('Säännöt ja ohjeet'!$H$19:$H$45,match(L9,'Säännöt ja ohjeet'!$J$19:$J$45,-1)+1,0) &amp; " (" &amp; round(L9,0) &amp; ")","")</f>
        <v>4 kyu (1672)</v>
      </c>
      <c r="L9" s="30">
        <f t="array" ref="L9">iferror(index(Pelitulokset!$AI$184:$BH$184,1,match($C9,Pelitulokset!$AI$3:$BH$3,0)),"")</f>
        <v>1671.646801</v>
      </c>
      <c r="M9" s="31">
        <f t="shared" si="1"/>
        <v>183</v>
      </c>
      <c r="N9" s="29"/>
      <c r="O9" s="29" t="str">
        <f t="shared" si="2"/>
        <v>2.</v>
      </c>
      <c r="P9" s="29" t="str">
        <f t="shared" si="3"/>
        <v>2.</v>
      </c>
      <c r="Q9" s="32" t="str">
        <f t="shared" si="4"/>
        <v>14.</v>
      </c>
      <c r="R9" s="4"/>
      <c r="S9" s="33"/>
      <c r="T9" s="39"/>
      <c r="U9" s="40"/>
      <c r="V9" s="41"/>
      <c r="W9" s="42"/>
      <c r="Y9" s="38"/>
      <c r="Z9" s="38"/>
    </row>
    <row r="10">
      <c r="A10" s="23"/>
      <c r="B10" s="24">
        <v>6.0</v>
      </c>
      <c r="C10" s="38" t="s">
        <v>26</v>
      </c>
      <c r="D10" s="38" t="s">
        <v>27</v>
      </c>
      <c r="E10" s="43">
        <v>1448.0113474956343</v>
      </c>
      <c r="F10" s="27"/>
      <c r="G10" s="28">
        <f>if(isblank(C10),"",(countif(Pelitulokset!E:E,C10)))</f>
        <v>2</v>
      </c>
      <c r="H10" s="29">
        <f>if(isblank(C10),"",countif(Pelitulokset!B:C,C10))</f>
        <v>12</v>
      </c>
      <c r="I10" s="30" t="str">
        <f t="array" ref="I10">iferror(index('Säännöt ja ohjeet'!$H$19:$H$45,match(J10,'Säännöt ja ohjeet'!$J$19:$J$45,-1)+1,0) &amp; if(J10&gt;1600," (" &amp; round(J10,0) &amp; ")",""),"")</f>
        <v>8 kyu</v>
      </c>
      <c r="J10" s="30">
        <f t="array" ref="J10">iferror(index(Pelitulokset!$AI$183:$BH$183,1,match($C10,Pelitulokset!$AI$3:$BH$3,0)),"")</f>
        <v>1332.458766</v>
      </c>
      <c r="K10" s="30" t="str">
        <f t="array" ref="K10">iferror(index('Säännöt ja ohjeet'!$H$19:$H$45,match(L10,'Säännöt ja ohjeet'!$J$19:$J$45,-1)+1,0) &amp; " (" &amp; round(L10,0) &amp; ")","")</f>
        <v>6 kyu (1513)</v>
      </c>
      <c r="L10" s="30">
        <f t="array" ref="L10">iferror(index(Pelitulokset!$AI$184:$BH$184,1,match($C10,Pelitulokset!$AI$3:$BH$3,0)),"")</f>
        <v>1513.078497</v>
      </c>
      <c r="M10" s="31">
        <f t="shared" si="1"/>
        <v>65</v>
      </c>
      <c r="N10" s="29"/>
      <c r="O10" s="29" t="str">
        <f t="shared" si="2"/>
        <v>4.</v>
      </c>
      <c r="P10" s="29" t="str">
        <f t="shared" si="3"/>
        <v>7.</v>
      </c>
      <c r="Q10" s="32" t="str">
        <f t="shared" si="4"/>
        <v>17.</v>
      </c>
      <c r="R10" s="4"/>
      <c r="S10" s="33"/>
      <c r="T10" s="39"/>
      <c r="U10" s="40"/>
      <c r="V10" s="41"/>
      <c r="W10" s="42"/>
      <c r="Y10" s="38"/>
      <c r="Z10" s="38"/>
    </row>
    <row r="11">
      <c r="A11" s="23"/>
      <c r="B11" s="24">
        <v>7.0</v>
      </c>
      <c r="C11" s="38" t="s">
        <v>28</v>
      </c>
      <c r="D11" s="38" t="s">
        <v>29</v>
      </c>
      <c r="E11" s="43">
        <v>2249.8426729881276</v>
      </c>
      <c r="F11" s="27"/>
      <c r="G11" s="28">
        <f>if(isblank(C11),"",(countif(Pelitulokset!E:E,C11)))</f>
        <v>0</v>
      </c>
      <c r="H11" s="29">
        <f>if(isblank(C11),"",countif(Pelitulokset!B:C,C11))</f>
        <v>0</v>
      </c>
      <c r="I11" s="30" t="str">
        <f t="array" ref="I11">iferror(index('Säännöt ja ohjeet'!$H$19:$H$45,match(J11,'Säännöt ja ohjeet'!$J$19:$J$45,-1)+1,0) &amp; if(J11&gt;1600," (" &amp; round(J11,0) &amp; ")",""),"")</f>
        <v>2 dan (2250)</v>
      </c>
      <c r="J11" s="30">
        <f t="array" ref="J11">iferror(index(Pelitulokset!$AI$183:$BH$183,1,match($C11,Pelitulokset!$AI$3:$BH$3,0)),"")</f>
        <v>2249.842673</v>
      </c>
      <c r="K11" s="30" t="str">
        <f t="array" ref="K11">iferror(index('Säännöt ja ohjeet'!$H$19:$H$45,match(L11,'Säännöt ja ohjeet'!$J$19:$J$45,-1)+1,0) &amp; " (" &amp; round(L11,0) &amp; ")","")</f>
        <v>2 dan (2250)</v>
      </c>
      <c r="L11" s="30">
        <f t="array" ref="L11">iferror(index(Pelitulokset!$AI$184:$BH$184,1,match($C11,Pelitulokset!$AI$3:$BH$3,0)),"")</f>
        <v>2249.842673</v>
      </c>
      <c r="M11" s="31">
        <f t="shared" si="1"/>
        <v>0</v>
      </c>
      <c r="N11" s="29"/>
      <c r="O11" s="29" t="str">
        <f t="shared" si="2"/>
        <v>16.</v>
      </c>
      <c r="P11" s="29" t="str">
        <f t="shared" si="3"/>
        <v>16.</v>
      </c>
      <c r="Q11" s="32" t="str">
        <f t="shared" si="4"/>
        <v>4.</v>
      </c>
      <c r="R11" s="4"/>
      <c r="S11" s="33"/>
      <c r="T11" s="39"/>
      <c r="U11" s="40"/>
      <c r="V11" s="41"/>
      <c r="W11" s="42"/>
      <c r="Y11" s="38"/>
      <c r="Z11" s="38"/>
    </row>
    <row r="12">
      <c r="A12" s="23"/>
      <c r="B12" s="24">
        <v>8.0</v>
      </c>
      <c r="C12" s="38" t="s">
        <v>30</v>
      </c>
      <c r="D12" s="38" t="s">
        <v>31</v>
      </c>
      <c r="E12" s="43">
        <v>1617.1833443716</v>
      </c>
      <c r="F12" s="27"/>
      <c r="G12" s="28">
        <f>if(isblank(C12),"",(countif(Pelitulokset!E:E,C12)))</f>
        <v>1</v>
      </c>
      <c r="H12" s="29">
        <f>if(isblank(C12),"",countif(Pelitulokset!B:C,C12))</f>
        <v>5</v>
      </c>
      <c r="I12" s="30" t="str">
        <f t="array" ref="I12">iferror(index('Säännöt ja ohjeet'!$H$19:$H$45,match(J12,'Säännöt ja ohjeet'!$J$19:$J$45,-1)+1,0) &amp; if(J12&gt;1600," (" &amp; round(J12,0) &amp; ")",""),"")</f>
        <v>6 kyu</v>
      </c>
      <c r="J12" s="30">
        <f t="array" ref="J12">iferror(index(Pelitulokset!$AI$183:$BH$183,1,match($C12,Pelitulokset!$AI$3:$BH$3,0)),"")</f>
        <v>1521.453293</v>
      </c>
      <c r="K12" s="30" t="str">
        <f t="array" ref="K12">iferror(index('Säännöt ja ohjeet'!$H$19:$H$45,match(L12,'Säännöt ja ohjeet'!$J$19:$J$45,-1)+1,0) &amp; " (" &amp; round(L12,0) &amp; ")","")</f>
        <v>5 kyu (1642)</v>
      </c>
      <c r="L12" s="30">
        <f t="array" ref="L12">iferror(index(Pelitulokset!$AI$184:$BH$184,1,match($C12,Pelitulokset!$AI$3:$BH$3,0)),"")</f>
        <v>1642.095122</v>
      </c>
      <c r="M12" s="31">
        <f t="shared" si="1"/>
        <v>25</v>
      </c>
      <c r="N12" s="29"/>
      <c r="O12" s="29" t="str">
        <f t="shared" si="2"/>
        <v>13.</v>
      </c>
      <c r="P12" s="29" t="str">
        <f t="shared" si="3"/>
        <v>10.</v>
      </c>
      <c r="Q12" s="32" t="str">
        <f t="shared" si="4"/>
        <v>15.</v>
      </c>
      <c r="R12" s="4"/>
      <c r="S12" s="33"/>
      <c r="T12" s="39"/>
      <c r="U12" s="40"/>
      <c r="V12" s="41"/>
      <c r="W12" s="42"/>
      <c r="Y12" s="38"/>
      <c r="Z12" s="38"/>
    </row>
    <row r="13">
      <c r="A13" s="23"/>
      <c r="B13" s="24">
        <v>9.0</v>
      </c>
      <c r="C13" s="38" t="s">
        <v>32</v>
      </c>
      <c r="D13" s="38" t="s">
        <v>33</v>
      </c>
      <c r="E13" s="44">
        <v>1160.0</v>
      </c>
      <c r="F13" s="27"/>
      <c r="G13" s="28">
        <f>if(isblank(C13),"",(countif(Pelitulokset!E:E,C13)))</f>
        <v>1</v>
      </c>
      <c r="H13" s="29">
        <f>if(isblank(C13),"",countif(Pelitulokset!B:C,C13))</f>
        <v>4</v>
      </c>
      <c r="I13" s="30" t="str">
        <f t="array" ref="I13">iferror(index('Säännöt ja ohjeet'!$H$19:$H$45,match(J13,'Säännöt ja ohjeet'!$J$19:$J$45,-1)+1,0) &amp; if(J13&gt;1600," (" &amp; round(J13,0) &amp; ")",""),"")</f>
        <v>9 kyu</v>
      </c>
      <c r="J13" s="30">
        <f t="array" ref="J13">iferror(index(Pelitulokset!$AI$183:$BH$183,1,match($C13,Pelitulokset!$AI$3:$BH$3,0)),"")</f>
        <v>1207.188514</v>
      </c>
      <c r="K13" s="30" t="str">
        <f t="array" ref="K13">iferror(index('Säännöt ja ohjeet'!$H$19:$H$45,match(L13,'Säännöt ja ohjeet'!$J$19:$J$45,-1)+1,0) &amp; " (" &amp; round(L13,0) &amp; ")","")</f>
        <v>9 kyu (1218)</v>
      </c>
      <c r="L13" s="30">
        <f t="array" ref="L13">iferror(index(Pelitulokset!$AI$184:$BH$184,1,match($C13,Pelitulokset!$AI$3:$BH$3,0)),"")</f>
        <v>1218.239268</v>
      </c>
      <c r="M13" s="31">
        <f t="shared" si="1"/>
        <v>58</v>
      </c>
      <c r="N13" s="29"/>
      <c r="O13" s="29" t="str">
        <f t="shared" si="2"/>
        <v>6.</v>
      </c>
      <c r="P13" s="29" t="str">
        <f t="shared" si="3"/>
        <v>10.</v>
      </c>
      <c r="Q13" s="32" t="str">
        <f t="shared" si="4"/>
        <v>18.</v>
      </c>
      <c r="R13" s="4"/>
      <c r="S13" s="33"/>
      <c r="T13" s="39"/>
      <c r="U13" s="40"/>
      <c r="V13" s="41"/>
      <c r="W13" s="42"/>
      <c r="Y13" s="38"/>
      <c r="Z13" s="38"/>
    </row>
    <row r="14">
      <c r="A14" s="23"/>
      <c r="B14" s="24">
        <v>10.0</v>
      </c>
      <c r="C14" s="38" t="s">
        <v>34</v>
      </c>
      <c r="D14" s="38" t="s">
        <v>29</v>
      </c>
      <c r="E14" s="44">
        <v>2184.0</v>
      </c>
      <c r="F14" s="27"/>
      <c r="G14" s="28">
        <f>if(isblank(C14),"",(countif(Pelitulokset!E:E,C14)))</f>
        <v>2</v>
      </c>
      <c r="H14" s="29">
        <f>if(isblank(C14),"",countif(Pelitulokset!B:C,C14))</f>
        <v>5</v>
      </c>
      <c r="I14" s="30" t="str">
        <f t="array" ref="I14">iferror(index('Säännöt ja ohjeet'!$H$19:$H$45,match(J14,'Säännöt ja ohjeet'!$J$19:$J$45,-1)+1,0) &amp; if(J14&gt;1600," (" &amp; round(J14,0) &amp; ")",""),"")</f>
        <v>2 dan (2209)</v>
      </c>
      <c r="J14" s="30">
        <f t="array" ref="J14">iferror(index(Pelitulokset!$AI$183:$BH$183,1,match($C14,Pelitulokset!$AI$3:$BH$3,0)),"")</f>
        <v>2209.485769</v>
      </c>
      <c r="K14" s="30" t="str">
        <f t="array" ref="K14">iferror(index('Säännöt ja ohjeet'!$H$19:$H$45,match(L14,'Säännöt ja ohjeet'!$J$19:$J$45,-1)+1,0) &amp; " (" &amp; round(L14,0) &amp; ")","")</f>
        <v>2 dan (2223)</v>
      </c>
      <c r="L14" s="30">
        <f t="array" ref="L14">iferror(index(Pelitulokset!$AI$184:$BH$184,1,match($C14,Pelitulokset!$AI$3:$BH$3,0)),"")</f>
        <v>2223.044424</v>
      </c>
      <c r="M14" s="31">
        <f t="shared" si="1"/>
        <v>39</v>
      </c>
      <c r="N14" s="29"/>
      <c r="O14" s="29" t="str">
        <f t="shared" si="2"/>
        <v>9.</v>
      </c>
      <c r="P14" s="29" t="str">
        <f t="shared" si="3"/>
        <v>7.</v>
      </c>
      <c r="Q14" s="32" t="str">
        <f t="shared" si="4"/>
        <v>6.</v>
      </c>
      <c r="R14" s="4"/>
      <c r="S14" s="33"/>
      <c r="T14" s="39"/>
      <c r="U14" s="40"/>
      <c r="V14" s="41"/>
      <c r="W14" s="42"/>
      <c r="Y14" s="38"/>
      <c r="Z14" s="38"/>
    </row>
    <row r="15">
      <c r="A15" s="23"/>
      <c r="B15" s="24">
        <v>11.0</v>
      </c>
      <c r="C15" s="38" t="s">
        <v>35</v>
      </c>
      <c r="D15" s="38" t="s">
        <v>36</v>
      </c>
      <c r="E15" s="43">
        <v>1917.7544818345082</v>
      </c>
      <c r="F15" s="27"/>
      <c r="G15" s="28">
        <f>if(isblank(C15),"",(countif(Pelitulokset!E:E,C15)))</f>
        <v>0</v>
      </c>
      <c r="H15" s="29">
        <f>if(isblank(C15),"",countif(Pelitulokset!B:C,C15))</f>
        <v>0</v>
      </c>
      <c r="I15" s="30" t="str">
        <f t="array" ref="I15">iferror(index('Säännöt ja ohjeet'!$H$19:$H$45,match(J15,'Säännöt ja ohjeet'!$J$19:$J$45,-1)+1,0) &amp; if(J15&gt;1600," (" &amp; round(J15,0) &amp; ")",""),"")</f>
        <v>2 kyu (1918)</v>
      </c>
      <c r="J15" s="30">
        <f t="array" ref="J15">iferror(index(Pelitulokset!$AI$183:$BH$183,1,match($C15,Pelitulokset!$AI$3:$BH$3,0)),"")</f>
        <v>1917.754482</v>
      </c>
      <c r="K15" s="30" t="str">
        <f t="array" ref="K15">iferror(index('Säännöt ja ohjeet'!$H$19:$H$45,match(L15,'Säännöt ja ohjeet'!$J$19:$J$45,-1)+1,0) &amp; " (" &amp; round(L15,0) &amp; ")","")</f>
        <v>2 kyu (1918)</v>
      </c>
      <c r="L15" s="30">
        <f t="array" ref="L15">iferror(index(Pelitulokset!$AI$184:$BH$184,1,match($C15,Pelitulokset!$AI$3:$BH$3,0)),"")</f>
        <v>1917.754482</v>
      </c>
      <c r="M15" s="31">
        <f t="shared" si="1"/>
        <v>0</v>
      </c>
      <c r="N15" s="29"/>
      <c r="O15" s="29" t="str">
        <f t="shared" si="2"/>
        <v>16.</v>
      </c>
      <c r="P15" s="29" t="str">
        <f t="shared" si="3"/>
        <v>16.</v>
      </c>
      <c r="Q15" s="32" t="str">
        <f t="shared" si="4"/>
        <v>10.</v>
      </c>
      <c r="R15" s="4"/>
      <c r="S15" s="33"/>
      <c r="T15" s="39"/>
      <c r="U15" s="40"/>
      <c r="V15" s="41"/>
      <c r="W15" s="42"/>
      <c r="Y15" s="38"/>
      <c r="Z15" s="38"/>
    </row>
    <row r="16">
      <c r="A16" s="23"/>
      <c r="B16" s="24">
        <v>12.0</v>
      </c>
      <c r="C16" s="38" t="s">
        <v>37</v>
      </c>
      <c r="D16" s="38" t="s">
        <v>38</v>
      </c>
      <c r="E16" s="43">
        <v>2299.1812814105997</v>
      </c>
      <c r="F16" s="27"/>
      <c r="G16" s="28">
        <f>if(isblank(C16),"",(countif(Pelitulokset!E:E,C16)))</f>
        <v>7</v>
      </c>
      <c r="H16" s="29">
        <f>if(isblank(C16),"",countif(Pelitulokset!B:C,C16))</f>
        <v>13</v>
      </c>
      <c r="I16" s="30" t="str">
        <f t="array" ref="I16">iferror(index('Säännöt ja ohjeet'!$H$19:$H$45,match(J16,'Säännöt ja ohjeet'!$J$19:$J$45,-1)+1,0) &amp; if(J16&gt;1600," (" &amp; round(J16,0) &amp; ")",""),"")</f>
        <v>3 dan (2336)</v>
      </c>
      <c r="J16" s="30">
        <f t="array" ref="J16">iferror(index(Pelitulokset!$AI$183:$BH$183,1,match($C16,Pelitulokset!$AI$3:$BH$3,0)),"")</f>
        <v>2336.470627</v>
      </c>
      <c r="K16" s="30" t="str">
        <f t="array" ref="K16">iferror(index('Säännöt ja ohjeet'!$H$19:$H$45,match(L16,'Säännöt ja ohjeet'!$J$19:$J$45,-1)+1,0) &amp; " (" &amp; round(L16,0) &amp; ")","")</f>
        <v>3 dan (2347)</v>
      </c>
      <c r="L16" s="30">
        <f t="array" ref="L16">iferror(index(Pelitulokset!$AI$184:$BH$184,1,match($C16,Pelitulokset!$AI$3:$BH$3,0)),"")</f>
        <v>2346.81058</v>
      </c>
      <c r="M16" s="31">
        <f t="shared" si="1"/>
        <v>48</v>
      </c>
      <c r="N16" s="29"/>
      <c r="O16" s="29" t="str">
        <f t="shared" si="2"/>
        <v>8.</v>
      </c>
      <c r="P16" s="29" t="str">
        <f t="shared" si="3"/>
        <v>5.</v>
      </c>
      <c r="Q16" s="32" t="str">
        <f t="shared" si="4"/>
        <v>2.</v>
      </c>
      <c r="R16" s="4"/>
      <c r="S16" s="33"/>
      <c r="T16" s="39"/>
      <c r="U16" s="40"/>
      <c r="V16" s="41"/>
      <c r="W16" s="42"/>
      <c r="Y16" s="38"/>
      <c r="Z16" s="38"/>
    </row>
    <row r="17">
      <c r="A17" s="23"/>
      <c r="B17" s="24">
        <v>13.0</v>
      </c>
      <c r="C17" s="38" t="s">
        <v>39</v>
      </c>
      <c r="D17" s="38" t="s">
        <v>38</v>
      </c>
      <c r="E17" s="43">
        <v>2254.1978860921427</v>
      </c>
      <c r="F17" s="27"/>
      <c r="G17" s="28">
        <f>if(isblank(C17),"",(countif(Pelitulokset!E:E,C17)))</f>
        <v>4</v>
      </c>
      <c r="H17" s="29">
        <f>if(isblank(C17),"",countif(Pelitulokset!B:C,C17))</f>
        <v>10</v>
      </c>
      <c r="I17" s="30" t="str">
        <f t="array" ref="I17">iferror(index('Säännöt ja ohjeet'!$H$19:$H$45,match(J17,'Säännöt ja ohjeet'!$J$19:$J$45,-1)+1,0) &amp; if(J17&gt;1600," (" &amp; round(J17,0) &amp; ")",""),"")</f>
        <v>2 dan (2246)</v>
      </c>
      <c r="J17" s="30">
        <f t="array" ref="J17">iferror(index(Pelitulokset!$AI$183:$BH$183,1,match($C17,Pelitulokset!$AI$3:$BH$3,0)),"")</f>
        <v>2245.808389</v>
      </c>
      <c r="K17" s="30" t="str">
        <f t="array" ref="K17">iferror(index('Säännöt ja ohjeet'!$H$19:$H$45,match(L17,'Säännöt ja ohjeet'!$J$19:$J$45,-1)+1,0) &amp; " (" &amp; round(L17,0) &amp; ")","")</f>
        <v>3 dan (2276)</v>
      </c>
      <c r="L17" s="30">
        <f t="array" ref="L17">iferror(index(Pelitulokset!$AI$184:$BH$184,1,match($C17,Pelitulokset!$AI$3:$BH$3,0)),"")</f>
        <v>2275.596251</v>
      </c>
      <c r="M17" s="31">
        <f t="shared" si="1"/>
        <v>21</v>
      </c>
      <c r="N17" s="29"/>
      <c r="O17" s="29" t="str">
        <f t="shared" si="2"/>
        <v>14.</v>
      </c>
      <c r="P17" s="29" t="str">
        <f t="shared" si="3"/>
        <v>6.</v>
      </c>
      <c r="Q17" s="32" t="str">
        <f t="shared" si="4"/>
        <v>5.</v>
      </c>
      <c r="R17" s="4"/>
      <c r="S17" s="33"/>
      <c r="T17" s="39"/>
      <c r="U17" s="40"/>
      <c r="V17" s="41"/>
      <c r="W17" s="42"/>
      <c r="Y17" s="38"/>
      <c r="Z17" s="38"/>
    </row>
    <row r="18">
      <c r="A18" s="23"/>
      <c r="B18" s="24">
        <v>14.0</v>
      </c>
      <c r="C18" s="38" t="s">
        <v>40</v>
      </c>
      <c r="D18" s="38" t="s">
        <v>41</v>
      </c>
      <c r="E18" s="44">
        <v>1955.0</v>
      </c>
      <c r="F18" s="27"/>
      <c r="G18" s="28">
        <f>if(isblank(C18),"",(countif(Pelitulokset!E:E,C18)))</f>
        <v>2</v>
      </c>
      <c r="H18" s="29">
        <f>if(isblank(C18),"",countif(Pelitulokset!B:C,C18))</f>
        <v>7</v>
      </c>
      <c r="I18" s="30" t="str">
        <f t="array" ref="I18">iferror(index('Säännöt ja ohjeet'!$H$19:$H$45,match(J18,'Säännöt ja ohjeet'!$J$19:$J$45,-1)+1,0) &amp; if(J18&gt;1600," (" &amp; round(J18,0) &amp; ")",""),"")</f>
        <v>1 kyu (1958)</v>
      </c>
      <c r="J18" s="30">
        <f t="array" ref="J18">iferror(index(Pelitulokset!$AI$183:$BH$183,1,match($C18,Pelitulokset!$AI$3:$BH$3,0)),"")</f>
        <v>1958.014047</v>
      </c>
      <c r="K18" s="30" t="str">
        <f t="array" ref="K18">iferror(index('Säännöt ja ohjeet'!$H$19:$H$45,match(L18,'Säännöt ja ohjeet'!$J$19:$J$45,-1)+1,0) &amp; " (" &amp; round(L18,0) &amp; ")","")</f>
        <v>1 kyu (1988)</v>
      </c>
      <c r="L18" s="30">
        <f t="array" ref="L18">iferror(index(Pelitulokset!$AI$184:$BH$184,1,match($C18,Pelitulokset!$AI$3:$BH$3,0)),"")</f>
        <v>1988.172147</v>
      </c>
      <c r="M18" s="31">
        <f t="shared" si="1"/>
        <v>33</v>
      </c>
      <c r="N18" s="29"/>
      <c r="O18" s="29" t="str">
        <f t="shared" si="2"/>
        <v>11.</v>
      </c>
      <c r="P18" s="29" t="str">
        <f t="shared" si="3"/>
        <v>7.</v>
      </c>
      <c r="Q18" s="32" t="str">
        <f t="shared" si="4"/>
        <v>9.</v>
      </c>
      <c r="R18" s="4"/>
      <c r="S18" s="33"/>
      <c r="T18" s="4"/>
      <c r="U18" s="4"/>
      <c r="V18" s="6"/>
      <c r="W18" s="6"/>
      <c r="Y18" s="38"/>
      <c r="Z18" s="38"/>
    </row>
    <row r="19">
      <c r="A19" s="23"/>
      <c r="B19" s="24">
        <v>15.0</v>
      </c>
      <c r="C19" s="38" t="s">
        <v>42</v>
      </c>
      <c r="D19" s="38" t="s">
        <v>43</v>
      </c>
      <c r="E19" s="43">
        <v>958.7057395464686</v>
      </c>
      <c r="F19" s="27"/>
      <c r="G19" s="28">
        <f>if(isblank(C19),"",(countif(Pelitulokset!E:E,C19)))</f>
        <v>1</v>
      </c>
      <c r="H19" s="29">
        <f>if(isblank(C19),"",countif(Pelitulokset!B:C,C19))</f>
        <v>1</v>
      </c>
      <c r="I19" s="30" t="str">
        <f t="array" ref="I19">iferror(index('Säännöt ja ohjeet'!$H$19:$H$45,match(J19,'Säännöt ja ohjeet'!$J$19:$J$45,-1)+1,0) &amp; if(J19&gt;1600," (" &amp; round(J19,0) &amp; ")",""),"")</f>
        <v>11 kyu</v>
      </c>
      <c r="J19" s="30">
        <f t="array" ref="J19">iferror(index(Pelitulokset!$AI$183:$BH$183,1,match($C19,Pelitulokset!$AI$3:$BH$3,0)),"")</f>
        <v>1015.463624</v>
      </c>
      <c r="K19" s="30" t="str">
        <f t="array" ref="K19">iferror(index('Säännöt ja ohjeet'!$H$19:$H$45,match(L19,'Säännöt ja ohjeet'!$J$19:$J$45,-1)+1,0) &amp; " (" &amp; round(L19,0) &amp; ")","")</f>
        <v>11 kyu (1015)</v>
      </c>
      <c r="L19" s="30">
        <f t="array" ref="L19">iferror(index(Pelitulokset!$AI$184:$BH$184,1,match($C19,Pelitulokset!$AI$3:$BH$3,0)),"")</f>
        <v>1015.463624</v>
      </c>
      <c r="M19" s="31">
        <f t="shared" si="1"/>
        <v>57</v>
      </c>
      <c r="N19" s="29"/>
      <c r="O19" s="29" t="str">
        <f t="shared" si="2"/>
        <v>7.</v>
      </c>
      <c r="P19" s="29" t="str">
        <f t="shared" si="3"/>
        <v>10.</v>
      </c>
      <c r="Q19" s="32" t="str">
        <f t="shared" si="4"/>
        <v>20.</v>
      </c>
      <c r="R19" s="4"/>
      <c r="S19" s="33"/>
      <c r="T19" s="4"/>
      <c r="U19" s="4"/>
      <c r="V19" s="6"/>
      <c r="W19" s="6"/>
      <c r="Y19" s="38"/>
      <c r="Z19" s="38"/>
    </row>
    <row r="20">
      <c r="A20" s="23"/>
      <c r="B20" s="24">
        <v>16.0</v>
      </c>
      <c r="C20" s="38" t="s">
        <v>44</v>
      </c>
      <c r="D20" s="38" t="s">
        <v>38</v>
      </c>
      <c r="E20" s="43">
        <v>2287.3116246887657</v>
      </c>
      <c r="F20" s="27"/>
      <c r="G20" s="28">
        <f>if(isblank(C20),"",(countif(Pelitulokset!E:E,C20)))</f>
        <v>1</v>
      </c>
      <c r="H20" s="29">
        <f>if(isblank(C20),"",countif(Pelitulokset!B:C,C20))</f>
        <v>12</v>
      </c>
      <c r="I20" s="30" t="str">
        <f t="array" ref="I20">iferror(index('Säännöt ja ohjeet'!$H$19:$H$45,match(J20,'Säännöt ja ohjeet'!$J$19:$J$45,-1)+1,0) &amp; if(J20&gt;1600," (" &amp; round(J20,0) &amp; ")",""),"")</f>
        <v>2 dan (2205)</v>
      </c>
      <c r="J20" s="30">
        <f t="array" ref="J20">iferror(index(Pelitulokset!$AI$183:$BH$183,1,match($C20,Pelitulokset!$AI$3:$BH$3,0)),"")</f>
        <v>2205.116746</v>
      </c>
      <c r="K20" s="30" t="str">
        <f t="array" ref="K20">iferror(index('Säännöt ja ohjeet'!$H$19:$H$45,match(L20,'Säännöt ja ohjeet'!$J$19:$J$45,-1)+1,0) &amp; " (" &amp; round(L20,0) &amp; ")","")</f>
        <v>3 dan (2287)</v>
      </c>
      <c r="L20" s="30">
        <f t="array" ref="L20">iferror(index(Pelitulokset!$AI$184:$BH$184,1,match($C20,Pelitulokset!$AI$3:$BH$3,0)),"")</f>
        <v>2287.311625</v>
      </c>
      <c r="M20" s="31">
        <f t="shared" si="1"/>
        <v>0</v>
      </c>
      <c r="N20" s="29"/>
      <c r="O20" s="29" t="str">
        <f t="shared" si="2"/>
        <v>16.</v>
      </c>
      <c r="P20" s="29" t="str">
        <f t="shared" si="3"/>
        <v>10.</v>
      </c>
      <c r="Q20" s="32" t="str">
        <f t="shared" si="4"/>
        <v>7.</v>
      </c>
      <c r="R20" s="4"/>
      <c r="S20" s="33"/>
      <c r="T20" s="4"/>
      <c r="U20" s="4"/>
      <c r="V20" s="6"/>
      <c r="W20" s="6"/>
      <c r="Y20" s="38"/>
      <c r="Z20" s="38"/>
    </row>
    <row r="21">
      <c r="A21" s="23"/>
      <c r="B21" s="24">
        <v>17.0</v>
      </c>
      <c r="C21" s="38" t="s">
        <v>45</v>
      </c>
      <c r="D21" s="38" t="s">
        <v>27</v>
      </c>
      <c r="E21" s="43">
        <v>1355.1012206000657</v>
      </c>
      <c r="F21" s="27"/>
      <c r="G21" s="28">
        <f>if(isblank(C21),"",(countif(Pelitulokset!E:E,C21)))</f>
        <v>0</v>
      </c>
      <c r="H21" s="29">
        <f>if(isblank(C21),"",countif(Pelitulokset!B:C,C21))</f>
        <v>1</v>
      </c>
      <c r="I21" s="30" t="str">
        <f t="array" ref="I21">iferror(index('Säännöt ja ohjeet'!$H$19:$H$45,match(J21,'Säännöt ja ohjeet'!$J$19:$J$45,-1)+1,0) &amp; if(J21&gt;1600," (" &amp; round(J21,0) &amp; ")",""),"")</f>
        <v>8 kyu</v>
      </c>
      <c r="J21" s="30">
        <f t="array" ref="J21">iferror(index(Pelitulokset!$AI$183:$BH$183,1,match($C21,Pelitulokset!$AI$3:$BH$3,0)),"")</f>
        <v>1335.441433</v>
      </c>
      <c r="K21" s="30" t="str">
        <f t="array" ref="K21">iferror(index('Säännöt ja ohjeet'!$H$19:$H$45,match(L21,'Säännöt ja ohjeet'!$J$19:$J$45,-1)+1,0) &amp; " (" &amp; round(L21,0) &amp; ")","")</f>
        <v>7 kyu (1355)</v>
      </c>
      <c r="L21" s="30">
        <f t="array" ref="L21">iferror(index(Pelitulokset!$AI$184:$BH$184,1,match($C21,Pelitulokset!$AI$3:$BH$3,0)),"")</f>
        <v>1355.101221</v>
      </c>
      <c r="M21" s="31">
        <f t="shared" si="1"/>
        <v>0</v>
      </c>
      <c r="N21" s="29"/>
      <c r="O21" s="29" t="str">
        <f t="shared" si="2"/>
        <v>16.</v>
      </c>
      <c r="P21" s="29" t="str">
        <f t="shared" si="3"/>
        <v>16.</v>
      </c>
      <c r="Q21" s="32" t="str">
        <f t="shared" si="4"/>
        <v>16.</v>
      </c>
      <c r="R21" s="4"/>
      <c r="S21" s="33"/>
      <c r="T21" s="4"/>
      <c r="U21" s="4"/>
      <c r="V21" s="6"/>
      <c r="W21" s="6"/>
      <c r="Y21" s="38"/>
      <c r="Z21" s="38"/>
    </row>
    <row r="22">
      <c r="A22" s="23"/>
      <c r="B22" s="24">
        <v>18.0</v>
      </c>
      <c r="C22" s="38" t="s">
        <v>46</v>
      </c>
      <c r="D22" s="38" t="s">
        <v>38</v>
      </c>
      <c r="E22" s="43">
        <v>2326.2729048601645</v>
      </c>
      <c r="F22" s="27"/>
      <c r="G22" s="28">
        <f>if(isblank(C22),"",(countif(Pelitulokset!E:E,C22)))</f>
        <v>0</v>
      </c>
      <c r="H22" s="29">
        <f>if(isblank(C22),"",countif(Pelitulokset!B:C,C22))</f>
        <v>1</v>
      </c>
      <c r="I22" s="30" t="str">
        <f t="array" ref="I22">iferror(index('Säännöt ja ohjeet'!$H$19:$H$45,match(J22,'Säännöt ja ohjeet'!$J$19:$J$45,-1)+1,0) &amp; if(J22&gt;1600," (" &amp; round(J22,0) &amp; ")",""),"")</f>
        <v>3 dan (2316)</v>
      </c>
      <c r="J22" s="30">
        <f t="array" ref="J22">iferror(index(Pelitulokset!$AI$183:$BH$183,1,match($C22,Pelitulokset!$AI$3:$BH$3,0)),"")</f>
        <v>2316.469488</v>
      </c>
      <c r="K22" s="30" t="str">
        <f t="array" ref="K22">iferror(index('Säännöt ja ohjeet'!$H$19:$H$45,match(L22,'Säännöt ja ohjeet'!$J$19:$J$45,-1)+1,0) &amp; " (" &amp; round(L22,0) &amp; ")","")</f>
        <v>3 dan (2326)</v>
      </c>
      <c r="L22" s="30">
        <f t="array" ref="L22">iferror(index(Pelitulokset!$AI$184:$BH$184,1,match($C22,Pelitulokset!$AI$3:$BH$3,0)),"")</f>
        <v>2326.272905</v>
      </c>
      <c r="M22" s="31">
        <f t="shared" si="1"/>
        <v>0</v>
      </c>
      <c r="N22" s="29"/>
      <c r="O22" s="29" t="str">
        <f t="shared" si="2"/>
        <v>16.</v>
      </c>
      <c r="P22" s="29" t="str">
        <f t="shared" si="3"/>
        <v>16.</v>
      </c>
      <c r="Q22" s="32" t="str">
        <f t="shared" si="4"/>
        <v>3.</v>
      </c>
      <c r="R22" s="4"/>
      <c r="S22" s="33"/>
      <c r="T22" s="4"/>
      <c r="U22" s="4"/>
      <c r="V22" s="6"/>
      <c r="W22" s="6"/>
      <c r="Y22" s="38"/>
      <c r="Z22" s="38"/>
    </row>
    <row r="23">
      <c r="A23" s="23"/>
      <c r="B23" s="24">
        <v>19.0</v>
      </c>
      <c r="C23" s="38" t="s">
        <v>47</v>
      </c>
      <c r="D23" s="38" t="s">
        <v>29</v>
      </c>
      <c r="E23" s="43">
        <v>2163.947120250966</v>
      </c>
      <c r="F23" s="27"/>
      <c r="G23" s="28">
        <f>if(isblank(C23),"",(countif(Pelitulokset!E:E,C23)))</f>
        <v>0</v>
      </c>
      <c r="H23" s="29">
        <f>if(isblank(C23),"",countif(Pelitulokset!B:C,C23))</f>
        <v>3</v>
      </c>
      <c r="I23" s="30" t="str">
        <f t="array" ref="I23">iferror(index('Säännöt ja ohjeet'!$H$19:$H$45,match(J23,'Säännöt ja ohjeet'!$J$19:$J$45,-1)+1,0) &amp; if(J23&gt;1600," (" &amp; round(J23,0) &amp; ")",""),"")</f>
        <v>1 dan (2138)</v>
      </c>
      <c r="J23" s="30">
        <f t="array" ref="J23">iferror(index(Pelitulokset!$AI$183:$BH$183,1,match($C23,Pelitulokset!$AI$3:$BH$3,0)),"")</f>
        <v>2137.903665</v>
      </c>
      <c r="K23" s="30" t="str">
        <f t="array" ref="K23">iferror(index('Säännöt ja ohjeet'!$H$19:$H$45,match(L23,'Säännöt ja ohjeet'!$J$19:$J$45,-1)+1,0) &amp; " (" &amp; round(L23,0) &amp; ")","")</f>
        <v>2 dan (2164)</v>
      </c>
      <c r="L23" s="30">
        <f t="array" ref="L23">iferror(index(Pelitulokset!$AI$184:$BH$184,1,match($C23,Pelitulokset!$AI$3:$BH$3,0)),"")</f>
        <v>2163.94712</v>
      </c>
      <c r="M23" s="31">
        <f t="shared" si="1"/>
        <v>0</v>
      </c>
      <c r="N23" s="29"/>
      <c r="O23" s="29" t="str">
        <f t="shared" si="2"/>
        <v>16.</v>
      </c>
      <c r="P23" s="29" t="str">
        <f t="shared" si="3"/>
        <v>16.</v>
      </c>
      <c r="Q23" s="32" t="str">
        <f t="shared" si="4"/>
        <v>8.</v>
      </c>
      <c r="R23" s="4"/>
      <c r="S23" s="33"/>
      <c r="T23" s="4"/>
      <c r="U23" s="4"/>
      <c r="V23" s="6"/>
      <c r="W23" s="6"/>
      <c r="Y23" s="38"/>
      <c r="Z23" s="38"/>
    </row>
    <row r="24">
      <c r="A24" s="23"/>
      <c r="B24" s="24">
        <v>20.0</v>
      </c>
      <c r="C24" s="38" t="s">
        <v>48</v>
      </c>
      <c r="D24" s="38" t="s">
        <v>49</v>
      </c>
      <c r="E24" s="43">
        <v>722.0455107148845</v>
      </c>
      <c r="F24" s="27"/>
      <c r="G24" s="28">
        <f>if(isblank(C24),"",(countif(Pelitulokset!E:E,C24)))</f>
        <v>0</v>
      </c>
      <c r="H24" s="29">
        <f>if(isblank(C24),"",countif(Pelitulokset!B:C,C24))</f>
        <v>7</v>
      </c>
      <c r="I24" s="30" t="str">
        <f t="array" ref="I24">iferror(index('Säännöt ja ohjeet'!$H$19:$H$45,match(J24,'Säännöt ja ohjeet'!$J$19:$J$45,-1)+1,0) &amp; if(J24&gt;1600," (" &amp; round(J24,0) &amp; ")",""),"")</f>
        <v>15 kyu</v>
      </c>
      <c r="J24" s="30">
        <f t="array" ref="J24">iferror(index(Pelitulokset!$AI$183:$BH$183,1,match($C24,Pelitulokset!$AI$3:$BH$3,0)),"")</f>
        <v>648.326675</v>
      </c>
      <c r="K24" s="30" t="str">
        <f t="array" ref="K24">iferror(index('Säännöt ja ohjeet'!$H$19:$H$45,match(L24,'Säännöt ja ohjeet'!$J$19:$J$45,-1)+1,0) &amp; " (" &amp; round(L24,0) &amp; ")","")</f>
        <v>14 kyu (725)</v>
      </c>
      <c r="L24" s="30">
        <f t="array" ref="L24">iferror(index(Pelitulokset!$AI$184:$BH$184,1,match($C24,Pelitulokset!$AI$3:$BH$3,0)),"")</f>
        <v>724.7653708</v>
      </c>
      <c r="M24" s="31">
        <f t="shared" si="1"/>
        <v>3</v>
      </c>
      <c r="N24" s="29"/>
      <c r="O24" s="29" t="str">
        <f t="shared" si="2"/>
        <v>15.</v>
      </c>
      <c r="P24" s="29" t="str">
        <f t="shared" si="3"/>
        <v>16.</v>
      </c>
      <c r="Q24" s="32" t="str">
        <f t="shared" si="4"/>
        <v>22.</v>
      </c>
      <c r="R24" s="4"/>
      <c r="S24" s="33"/>
      <c r="T24" s="4"/>
      <c r="U24" s="4"/>
      <c r="V24" s="6"/>
      <c r="W24" s="6"/>
      <c r="Y24" s="38"/>
      <c r="Z24" s="38"/>
    </row>
    <row r="25">
      <c r="A25" s="23"/>
      <c r="B25" s="24">
        <v>21.0</v>
      </c>
      <c r="C25" s="38" t="s">
        <v>50</v>
      </c>
      <c r="D25" s="38" t="s">
        <v>51</v>
      </c>
      <c r="E25" s="44">
        <v>800.0</v>
      </c>
      <c r="F25" s="45"/>
      <c r="G25" s="28">
        <f>if(isblank(C25),"",(countif(Pelitulokset!E:E,C25)))</f>
        <v>0</v>
      </c>
      <c r="H25" s="29">
        <f>if(isblank(C25),"",countif(Pelitulokset!B:C,C25))</f>
        <v>1</v>
      </c>
      <c r="I25" s="30" t="str">
        <f t="array" ref="I25">iferror(index('Säännöt ja ohjeet'!$H$19:$H$45,match(J25,'Säännöt ja ohjeet'!$J$19:$J$45,-1)+1,0) &amp; if(J25&gt;1600," (" &amp; round(J25,0) &amp; ")",""),"")</f>
        <v>13 kyu</v>
      </c>
      <c r="J25" s="30">
        <f t="array" ref="J25">iferror(index(Pelitulokset!$AI$183:$BH$183,1,match($C25,Pelitulokset!$AI$3:$BH$3,0)),"")</f>
        <v>768.9760492</v>
      </c>
      <c r="K25" s="30" t="str">
        <f t="array" ref="K25">iferror(index('Säännöt ja ohjeet'!$H$19:$H$45,match(L25,'Säännöt ja ohjeet'!$J$19:$J$45,-1)+1,0) &amp; " (" &amp; round(L25,0) &amp; ")","")</f>
        <v>13 kyu (800)</v>
      </c>
      <c r="L25" s="30">
        <f t="array" ref="L25">iferror(index(Pelitulokset!$AI$184:$BH$184,1,match($C25,Pelitulokset!$AI$3:$BH$3,0)),"")</f>
        <v>800</v>
      </c>
      <c r="M25" s="31">
        <f t="shared" si="1"/>
        <v>0</v>
      </c>
      <c r="N25" s="29"/>
      <c r="O25" s="29" t="str">
        <f t="shared" si="2"/>
        <v>16.</v>
      </c>
      <c r="P25" s="29" t="str">
        <f t="shared" si="3"/>
        <v>16.</v>
      </c>
      <c r="Q25" s="32" t="str">
        <f t="shared" si="4"/>
        <v>21.</v>
      </c>
      <c r="R25" s="4"/>
      <c r="S25" s="4"/>
      <c r="T25" s="4"/>
      <c r="U25" s="4"/>
      <c r="V25" s="6"/>
      <c r="W25" s="6"/>
      <c r="Y25" s="38"/>
      <c r="Z25" s="38"/>
    </row>
    <row r="26">
      <c r="A26" s="23"/>
      <c r="B26" s="24">
        <v>22.0</v>
      </c>
      <c r="C26" s="38" t="s">
        <v>52</v>
      </c>
      <c r="D26" s="38" t="s">
        <v>20</v>
      </c>
      <c r="E26" s="44">
        <v>1654.0</v>
      </c>
      <c r="F26" s="45"/>
      <c r="G26" s="28">
        <f>if(isblank(C26),"",(countif(Pelitulokset!E:E,C26)))</f>
        <v>1</v>
      </c>
      <c r="H26" s="29">
        <f>if(isblank(C26),"",countif(Pelitulokset!B:C,C26))</f>
        <v>2</v>
      </c>
      <c r="I26" s="30" t="str">
        <f t="array" ref="I26">iferror(index('Säännöt ja ohjeet'!$H$19:$H$45,match(J26,'Säännöt ja ohjeet'!$J$19:$J$45,-1)+1,0) &amp; if(J26&gt;1600," (" &amp; round(J26,0) &amp; ")",""),"")</f>
        <v>4 kyu (1691)</v>
      </c>
      <c r="J26" s="30">
        <f t="array" ref="J26">iferror(index(Pelitulokset!$AI$183:$BH$183,1,match($C26,Pelitulokset!$AI$3:$BH$3,0)),"")</f>
        <v>1690.538553</v>
      </c>
      <c r="K26" s="30" t="str">
        <f t="array" ref="K26">iferror(index('Säännöt ja ohjeet'!$H$19:$H$45,match(L26,'Säännöt ja ohjeet'!$J$19:$J$45,-1)+1,0) &amp; " (" &amp; round(L26,0) &amp; ")","")</f>
        <v>4 kyu (1691)</v>
      </c>
      <c r="L26" s="30">
        <f t="array" ref="L26">iferror(index(Pelitulokset!$AI$184:$BH$184,1,match($C26,Pelitulokset!$AI$3:$BH$3,0)),"")</f>
        <v>1690.538553</v>
      </c>
      <c r="M26" s="31">
        <f t="shared" si="1"/>
        <v>37</v>
      </c>
      <c r="N26" s="29"/>
      <c r="O26" s="29" t="str">
        <f t="shared" si="2"/>
        <v>10.</v>
      </c>
      <c r="P26" s="29" t="str">
        <f t="shared" si="3"/>
        <v>10.</v>
      </c>
      <c r="Q26" s="32" t="str">
        <f t="shared" si="4"/>
        <v>13.</v>
      </c>
      <c r="R26" s="4"/>
      <c r="S26" s="4"/>
      <c r="T26" s="4"/>
      <c r="U26" s="4"/>
      <c r="V26" s="6"/>
      <c r="W26" s="6"/>
      <c r="Y26" s="38"/>
      <c r="Z26" s="38"/>
    </row>
    <row r="27">
      <c r="A27" s="23"/>
      <c r="B27" s="24">
        <v>23.0</v>
      </c>
      <c r="C27" s="46"/>
      <c r="D27" s="46"/>
      <c r="E27" s="43"/>
      <c r="F27" s="45"/>
      <c r="G27" s="28" t="str">
        <f>if(isblank(C27),"",(countif(Pelitulokset!E:E,C27)))</f>
        <v/>
      </c>
      <c r="H27" s="29" t="str">
        <f>if(isblank(C27),"",countif(Pelitulokset!B:C,C27))</f>
        <v/>
      </c>
      <c r="I27" s="30" t="str">
        <f t="array" ref="I27">iferror(index('Säännöt ja ohjeet'!$H$19:$H$45,match(J27,'Säännöt ja ohjeet'!$J$19:$J$45,-1)+1,0) &amp; if(J27&gt;1600," (" &amp; round(J27,0) &amp; ")",""),"")</f>
        <v/>
      </c>
      <c r="J27" s="30" t="str">
        <f t="array" ref="J27">iferror(index(Pelitulokset!$AI$183:$BH$183,1,match($C27,Pelitulokset!$AI$3:$BH$3,0)),"")</f>
        <v/>
      </c>
      <c r="K27" s="30" t="str">
        <f t="array" ref="K27">iferror(index('Säännöt ja ohjeet'!$H$19:$H$45,match(L27,'Säännöt ja ohjeet'!$J$19:$J$45,-1)+1,0) &amp; " (" &amp; round(L27,0) &amp; ")","")</f>
        <v/>
      </c>
      <c r="L27" s="30" t="str">
        <f t="array" ref="L27">iferror(index(Pelitulokset!$AI$184:$BH$184,1,match($C27,Pelitulokset!$AI$3:$BH$3,0)),"")</f>
        <v/>
      </c>
      <c r="M27" s="31" t="str">
        <f t="shared" si="1"/>
        <v/>
      </c>
      <c r="N27" s="29"/>
      <c r="O27" s="29" t="str">
        <f t="shared" si="2"/>
        <v/>
      </c>
      <c r="P27" s="29" t="str">
        <f t="shared" si="3"/>
        <v/>
      </c>
      <c r="Q27" s="32" t="str">
        <f t="shared" si="4"/>
        <v/>
      </c>
      <c r="R27" s="4"/>
      <c r="S27" s="4"/>
      <c r="T27" s="4"/>
      <c r="U27" s="4"/>
      <c r="V27" s="6"/>
      <c r="W27" s="6"/>
      <c r="Y27" s="38"/>
      <c r="Z27" s="38"/>
    </row>
    <row r="28">
      <c r="A28" s="23"/>
      <c r="B28" s="24">
        <v>24.0</v>
      </c>
      <c r="C28" s="46"/>
      <c r="D28" s="46"/>
      <c r="E28" s="43"/>
      <c r="F28" s="45"/>
      <c r="G28" s="28" t="str">
        <f>if(isblank(C28),"",(countif(Pelitulokset!E:E,C28)))</f>
        <v/>
      </c>
      <c r="H28" s="29" t="str">
        <f>if(isblank(C28),"",countif(Pelitulokset!B:C,C28))</f>
        <v/>
      </c>
      <c r="I28" s="30" t="str">
        <f t="array" ref="I28">iferror(index('Säännöt ja ohjeet'!$H$19:$H$45,match(J28,'Säännöt ja ohjeet'!$J$19:$J$45,-1)+1,0) &amp; if(J28&gt;1600," (" &amp; round(J28,0) &amp; ")",""),"")</f>
        <v/>
      </c>
      <c r="J28" s="30" t="str">
        <f t="array" ref="J28">iferror(index(Pelitulokset!$AI$183:$BH$183,1,match($C28,Pelitulokset!$AI$3:$BH$3,0)),"")</f>
        <v/>
      </c>
      <c r="K28" s="30" t="str">
        <f t="array" ref="K28">iferror(index('Säännöt ja ohjeet'!$H$19:$H$45,match(L28,'Säännöt ja ohjeet'!$J$19:$J$45,-1)+1,0) &amp; " (" &amp; round(L28,0) &amp; ")","")</f>
        <v/>
      </c>
      <c r="L28" s="30" t="str">
        <f t="array" ref="L28">iferror(index(Pelitulokset!$AI$184:$BH$184,1,match($C28,Pelitulokset!$AI$3:$BH$3,0)),"")</f>
        <v/>
      </c>
      <c r="M28" s="31" t="str">
        <f t="shared" si="1"/>
        <v/>
      </c>
      <c r="N28" s="29"/>
      <c r="O28" s="29" t="str">
        <f t="shared" si="2"/>
        <v/>
      </c>
      <c r="P28" s="29" t="str">
        <f t="shared" si="3"/>
        <v/>
      </c>
      <c r="Q28" s="32" t="str">
        <f t="shared" si="4"/>
        <v/>
      </c>
      <c r="R28" s="4"/>
      <c r="S28" s="4"/>
      <c r="T28" s="4"/>
      <c r="U28" s="4"/>
      <c r="V28" s="6"/>
      <c r="W28" s="6"/>
      <c r="Y28" s="38"/>
      <c r="Z28" s="38"/>
    </row>
    <row r="29">
      <c r="A29" s="23"/>
      <c r="B29" s="24">
        <v>25.0</v>
      </c>
      <c r="C29" s="46"/>
      <c r="D29" s="46"/>
      <c r="E29" s="43"/>
      <c r="F29" s="45"/>
      <c r="G29" s="28" t="str">
        <f>if(isblank(C29),"",(countif(Pelitulokset!E:E,C29)))</f>
        <v/>
      </c>
      <c r="H29" s="29" t="str">
        <f>if(isblank(C29),"",countif(Pelitulokset!B:C,C29))</f>
        <v/>
      </c>
      <c r="I29" s="30" t="str">
        <f t="array" ref="I29">iferror(index('Säännöt ja ohjeet'!$H$19:$H$45,match(J29,'Säännöt ja ohjeet'!$J$19:$J$45,-1)+1,0) &amp; if(J29&gt;1600," (" &amp; round(J29,0) &amp; ")",""),"")</f>
        <v/>
      </c>
      <c r="J29" s="30" t="str">
        <f t="array" ref="J29">iferror(index(Pelitulokset!$AI$183:$BH$183,1,match($C29,Pelitulokset!$AI$3:$BH$3,0)),"")</f>
        <v/>
      </c>
      <c r="K29" s="30" t="str">
        <f t="array" ref="K29">iferror(index('Säännöt ja ohjeet'!$H$19:$H$45,match(L29,'Säännöt ja ohjeet'!$J$19:$J$45,-1)+1,0) &amp; " (" &amp; round(L29,0) &amp; ")","")</f>
        <v/>
      </c>
      <c r="L29" s="30" t="str">
        <f t="array" ref="L29">iferror(index(Pelitulokset!$AI$184:$BH$184,1,match($C29,Pelitulokset!$AI$3:$BH$3,0)),"")</f>
        <v/>
      </c>
      <c r="M29" s="31" t="str">
        <f t="shared" si="1"/>
        <v/>
      </c>
      <c r="N29" s="29"/>
      <c r="O29" s="29" t="str">
        <f t="shared" si="2"/>
        <v/>
      </c>
      <c r="P29" s="29" t="str">
        <f t="shared" si="3"/>
        <v/>
      </c>
      <c r="Q29" s="32" t="str">
        <f t="shared" si="4"/>
        <v/>
      </c>
      <c r="R29" s="4"/>
      <c r="S29" s="4"/>
      <c r="T29" s="4"/>
      <c r="U29" s="4"/>
      <c r="V29" s="6"/>
      <c r="W29" s="6"/>
      <c r="Y29" s="38"/>
      <c r="Z29" s="38"/>
    </row>
    <row r="30">
      <c r="A30" s="23"/>
      <c r="B30" s="47">
        <v>26.0</v>
      </c>
      <c r="C30" s="48"/>
      <c r="D30" s="48"/>
      <c r="E30" s="49"/>
      <c r="F30" s="50"/>
      <c r="G30" s="51" t="str">
        <f>if(isblank(C30),"",(countif(Pelitulokset!E:E,C30)))</f>
        <v/>
      </c>
      <c r="H30" s="52" t="str">
        <f>if(isblank(C30),"",countif(Pelitulokset!B:C,C30))</f>
        <v/>
      </c>
      <c r="I30" s="53" t="str">
        <f t="array" ref="I30">iferror(index('Säännöt ja ohjeet'!$H$19:$H$45,match(J30,'Säännöt ja ohjeet'!$J$19:$J$45,-1)+1,0) &amp; if(J30&gt;1600," (" &amp; round(J30,0) &amp; ")",""),"")</f>
        <v/>
      </c>
      <c r="J30" s="53" t="str">
        <f t="array" ref="J30">iferror(index(Pelitulokset!$AI$183:$BH$183,1,match($C30,Pelitulokset!$AI$3:$BH$3,0)),"")</f>
        <v/>
      </c>
      <c r="K30" s="53" t="str">
        <f t="array" ref="K30">iferror(index('Säännöt ja ohjeet'!$H$19:$H$45,match(L30,'Säännöt ja ohjeet'!$J$19:$J$45,-1)+1,0) &amp; " (" &amp; round(L30,0) &amp; ")","")</f>
        <v/>
      </c>
      <c r="L30" s="53" t="str">
        <f t="array" ref="L30">iferror(index(Pelitulokset!$AI$184:$BH$184,1,match($C30,Pelitulokset!$AI$3:$BH$3,0)),"")</f>
        <v/>
      </c>
      <c r="M30" s="31" t="str">
        <f t="shared" si="1"/>
        <v/>
      </c>
      <c r="N30" s="29"/>
      <c r="O30" s="52" t="str">
        <f t="shared" si="2"/>
        <v/>
      </c>
      <c r="P30" s="52" t="str">
        <f t="shared" si="3"/>
        <v/>
      </c>
      <c r="Q30" s="32" t="str">
        <f t="shared" si="4"/>
        <v/>
      </c>
      <c r="R30" s="4"/>
      <c r="S30" s="4"/>
      <c r="T30" s="4"/>
      <c r="U30" s="4"/>
      <c r="V30" s="6"/>
      <c r="W30" s="6"/>
      <c r="Y30" s="38"/>
      <c r="Z30" s="38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6"/>
      <c r="W31" s="6"/>
      <c r="Y31" s="38"/>
      <c r="Z31" s="38"/>
    </row>
    <row r="32">
      <c r="A32" s="4"/>
      <c r="B32" s="5" t="s">
        <v>53</v>
      </c>
      <c r="C32" s="4"/>
      <c r="D32" s="4"/>
      <c r="E32" s="54">
        <f>AVERAGE(E5:E30)</f>
        <v>1709.488549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6"/>
      <c r="W32" s="6"/>
      <c r="Y32" s="38"/>
      <c r="Z32" s="38"/>
    </row>
    <row r="33">
      <c r="A33" s="4"/>
      <c r="B33" s="5" t="s">
        <v>54</v>
      </c>
      <c r="C33" s="4"/>
      <c r="D33" s="4"/>
      <c r="E33" s="54">
        <f>average(J5:J30)</f>
        <v>1724.690977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6"/>
      <c r="W33" s="6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6"/>
      <c r="W34" s="6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6"/>
      <c r="W35" s="6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6"/>
      <c r="W36" s="6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6"/>
      <c r="W37" s="6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6"/>
      <c r="W38" s="6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6"/>
      <c r="W39" s="6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6"/>
      <c r="W40" s="6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6"/>
      <c r="W41" s="6"/>
    </row>
  </sheetData>
  <autoFilter ref="$B$4:$Q$30">
    <sortState ref="B4:Q30">
      <sortCondition ref="B4:B30"/>
      <sortCondition ref="J4:J30"/>
      <sortCondition descending="1" ref="L4:L30"/>
      <sortCondition descending="1" ref="H4:H30"/>
      <sortCondition descending="1" ref="K4:K30"/>
      <sortCondition descending="1" ref="E4:E30"/>
      <sortCondition descending="1" ref="G4:G30"/>
      <sortCondition descending="1" ref="M4:M30"/>
      <sortCondition ref="Q4:Q30"/>
    </sortState>
  </autoFilter>
  <mergeCells count="4">
    <mergeCell ref="B3:E3"/>
    <mergeCell ref="G3:Q3"/>
    <mergeCell ref="T5:U5"/>
    <mergeCell ref="V5:W5"/>
  </mergeCells>
  <conditionalFormatting sqref="C5:E30">
    <cfRule type="notContainsBlanks" dxfId="0" priority="1">
      <formula>LEN(TRIM(C5))&gt;0</formula>
    </cfRule>
  </conditionalFormatting>
  <dataValidations>
    <dataValidation type="list" allowBlank="1" showErrorMessage="1" sqref="D5:D30">
      <formula1>'Säännöt ja ohjeet'!$H$19:$H$45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7.75"/>
    <col customWidth="1" min="2" max="3" width="16.38"/>
    <col customWidth="1" min="4" max="4" width="11.75"/>
    <col customWidth="1" min="5" max="5" width="17.63"/>
    <col customWidth="1" hidden="1" min="7" max="7" width="4.75"/>
    <col hidden="1" min="8" max="13" width="12.63"/>
    <col customWidth="1" min="17" max="17" width="14.38"/>
    <col customWidth="1" hidden="1" min="18" max="19" width="14.38"/>
    <col customWidth="1" hidden="1" min="20" max="21" width="17.13"/>
    <col customWidth="1" min="22" max="22" width="18.25"/>
    <col customWidth="1" hidden="1" min="23" max="24" width="14.38"/>
    <col customWidth="1" min="25" max="25" width="14.38"/>
    <col customWidth="1" hidden="1" min="26" max="26" width="14.38"/>
    <col customWidth="1" hidden="1" min="27" max="27" width="18.5"/>
    <col customWidth="1" hidden="1" min="28" max="29" width="14.38"/>
    <col customWidth="1" min="30" max="30" width="14.38"/>
    <col customWidth="1" hidden="1" min="31" max="31" width="14.38"/>
    <col customWidth="1" hidden="1" min="32" max="32" width="15.88"/>
  </cols>
  <sheetData>
    <row r="1">
      <c r="A1" s="6"/>
      <c r="B1" s="55"/>
      <c r="C1" s="55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56"/>
      <c r="AH1" s="57" t="s">
        <v>55</v>
      </c>
      <c r="AI1" s="58">
        <v>1.0</v>
      </c>
      <c r="AJ1" s="58">
        <v>2.0</v>
      </c>
      <c r="AK1" s="58">
        <v>3.0</v>
      </c>
      <c r="AL1" s="58">
        <v>4.0</v>
      </c>
      <c r="AM1" s="58">
        <v>5.0</v>
      </c>
      <c r="AN1" s="58">
        <v>6.0</v>
      </c>
      <c r="AO1" s="58">
        <v>7.0</v>
      </c>
      <c r="AP1" s="58">
        <v>8.0</v>
      </c>
      <c r="AQ1" s="58">
        <v>9.0</v>
      </c>
      <c r="AR1" s="58">
        <v>10.0</v>
      </c>
      <c r="AS1" s="58">
        <v>11.0</v>
      </c>
      <c r="AT1" s="58">
        <v>12.0</v>
      </c>
      <c r="AU1" s="58">
        <v>13.0</v>
      </c>
      <c r="AV1" s="58">
        <v>14.0</v>
      </c>
      <c r="AW1" s="58">
        <v>15.0</v>
      </c>
      <c r="AX1" s="58">
        <v>16.0</v>
      </c>
      <c r="AY1" s="58">
        <v>17.0</v>
      </c>
      <c r="AZ1" s="58">
        <v>18.0</v>
      </c>
      <c r="BA1" s="58">
        <v>19.0</v>
      </c>
      <c r="BB1" s="58">
        <v>20.0</v>
      </c>
      <c r="BC1" s="58">
        <v>21.0</v>
      </c>
      <c r="BD1" s="58">
        <v>22.0</v>
      </c>
      <c r="BE1" s="58">
        <v>23.0</v>
      </c>
      <c r="BF1" s="58">
        <v>24.0</v>
      </c>
      <c r="BG1" s="58">
        <v>25.0</v>
      </c>
      <c r="BH1" s="58">
        <v>26.0</v>
      </c>
      <c r="BI1" s="58" t="s">
        <v>56</v>
      </c>
    </row>
    <row r="2">
      <c r="A2" s="56"/>
      <c r="B2" s="59" t="s">
        <v>57</v>
      </c>
      <c r="C2" s="55"/>
      <c r="D2" s="6"/>
      <c r="E2" s="6"/>
      <c r="F2" s="56"/>
      <c r="G2" s="56"/>
      <c r="H2" s="56" t="s">
        <v>58</v>
      </c>
      <c r="I2" s="6"/>
      <c r="J2" s="56"/>
      <c r="K2" s="56"/>
      <c r="L2" s="56"/>
      <c r="M2" s="56"/>
      <c r="N2" s="60" t="s">
        <v>59</v>
      </c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"/>
      <c r="AH2" s="62"/>
      <c r="AI2" s="58" t="s">
        <v>60</v>
      </c>
      <c r="AJ2" s="63"/>
      <c r="AK2" s="64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</row>
    <row r="3">
      <c r="A3" s="56"/>
      <c r="B3" s="65" t="s">
        <v>61</v>
      </c>
      <c r="C3" s="66" t="s">
        <v>62</v>
      </c>
      <c r="D3" s="67" t="s">
        <v>63</v>
      </c>
      <c r="E3" s="67" t="s">
        <v>64</v>
      </c>
      <c r="F3" s="68" t="s">
        <v>65</v>
      </c>
      <c r="G3" s="69"/>
      <c r="H3" s="69" t="s">
        <v>66</v>
      </c>
      <c r="I3" s="69" t="s">
        <v>67</v>
      </c>
      <c r="J3" s="69" t="s">
        <v>68</v>
      </c>
      <c r="K3" s="69" t="s">
        <v>69</v>
      </c>
      <c r="L3" s="69" t="s">
        <v>70</v>
      </c>
      <c r="M3" s="69" t="s">
        <v>71</v>
      </c>
      <c r="N3" s="70" t="s">
        <v>72</v>
      </c>
      <c r="O3" s="71" t="s">
        <v>73</v>
      </c>
      <c r="P3" s="71" t="s">
        <v>74</v>
      </c>
      <c r="Q3" s="70" t="s">
        <v>75</v>
      </c>
      <c r="R3" s="70" t="s">
        <v>76</v>
      </c>
      <c r="S3" s="70" t="s">
        <v>77</v>
      </c>
      <c r="T3" s="70" t="s">
        <v>78</v>
      </c>
      <c r="U3" s="70" t="s">
        <v>79</v>
      </c>
      <c r="V3" s="70" t="s">
        <v>80</v>
      </c>
      <c r="W3" s="70" t="s">
        <v>81</v>
      </c>
      <c r="X3" s="70" t="s">
        <v>82</v>
      </c>
      <c r="Y3" s="70" t="s">
        <v>83</v>
      </c>
      <c r="Z3" s="70" t="s">
        <v>84</v>
      </c>
      <c r="AA3" s="70" t="s">
        <v>85</v>
      </c>
      <c r="AB3" s="70" t="s">
        <v>86</v>
      </c>
      <c r="AC3" s="70" t="s">
        <v>87</v>
      </c>
      <c r="AD3" s="70" t="s">
        <v>88</v>
      </c>
      <c r="AE3" s="72" t="s">
        <v>89</v>
      </c>
      <c r="AF3" s="72" t="s">
        <v>90</v>
      </c>
      <c r="AG3" s="6"/>
      <c r="AH3" s="62"/>
      <c r="AI3" s="63" t="str">
        <f t="array" ref="AI3">index('Osallistujat ja seuranta'!$C:$C,AI1+row('Osallistujat ja seuranta'!$B$4),0)</f>
        <v>Joni</v>
      </c>
      <c r="AJ3" s="63" t="str">
        <f t="array" ref="AJ3">index('Osallistujat ja seuranta'!$C:$C,AJ1+row('Osallistujat ja seuranta'!$B$4),0)</f>
        <v>Aleksi</v>
      </c>
      <c r="AK3" s="63" t="str">
        <f t="array" ref="AK3">index('Osallistujat ja seuranta'!$C:$C,AK1+row('Osallistujat ja seuranta'!$B$4),0)</f>
        <v>Olli</v>
      </c>
      <c r="AL3" s="63" t="str">
        <f t="array" ref="AL3">index('Osallistujat ja seuranta'!$C:$C,AL1+row('Osallistujat ja seuranta'!$B$4),0)</f>
        <v>Jussa</v>
      </c>
      <c r="AM3" s="63" t="str">
        <f t="array" ref="AM3">index('Osallistujat ja seuranta'!$C:$C,AM1+row('Osallistujat ja seuranta'!$B$4),0)</f>
        <v>Peitsa</v>
      </c>
      <c r="AN3" s="63" t="str">
        <f t="array" ref="AN3">index('Osallistujat ja seuranta'!$C:$C,AN1+row('Osallistujat ja seuranta'!$B$4),0)</f>
        <v>Kulkija</v>
      </c>
      <c r="AO3" s="63" t="str">
        <f t="array" ref="AO3">index('Osallistujat ja seuranta'!$C:$C,AO1+row('Osallistujat ja seuranta'!$B$4),0)</f>
        <v>Markku</v>
      </c>
      <c r="AP3" s="63" t="str">
        <f t="array" ref="AP3">index('Osallistujat ja seuranta'!$C:$C,AP1+row('Osallistujat ja seuranta'!$B$4),0)</f>
        <v>Lauri</v>
      </c>
      <c r="AQ3" s="63" t="str">
        <f t="array" ref="AQ3">index('Osallistujat ja seuranta'!$C:$C,AQ1+row('Osallistujat ja seuranta'!$B$4),0)</f>
        <v>Eveliina</v>
      </c>
      <c r="AR3" s="63" t="str">
        <f t="array" ref="AR3">index('Osallistujat ja seuranta'!$C:$C,AR1+row('Osallistujat ja seuranta'!$B$4),0)</f>
        <v>Tomi</v>
      </c>
      <c r="AS3" s="63" t="str">
        <f t="array" ref="AS3">index('Osallistujat ja seuranta'!$C:$C,AS1+row('Osallistujat ja seuranta'!$B$4),0)</f>
        <v>Mikko</v>
      </c>
      <c r="AT3" s="63" t="str">
        <f t="array" ref="AT3">index('Osallistujat ja seuranta'!$C:$C,AT1+row('Osallistujat ja seuranta'!$B$4),0)</f>
        <v>Timo</v>
      </c>
      <c r="AU3" s="63" t="str">
        <f t="array" ref="AU3">index('Osallistujat ja seuranta'!$C:$C,AU1+row('Osallistujat ja seuranta'!$B$4),0)</f>
        <v>Heikki</v>
      </c>
      <c r="AV3" s="63" t="str">
        <f t="array" ref="AV3">index('Osallistujat ja seuranta'!$C:$C,AV1+row('Osallistujat ja seuranta'!$B$4),0)</f>
        <v>Tim</v>
      </c>
      <c r="AW3" s="63" t="str">
        <f t="array" ref="AW3">index('Osallistujat ja seuranta'!$C:$C,AW1+row('Osallistujat ja seuranta'!$B$4),0)</f>
        <v>Mikko S.</v>
      </c>
      <c r="AX3" s="63" t="str">
        <f t="array" ref="AX3">index('Osallistujat ja seuranta'!$C:$C,AX1+row('Osallistujat ja seuranta'!$B$4),0)</f>
        <v>Juuso</v>
      </c>
      <c r="AY3" s="63" t="str">
        <f t="array" ref="AY3">index('Osallistujat ja seuranta'!$C:$C,AY1+row('Osallistujat ja seuranta'!$B$4),0)</f>
        <v>Aura </v>
      </c>
      <c r="AZ3" s="63" t="str">
        <f t="array" ref="AZ3">index('Osallistujat ja seuranta'!$C:$C,AZ1+row('Osallistujat ja seuranta'!$B$4),0)</f>
        <v>Oiva</v>
      </c>
      <c r="BA3" s="63" t="str">
        <f t="array" ref="BA3">index('Osallistujat ja seuranta'!$C:$C,BA1+row('Osallistujat ja seuranta'!$B$4),0)</f>
        <v>Teemu</v>
      </c>
      <c r="BB3" s="63" t="str">
        <f t="array" ref="BB3">index('Osallistujat ja seuranta'!$C:$C,BB1+row('Osallistujat ja seuranta'!$B$4),0)</f>
        <v>Hleb</v>
      </c>
      <c r="BC3" s="63" t="str">
        <f t="array" ref="BC3">index('Osallistujat ja seuranta'!$C:$C,BC1+row('Osallistujat ja seuranta'!$B$4),0)</f>
        <v>Riikka</v>
      </c>
      <c r="BD3" s="63" t="str">
        <f t="array" ref="BD3">index('Osallistujat ja seuranta'!$C:$C,BD1+row('Osallistujat ja seuranta'!$B$4),0)</f>
        <v>Ville</v>
      </c>
      <c r="BE3" s="63" t="str">
        <f t="array" ref="BE3">index('Osallistujat ja seuranta'!$C:$C,BE1+row('Osallistujat ja seuranta'!$B$4),0)</f>
        <v/>
      </c>
      <c r="BF3" s="63" t="str">
        <f t="array" ref="BF3">index('Osallistujat ja seuranta'!$C:$C,BF1+row('Osallistujat ja seuranta'!$B$4),0)</f>
        <v/>
      </c>
      <c r="BG3" s="63" t="str">
        <f t="array" ref="BG3">index('Osallistujat ja seuranta'!$C:$C,BG1+row('Osallistujat ja seuranta'!$B$4),0)</f>
        <v/>
      </c>
      <c r="BH3" s="63" t="str">
        <f t="array" ref="BH3">index('Osallistujat ja seuranta'!$C:$C,BH1+row('Osallistujat ja seuranta'!$B$4),0)</f>
        <v/>
      </c>
      <c r="BI3" s="63"/>
    </row>
    <row r="4">
      <c r="A4" s="56"/>
      <c r="B4" s="73"/>
      <c r="C4" s="74"/>
      <c r="D4" s="75"/>
      <c r="E4" s="75"/>
      <c r="F4" s="76"/>
      <c r="G4" s="77"/>
      <c r="H4" s="77"/>
      <c r="I4" s="77"/>
      <c r="J4" s="77"/>
      <c r="K4" s="77"/>
      <c r="L4" s="77"/>
      <c r="M4" s="77"/>
      <c r="N4" s="78"/>
      <c r="O4" s="78"/>
      <c r="P4" s="78"/>
      <c r="Q4" s="79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80"/>
      <c r="AF4" s="80"/>
      <c r="AG4" s="56"/>
      <c r="AH4" s="57" t="s">
        <v>91</v>
      </c>
      <c r="AI4" s="81">
        <f t="array" ref="AI4">index('Osallistujat ja seuranta'!$E:$E,match(AI3,'Osallistujat ja seuranta'!$C:$C,0),0)</f>
        <v>1145</v>
      </c>
      <c r="AJ4" s="81">
        <f t="array" ref="AJ4">index('Osallistujat ja seuranta'!$E:$E,match(AJ3,'Osallistujat ja seuranta'!$C:$C,0),0)</f>
        <v>1755.961008</v>
      </c>
      <c r="AK4" s="81">
        <f t="array" ref="AK4">index('Osallistujat ja seuranta'!$E:$E,match(AK3,'Osallistujat ja seuranta'!$C:$C,0),0)</f>
        <v>2393.121656</v>
      </c>
      <c r="AL4" s="81">
        <f t="array" ref="AL4">index('Osallistujat ja seuranta'!$E:$E,match(AL3,'Osallistujat ja seuranta'!$C:$C,0),0)</f>
        <v>1473.179257</v>
      </c>
      <c r="AM4" s="81">
        <f t="array" ref="AM4">index('Osallistujat ja seuranta'!$E:$E,match(AM3,'Osallistujat ja seuranta'!$C:$C,0),0)</f>
        <v>1488.931023</v>
      </c>
      <c r="AN4" s="81">
        <f t="array" ref="AN4">index('Osallistujat ja seuranta'!$E:$E,match(AN3,'Osallistujat ja seuranta'!$C:$C,0),0)</f>
        <v>1448.011347</v>
      </c>
      <c r="AO4" s="81">
        <f t="array" ref="AO4">index('Osallistujat ja seuranta'!$E:$E,match(AO3,'Osallistujat ja seuranta'!$C:$C,0),0)</f>
        <v>2249.842673</v>
      </c>
      <c r="AP4" s="81">
        <f t="array" ref="AP4">index('Osallistujat ja seuranta'!$E:$E,match(AP3,'Osallistujat ja seuranta'!$C:$C,0),0)</f>
        <v>1617.183344</v>
      </c>
      <c r="AQ4" s="81">
        <f t="array" ref="AQ4">index('Osallistujat ja seuranta'!$E:$E,match(AQ3,'Osallistujat ja seuranta'!$C:$C,0),0)</f>
        <v>1160</v>
      </c>
      <c r="AR4" s="81">
        <f t="array" ref="AR4">index('Osallistujat ja seuranta'!$E:$E,match(AR3,'Osallistujat ja seuranta'!$C:$C,0),0)</f>
        <v>2184</v>
      </c>
      <c r="AS4" s="81">
        <f t="array" ref="AS4">index('Osallistujat ja seuranta'!$E:$E,match(AS3,'Osallistujat ja seuranta'!$C:$C,0),0)</f>
        <v>1917.754482</v>
      </c>
      <c r="AT4" s="81">
        <f t="array" ref="AT4">index('Osallistujat ja seuranta'!$E:$E,match(AT3,'Osallistujat ja seuranta'!$C:$C,0),0)</f>
        <v>2299.181281</v>
      </c>
      <c r="AU4" s="81">
        <f t="array" ref="AU4">index('Osallistujat ja seuranta'!$E:$E,match(AU3,'Osallistujat ja seuranta'!$C:$C,0),0)</f>
        <v>2254.197886</v>
      </c>
      <c r="AV4" s="81">
        <f t="array" ref="AV4">index('Osallistujat ja seuranta'!$E:$E,match(AV3,'Osallistujat ja seuranta'!$C:$C,0),0)</f>
        <v>1955</v>
      </c>
      <c r="AW4" s="81">
        <f t="array" ref="AW4">index('Osallistujat ja seuranta'!$E:$E,match(AW3,'Osallistujat ja seuranta'!$C:$C,0),0)</f>
        <v>958.7057395</v>
      </c>
      <c r="AX4" s="81">
        <f t="array" ref="AX4">index('Osallistujat ja seuranta'!$E:$E,match(AX3,'Osallistujat ja seuranta'!$C:$C,0),0)</f>
        <v>2287.311625</v>
      </c>
      <c r="AY4" s="81">
        <f t="array" ref="AY4">index('Osallistujat ja seuranta'!$E:$E,match(AY3,'Osallistujat ja seuranta'!$C:$C,0),0)</f>
        <v>1355.101221</v>
      </c>
      <c r="AZ4" s="81">
        <f t="array" ref="AZ4">index('Osallistujat ja seuranta'!$E:$E,match(AZ3,'Osallistujat ja seuranta'!$C:$C,0),0)</f>
        <v>2326.272905</v>
      </c>
      <c r="BA4" s="81">
        <f t="array" ref="BA4">index('Osallistujat ja seuranta'!$E:$E,match(BA3,'Osallistujat ja seuranta'!$C:$C,0),0)</f>
        <v>2163.94712</v>
      </c>
      <c r="BB4" s="81">
        <f t="array" ref="BB4">index('Osallistujat ja seuranta'!$E:$E,match(BB3,'Osallistujat ja seuranta'!$C:$C,0),0)</f>
        <v>722.0455107</v>
      </c>
      <c r="BC4" s="81">
        <f t="array" ref="BC4">index('Osallistujat ja seuranta'!$E:$E,match(BC3,'Osallistujat ja seuranta'!$C:$C,0),0)</f>
        <v>800</v>
      </c>
      <c r="BD4" s="81">
        <f t="array" ref="BD4">index('Osallistujat ja seuranta'!$E:$E,match(BD3,'Osallistujat ja seuranta'!$C:$C,0),0)</f>
        <v>1654</v>
      </c>
      <c r="BE4" s="63" t="str">
        <f t="array" ref="BE4">index('Osallistujat ja seuranta'!$E:$E,match(BE3,'Osallistujat ja seuranta'!$C:$C,0),0)</f>
        <v>#N/A</v>
      </c>
      <c r="BF4" s="63" t="str">
        <f t="array" ref="BF4">index('Osallistujat ja seuranta'!$E:$E,match(BF3,'Osallistujat ja seuranta'!$C:$C,0),0)</f>
        <v>#N/A</v>
      </c>
      <c r="BG4" s="63" t="str">
        <f t="array" ref="BG4">index('Osallistujat ja seuranta'!$E:$E,match(BG3,'Osallistujat ja seuranta'!$C:$C,0),0)</f>
        <v>#N/A</v>
      </c>
      <c r="BH4" s="63" t="str">
        <f t="array" ref="BH4">index('Osallistujat ja seuranta'!$E:$E,match(BH3,'Osallistujat ja seuranta'!$C:$C,0),0)</f>
        <v>#N/A</v>
      </c>
      <c r="BI4" s="82">
        <f t="shared" ref="BI4:BI180" si="2">sum(iferror(AI4:BH4,0))/count(AI4:BH4)</f>
        <v>1709.488549</v>
      </c>
    </row>
    <row r="5">
      <c r="A5" s="56"/>
      <c r="B5" s="83" t="s">
        <v>21</v>
      </c>
      <c r="C5" s="84" t="s">
        <v>19</v>
      </c>
      <c r="D5" s="85">
        <v>4.0</v>
      </c>
      <c r="E5" s="85" t="s">
        <v>19</v>
      </c>
      <c r="F5" s="86">
        <v>45567.0</v>
      </c>
      <c r="G5" s="87"/>
      <c r="H5" s="87" t="b">
        <f t="shared" ref="H5:H182" si="3">if(countblank(B5:E5)&lt;4,TRUE,FALSE)</f>
        <v>1</v>
      </c>
      <c r="I5" s="87" t="b">
        <f>if(iferror(match(B5,'Osallistujat ja seuranta'!$C$5:$C$24,0),0)&gt;0,TRUE,FALSE)</f>
        <v>1</v>
      </c>
      <c r="J5" s="87" t="b">
        <f>if(iferror(match(C5,'Osallistujat ja seuranta'!$C$5:$C$99,0),0)&gt;0,TRUE,FALSE)</f>
        <v>1</v>
      </c>
      <c r="K5" s="87" t="b">
        <f t="shared" ref="K5:K182" si="4">not(B5=C5)</f>
        <v>1</v>
      </c>
      <c r="L5" s="87" t="b">
        <f t="shared" ref="L5:L182" si="5">or(E5=B5,E5=C5)</f>
        <v>1</v>
      </c>
      <c r="M5" s="87" t="b">
        <f t="shared" ref="M5:M182" si="6">countblank(B5:E5)=0</f>
        <v>1</v>
      </c>
      <c r="N5" s="88">
        <f t="shared" ref="N5:N180" si="7">if(and(I5:M5),1,if(H5,0,""))</f>
        <v>1</v>
      </c>
      <c r="O5" s="89">
        <f t="shared" ref="O5:O40" si="8">if(N5=1,index(4:4,1,match(B5,$3:$3,0)),"")</f>
        <v>2393.121656</v>
      </c>
      <c r="P5" s="89">
        <f t="shared" ref="P5:P40" si="9">if(N5=1,index(4:4,1,match(C5,$3:$3,0)),"")</f>
        <v>1755.961008</v>
      </c>
      <c r="Q5" s="90">
        <f t="shared" ref="Q5:Q180" si="10">if(N5=1,O5-(P5+D5*100-if(D5&gt;0,50,0))*N5,"")</f>
        <v>287.1606477</v>
      </c>
      <c r="R5" s="89">
        <f t="shared" ref="R5:R180" si="11">if(N5=1,P5+D5*100-if(D5&gt;0,50,0),"")</f>
        <v>2105.961008</v>
      </c>
      <c r="S5" s="88">
        <f t="shared" ref="S5:S180" si="12">if(E5=B5,1,0)</f>
        <v>0</v>
      </c>
      <c r="T5" s="88">
        <f t="shared" ref="T5:T180" si="13">-7*ln(3300-O5)</f>
        <v>-47.67005818</v>
      </c>
      <c r="U5" s="88">
        <f t="shared" ref="U5:U180" si="14">-7*ln(3300-R5)</f>
        <v>-49.59567865</v>
      </c>
      <c r="V5" s="91">
        <f t="shared" ref="V5:V180" si="15">if(N5=1,1/(1+exp(U5-T5)),"")</f>
        <v>0.8727638795</v>
      </c>
      <c r="W5" s="92">
        <f t="shared" ref="W5:W180" si="16">power((3300-O5)/200,1.6)</f>
        <v>11.23131109</v>
      </c>
      <c r="X5" s="92">
        <f t="shared" ref="X5:X180" si="17">ln(1+exp((2300-O5)/80))/5</f>
        <v>0.0543453334</v>
      </c>
      <c r="Y5" s="92">
        <f>if(N5=1,(W5*(S5-V5))*'Säännöt ja ohjeet'!$B$54+X5,"")</f>
        <v>-19.55021995</v>
      </c>
      <c r="Z5" s="92">
        <f t="shared" ref="Z5:Z180" si="18">-(S5-1)</f>
        <v>1</v>
      </c>
      <c r="AA5" s="92">
        <f t="shared" ref="AA5:AA180" si="19">1-V5</f>
        <v>0.1272361205</v>
      </c>
      <c r="AB5" s="92">
        <f t="shared" ref="AB5:AB180" si="20">power((3300-P5)/200,1.6)</f>
        <v>26.31511234</v>
      </c>
      <c r="AC5" s="92">
        <f t="shared" ref="AC5:AC180" si="21">ln(1+exp((2300-P5)/80))/5</f>
        <v>1.360320002</v>
      </c>
      <c r="AD5" s="92">
        <f>if(N5=1,(AB5*(Z5-AA5))*'Säännöt ja ohjeet'!$B$54+AC5,"")</f>
        <v>47.29407907</v>
      </c>
      <c r="AE5" s="93">
        <f t="shared" ref="AE5:AE180" si="22">10*if($E5=B5,1,-1)+min(10,rounddown((P5-O5)/50)-2*$D5*sign(P5-O5))+1</f>
        <v>-13</v>
      </c>
      <c r="AF5" s="93">
        <f t="shared" ref="AF5:AF180" si="23">10*if($E5=C5,1,-1)+min(10,rounddown((O5-P5)/50)-2*$D5*sign(O5-P5))+1</f>
        <v>15</v>
      </c>
      <c r="AG5" s="62"/>
      <c r="AH5" s="62"/>
      <c r="AI5" s="81">
        <f t="shared" ref="AI5:BH5" si="1">if($B5=AI$3,AI4+$Y5,if($C5=AI$3,AI4+$AD5,AI4))</f>
        <v>1145</v>
      </c>
      <c r="AJ5" s="81">
        <f t="shared" si="1"/>
        <v>1803.255087</v>
      </c>
      <c r="AK5" s="81">
        <f t="shared" si="1"/>
        <v>2373.571436</v>
      </c>
      <c r="AL5" s="81">
        <f t="shared" si="1"/>
        <v>1473.179257</v>
      </c>
      <c r="AM5" s="81">
        <f t="shared" si="1"/>
        <v>1488.931023</v>
      </c>
      <c r="AN5" s="81">
        <f t="shared" si="1"/>
        <v>1448.011347</v>
      </c>
      <c r="AO5" s="81">
        <f t="shared" si="1"/>
        <v>2249.842673</v>
      </c>
      <c r="AP5" s="81">
        <f t="shared" si="1"/>
        <v>1617.183344</v>
      </c>
      <c r="AQ5" s="81">
        <f t="shared" si="1"/>
        <v>1160</v>
      </c>
      <c r="AR5" s="81">
        <f t="shared" si="1"/>
        <v>2184</v>
      </c>
      <c r="AS5" s="81">
        <f t="shared" si="1"/>
        <v>1917.754482</v>
      </c>
      <c r="AT5" s="81">
        <f t="shared" si="1"/>
        <v>2299.181281</v>
      </c>
      <c r="AU5" s="81">
        <f t="shared" si="1"/>
        <v>2254.197886</v>
      </c>
      <c r="AV5" s="81">
        <f t="shared" si="1"/>
        <v>1955</v>
      </c>
      <c r="AW5" s="81">
        <f t="shared" si="1"/>
        <v>958.7057395</v>
      </c>
      <c r="AX5" s="81">
        <f t="shared" si="1"/>
        <v>2287.311625</v>
      </c>
      <c r="AY5" s="81">
        <f t="shared" si="1"/>
        <v>1355.101221</v>
      </c>
      <c r="AZ5" s="81">
        <f t="shared" si="1"/>
        <v>2326.272905</v>
      </c>
      <c r="BA5" s="81">
        <f t="shared" si="1"/>
        <v>2163.94712</v>
      </c>
      <c r="BB5" s="81">
        <f t="shared" si="1"/>
        <v>722.0455107</v>
      </c>
      <c r="BC5" s="81">
        <f t="shared" si="1"/>
        <v>800</v>
      </c>
      <c r="BD5" s="81">
        <f t="shared" si="1"/>
        <v>1654</v>
      </c>
      <c r="BE5" s="81" t="str">
        <f t="shared" si="1"/>
        <v>#N/A</v>
      </c>
      <c r="BF5" s="81" t="str">
        <f t="shared" si="1"/>
        <v>#N/A</v>
      </c>
      <c r="BG5" s="81" t="str">
        <f t="shared" si="1"/>
        <v>#N/A</v>
      </c>
      <c r="BH5" s="81" t="str">
        <f t="shared" si="1"/>
        <v>#N/A</v>
      </c>
      <c r="BI5" s="82">
        <f t="shared" si="2"/>
        <v>1710.749634</v>
      </c>
    </row>
    <row r="6">
      <c r="A6" s="56"/>
      <c r="B6" s="83" t="s">
        <v>19</v>
      </c>
      <c r="C6" s="84" t="s">
        <v>25</v>
      </c>
      <c r="D6" s="85">
        <v>0.0</v>
      </c>
      <c r="E6" s="85" t="s">
        <v>19</v>
      </c>
      <c r="F6" s="86">
        <v>45571.0</v>
      </c>
      <c r="G6" s="87"/>
      <c r="H6" s="87" t="b">
        <f t="shared" si="3"/>
        <v>1</v>
      </c>
      <c r="I6" s="87" t="b">
        <f>if(iferror(match(B6,'Osallistujat ja seuranta'!$C$5:$C$24,0),0)&gt;0,TRUE,FALSE)</f>
        <v>1</v>
      </c>
      <c r="J6" s="87" t="b">
        <f>if(iferror(match(C6,'Osallistujat ja seuranta'!$C$5:$C$99,0),0)&gt;0,TRUE,FALSE)</f>
        <v>1</v>
      </c>
      <c r="K6" s="87" t="b">
        <f t="shared" si="4"/>
        <v>1</v>
      </c>
      <c r="L6" s="87" t="b">
        <f t="shared" si="5"/>
        <v>1</v>
      </c>
      <c r="M6" s="87" t="b">
        <f t="shared" si="6"/>
        <v>1</v>
      </c>
      <c r="N6" s="88">
        <f t="shared" si="7"/>
        <v>1</v>
      </c>
      <c r="O6" s="89">
        <f t="shared" si="8"/>
        <v>1803.255087</v>
      </c>
      <c r="P6" s="89">
        <f t="shared" si="9"/>
        <v>1488.931023</v>
      </c>
      <c r="Q6" s="90">
        <f t="shared" si="10"/>
        <v>314.3240645</v>
      </c>
      <c r="R6" s="89">
        <f t="shared" si="11"/>
        <v>1488.931023</v>
      </c>
      <c r="S6" s="88">
        <f t="shared" si="12"/>
        <v>1</v>
      </c>
      <c r="T6" s="88">
        <f t="shared" si="13"/>
        <v>-51.1773358</v>
      </c>
      <c r="U6" s="88">
        <f t="shared" si="14"/>
        <v>-52.51170781</v>
      </c>
      <c r="V6" s="91">
        <f t="shared" si="15"/>
        <v>0.7915628985</v>
      </c>
      <c r="W6" s="92">
        <f t="shared" si="16"/>
        <v>25.03735643</v>
      </c>
      <c r="X6" s="92">
        <f t="shared" si="17"/>
        <v>1.242264002</v>
      </c>
      <c r="Y6" s="92">
        <f>if(N6=1,(W6*(S6-V6))*'Säännöt ja ohjeet'!$B$54+X6,"")</f>
        <v>11.67969201</v>
      </c>
      <c r="Z6" s="92">
        <f t="shared" si="18"/>
        <v>0</v>
      </c>
      <c r="AA6" s="92">
        <f t="shared" si="19"/>
        <v>0.2084371015</v>
      </c>
      <c r="AB6" s="92">
        <f t="shared" si="20"/>
        <v>33.9662806</v>
      </c>
      <c r="AC6" s="92">
        <f t="shared" si="21"/>
        <v>2.027680349</v>
      </c>
      <c r="AD6" s="92">
        <f>if(N6=1,(AB6*(Z6-AA6))*'Säännöt ja ohjeet'!$B$54+AC6,"")</f>
        <v>-12.13198581</v>
      </c>
      <c r="AE6" s="93">
        <f t="shared" si="22"/>
        <v>5</v>
      </c>
      <c r="AF6" s="93">
        <f t="shared" si="23"/>
        <v>-3</v>
      </c>
      <c r="AG6" s="62"/>
      <c r="AH6" s="62"/>
      <c r="AI6" s="81">
        <f t="shared" ref="AI6:BH6" si="24">if($B6=AI$3,AI5+$Y6,if($C6=AI$3,AI5+$AD6,AI5))</f>
        <v>1145</v>
      </c>
      <c r="AJ6" s="81">
        <f t="shared" si="24"/>
        <v>1814.934779</v>
      </c>
      <c r="AK6" s="81">
        <f t="shared" si="24"/>
        <v>2373.571436</v>
      </c>
      <c r="AL6" s="81">
        <f t="shared" si="24"/>
        <v>1473.179257</v>
      </c>
      <c r="AM6" s="81">
        <f t="shared" si="24"/>
        <v>1476.799037</v>
      </c>
      <c r="AN6" s="81">
        <f t="shared" si="24"/>
        <v>1448.011347</v>
      </c>
      <c r="AO6" s="81">
        <f t="shared" si="24"/>
        <v>2249.842673</v>
      </c>
      <c r="AP6" s="81">
        <f t="shared" si="24"/>
        <v>1617.183344</v>
      </c>
      <c r="AQ6" s="81">
        <f t="shared" si="24"/>
        <v>1160</v>
      </c>
      <c r="AR6" s="81">
        <f t="shared" si="24"/>
        <v>2184</v>
      </c>
      <c r="AS6" s="81">
        <f t="shared" si="24"/>
        <v>1917.754482</v>
      </c>
      <c r="AT6" s="81">
        <f t="shared" si="24"/>
        <v>2299.181281</v>
      </c>
      <c r="AU6" s="81">
        <f t="shared" si="24"/>
        <v>2254.197886</v>
      </c>
      <c r="AV6" s="81">
        <f t="shared" si="24"/>
        <v>1955</v>
      </c>
      <c r="AW6" s="81">
        <f t="shared" si="24"/>
        <v>958.7057395</v>
      </c>
      <c r="AX6" s="81">
        <f t="shared" si="24"/>
        <v>2287.311625</v>
      </c>
      <c r="AY6" s="81">
        <f t="shared" si="24"/>
        <v>1355.101221</v>
      </c>
      <c r="AZ6" s="81">
        <f t="shared" si="24"/>
        <v>2326.272905</v>
      </c>
      <c r="BA6" s="81">
        <f t="shared" si="24"/>
        <v>2163.94712</v>
      </c>
      <c r="BB6" s="81">
        <f t="shared" si="24"/>
        <v>722.0455107</v>
      </c>
      <c r="BC6" s="81">
        <f t="shared" si="24"/>
        <v>800</v>
      </c>
      <c r="BD6" s="81">
        <f t="shared" si="24"/>
        <v>1654</v>
      </c>
      <c r="BE6" s="81" t="str">
        <f t="shared" si="24"/>
        <v>#N/A</v>
      </c>
      <c r="BF6" s="81" t="str">
        <f t="shared" si="24"/>
        <v>#N/A</v>
      </c>
      <c r="BG6" s="81" t="str">
        <f t="shared" si="24"/>
        <v>#N/A</v>
      </c>
      <c r="BH6" s="81" t="str">
        <f t="shared" si="24"/>
        <v>#N/A</v>
      </c>
      <c r="BI6" s="82">
        <f t="shared" si="2"/>
        <v>1710.729075</v>
      </c>
    </row>
    <row r="7">
      <c r="A7" s="56"/>
      <c r="B7" s="83" t="s">
        <v>19</v>
      </c>
      <c r="C7" s="84" t="s">
        <v>23</v>
      </c>
      <c r="D7" s="85">
        <v>0.0</v>
      </c>
      <c r="E7" s="85" t="s">
        <v>19</v>
      </c>
      <c r="F7" s="86">
        <v>45571.0</v>
      </c>
      <c r="G7" s="87"/>
      <c r="H7" s="87" t="b">
        <f t="shared" si="3"/>
        <v>1</v>
      </c>
      <c r="I7" s="87" t="b">
        <f>if(iferror(match(B7,'Osallistujat ja seuranta'!$C$5:$C$24,0),0)&gt;0,TRUE,FALSE)</f>
        <v>1</v>
      </c>
      <c r="J7" s="87" t="b">
        <f>if(iferror(match(C7,'Osallistujat ja seuranta'!$C$5:$C$99,0),0)&gt;0,TRUE,FALSE)</f>
        <v>1</v>
      </c>
      <c r="K7" s="87" t="b">
        <f t="shared" si="4"/>
        <v>1</v>
      </c>
      <c r="L7" s="87" t="b">
        <f t="shared" si="5"/>
        <v>1</v>
      </c>
      <c r="M7" s="87" t="b">
        <f t="shared" si="6"/>
        <v>1</v>
      </c>
      <c r="N7" s="88">
        <f t="shared" si="7"/>
        <v>1</v>
      </c>
      <c r="O7" s="89">
        <f t="shared" si="8"/>
        <v>1814.934779</v>
      </c>
      <c r="P7" s="89">
        <f t="shared" si="9"/>
        <v>1473.179257</v>
      </c>
      <c r="Q7" s="90">
        <f t="shared" si="10"/>
        <v>341.7555222</v>
      </c>
      <c r="R7" s="89">
        <f t="shared" si="11"/>
        <v>1473.179257</v>
      </c>
      <c r="S7" s="88">
        <f t="shared" si="12"/>
        <v>1</v>
      </c>
      <c r="T7" s="88">
        <f t="shared" si="13"/>
        <v>-51.12249779</v>
      </c>
      <c r="U7" s="88">
        <f t="shared" si="14"/>
        <v>-52.57232705</v>
      </c>
      <c r="V7" s="91">
        <f t="shared" si="15"/>
        <v>0.809972156</v>
      </c>
      <c r="W7" s="92">
        <f t="shared" si="16"/>
        <v>24.72548678</v>
      </c>
      <c r="X7" s="92">
        <f t="shared" si="17"/>
        <v>1.213127846</v>
      </c>
      <c r="Y7" s="92">
        <f>if(N7=1,(W7*(S7-V7))*'Säännöt ja ohjeet'!$B$54+X7,"")</f>
        <v>10.61018974</v>
      </c>
      <c r="Z7" s="92">
        <f t="shared" si="18"/>
        <v>0</v>
      </c>
      <c r="AA7" s="92">
        <f t="shared" si="19"/>
        <v>0.190027844</v>
      </c>
      <c r="AB7" s="92">
        <f t="shared" si="20"/>
        <v>34.44018706</v>
      </c>
      <c r="AC7" s="92">
        <f t="shared" si="21"/>
        <v>2.06705835</v>
      </c>
      <c r="AD7" s="92">
        <f>if(N7=1,(AB7*(Z7-AA7))*'Säännöt ja ohjeet'!$B$54+AC7,"")</f>
        <v>-11.02213064</v>
      </c>
      <c r="AE7" s="93">
        <f t="shared" si="22"/>
        <v>5</v>
      </c>
      <c r="AF7" s="93">
        <f t="shared" si="23"/>
        <v>-3</v>
      </c>
      <c r="AG7" s="62"/>
      <c r="AH7" s="62"/>
      <c r="AI7" s="81">
        <f t="shared" ref="AI7:BH7" si="25">if($B7=AI$3,AI6+$Y7,if($C7=AI$3,AI6+$AD7,AI6))</f>
        <v>1145</v>
      </c>
      <c r="AJ7" s="81">
        <f t="shared" si="25"/>
        <v>1825.544969</v>
      </c>
      <c r="AK7" s="81">
        <f t="shared" si="25"/>
        <v>2373.571436</v>
      </c>
      <c r="AL7" s="81">
        <f t="shared" si="25"/>
        <v>1462.157127</v>
      </c>
      <c r="AM7" s="81">
        <f t="shared" si="25"/>
        <v>1476.799037</v>
      </c>
      <c r="AN7" s="81">
        <f t="shared" si="25"/>
        <v>1448.011347</v>
      </c>
      <c r="AO7" s="81">
        <f t="shared" si="25"/>
        <v>2249.842673</v>
      </c>
      <c r="AP7" s="81">
        <f t="shared" si="25"/>
        <v>1617.183344</v>
      </c>
      <c r="AQ7" s="81">
        <f t="shared" si="25"/>
        <v>1160</v>
      </c>
      <c r="AR7" s="81">
        <f t="shared" si="25"/>
        <v>2184</v>
      </c>
      <c r="AS7" s="81">
        <f t="shared" si="25"/>
        <v>1917.754482</v>
      </c>
      <c r="AT7" s="81">
        <f t="shared" si="25"/>
        <v>2299.181281</v>
      </c>
      <c r="AU7" s="81">
        <f t="shared" si="25"/>
        <v>2254.197886</v>
      </c>
      <c r="AV7" s="81">
        <f t="shared" si="25"/>
        <v>1955</v>
      </c>
      <c r="AW7" s="81">
        <f t="shared" si="25"/>
        <v>958.7057395</v>
      </c>
      <c r="AX7" s="81">
        <f t="shared" si="25"/>
        <v>2287.311625</v>
      </c>
      <c r="AY7" s="81">
        <f t="shared" si="25"/>
        <v>1355.101221</v>
      </c>
      <c r="AZ7" s="81">
        <f t="shared" si="25"/>
        <v>2326.272905</v>
      </c>
      <c r="BA7" s="81">
        <f t="shared" si="25"/>
        <v>2163.94712</v>
      </c>
      <c r="BB7" s="81">
        <f t="shared" si="25"/>
        <v>722.0455107</v>
      </c>
      <c r="BC7" s="81">
        <f t="shared" si="25"/>
        <v>800</v>
      </c>
      <c r="BD7" s="81">
        <f t="shared" si="25"/>
        <v>1654</v>
      </c>
      <c r="BE7" s="81" t="str">
        <f t="shared" si="25"/>
        <v>#N/A</v>
      </c>
      <c r="BF7" s="81" t="str">
        <f t="shared" si="25"/>
        <v>#N/A</v>
      </c>
      <c r="BG7" s="81" t="str">
        <f t="shared" si="25"/>
        <v>#N/A</v>
      </c>
      <c r="BH7" s="81" t="str">
        <f t="shared" si="25"/>
        <v>#N/A</v>
      </c>
      <c r="BI7" s="82">
        <f t="shared" si="2"/>
        <v>1710.71035</v>
      </c>
    </row>
    <row r="8">
      <c r="A8" s="56"/>
      <c r="B8" s="83" t="s">
        <v>25</v>
      </c>
      <c r="C8" s="84" t="s">
        <v>50</v>
      </c>
      <c r="D8" s="85">
        <v>5.0</v>
      </c>
      <c r="E8" s="85" t="s">
        <v>25</v>
      </c>
      <c r="F8" s="86">
        <v>45571.0</v>
      </c>
      <c r="G8" s="87"/>
      <c r="H8" s="87" t="b">
        <f t="shared" si="3"/>
        <v>1</v>
      </c>
      <c r="I8" s="87" t="b">
        <f>if(iferror(match(B8,'Osallistujat ja seuranta'!$C$5:$C$24,0),0)&gt;0,TRUE,FALSE)</f>
        <v>1</v>
      </c>
      <c r="J8" s="87" t="b">
        <f>if(iferror(match(C8,'Osallistujat ja seuranta'!$C$5:$C$99,0),0)&gt;0,TRUE,FALSE)</f>
        <v>1</v>
      </c>
      <c r="K8" s="87" t="b">
        <f t="shared" si="4"/>
        <v>1</v>
      </c>
      <c r="L8" s="87" t="b">
        <f t="shared" si="5"/>
        <v>1</v>
      </c>
      <c r="M8" s="87" t="b">
        <f t="shared" si="6"/>
        <v>1</v>
      </c>
      <c r="N8" s="88">
        <f t="shared" si="7"/>
        <v>1</v>
      </c>
      <c r="O8" s="89">
        <f t="shared" si="8"/>
        <v>1476.799037</v>
      </c>
      <c r="P8" s="89">
        <f t="shared" si="9"/>
        <v>800</v>
      </c>
      <c r="Q8" s="90">
        <f t="shared" si="10"/>
        <v>226.7990372</v>
      </c>
      <c r="R8" s="89">
        <f t="shared" si="11"/>
        <v>1250</v>
      </c>
      <c r="S8" s="88">
        <f t="shared" si="12"/>
        <v>1</v>
      </c>
      <c r="T8" s="88">
        <f t="shared" si="13"/>
        <v>-52.55844304</v>
      </c>
      <c r="U8" s="88">
        <f t="shared" si="14"/>
        <v>-53.3791655</v>
      </c>
      <c r="V8" s="91">
        <f t="shared" si="15"/>
        <v>0.6943896774</v>
      </c>
      <c r="W8" s="92">
        <f t="shared" si="16"/>
        <v>34.33106479</v>
      </c>
      <c r="X8" s="92">
        <f t="shared" si="17"/>
        <v>2.058009201</v>
      </c>
      <c r="Y8" s="92">
        <f>if(N8=1,(W8*(S8-V8))*'Säännöt ja ohjeet'!$B$54+X8,"")</f>
        <v>23.04186477</v>
      </c>
      <c r="Z8" s="92">
        <f t="shared" si="18"/>
        <v>0</v>
      </c>
      <c r="AA8" s="92">
        <f t="shared" si="19"/>
        <v>0.3056103226</v>
      </c>
      <c r="AB8" s="92">
        <f t="shared" si="20"/>
        <v>56.89263134</v>
      </c>
      <c r="AC8" s="92">
        <f t="shared" si="21"/>
        <v>3.750000001</v>
      </c>
      <c r="AD8" s="92">
        <f>if(N8=1,(AB8*(Z8-AA8))*'Säännöt ja ohjeet'!$B$54+AC8,"")</f>
        <v>-31.02395084</v>
      </c>
      <c r="AE8" s="93">
        <f t="shared" si="22"/>
        <v>8</v>
      </c>
      <c r="AF8" s="93">
        <f t="shared" si="23"/>
        <v>-6</v>
      </c>
      <c r="AG8" s="62"/>
      <c r="AH8" s="62"/>
      <c r="AI8" s="81">
        <f t="shared" ref="AI8:BH8" si="26">if($B8=AI$3,AI7+$Y8,if($C8=AI$3,AI7+$AD8,AI7))</f>
        <v>1145</v>
      </c>
      <c r="AJ8" s="81">
        <f t="shared" si="26"/>
        <v>1825.544969</v>
      </c>
      <c r="AK8" s="81">
        <f t="shared" si="26"/>
        <v>2373.571436</v>
      </c>
      <c r="AL8" s="81">
        <f t="shared" si="26"/>
        <v>1462.157127</v>
      </c>
      <c r="AM8" s="81">
        <f t="shared" si="26"/>
        <v>1499.840902</v>
      </c>
      <c r="AN8" s="81">
        <f t="shared" si="26"/>
        <v>1448.011347</v>
      </c>
      <c r="AO8" s="81">
        <f t="shared" si="26"/>
        <v>2249.842673</v>
      </c>
      <c r="AP8" s="81">
        <f t="shared" si="26"/>
        <v>1617.183344</v>
      </c>
      <c r="AQ8" s="81">
        <f t="shared" si="26"/>
        <v>1160</v>
      </c>
      <c r="AR8" s="81">
        <f t="shared" si="26"/>
        <v>2184</v>
      </c>
      <c r="AS8" s="81">
        <f t="shared" si="26"/>
        <v>1917.754482</v>
      </c>
      <c r="AT8" s="81">
        <f t="shared" si="26"/>
        <v>2299.181281</v>
      </c>
      <c r="AU8" s="81">
        <f t="shared" si="26"/>
        <v>2254.197886</v>
      </c>
      <c r="AV8" s="81">
        <f t="shared" si="26"/>
        <v>1955</v>
      </c>
      <c r="AW8" s="81">
        <f t="shared" si="26"/>
        <v>958.7057395</v>
      </c>
      <c r="AX8" s="81">
        <f t="shared" si="26"/>
        <v>2287.311625</v>
      </c>
      <c r="AY8" s="81">
        <f t="shared" si="26"/>
        <v>1355.101221</v>
      </c>
      <c r="AZ8" s="81">
        <f t="shared" si="26"/>
        <v>2326.272905</v>
      </c>
      <c r="BA8" s="81">
        <f t="shared" si="26"/>
        <v>2163.94712</v>
      </c>
      <c r="BB8" s="81">
        <f t="shared" si="26"/>
        <v>722.0455107</v>
      </c>
      <c r="BC8" s="81">
        <f t="shared" si="26"/>
        <v>768.9760492</v>
      </c>
      <c r="BD8" s="81">
        <f t="shared" si="26"/>
        <v>1654</v>
      </c>
      <c r="BE8" s="81" t="str">
        <f t="shared" si="26"/>
        <v>#N/A</v>
      </c>
      <c r="BF8" s="81" t="str">
        <f t="shared" si="26"/>
        <v>#N/A</v>
      </c>
      <c r="BG8" s="81" t="str">
        <f t="shared" si="26"/>
        <v>#N/A</v>
      </c>
      <c r="BH8" s="81" t="str">
        <f t="shared" si="26"/>
        <v>#N/A</v>
      </c>
      <c r="BI8" s="82">
        <f t="shared" si="2"/>
        <v>1710.347528</v>
      </c>
    </row>
    <row r="9">
      <c r="A9" s="56"/>
      <c r="B9" s="83" t="s">
        <v>21</v>
      </c>
      <c r="C9" s="84" t="s">
        <v>37</v>
      </c>
      <c r="D9" s="85">
        <v>0.0</v>
      </c>
      <c r="E9" s="85" t="s">
        <v>21</v>
      </c>
      <c r="F9" s="86">
        <v>45571.0</v>
      </c>
      <c r="G9" s="87"/>
      <c r="H9" s="87" t="b">
        <f t="shared" si="3"/>
        <v>1</v>
      </c>
      <c r="I9" s="87" t="b">
        <f>if(iferror(match(B9,'Osallistujat ja seuranta'!$C$5:$C$24,0),0)&gt;0,TRUE,FALSE)</f>
        <v>1</v>
      </c>
      <c r="J9" s="87" t="b">
        <f>if(iferror(match(C9,'Osallistujat ja seuranta'!$C$5:$C$99,0),0)&gt;0,TRUE,FALSE)</f>
        <v>1</v>
      </c>
      <c r="K9" s="87" t="b">
        <f t="shared" si="4"/>
        <v>1</v>
      </c>
      <c r="L9" s="87" t="b">
        <f t="shared" si="5"/>
        <v>1</v>
      </c>
      <c r="M9" s="87" t="b">
        <f t="shared" si="6"/>
        <v>1</v>
      </c>
      <c r="N9" s="88">
        <f t="shared" si="7"/>
        <v>1</v>
      </c>
      <c r="O9" s="89">
        <f t="shared" si="8"/>
        <v>2373.571436</v>
      </c>
      <c r="P9" s="89">
        <f t="shared" si="9"/>
        <v>2299.181281</v>
      </c>
      <c r="Q9" s="90">
        <f t="shared" si="10"/>
        <v>74.39015478</v>
      </c>
      <c r="R9" s="89">
        <f t="shared" si="11"/>
        <v>2299.181281</v>
      </c>
      <c r="S9" s="88">
        <f t="shared" si="12"/>
        <v>1</v>
      </c>
      <c r="T9" s="88">
        <f t="shared" si="13"/>
        <v>-47.81935858</v>
      </c>
      <c r="U9" s="88">
        <f t="shared" si="14"/>
        <v>-48.36001564</v>
      </c>
      <c r="V9" s="91">
        <f t="shared" si="15"/>
        <v>0.6319652538</v>
      </c>
      <c r="W9" s="92">
        <f t="shared" si="16"/>
        <v>11.62120349</v>
      </c>
      <c r="X9" s="92">
        <f t="shared" si="17"/>
        <v>0.06710312109</v>
      </c>
      <c r="Y9" s="92">
        <f>if(N9=1,(W9*(S9-V9))*'Säännöt ja ohjeet'!$B$54+X9,"")</f>
        <v>8.621116474</v>
      </c>
      <c r="Z9" s="92">
        <f t="shared" si="18"/>
        <v>0</v>
      </c>
      <c r="AA9" s="92">
        <f t="shared" si="19"/>
        <v>0.3680347462</v>
      </c>
      <c r="AB9" s="92">
        <f t="shared" si="20"/>
        <v>13.14984634</v>
      </c>
      <c r="AC9" s="92">
        <f t="shared" si="21"/>
        <v>0.1396554527</v>
      </c>
      <c r="AD9" s="92">
        <f>if(N9=1,(AB9*(Z9-AA9))*'Säännöt ja ohjeet'!$B$54+AC9,"")</f>
        <v>-9.53954527</v>
      </c>
      <c r="AE9" s="93">
        <f t="shared" si="22"/>
        <v>10</v>
      </c>
      <c r="AF9" s="93">
        <f t="shared" si="23"/>
        <v>-8</v>
      </c>
      <c r="AG9" s="62"/>
      <c r="AH9" s="62"/>
      <c r="AI9" s="81">
        <f t="shared" ref="AI9:BH9" si="27">if($B9=AI$3,AI8+$Y9,if($C9=AI$3,AI8+$AD9,AI8))</f>
        <v>1145</v>
      </c>
      <c r="AJ9" s="81">
        <f t="shared" si="27"/>
        <v>1825.544969</v>
      </c>
      <c r="AK9" s="81">
        <f t="shared" si="27"/>
        <v>2382.192553</v>
      </c>
      <c r="AL9" s="81">
        <f t="shared" si="27"/>
        <v>1462.157127</v>
      </c>
      <c r="AM9" s="81">
        <f t="shared" si="27"/>
        <v>1499.840902</v>
      </c>
      <c r="AN9" s="81">
        <f t="shared" si="27"/>
        <v>1448.011347</v>
      </c>
      <c r="AO9" s="81">
        <f t="shared" si="27"/>
        <v>2249.842673</v>
      </c>
      <c r="AP9" s="81">
        <f t="shared" si="27"/>
        <v>1617.183344</v>
      </c>
      <c r="AQ9" s="81">
        <f t="shared" si="27"/>
        <v>1160</v>
      </c>
      <c r="AR9" s="81">
        <f t="shared" si="27"/>
        <v>2184</v>
      </c>
      <c r="AS9" s="81">
        <f t="shared" si="27"/>
        <v>1917.754482</v>
      </c>
      <c r="AT9" s="81">
        <f t="shared" si="27"/>
        <v>2289.641736</v>
      </c>
      <c r="AU9" s="81">
        <f t="shared" si="27"/>
        <v>2254.197886</v>
      </c>
      <c r="AV9" s="81">
        <f t="shared" si="27"/>
        <v>1955</v>
      </c>
      <c r="AW9" s="81">
        <f t="shared" si="27"/>
        <v>958.7057395</v>
      </c>
      <c r="AX9" s="81">
        <f t="shared" si="27"/>
        <v>2287.311625</v>
      </c>
      <c r="AY9" s="81">
        <f t="shared" si="27"/>
        <v>1355.101221</v>
      </c>
      <c r="AZ9" s="81">
        <f t="shared" si="27"/>
        <v>2326.272905</v>
      </c>
      <c r="BA9" s="81">
        <f t="shared" si="27"/>
        <v>2163.94712</v>
      </c>
      <c r="BB9" s="81">
        <f t="shared" si="27"/>
        <v>722.0455107</v>
      </c>
      <c r="BC9" s="81">
        <f t="shared" si="27"/>
        <v>768.9760492</v>
      </c>
      <c r="BD9" s="81">
        <f t="shared" si="27"/>
        <v>1654</v>
      </c>
      <c r="BE9" s="81" t="str">
        <f t="shared" si="27"/>
        <v>#N/A</v>
      </c>
      <c r="BF9" s="81" t="str">
        <f t="shared" si="27"/>
        <v>#N/A</v>
      </c>
      <c r="BG9" s="81" t="str">
        <f t="shared" si="27"/>
        <v>#N/A</v>
      </c>
      <c r="BH9" s="81" t="str">
        <f t="shared" si="27"/>
        <v>#N/A</v>
      </c>
      <c r="BI9" s="82">
        <f t="shared" si="2"/>
        <v>1710.305781</v>
      </c>
    </row>
    <row r="10">
      <c r="A10" s="6"/>
      <c r="B10" s="83" t="s">
        <v>21</v>
      </c>
      <c r="C10" s="84" t="s">
        <v>19</v>
      </c>
      <c r="D10" s="85">
        <v>4.0</v>
      </c>
      <c r="E10" s="85" t="s">
        <v>21</v>
      </c>
      <c r="F10" s="86">
        <v>45574.0</v>
      </c>
      <c r="G10" s="87"/>
      <c r="H10" s="87" t="b">
        <f t="shared" si="3"/>
        <v>1</v>
      </c>
      <c r="I10" s="87" t="b">
        <f>if(iferror(match(B10,'Osallistujat ja seuranta'!$C$5:$C$24,0),0)&gt;0,TRUE,FALSE)</f>
        <v>1</v>
      </c>
      <c r="J10" s="87" t="b">
        <f>if(iferror(match(C10,'Osallistujat ja seuranta'!$C$5:$C$99,0),0)&gt;0,TRUE,FALSE)</f>
        <v>1</v>
      </c>
      <c r="K10" s="87" t="b">
        <f t="shared" si="4"/>
        <v>1</v>
      </c>
      <c r="L10" s="87" t="b">
        <f t="shared" si="5"/>
        <v>1</v>
      </c>
      <c r="M10" s="87" t="b">
        <f t="shared" si="6"/>
        <v>1</v>
      </c>
      <c r="N10" s="88">
        <f t="shared" si="7"/>
        <v>1</v>
      </c>
      <c r="O10" s="89">
        <f t="shared" si="8"/>
        <v>2382.192553</v>
      </c>
      <c r="P10" s="89">
        <f t="shared" si="9"/>
        <v>1825.544969</v>
      </c>
      <c r="Q10" s="90">
        <f t="shared" si="10"/>
        <v>206.6475835</v>
      </c>
      <c r="R10" s="89">
        <f t="shared" si="11"/>
        <v>2175.544969</v>
      </c>
      <c r="S10" s="88">
        <f t="shared" si="12"/>
        <v>1</v>
      </c>
      <c r="T10" s="88">
        <f t="shared" si="13"/>
        <v>-47.75391331</v>
      </c>
      <c r="U10" s="88">
        <f t="shared" si="14"/>
        <v>-49.17537646</v>
      </c>
      <c r="V10" s="91">
        <f t="shared" si="15"/>
        <v>0.8055676893</v>
      </c>
      <c r="W10" s="92">
        <f t="shared" si="16"/>
        <v>11.44865665</v>
      </c>
      <c r="X10" s="92">
        <f t="shared" si="17"/>
        <v>0.0611928727</v>
      </c>
      <c r="Y10" s="92">
        <f>if(N10=1,(W10*(S10-V10))*'Säännöt ja ohjeet'!$B$54+X10,"")</f>
        <v>4.513170404</v>
      </c>
      <c r="Z10" s="92">
        <f t="shared" si="18"/>
        <v>0</v>
      </c>
      <c r="AA10" s="92">
        <f t="shared" si="19"/>
        <v>0.1944323107</v>
      </c>
      <c r="AB10" s="92">
        <f t="shared" si="20"/>
        <v>24.44344743</v>
      </c>
      <c r="AC10" s="92">
        <f t="shared" si="21"/>
        <v>1.186668203</v>
      </c>
      <c r="AD10" s="92">
        <f>if(N10=1,(AB10*(Z10-AA10))*'Säännöt ja ohjeet'!$B$54+AC10,"")</f>
        <v>-8.318523727</v>
      </c>
      <c r="AE10" s="93">
        <f t="shared" si="22"/>
        <v>8</v>
      </c>
      <c r="AF10" s="93">
        <f t="shared" si="23"/>
        <v>-6</v>
      </c>
      <c r="AG10" s="6"/>
      <c r="AH10" s="62"/>
      <c r="AI10" s="81">
        <f t="shared" ref="AI10:BH10" si="28">if($B10=AI$3,AI9+$Y10,if($C10=AI$3,AI9+$AD10,AI9))</f>
        <v>1145</v>
      </c>
      <c r="AJ10" s="81">
        <f t="shared" si="28"/>
        <v>1817.226445</v>
      </c>
      <c r="AK10" s="81">
        <f t="shared" si="28"/>
        <v>2386.705723</v>
      </c>
      <c r="AL10" s="81">
        <f t="shared" si="28"/>
        <v>1462.157127</v>
      </c>
      <c r="AM10" s="81">
        <f t="shared" si="28"/>
        <v>1499.840902</v>
      </c>
      <c r="AN10" s="81">
        <f t="shared" si="28"/>
        <v>1448.011347</v>
      </c>
      <c r="AO10" s="81">
        <f t="shared" si="28"/>
        <v>2249.842673</v>
      </c>
      <c r="AP10" s="81">
        <f t="shared" si="28"/>
        <v>1617.183344</v>
      </c>
      <c r="AQ10" s="81">
        <f t="shared" si="28"/>
        <v>1160</v>
      </c>
      <c r="AR10" s="81">
        <f t="shared" si="28"/>
        <v>2184</v>
      </c>
      <c r="AS10" s="81">
        <f t="shared" si="28"/>
        <v>1917.754482</v>
      </c>
      <c r="AT10" s="81">
        <f t="shared" si="28"/>
        <v>2289.641736</v>
      </c>
      <c r="AU10" s="81">
        <f t="shared" si="28"/>
        <v>2254.197886</v>
      </c>
      <c r="AV10" s="81">
        <f t="shared" si="28"/>
        <v>1955</v>
      </c>
      <c r="AW10" s="81">
        <f t="shared" si="28"/>
        <v>958.7057395</v>
      </c>
      <c r="AX10" s="81">
        <f t="shared" si="28"/>
        <v>2287.311625</v>
      </c>
      <c r="AY10" s="81">
        <f t="shared" si="28"/>
        <v>1355.101221</v>
      </c>
      <c r="AZ10" s="81">
        <f t="shared" si="28"/>
        <v>2326.272905</v>
      </c>
      <c r="BA10" s="81">
        <f t="shared" si="28"/>
        <v>2163.94712</v>
      </c>
      <c r="BB10" s="81">
        <f t="shared" si="28"/>
        <v>722.0455107</v>
      </c>
      <c r="BC10" s="81">
        <f t="shared" si="28"/>
        <v>768.9760492</v>
      </c>
      <c r="BD10" s="81">
        <f t="shared" si="28"/>
        <v>1654</v>
      </c>
      <c r="BE10" s="81" t="str">
        <f t="shared" si="28"/>
        <v>#N/A</v>
      </c>
      <c r="BF10" s="81" t="str">
        <f t="shared" si="28"/>
        <v>#N/A</v>
      </c>
      <c r="BG10" s="81" t="str">
        <f t="shared" si="28"/>
        <v>#N/A</v>
      </c>
      <c r="BH10" s="81" t="str">
        <f t="shared" si="28"/>
        <v>#N/A</v>
      </c>
      <c r="BI10" s="82">
        <f t="shared" si="2"/>
        <v>1710.132811</v>
      </c>
    </row>
    <row r="11">
      <c r="A11" s="6"/>
      <c r="B11" s="83" t="s">
        <v>21</v>
      </c>
      <c r="C11" s="84" t="s">
        <v>19</v>
      </c>
      <c r="D11" s="85">
        <v>4.0</v>
      </c>
      <c r="E11" s="85" t="s">
        <v>19</v>
      </c>
      <c r="F11" s="86">
        <v>45574.0</v>
      </c>
      <c r="G11" s="87"/>
      <c r="H11" s="87" t="b">
        <f t="shared" si="3"/>
        <v>1</v>
      </c>
      <c r="I11" s="87" t="b">
        <f>if(iferror(match(B11,'Osallistujat ja seuranta'!$C$5:$C$24,0),0)&gt;0,TRUE,FALSE)</f>
        <v>1</v>
      </c>
      <c r="J11" s="87" t="b">
        <f>if(iferror(match(C11,'Osallistujat ja seuranta'!$C$5:$C$99,0),0)&gt;0,TRUE,FALSE)</f>
        <v>1</v>
      </c>
      <c r="K11" s="87" t="b">
        <f t="shared" si="4"/>
        <v>1</v>
      </c>
      <c r="L11" s="87" t="b">
        <f t="shared" si="5"/>
        <v>1</v>
      </c>
      <c r="M11" s="87" t="b">
        <f t="shared" si="6"/>
        <v>1</v>
      </c>
      <c r="N11" s="88">
        <f t="shared" si="7"/>
        <v>1</v>
      </c>
      <c r="O11" s="89">
        <f t="shared" si="8"/>
        <v>2386.705723</v>
      </c>
      <c r="P11" s="89">
        <f t="shared" si="9"/>
        <v>1817.226445</v>
      </c>
      <c r="Q11" s="90">
        <f t="shared" si="10"/>
        <v>219.4792776</v>
      </c>
      <c r="R11" s="89">
        <f t="shared" si="11"/>
        <v>2167.226445</v>
      </c>
      <c r="S11" s="88">
        <f t="shared" si="12"/>
        <v>0</v>
      </c>
      <c r="T11" s="88">
        <f t="shared" si="13"/>
        <v>-47.71940703</v>
      </c>
      <c r="U11" s="88">
        <f t="shared" si="14"/>
        <v>-49.22697064</v>
      </c>
      <c r="V11" s="91">
        <f t="shared" si="15"/>
        <v>0.8186998534</v>
      </c>
      <c r="W11" s="92">
        <f t="shared" si="16"/>
        <v>11.35871453</v>
      </c>
      <c r="X11" s="92">
        <f t="shared" si="17"/>
        <v>0.05828006398</v>
      </c>
      <c r="Y11" s="92">
        <f>if(N11=1,(W11*(S11-V11))*'Säännöt ja ohjeet'!$B$54+X11,"")</f>
        <v>-18.54047577</v>
      </c>
      <c r="Z11" s="92">
        <f t="shared" si="18"/>
        <v>1</v>
      </c>
      <c r="AA11" s="92">
        <f t="shared" si="19"/>
        <v>0.1813001466</v>
      </c>
      <c r="AB11" s="92">
        <f t="shared" si="20"/>
        <v>24.66446717</v>
      </c>
      <c r="AC11" s="92">
        <f t="shared" si="21"/>
        <v>1.207412172</v>
      </c>
      <c r="AD11" s="92">
        <f>if(N11=1,(AB11*(Z11-AA11))*'Säännöt ja ohjeet'!$B$54+AC11,"")</f>
        <v>41.59300348</v>
      </c>
      <c r="AE11" s="93">
        <f t="shared" si="22"/>
        <v>-12</v>
      </c>
      <c r="AF11" s="93">
        <f t="shared" si="23"/>
        <v>14</v>
      </c>
      <c r="AG11" s="6"/>
      <c r="AH11" s="62"/>
      <c r="AI11" s="81">
        <f t="shared" ref="AI11:BH11" si="29">if($B11=AI$3,AI10+$Y11,if($C11=AI$3,AI10+$AD11,AI10))</f>
        <v>1145</v>
      </c>
      <c r="AJ11" s="81">
        <f t="shared" si="29"/>
        <v>1858.819449</v>
      </c>
      <c r="AK11" s="81">
        <f t="shared" si="29"/>
        <v>2368.165247</v>
      </c>
      <c r="AL11" s="81">
        <f t="shared" si="29"/>
        <v>1462.157127</v>
      </c>
      <c r="AM11" s="81">
        <f t="shared" si="29"/>
        <v>1499.840902</v>
      </c>
      <c r="AN11" s="81">
        <f t="shared" si="29"/>
        <v>1448.011347</v>
      </c>
      <c r="AO11" s="81">
        <f t="shared" si="29"/>
        <v>2249.842673</v>
      </c>
      <c r="AP11" s="81">
        <f t="shared" si="29"/>
        <v>1617.183344</v>
      </c>
      <c r="AQ11" s="81">
        <f t="shared" si="29"/>
        <v>1160</v>
      </c>
      <c r="AR11" s="81">
        <f t="shared" si="29"/>
        <v>2184</v>
      </c>
      <c r="AS11" s="81">
        <f t="shared" si="29"/>
        <v>1917.754482</v>
      </c>
      <c r="AT11" s="81">
        <f t="shared" si="29"/>
        <v>2289.641736</v>
      </c>
      <c r="AU11" s="81">
        <f t="shared" si="29"/>
        <v>2254.197886</v>
      </c>
      <c r="AV11" s="81">
        <f t="shared" si="29"/>
        <v>1955</v>
      </c>
      <c r="AW11" s="81">
        <f t="shared" si="29"/>
        <v>958.7057395</v>
      </c>
      <c r="AX11" s="81">
        <f t="shared" si="29"/>
        <v>2287.311625</v>
      </c>
      <c r="AY11" s="81">
        <f t="shared" si="29"/>
        <v>1355.101221</v>
      </c>
      <c r="AZ11" s="81">
        <f t="shared" si="29"/>
        <v>2326.272905</v>
      </c>
      <c r="BA11" s="81">
        <f t="shared" si="29"/>
        <v>2163.94712</v>
      </c>
      <c r="BB11" s="81">
        <f t="shared" si="29"/>
        <v>722.0455107</v>
      </c>
      <c r="BC11" s="81">
        <f t="shared" si="29"/>
        <v>768.9760492</v>
      </c>
      <c r="BD11" s="81">
        <f t="shared" si="29"/>
        <v>1654</v>
      </c>
      <c r="BE11" s="81" t="str">
        <f t="shared" si="29"/>
        <v>#N/A</v>
      </c>
      <c r="BF11" s="81" t="str">
        <f t="shared" si="29"/>
        <v>#N/A</v>
      </c>
      <c r="BG11" s="81" t="str">
        <f t="shared" si="29"/>
        <v>#N/A</v>
      </c>
      <c r="BH11" s="81" t="str">
        <f t="shared" si="29"/>
        <v>#N/A</v>
      </c>
      <c r="BI11" s="82">
        <f t="shared" si="2"/>
        <v>1711.180653</v>
      </c>
    </row>
    <row r="12">
      <c r="A12" s="6"/>
      <c r="B12" s="83" t="s">
        <v>30</v>
      </c>
      <c r="C12" s="84" t="s">
        <v>25</v>
      </c>
      <c r="D12" s="85">
        <v>0.0</v>
      </c>
      <c r="E12" s="85" t="s">
        <v>30</v>
      </c>
      <c r="F12" s="86">
        <v>45578.0</v>
      </c>
      <c r="G12" s="87"/>
      <c r="H12" s="87" t="b">
        <f t="shared" si="3"/>
        <v>1</v>
      </c>
      <c r="I12" s="87" t="b">
        <f>if(iferror(match(B12,'Osallistujat ja seuranta'!$C$5:$C$24,0),0)&gt;0,TRUE,FALSE)</f>
        <v>1</v>
      </c>
      <c r="J12" s="87" t="b">
        <f>if(iferror(match(C12,'Osallistujat ja seuranta'!$C$5:$C$99,0),0)&gt;0,TRUE,FALSE)</f>
        <v>1</v>
      </c>
      <c r="K12" s="87" t="b">
        <f t="shared" si="4"/>
        <v>1</v>
      </c>
      <c r="L12" s="87" t="b">
        <f t="shared" si="5"/>
        <v>1</v>
      </c>
      <c r="M12" s="87" t="b">
        <f t="shared" si="6"/>
        <v>1</v>
      </c>
      <c r="N12" s="88">
        <f t="shared" si="7"/>
        <v>1</v>
      </c>
      <c r="O12" s="89">
        <f t="shared" si="8"/>
        <v>1617.183344</v>
      </c>
      <c r="P12" s="89">
        <f t="shared" si="9"/>
        <v>1499.840902</v>
      </c>
      <c r="Q12" s="90">
        <f t="shared" si="10"/>
        <v>117.3424424</v>
      </c>
      <c r="R12" s="89">
        <f t="shared" si="11"/>
        <v>1499.840902</v>
      </c>
      <c r="S12" s="88">
        <f t="shared" si="12"/>
        <v>1</v>
      </c>
      <c r="T12" s="88">
        <f t="shared" si="13"/>
        <v>-51.99756974</v>
      </c>
      <c r="U12" s="88">
        <f t="shared" si="14"/>
        <v>-52.46941229</v>
      </c>
      <c r="V12" s="91">
        <f t="shared" si="15"/>
        <v>0.6158197704</v>
      </c>
      <c r="W12" s="92">
        <f t="shared" si="16"/>
        <v>30.20027446</v>
      </c>
      <c r="X12" s="92">
        <f t="shared" si="17"/>
        <v>1.707080921</v>
      </c>
      <c r="Y12" s="92">
        <f>if(N12=1,(W12*(S12-V12))*'Säännöt ja ohjeet'!$B$54+X12,"")</f>
        <v>24.91177767</v>
      </c>
      <c r="Z12" s="92">
        <f t="shared" si="18"/>
        <v>0</v>
      </c>
      <c r="AA12" s="92">
        <f t="shared" si="19"/>
        <v>0.3841802296</v>
      </c>
      <c r="AB12" s="92">
        <f t="shared" si="20"/>
        <v>33.63949214</v>
      </c>
      <c r="AC12" s="92">
        <f t="shared" si="21"/>
        <v>2.000406807</v>
      </c>
      <c r="AD12" s="92">
        <f>if(N12=1,(AB12*(Z12-AA12))*'Säännöt ja ohjeet'!$B$54+AC12,"")</f>
        <v>-23.84684882</v>
      </c>
      <c r="AE12" s="93">
        <f t="shared" si="22"/>
        <v>9</v>
      </c>
      <c r="AF12" s="93">
        <f t="shared" si="23"/>
        <v>-7</v>
      </c>
      <c r="AG12" s="6"/>
      <c r="AH12" s="62"/>
      <c r="AI12" s="81">
        <f t="shared" ref="AI12:BH12" si="30">if($B12=AI$3,AI11+$Y12,if($C12=AI$3,AI11+$AD12,AI11))</f>
        <v>1145</v>
      </c>
      <c r="AJ12" s="81">
        <f t="shared" si="30"/>
        <v>1858.819449</v>
      </c>
      <c r="AK12" s="81">
        <f t="shared" si="30"/>
        <v>2368.165247</v>
      </c>
      <c r="AL12" s="81">
        <f t="shared" si="30"/>
        <v>1462.157127</v>
      </c>
      <c r="AM12" s="81">
        <f t="shared" si="30"/>
        <v>1475.994053</v>
      </c>
      <c r="AN12" s="81">
        <f t="shared" si="30"/>
        <v>1448.011347</v>
      </c>
      <c r="AO12" s="81">
        <f t="shared" si="30"/>
        <v>2249.842673</v>
      </c>
      <c r="AP12" s="81">
        <f t="shared" si="30"/>
        <v>1642.095122</v>
      </c>
      <c r="AQ12" s="81">
        <f t="shared" si="30"/>
        <v>1160</v>
      </c>
      <c r="AR12" s="81">
        <f t="shared" si="30"/>
        <v>2184</v>
      </c>
      <c r="AS12" s="81">
        <f t="shared" si="30"/>
        <v>1917.754482</v>
      </c>
      <c r="AT12" s="81">
        <f t="shared" si="30"/>
        <v>2289.641736</v>
      </c>
      <c r="AU12" s="81">
        <f t="shared" si="30"/>
        <v>2254.197886</v>
      </c>
      <c r="AV12" s="81">
        <f t="shared" si="30"/>
        <v>1955</v>
      </c>
      <c r="AW12" s="81">
        <f t="shared" si="30"/>
        <v>958.7057395</v>
      </c>
      <c r="AX12" s="81">
        <f t="shared" si="30"/>
        <v>2287.311625</v>
      </c>
      <c r="AY12" s="81">
        <f t="shared" si="30"/>
        <v>1355.101221</v>
      </c>
      <c r="AZ12" s="81">
        <f t="shared" si="30"/>
        <v>2326.272905</v>
      </c>
      <c r="BA12" s="81">
        <f t="shared" si="30"/>
        <v>2163.94712</v>
      </c>
      <c r="BB12" s="81">
        <f t="shared" si="30"/>
        <v>722.0455107</v>
      </c>
      <c r="BC12" s="81">
        <f t="shared" si="30"/>
        <v>768.9760492</v>
      </c>
      <c r="BD12" s="81">
        <f t="shared" si="30"/>
        <v>1654</v>
      </c>
      <c r="BE12" s="81" t="str">
        <f t="shared" si="30"/>
        <v>#N/A</v>
      </c>
      <c r="BF12" s="81" t="str">
        <f t="shared" si="30"/>
        <v>#N/A</v>
      </c>
      <c r="BG12" s="81" t="str">
        <f t="shared" si="30"/>
        <v>#N/A</v>
      </c>
      <c r="BH12" s="81" t="str">
        <f t="shared" si="30"/>
        <v>#N/A</v>
      </c>
      <c r="BI12" s="82">
        <f t="shared" si="2"/>
        <v>1711.229059</v>
      </c>
    </row>
    <row r="13">
      <c r="A13" s="6"/>
      <c r="B13" s="83" t="s">
        <v>25</v>
      </c>
      <c r="C13" s="84" t="s">
        <v>23</v>
      </c>
      <c r="D13" s="85">
        <v>0.0</v>
      </c>
      <c r="E13" s="85" t="s">
        <v>23</v>
      </c>
      <c r="F13" s="86">
        <v>45578.0</v>
      </c>
      <c r="G13" s="87"/>
      <c r="H13" s="87" t="b">
        <f t="shared" si="3"/>
        <v>1</v>
      </c>
      <c r="I13" s="87" t="b">
        <f>if(iferror(match(B13,'Osallistujat ja seuranta'!$C$5:$C$24,0),0)&gt;0,TRUE,FALSE)</f>
        <v>1</v>
      </c>
      <c r="J13" s="87" t="b">
        <f>if(iferror(match(C13,'Osallistujat ja seuranta'!$C$5:$C$99,0),0)&gt;0,TRUE,FALSE)</f>
        <v>1</v>
      </c>
      <c r="K13" s="87" t="b">
        <f t="shared" si="4"/>
        <v>1</v>
      </c>
      <c r="L13" s="87" t="b">
        <f t="shared" si="5"/>
        <v>1</v>
      </c>
      <c r="M13" s="87" t="b">
        <f t="shared" si="6"/>
        <v>1</v>
      </c>
      <c r="N13" s="88">
        <f t="shared" si="7"/>
        <v>1</v>
      </c>
      <c r="O13" s="89">
        <f t="shared" si="8"/>
        <v>1475.994053</v>
      </c>
      <c r="P13" s="89">
        <f t="shared" si="9"/>
        <v>1462.157127</v>
      </c>
      <c r="Q13" s="90">
        <f t="shared" si="10"/>
        <v>13.83692654</v>
      </c>
      <c r="R13" s="89">
        <f t="shared" si="11"/>
        <v>1462.157127</v>
      </c>
      <c r="S13" s="88">
        <f t="shared" si="12"/>
        <v>0</v>
      </c>
      <c r="T13" s="88">
        <f t="shared" si="13"/>
        <v>-52.56153302</v>
      </c>
      <c r="U13" s="88">
        <f t="shared" si="14"/>
        <v>-52.61443468</v>
      </c>
      <c r="V13" s="91">
        <f t="shared" si="15"/>
        <v>0.5132223323</v>
      </c>
      <c r="W13" s="92">
        <f t="shared" si="16"/>
        <v>34.35532069</v>
      </c>
      <c r="X13" s="92">
        <f t="shared" si="17"/>
        <v>2.060021593</v>
      </c>
      <c r="Y13" s="92">
        <f>if(N13=1,(W13*(S13-V13))*'Säännöt ja ohjeet'!$B$54+X13,"")</f>
        <v>-33.20381403</v>
      </c>
      <c r="Z13" s="92">
        <f t="shared" si="18"/>
        <v>1</v>
      </c>
      <c r="AA13" s="92">
        <f t="shared" si="19"/>
        <v>0.4867776677</v>
      </c>
      <c r="AB13" s="92">
        <f t="shared" si="20"/>
        <v>34.77326039</v>
      </c>
      <c r="AC13" s="92">
        <f t="shared" si="21"/>
        <v>2.094612841</v>
      </c>
      <c r="AD13" s="92">
        <f>if(N13=1,(AB13*(Z13-AA13))*'Säännöt ja ohjeet'!$B$54+AC13,"")</f>
        <v>37.78744044</v>
      </c>
      <c r="AE13" s="93">
        <f t="shared" si="22"/>
        <v>-9</v>
      </c>
      <c r="AF13" s="93">
        <f t="shared" si="23"/>
        <v>11</v>
      </c>
      <c r="AG13" s="6"/>
      <c r="AH13" s="62"/>
      <c r="AI13" s="81">
        <f t="shared" ref="AI13:BH13" si="31">if($B13=AI$3,AI12+$Y13,if($C13=AI$3,AI12+$AD13,AI12))</f>
        <v>1145</v>
      </c>
      <c r="AJ13" s="81">
        <f t="shared" si="31"/>
        <v>1858.819449</v>
      </c>
      <c r="AK13" s="81">
        <f t="shared" si="31"/>
        <v>2368.165247</v>
      </c>
      <c r="AL13" s="81">
        <f t="shared" si="31"/>
        <v>1499.944567</v>
      </c>
      <c r="AM13" s="81">
        <f t="shared" si="31"/>
        <v>1442.790239</v>
      </c>
      <c r="AN13" s="81">
        <f t="shared" si="31"/>
        <v>1448.011347</v>
      </c>
      <c r="AO13" s="81">
        <f t="shared" si="31"/>
        <v>2249.842673</v>
      </c>
      <c r="AP13" s="81">
        <f t="shared" si="31"/>
        <v>1642.095122</v>
      </c>
      <c r="AQ13" s="81">
        <f t="shared" si="31"/>
        <v>1160</v>
      </c>
      <c r="AR13" s="81">
        <f t="shared" si="31"/>
        <v>2184</v>
      </c>
      <c r="AS13" s="81">
        <f t="shared" si="31"/>
        <v>1917.754482</v>
      </c>
      <c r="AT13" s="81">
        <f t="shared" si="31"/>
        <v>2289.641736</v>
      </c>
      <c r="AU13" s="81">
        <f t="shared" si="31"/>
        <v>2254.197886</v>
      </c>
      <c r="AV13" s="81">
        <f t="shared" si="31"/>
        <v>1955</v>
      </c>
      <c r="AW13" s="81">
        <f t="shared" si="31"/>
        <v>958.7057395</v>
      </c>
      <c r="AX13" s="81">
        <f t="shared" si="31"/>
        <v>2287.311625</v>
      </c>
      <c r="AY13" s="81">
        <f t="shared" si="31"/>
        <v>1355.101221</v>
      </c>
      <c r="AZ13" s="81">
        <f t="shared" si="31"/>
        <v>2326.272905</v>
      </c>
      <c r="BA13" s="81">
        <f t="shared" si="31"/>
        <v>2163.94712</v>
      </c>
      <c r="BB13" s="81">
        <f t="shared" si="31"/>
        <v>722.0455107</v>
      </c>
      <c r="BC13" s="81">
        <f t="shared" si="31"/>
        <v>768.9760492</v>
      </c>
      <c r="BD13" s="81">
        <f t="shared" si="31"/>
        <v>1654</v>
      </c>
      <c r="BE13" s="81" t="str">
        <f t="shared" si="31"/>
        <v>#N/A</v>
      </c>
      <c r="BF13" s="81" t="str">
        <f t="shared" si="31"/>
        <v>#N/A</v>
      </c>
      <c r="BG13" s="81" t="str">
        <f t="shared" si="31"/>
        <v>#N/A</v>
      </c>
      <c r="BH13" s="81" t="str">
        <f t="shared" si="31"/>
        <v>#N/A</v>
      </c>
      <c r="BI13" s="82">
        <f t="shared" si="2"/>
        <v>1711.437405</v>
      </c>
    </row>
    <row r="14">
      <c r="A14" s="6"/>
      <c r="B14" s="83" t="s">
        <v>21</v>
      </c>
      <c r="C14" s="84" t="s">
        <v>40</v>
      </c>
      <c r="D14" s="85">
        <v>0.0</v>
      </c>
      <c r="E14" s="85" t="s">
        <v>21</v>
      </c>
      <c r="F14" s="86">
        <v>45581.0</v>
      </c>
      <c r="G14" s="87"/>
      <c r="H14" s="87" t="b">
        <f t="shared" si="3"/>
        <v>1</v>
      </c>
      <c r="I14" s="87" t="b">
        <f>if(iferror(match(B14,'Osallistujat ja seuranta'!$C$5:$C$24,0),0)&gt;0,TRUE,FALSE)</f>
        <v>1</v>
      </c>
      <c r="J14" s="87" t="b">
        <f>if(iferror(match(C14,'Osallistujat ja seuranta'!$C$5:$C$99,0),0)&gt;0,TRUE,FALSE)</f>
        <v>1</v>
      </c>
      <c r="K14" s="87" t="b">
        <f t="shared" si="4"/>
        <v>1</v>
      </c>
      <c r="L14" s="87" t="b">
        <f t="shared" si="5"/>
        <v>1</v>
      </c>
      <c r="M14" s="87" t="b">
        <f t="shared" si="6"/>
        <v>1</v>
      </c>
      <c r="N14" s="88">
        <f t="shared" si="7"/>
        <v>1</v>
      </c>
      <c r="O14" s="89">
        <f t="shared" si="8"/>
        <v>2368.165247</v>
      </c>
      <c r="P14" s="89">
        <f t="shared" si="9"/>
        <v>1955</v>
      </c>
      <c r="Q14" s="90">
        <f t="shared" si="10"/>
        <v>413.1652473</v>
      </c>
      <c r="R14" s="89">
        <f t="shared" si="11"/>
        <v>1955</v>
      </c>
      <c r="S14" s="88">
        <f t="shared" si="12"/>
        <v>1</v>
      </c>
      <c r="T14" s="88">
        <f t="shared" si="13"/>
        <v>-47.86008847</v>
      </c>
      <c r="U14" s="88">
        <f t="shared" si="14"/>
        <v>-50.42904504</v>
      </c>
      <c r="V14" s="91">
        <f t="shared" si="15"/>
        <v>0.9288367577</v>
      </c>
      <c r="W14" s="92">
        <f t="shared" si="16"/>
        <v>11.72989845</v>
      </c>
      <c r="X14" s="92">
        <f t="shared" si="17"/>
        <v>0.07104940199</v>
      </c>
      <c r="Y14" s="92">
        <f>if(N14=1,(W14*(S14-V14))*'Säännöt ja ohjeet'!$B$54+X14,"")</f>
        <v>1.740524614</v>
      </c>
      <c r="Z14" s="92">
        <f t="shared" si="18"/>
        <v>0</v>
      </c>
      <c r="AA14" s="92">
        <f t="shared" si="19"/>
        <v>0.07116324234</v>
      </c>
      <c r="AB14" s="92">
        <f t="shared" si="20"/>
        <v>21.10122469</v>
      </c>
      <c r="AC14" s="92">
        <f t="shared" si="21"/>
        <v>0.8651622043</v>
      </c>
      <c r="AD14" s="92">
        <f>if(N14=1,(AB14*(Z14-AA14))*'Säännöt ja ohjeet'!$B$54+AC14,"")</f>
        <v>-2.138100928</v>
      </c>
      <c r="AE14" s="93">
        <f t="shared" si="22"/>
        <v>3</v>
      </c>
      <c r="AF14" s="93">
        <f t="shared" si="23"/>
        <v>-1</v>
      </c>
      <c r="AG14" s="6"/>
      <c r="AH14" s="62"/>
      <c r="AI14" s="81">
        <f t="shared" ref="AI14:BH14" si="32">if($B14=AI$3,AI13+$Y14,if($C14=AI$3,AI13+$AD14,AI13))</f>
        <v>1145</v>
      </c>
      <c r="AJ14" s="81">
        <f t="shared" si="32"/>
        <v>1858.819449</v>
      </c>
      <c r="AK14" s="81">
        <f t="shared" si="32"/>
        <v>2369.905772</v>
      </c>
      <c r="AL14" s="81">
        <f t="shared" si="32"/>
        <v>1499.944567</v>
      </c>
      <c r="AM14" s="81">
        <f t="shared" si="32"/>
        <v>1442.790239</v>
      </c>
      <c r="AN14" s="81">
        <f t="shared" si="32"/>
        <v>1448.011347</v>
      </c>
      <c r="AO14" s="81">
        <f t="shared" si="32"/>
        <v>2249.842673</v>
      </c>
      <c r="AP14" s="81">
        <f t="shared" si="32"/>
        <v>1642.095122</v>
      </c>
      <c r="AQ14" s="81">
        <f t="shared" si="32"/>
        <v>1160</v>
      </c>
      <c r="AR14" s="81">
        <f t="shared" si="32"/>
        <v>2184</v>
      </c>
      <c r="AS14" s="81">
        <f t="shared" si="32"/>
        <v>1917.754482</v>
      </c>
      <c r="AT14" s="81">
        <f t="shared" si="32"/>
        <v>2289.641736</v>
      </c>
      <c r="AU14" s="81">
        <f t="shared" si="32"/>
        <v>2254.197886</v>
      </c>
      <c r="AV14" s="81">
        <f t="shared" si="32"/>
        <v>1952.861899</v>
      </c>
      <c r="AW14" s="81">
        <f t="shared" si="32"/>
        <v>958.7057395</v>
      </c>
      <c r="AX14" s="81">
        <f t="shared" si="32"/>
        <v>2287.311625</v>
      </c>
      <c r="AY14" s="81">
        <f t="shared" si="32"/>
        <v>1355.101221</v>
      </c>
      <c r="AZ14" s="81">
        <f t="shared" si="32"/>
        <v>2326.272905</v>
      </c>
      <c r="BA14" s="81">
        <f t="shared" si="32"/>
        <v>2163.94712</v>
      </c>
      <c r="BB14" s="81">
        <f t="shared" si="32"/>
        <v>722.0455107</v>
      </c>
      <c r="BC14" s="81">
        <f t="shared" si="32"/>
        <v>768.9760492</v>
      </c>
      <c r="BD14" s="81">
        <f t="shared" si="32"/>
        <v>1654</v>
      </c>
      <c r="BE14" s="81" t="str">
        <f t="shared" si="32"/>
        <v>#N/A</v>
      </c>
      <c r="BF14" s="81" t="str">
        <f t="shared" si="32"/>
        <v>#N/A</v>
      </c>
      <c r="BG14" s="81" t="str">
        <f t="shared" si="32"/>
        <v>#N/A</v>
      </c>
      <c r="BH14" s="81" t="str">
        <f t="shared" si="32"/>
        <v>#N/A</v>
      </c>
      <c r="BI14" s="82">
        <f t="shared" si="2"/>
        <v>1711.419334</v>
      </c>
    </row>
    <row r="15">
      <c r="A15" s="6"/>
      <c r="B15" s="83" t="s">
        <v>21</v>
      </c>
      <c r="C15" s="84" t="s">
        <v>52</v>
      </c>
      <c r="D15" s="85">
        <v>5.0</v>
      </c>
      <c r="E15" s="85" t="s">
        <v>21</v>
      </c>
      <c r="F15" s="86">
        <v>45588.0</v>
      </c>
      <c r="G15" s="87"/>
      <c r="H15" s="87" t="b">
        <f t="shared" si="3"/>
        <v>1</v>
      </c>
      <c r="I15" s="87" t="b">
        <f>if(iferror(match(B15,'Osallistujat ja seuranta'!$C$5:$C$24,0),0)&gt;0,TRUE,FALSE)</f>
        <v>1</v>
      </c>
      <c r="J15" s="87" t="b">
        <f>if(iferror(match(C15,'Osallistujat ja seuranta'!$C$5:$C$99,0),0)&gt;0,TRUE,FALSE)</f>
        <v>1</v>
      </c>
      <c r="K15" s="87" t="b">
        <f t="shared" si="4"/>
        <v>1</v>
      </c>
      <c r="L15" s="87" t="b">
        <f t="shared" si="5"/>
        <v>1</v>
      </c>
      <c r="M15" s="87" t="b">
        <f t="shared" si="6"/>
        <v>1</v>
      </c>
      <c r="N15" s="88">
        <f t="shared" si="7"/>
        <v>1</v>
      </c>
      <c r="O15" s="89">
        <f t="shared" si="8"/>
        <v>2369.905772</v>
      </c>
      <c r="P15" s="89">
        <f t="shared" si="9"/>
        <v>1654</v>
      </c>
      <c r="Q15" s="90">
        <f t="shared" si="10"/>
        <v>265.9057719</v>
      </c>
      <c r="R15" s="89">
        <f t="shared" si="11"/>
        <v>2104</v>
      </c>
      <c r="S15" s="88">
        <f t="shared" si="12"/>
        <v>1</v>
      </c>
      <c r="T15" s="88">
        <f t="shared" si="13"/>
        <v>-47.84700131</v>
      </c>
      <c r="U15" s="88">
        <f t="shared" si="14"/>
        <v>-49.60716554</v>
      </c>
      <c r="V15" s="91">
        <f t="shared" si="15"/>
        <v>0.8532302277</v>
      </c>
      <c r="W15" s="92">
        <f t="shared" si="16"/>
        <v>11.69486265</v>
      </c>
      <c r="X15" s="92">
        <f t="shared" si="17"/>
        <v>0.0697582533</v>
      </c>
      <c r="Y15" s="92">
        <f>if(N15=1,(W15*(S15-V15))*'Säännöt ja ohjeet'!$B$54+X15,"")</f>
        <v>3.50266291</v>
      </c>
      <c r="Z15" s="92">
        <f t="shared" si="18"/>
        <v>0</v>
      </c>
      <c r="AA15" s="92">
        <f t="shared" si="19"/>
        <v>0.1467697723</v>
      </c>
      <c r="AB15" s="92">
        <f t="shared" si="20"/>
        <v>29.15007902</v>
      </c>
      <c r="AC15" s="92">
        <f t="shared" si="21"/>
        <v>1.615062235</v>
      </c>
      <c r="AD15" s="92">
        <f>if(N15=1,(AB15*(Z15-AA15))*'Säännöt ja ohjeet'!$B$54+AC15,"")</f>
        <v>-6.941638682</v>
      </c>
      <c r="AE15" s="93">
        <f t="shared" si="22"/>
        <v>7</v>
      </c>
      <c r="AF15" s="93">
        <f t="shared" si="23"/>
        <v>-5</v>
      </c>
      <c r="AG15" s="6"/>
      <c r="AH15" s="62"/>
      <c r="AI15" s="81">
        <f t="shared" ref="AI15:BH15" si="33">if($B15=AI$3,AI14+$Y15,if($C15=AI$3,AI14+$AD15,AI14))</f>
        <v>1145</v>
      </c>
      <c r="AJ15" s="81">
        <f t="shared" si="33"/>
        <v>1858.819449</v>
      </c>
      <c r="AK15" s="81">
        <f t="shared" si="33"/>
        <v>2373.408435</v>
      </c>
      <c r="AL15" s="81">
        <f t="shared" si="33"/>
        <v>1499.944567</v>
      </c>
      <c r="AM15" s="81">
        <f t="shared" si="33"/>
        <v>1442.790239</v>
      </c>
      <c r="AN15" s="81">
        <f t="shared" si="33"/>
        <v>1448.011347</v>
      </c>
      <c r="AO15" s="81">
        <f t="shared" si="33"/>
        <v>2249.842673</v>
      </c>
      <c r="AP15" s="81">
        <f t="shared" si="33"/>
        <v>1642.095122</v>
      </c>
      <c r="AQ15" s="81">
        <f t="shared" si="33"/>
        <v>1160</v>
      </c>
      <c r="AR15" s="81">
        <f t="shared" si="33"/>
        <v>2184</v>
      </c>
      <c r="AS15" s="81">
        <f t="shared" si="33"/>
        <v>1917.754482</v>
      </c>
      <c r="AT15" s="81">
        <f t="shared" si="33"/>
        <v>2289.641736</v>
      </c>
      <c r="AU15" s="81">
        <f t="shared" si="33"/>
        <v>2254.197886</v>
      </c>
      <c r="AV15" s="81">
        <f t="shared" si="33"/>
        <v>1952.861899</v>
      </c>
      <c r="AW15" s="81">
        <f t="shared" si="33"/>
        <v>958.7057395</v>
      </c>
      <c r="AX15" s="81">
        <f t="shared" si="33"/>
        <v>2287.311625</v>
      </c>
      <c r="AY15" s="81">
        <f t="shared" si="33"/>
        <v>1355.101221</v>
      </c>
      <c r="AZ15" s="81">
        <f t="shared" si="33"/>
        <v>2326.272905</v>
      </c>
      <c r="BA15" s="81">
        <f t="shared" si="33"/>
        <v>2163.94712</v>
      </c>
      <c r="BB15" s="81">
        <f t="shared" si="33"/>
        <v>722.0455107</v>
      </c>
      <c r="BC15" s="81">
        <f t="shared" si="33"/>
        <v>768.9760492</v>
      </c>
      <c r="BD15" s="81">
        <f t="shared" si="33"/>
        <v>1647.058361</v>
      </c>
      <c r="BE15" s="81" t="str">
        <f t="shared" si="33"/>
        <v>#N/A</v>
      </c>
      <c r="BF15" s="81" t="str">
        <f t="shared" si="33"/>
        <v>#N/A</v>
      </c>
      <c r="BG15" s="81" t="str">
        <f t="shared" si="33"/>
        <v>#N/A</v>
      </c>
      <c r="BH15" s="81" t="str">
        <f t="shared" si="33"/>
        <v>#N/A</v>
      </c>
      <c r="BI15" s="82">
        <f t="shared" si="2"/>
        <v>1711.263017</v>
      </c>
    </row>
    <row r="16">
      <c r="A16" s="6"/>
      <c r="B16" s="83" t="s">
        <v>21</v>
      </c>
      <c r="C16" s="84" t="s">
        <v>19</v>
      </c>
      <c r="D16" s="85">
        <v>4.0</v>
      </c>
      <c r="E16" s="85" t="s">
        <v>21</v>
      </c>
      <c r="F16" s="86">
        <v>45588.0</v>
      </c>
      <c r="G16" s="87"/>
      <c r="H16" s="87" t="b">
        <f t="shared" si="3"/>
        <v>1</v>
      </c>
      <c r="I16" s="87" t="b">
        <f>if(iferror(match(B16,'Osallistujat ja seuranta'!$C$5:$C$24,0),0)&gt;0,TRUE,FALSE)</f>
        <v>1</v>
      </c>
      <c r="J16" s="87" t="b">
        <f>if(iferror(match(C16,'Osallistujat ja seuranta'!$C$5:$C$99,0),0)&gt;0,TRUE,FALSE)</f>
        <v>1</v>
      </c>
      <c r="K16" s="87" t="b">
        <f t="shared" si="4"/>
        <v>1</v>
      </c>
      <c r="L16" s="87" t="b">
        <f t="shared" si="5"/>
        <v>1</v>
      </c>
      <c r="M16" s="87" t="b">
        <f t="shared" si="6"/>
        <v>1</v>
      </c>
      <c r="N16" s="88">
        <f t="shared" si="7"/>
        <v>1</v>
      </c>
      <c r="O16" s="89">
        <f t="shared" si="8"/>
        <v>2373.408435</v>
      </c>
      <c r="P16" s="89">
        <f t="shared" si="9"/>
        <v>1858.819449</v>
      </c>
      <c r="Q16" s="90">
        <f t="shared" si="10"/>
        <v>164.5889859</v>
      </c>
      <c r="R16" s="89">
        <f t="shared" si="11"/>
        <v>2208.819449</v>
      </c>
      <c r="S16" s="88">
        <f t="shared" si="12"/>
        <v>1</v>
      </c>
      <c r="T16" s="88">
        <f t="shared" si="13"/>
        <v>-47.82059009</v>
      </c>
      <c r="U16" s="88">
        <f t="shared" si="14"/>
        <v>-48.96510824</v>
      </c>
      <c r="V16" s="91">
        <f t="shared" si="15"/>
        <v>0.7585082116</v>
      </c>
      <c r="W16" s="92">
        <f t="shared" si="16"/>
        <v>11.62447519</v>
      </c>
      <c r="X16" s="92">
        <f t="shared" si="17"/>
        <v>0.06721935669</v>
      </c>
      <c r="Y16" s="92">
        <f>if(N16=1,(W16*(S16-V16))*'Säännöt ja ohjeet'!$B$54+X16,"")</f>
        <v>5.681649963</v>
      </c>
      <c r="Z16" s="92">
        <f t="shared" si="18"/>
        <v>0</v>
      </c>
      <c r="AA16" s="92">
        <f t="shared" si="19"/>
        <v>0.2414917884</v>
      </c>
      <c r="AB16" s="92">
        <f t="shared" si="20"/>
        <v>23.56684444</v>
      </c>
      <c r="AC16" s="92">
        <f t="shared" si="21"/>
        <v>1.103755142</v>
      </c>
      <c r="AD16" s="92">
        <f>if(N16=1,(AB16*(Z16-AA16))*'Säännöt ja ohjeet'!$B$54+AC16,"")</f>
        <v>-10.27864368</v>
      </c>
      <c r="AE16" s="93">
        <f t="shared" si="22"/>
        <v>9</v>
      </c>
      <c r="AF16" s="93">
        <f t="shared" si="23"/>
        <v>-7</v>
      </c>
      <c r="AG16" s="6"/>
      <c r="AH16" s="62"/>
      <c r="AI16" s="81">
        <f t="shared" ref="AI16:BH16" si="34">if($B16=AI$3,AI15+$Y16,if($C16=AI$3,AI15+$AD16,AI15))</f>
        <v>1145</v>
      </c>
      <c r="AJ16" s="81">
        <f t="shared" si="34"/>
        <v>1848.540805</v>
      </c>
      <c r="AK16" s="81">
        <f t="shared" si="34"/>
        <v>2379.090085</v>
      </c>
      <c r="AL16" s="81">
        <f t="shared" si="34"/>
        <v>1499.944567</v>
      </c>
      <c r="AM16" s="81">
        <f t="shared" si="34"/>
        <v>1442.790239</v>
      </c>
      <c r="AN16" s="81">
        <f t="shared" si="34"/>
        <v>1448.011347</v>
      </c>
      <c r="AO16" s="81">
        <f t="shared" si="34"/>
        <v>2249.842673</v>
      </c>
      <c r="AP16" s="81">
        <f t="shared" si="34"/>
        <v>1642.095122</v>
      </c>
      <c r="AQ16" s="81">
        <f t="shared" si="34"/>
        <v>1160</v>
      </c>
      <c r="AR16" s="81">
        <f t="shared" si="34"/>
        <v>2184</v>
      </c>
      <c r="AS16" s="81">
        <f t="shared" si="34"/>
        <v>1917.754482</v>
      </c>
      <c r="AT16" s="81">
        <f t="shared" si="34"/>
        <v>2289.641736</v>
      </c>
      <c r="AU16" s="81">
        <f t="shared" si="34"/>
        <v>2254.197886</v>
      </c>
      <c r="AV16" s="81">
        <f t="shared" si="34"/>
        <v>1952.861899</v>
      </c>
      <c r="AW16" s="81">
        <f t="shared" si="34"/>
        <v>958.7057395</v>
      </c>
      <c r="AX16" s="81">
        <f t="shared" si="34"/>
        <v>2287.311625</v>
      </c>
      <c r="AY16" s="81">
        <f t="shared" si="34"/>
        <v>1355.101221</v>
      </c>
      <c r="AZ16" s="81">
        <f t="shared" si="34"/>
        <v>2326.272905</v>
      </c>
      <c r="BA16" s="81">
        <f t="shared" si="34"/>
        <v>2163.94712</v>
      </c>
      <c r="BB16" s="81">
        <f t="shared" si="34"/>
        <v>722.0455107</v>
      </c>
      <c r="BC16" s="81">
        <f t="shared" si="34"/>
        <v>768.9760492</v>
      </c>
      <c r="BD16" s="81">
        <f t="shared" si="34"/>
        <v>1647.058361</v>
      </c>
      <c r="BE16" s="81" t="str">
        <f t="shared" si="34"/>
        <v>#N/A</v>
      </c>
      <c r="BF16" s="81" t="str">
        <f t="shared" si="34"/>
        <v>#N/A</v>
      </c>
      <c r="BG16" s="81" t="str">
        <f t="shared" si="34"/>
        <v>#N/A</v>
      </c>
      <c r="BH16" s="81" t="str">
        <f t="shared" si="34"/>
        <v>#N/A</v>
      </c>
      <c r="BI16" s="82">
        <f t="shared" si="2"/>
        <v>1711.054062</v>
      </c>
    </row>
    <row r="17">
      <c r="A17" s="6"/>
      <c r="B17" s="83" t="s">
        <v>19</v>
      </c>
      <c r="C17" s="84" t="s">
        <v>52</v>
      </c>
      <c r="D17" s="84">
        <v>0.0</v>
      </c>
      <c r="E17" s="84" t="s">
        <v>52</v>
      </c>
      <c r="F17" s="86">
        <v>45588.0</v>
      </c>
      <c r="G17" s="87"/>
      <c r="H17" s="87" t="b">
        <f t="shared" si="3"/>
        <v>1</v>
      </c>
      <c r="I17" s="87" t="b">
        <f>if(iferror(match(B17,'Osallistujat ja seuranta'!$C$5:$C$24,0),0)&gt;0,TRUE,FALSE)</f>
        <v>1</v>
      </c>
      <c r="J17" s="87" t="b">
        <f>if(iferror(match(C17,'Osallistujat ja seuranta'!$C$5:$C$99,0),0)&gt;0,TRUE,FALSE)</f>
        <v>1</v>
      </c>
      <c r="K17" s="87" t="b">
        <f t="shared" si="4"/>
        <v>1</v>
      </c>
      <c r="L17" s="87" t="b">
        <f t="shared" si="5"/>
        <v>1</v>
      </c>
      <c r="M17" s="87" t="b">
        <f t="shared" si="6"/>
        <v>1</v>
      </c>
      <c r="N17" s="88">
        <f t="shared" si="7"/>
        <v>1</v>
      </c>
      <c r="O17" s="89">
        <f t="shared" si="8"/>
        <v>1848.540805</v>
      </c>
      <c r="P17" s="89">
        <f t="shared" si="9"/>
        <v>1647.058361</v>
      </c>
      <c r="Q17" s="90">
        <f t="shared" si="10"/>
        <v>201.482444</v>
      </c>
      <c r="R17" s="89">
        <f t="shared" si="11"/>
        <v>1647.058361</v>
      </c>
      <c r="S17" s="88">
        <f t="shared" si="12"/>
        <v>0</v>
      </c>
      <c r="T17" s="88">
        <f t="shared" si="13"/>
        <v>-50.96227269</v>
      </c>
      <c r="U17" s="88">
        <f t="shared" si="14"/>
        <v>-51.87218254</v>
      </c>
      <c r="V17" s="91">
        <f t="shared" si="15"/>
        <v>0.7129817133</v>
      </c>
      <c r="W17" s="92">
        <f t="shared" si="16"/>
        <v>23.83634905</v>
      </c>
      <c r="X17" s="92">
        <f t="shared" si="17"/>
        <v>1.129355011</v>
      </c>
      <c r="Y17" s="92">
        <f>if(N17=1,(W17*(S17-V17))*'Säännöt ja ohjeet'!$B$54+X17,"")</f>
        <v>-32.86040695</v>
      </c>
      <c r="Z17" s="92">
        <f t="shared" si="18"/>
        <v>1</v>
      </c>
      <c r="AA17" s="92">
        <f t="shared" si="19"/>
        <v>0.2870182867</v>
      </c>
      <c r="AB17" s="92">
        <f t="shared" si="20"/>
        <v>29.34702209</v>
      </c>
      <c r="AC17" s="92">
        <f t="shared" si="21"/>
        <v>1.63241116</v>
      </c>
      <c r="AD17" s="92">
        <f>if(N17=1,(AB17*(Z17-AA17))*'Säännöt ja ohjeet'!$B$54+AC17,"")</f>
        <v>43.48019133</v>
      </c>
      <c r="AE17" s="93">
        <f t="shared" si="22"/>
        <v>-13</v>
      </c>
      <c r="AF17" s="93">
        <f t="shared" si="23"/>
        <v>15</v>
      </c>
      <c r="AG17" s="6"/>
      <c r="AH17" s="62"/>
      <c r="AI17" s="81">
        <f t="shared" ref="AI17:BH17" si="35">if($B17=AI$3,AI16+$Y17,if($C17=AI$3,AI16+$AD17,AI16))</f>
        <v>1145</v>
      </c>
      <c r="AJ17" s="81">
        <f t="shared" si="35"/>
        <v>1815.680398</v>
      </c>
      <c r="AK17" s="81">
        <f t="shared" si="35"/>
        <v>2379.090085</v>
      </c>
      <c r="AL17" s="81">
        <f t="shared" si="35"/>
        <v>1499.944567</v>
      </c>
      <c r="AM17" s="81">
        <f t="shared" si="35"/>
        <v>1442.790239</v>
      </c>
      <c r="AN17" s="81">
        <f t="shared" si="35"/>
        <v>1448.011347</v>
      </c>
      <c r="AO17" s="81">
        <f t="shared" si="35"/>
        <v>2249.842673</v>
      </c>
      <c r="AP17" s="81">
        <f t="shared" si="35"/>
        <v>1642.095122</v>
      </c>
      <c r="AQ17" s="81">
        <f t="shared" si="35"/>
        <v>1160</v>
      </c>
      <c r="AR17" s="81">
        <f t="shared" si="35"/>
        <v>2184</v>
      </c>
      <c r="AS17" s="81">
        <f t="shared" si="35"/>
        <v>1917.754482</v>
      </c>
      <c r="AT17" s="81">
        <f t="shared" si="35"/>
        <v>2289.641736</v>
      </c>
      <c r="AU17" s="81">
        <f t="shared" si="35"/>
        <v>2254.197886</v>
      </c>
      <c r="AV17" s="81">
        <f t="shared" si="35"/>
        <v>1952.861899</v>
      </c>
      <c r="AW17" s="81">
        <f t="shared" si="35"/>
        <v>958.7057395</v>
      </c>
      <c r="AX17" s="81">
        <f t="shared" si="35"/>
        <v>2287.311625</v>
      </c>
      <c r="AY17" s="81">
        <f t="shared" si="35"/>
        <v>1355.101221</v>
      </c>
      <c r="AZ17" s="81">
        <f t="shared" si="35"/>
        <v>2326.272905</v>
      </c>
      <c r="BA17" s="81">
        <f t="shared" si="35"/>
        <v>2163.94712</v>
      </c>
      <c r="BB17" s="81">
        <f t="shared" si="35"/>
        <v>722.0455107</v>
      </c>
      <c r="BC17" s="81">
        <f t="shared" si="35"/>
        <v>768.9760492</v>
      </c>
      <c r="BD17" s="81">
        <f t="shared" si="35"/>
        <v>1690.538553</v>
      </c>
      <c r="BE17" s="81" t="str">
        <f t="shared" si="35"/>
        <v>#N/A</v>
      </c>
      <c r="BF17" s="81" t="str">
        <f t="shared" si="35"/>
        <v>#N/A</v>
      </c>
      <c r="BG17" s="81" t="str">
        <f t="shared" si="35"/>
        <v>#N/A</v>
      </c>
      <c r="BH17" s="81" t="str">
        <f t="shared" si="35"/>
        <v>#N/A</v>
      </c>
      <c r="BI17" s="82">
        <f t="shared" si="2"/>
        <v>1711.53678</v>
      </c>
    </row>
    <row r="18">
      <c r="A18" s="6"/>
      <c r="B18" s="83" t="s">
        <v>30</v>
      </c>
      <c r="C18" s="84" t="s">
        <v>25</v>
      </c>
      <c r="D18" s="84">
        <v>0.0</v>
      </c>
      <c r="E18" s="84" t="s">
        <v>25</v>
      </c>
      <c r="F18" s="86">
        <v>45592.0</v>
      </c>
      <c r="G18" s="87"/>
      <c r="H18" s="87" t="b">
        <f t="shared" si="3"/>
        <v>1</v>
      </c>
      <c r="I18" s="87" t="b">
        <f>if(iferror(match(B18,'Osallistujat ja seuranta'!$C$5:$C$24,0),0)&gt;0,TRUE,FALSE)</f>
        <v>1</v>
      </c>
      <c r="J18" s="87" t="b">
        <f>if(iferror(match(C18,'Osallistujat ja seuranta'!$C$5:$C$99,0),0)&gt;0,TRUE,FALSE)</f>
        <v>1</v>
      </c>
      <c r="K18" s="87" t="b">
        <f t="shared" si="4"/>
        <v>1</v>
      </c>
      <c r="L18" s="87" t="b">
        <f t="shared" si="5"/>
        <v>1</v>
      </c>
      <c r="M18" s="87" t="b">
        <f t="shared" si="6"/>
        <v>1</v>
      </c>
      <c r="N18" s="88">
        <f t="shared" si="7"/>
        <v>1</v>
      </c>
      <c r="O18" s="89">
        <f t="shared" si="8"/>
        <v>1642.095122</v>
      </c>
      <c r="P18" s="89">
        <f t="shared" si="9"/>
        <v>1442.790239</v>
      </c>
      <c r="Q18" s="90">
        <f t="shared" si="10"/>
        <v>199.3048829</v>
      </c>
      <c r="R18" s="89">
        <f t="shared" si="11"/>
        <v>1442.790239</v>
      </c>
      <c r="S18" s="88">
        <f t="shared" si="12"/>
        <v>0</v>
      </c>
      <c r="T18" s="88">
        <f t="shared" si="13"/>
        <v>-51.89316974</v>
      </c>
      <c r="U18" s="88">
        <f t="shared" si="14"/>
        <v>-52.68781358</v>
      </c>
      <c r="V18" s="91">
        <f t="shared" si="15"/>
        <v>0.6888275835</v>
      </c>
      <c r="W18" s="92">
        <f t="shared" si="16"/>
        <v>29.48814014</v>
      </c>
      <c r="X18" s="92">
        <f t="shared" si="17"/>
        <v>1.644815826</v>
      </c>
      <c r="Y18" s="92">
        <f>if(N18=1,(W18*(S18-V18))*'Säännöt ja ohjeet'!$B$54+X18,"")</f>
        <v>-38.97967281</v>
      </c>
      <c r="Z18" s="92">
        <f t="shared" si="18"/>
        <v>1</v>
      </c>
      <c r="AA18" s="92">
        <f t="shared" si="19"/>
        <v>0.3111724165</v>
      </c>
      <c r="AB18" s="92">
        <f t="shared" si="20"/>
        <v>35.36140717</v>
      </c>
      <c r="AC18" s="92">
        <f t="shared" si="21"/>
        <v>2.143028844</v>
      </c>
      <c r="AD18" s="92">
        <f>if(N18=1,(AB18*(Z18-AA18))*'Säännöt ja ohjeet'!$B$54+AC18,"")</f>
        <v>50.85885414</v>
      </c>
      <c r="AE18" s="93">
        <f t="shared" si="22"/>
        <v>-12</v>
      </c>
      <c r="AF18" s="93">
        <f t="shared" si="23"/>
        <v>14</v>
      </c>
      <c r="AG18" s="6"/>
      <c r="AH18" s="62"/>
      <c r="AI18" s="81">
        <f t="shared" ref="AI18:BH18" si="36">if($B18=AI$3,AI17+$Y18,if($C18=AI$3,AI17+$AD18,AI17))</f>
        <v>1145</v>
      </c>
      <c r="AJ18" s="81">
        <f t="shared" si="36"/>
        <v>1815.680398</v>
      </c>
      <c r="AK18" s="81">
        <f t="shared" si="36"/>
        <v>2379.090085</v>
      </c>
      <c r="AL18" s="81">
        <f t="shared" si="36"/>
        <v>1499.944567</v>
      </c>
      <c r="AM18" s="81">
        <f t="shared" si="36"/>
        <v>1493.649093</v>
      </c>
      <c r="AN18" s="81">
        <f t="shared" si="36"/>
        <v>1448.011347</v>
      </c>
      <c r="AO18" s="81">
        <f t="shared" si="36"/>
        <v>2249.842673</v>
      </c>
      <c r="AP18" s="81">
        <f t="shared" si="36"/>
        <v>1603.115449</v>
      </c>
      <c r="AQ18" s="81">
        <f t="shared" si="36"/>
        <v>1160</v>
      </c>
      <c r="AR18" s="81">
        <f t="shared" si="36"/>
        <v>2184</v>
      </c>
      <c r="AS18" s="81">
        <f t="shared" si="36"/>
        <v>1917.754482</v>
      </c>
      <c r="AT18" s="81">
        <f t="shared" si="36"/>
        <v>2289.641736</v>
      </c>
      <c r="AU18" s="81">
        <f t="shared" si="36"/>
        <v>2254.197886</v>
      </c>
      <c r="AV18" s="81">
        <f t="shared" si="36"/>
        <v>1952.861899</v>
      </c>
      <c r="AW18" s="81">
        <f t="shared" si="36"/>
        <v>958.7057395</v>
      </c>
      <c r="AX18" s="81">
        <f t="shared" si="36"/>
        <v>2287.311625</v>
      </c>
      <c r="AY18" s="81">
        <f t="shared" si="36"/>
        <v>1355.101221</v>
      </c>
      <c r="AZ18" s="81">
        <f t="shared" si="36"/>
        <v>2326.272905</v>
      </c>
      <c r="BA18" s="81">
        <f t="shared" si="36"/>
        <v>2163.94712</v>
      </c>
      <c r="BB18" s="81">
        <f t="shared" si="36"/>
        <v>722.0455107</v>
      </c>
      <c r="BC18" s="81">
        <f t="shared" si="36"/>
        <v>768.9760492</v>
      </c>
      <c r="BD18" s="81">
        <f t="shared" si="36"/>
        <v>1690.538553</v>
      </c>
      <c r="BE18" s="81" t="str">
        <f t="shared" si="36"/>
        <v>#N/A</v>
      </c>
      <c r="BF18" s="81" t="str">
        <f t="shared" si="36"/>
        <v>#N/A</v>
      </c>
      <c r="BG18" s="81" t="str">
        <f t="shared" si="36"/>
        <v>#N/A</v>
      </c>
      <c r="BH18" s="81" t="str">
        <f t="shared" si="36"/>
        <v>#N/A</v>
      </c>
      <c r="BI18" s="82">
        <f t="shared" si="2"/>
        <v>1712.076743</v>
      </c>
    </row>
    <row r="19">
      <c r="A19" s="6"/>
      <c r="B19" s="83" t="s">
        <v>21</v>
      </c>
      <c r="C19" s="84" t="s">
        <v>37</v>
      </c>
      <c r="D19" s="84">
        <v>0.0</v>
      </c>
      <c r="E19" s="84" t="s">
        <v>21</v>
      </c>
      <c r="F19" s="86">
        <v>45592.0</v>
      </c>
      <c r="G19" s="87"/>
      <c r="H19" s="87" t="b">
        <f t="shared" si="3"/>
        <v>1</v>
      </c>
      <c r="I19" s="87" t="b">
        <f>if(iferror(match(B19,'Osallistujat ja seuranta'!$C$5:$C$24,0),0)&gt;0,TRUE,FALSE)</f>
        <v>1</v>
      </c>
      <c r="J19" s="87" t="b">
        <f>if(iferror(match(C19,'Osallistujat ja seuranta'!$C$5:$C$99,0),0)&gt;0,TRUE,FALSE)</f>
        <v>1</v>
      </c>
      <c r="K19" s="87" t="b">
        <f t="shared" si="4"/>
        <v>1</v>
      </c>
      <c r="L19" s="87" t="b">
        <f t="shared" si="5"/>
        <v>1</v>
      </c>
      <c r="M19" s="87" t="b">
        <f t="shared" si="6"/>
        <v>1</v>
      </c>
      <c r="N19" s="88">
        <f t="shared" si="7"/>
        <v>1</v>
      </c>
      <c r="O19" s="89">
        <f t="shared" si="8"/>
        <v>2379.090085</v>
      </c>
      <c r="P19" s="89">
        <f t="shared" si="9"/>
        <v>2289.641736</v>
      </c>
      <c r="Q19" s="90">
        <f t="shared" si="10"/>
        <v>89.44834864</v>
      </c>
      <c r="R19" s="89">
        <f t="shared" si="11"/>
        <v>2289.641736</v>
      </c>
      <c r="S19" s="88">
        <f t="shared" si="12"/>
        <v>1</v>
      </c>
      <c r="T19" s="88">
        <f t="shared" si="13"/>
        <v>-47.77753554</v>
      </c>
      <c r="U19" s="88">
        <f t="shared" si="14"/>
        <v>-48.42642185</v>
      </c>
      <c r="V19" s="91">
        <f t="shared" si="15"/>
        <v>0.656759451</v>
      </c>
      <c r="W19" s="92">
        <f t="shared" si="16"/>
        <v>11.51063931</v>
      </c>
      <c r="X19" s="92">
        <f t="shared" si="17"/>
        <v>0.06326667019</v>
      </c>
      <c r="Y19" s="92">
        <f>if(N19=1,(W19*(S19-V19))*'Säännöt ja ohjeet'!$B$54+X19,"")</f>
        <v>7.965102981</v>
      </c>
      <c r="Z19" s="92">
        <f t="shared" si="18"/>
        <v>0</v>
      </c>
      <c r="AA19" s="92">
        <f t="shared" si="19"/>
        <v>0.343240549</v>
      </c>
      <c r="AB19" s="92">
        <f t="shared" si="20"/>
        <v>13.35096458</v>
      </c>
      <c r="AC19" s="92">
        <f t="shared" si="21"/>
        <v>0.1519960892</v>
      </c>
      <c r="AD19" s="92">
        <f>if(N19=1,(AB19*(Z19-AA19))*'Säännöt ja ohjeet'!$B$54+AC19,"")</f>
        <v>-9.013188734</v>
      </c>
      <c r="AE19" s="93">
        <f t="shared" si="22"/>
        <v>10</v>
      </c>
      <c r="AF19" s="93">
        <f t="shared" si="23"/>
        <v>-8</v>
      </c>
      <c r="AG19" s="6"/>
      <c r="AH19" s="62"/>
      <c r="AI19" s="81">
        <f t="shared" ref="AI19:BH19" si="37">if($B19=AI$3,AI18+$Y19,if($C19=AI$3,AI18+$AD19,AI18))</f>
        <v>1145</v>
      </c>
      <c r="AJ19" s="81">
        <f t="shared" si="37"/>
        <v>1815.680398</v>
      </c>
      <c r="AK19" s="81">
        <f t="shared" si="37"/>
        <v>2387.055188</v>
      </c>
      <c r="AL19" s="81">
        <f t="shared" si="37"/>
        <v>1499.944567</v>
      </c>
      <c r="AM19" s="81">
        <f t="shared" si="37"/>
        <v>1493.649093</v>
      </c>
      <c r="AN19" s="81">
        <f t="shared" si="37"/>
        <v>1448.011347</v>
      </c>
      <c r="AO19" s="81">
        <f t="shared" si="37"/>
        <v>2249.842673</v>
      </c>
      <c r="AP19" s="81">
        <f t="shared" si="37"/>
        <v>1603.115449</v>
      </c>
      <c r="AQ19" s="81">
        <f t="shared" si="37"/>
        <v>1160</v>
      </c>
      <c r="AR19" s="81">
        <f t="shared" si="37"/>
        <v>2184</v>
      </c>
      <c r="AS19" s="81">
        <f t="shared" si="37"/>
        <v>1917.754482</v>
      </c>
      <c r="AT19" s="81">
        <f t="shared" si="37"/>
        <v>2280.628547</v>
      </c>
      <c r="AU19" s="81">
        <f t="shared" si="37"/>
        <v>2254.197886</v>
      </c>
      <c r="AV19" s="81">
        <f t="shared" si="37"/>
        <v>1952.861899</v>
      </c>
      <c r="AW19" s="81">
        <f t="shared" si="37"/>
        <v>958.7057395</v>
      </c>
      <c r="AX19" s="81">
        <f t="shared" si="37"/>
        <v>2287.311625</v>
      </c>
      <c r="AY19" s="81">
        <f t="shared" si="37"/>
        <v>1355.101221</v>
      </c>
      <c r="AZ19" s="81">
        <f t="shared" si="37"/>
        <v>2326.272905</v>
      </c>
      <c r="BA19" s="81">
        <f t="shared" si="37"/>
        <v>2163.94712</v>
      </c>
      <c r="BB19" s="81">
        <f t="shared" si="37"/>
        <v>722.0455107</v>
      </c>
      <c r="BC19" s="81">
        <f t="shared" si="37"/>
        <v>768.9760492</v>
      </c>
      <c r="BD19" s="81">
        <f t="shared" si="37"/>
        <v>1690.538553</v>
      </c>
      <c r="BE19" s="81" t="str">
        <f t="shared" si="37"/>
        <v>#N/A</v>
      </c>
      <c r="BF19" s="81" t="str">
        <f t="shared" si="37"/>
        <v>#N/A</v>
      </c>
      <c r="BG19" s="81" t="str">
        <f t="shared" si="37"/>
        <v>#N/A</v>
      </c>
      <c r="BH19" s="81" t="str">
        <f t="shared" si="37"/>
        <v>#N/A</v>
      </c>
      <c r="BI19" s="82">
        <f t="shared" si="2"/>
        <v>1712.029102</v>
      </c>
    </row>
    <row r="20">
      <c r="A20" s="6"/>
      <c r="B20" s="83" t="s">
        <v>19</v>
      </c>
      <c r="C20" s="84" t="s">
        <v>26</v>
      </c>
      <c r="D20" s="84">
        <v>3.0</v>
      </c>
      <c r="E20" s="84" t="s">
        <v>26</v>
      </c>
      <c r="F20" s="86">
        <v>45599.0</v>
      </c>
      <c r="G20" s="87"/>
      <c r="H20" s="87" t="b">
        <f t="shared" si="3"/>
        <v>1</v>
      </c>
      <c r="I20" s="87" t="b">
        <f>if(iferror(match(B20,'Osallistujat ja seuranta'!$C$5:$C$24,0),0)&gt;0,TRUE,FALSE)</f>
        <v>1</v>
      </c>
      <c r="J20" s="87" t="b">
        <f>if(iferror(match(C20,'Osallistujat ja seuranta'!$C$5:$C$99,0),0)&gt;0,TRUE,FALSE)</f>
        <v>1</v>
      </c>
      <c r="K20" s="87" t="b">
        <f t="shared" si="4"/>
        <v>1</v>
      </c>
      <c r="L20" s="87" t="b">
        <f t="shared" si="5"/>
        <v>1</v>
      </c>
      <c r="M20" s="87" t="b">
        <f t="shared" si="6"/>
        <v>1</v>
      </c>
      <c r="N20" s="88">
        <f t="shared" si="7"/>
        <v>1</v>
      </c>
      <c r="O20" s="89">
        <f t="shared" si="8"/>
        <v>1815.680398</v>
      </c>
      <c r="P20" s="89">
        <f t="shared" si="9"/>
        <v>1448.011347</v>
      </c>
      <c r="Q20" s="90">
        <f t="shared" si="10"/>
        <v>117.6690508</v>
      </c>
      <c r="R20" s="89">
        <f t="shared" si="11"/>
        <v>1698.011347</v>
      </c>
      <c r="S20" s="88">
        <f t="shared" si="12"/>
        <v>0</v>
      </c>
      <c r="T20" s="88">
        <f t="shared" si="13"/>
        <v>-51.11898236</v>
      </c>
      <c r="U20" s="88">
        <f t="shared" si="14"/>
        <v>-51.65300731</v>
      </c>
      <c r="V20" s="91">
        <f t="shared" si="15"/>
        <v>0.6304213776</v>
      </c>
      <c r="W20" s="92">
        <f t="shared" si="16"/>
        <v>24.70562717</v>
      </c>
      <c r="X20" s="92">
        <f t="shared" si="17"/>
        <v>1.211268146</v>
      </c>
      <c r="Y20" s="92">
        <f>if(N20=1,(W20*(S20-V20))*'Säännöt ja ohjeet'!$B$54+X20,"")</f>
        <v>-29.93864289</v>
      </c>
      <c r="Z20" s="92">
        <f t="shared" si="18"/>
        <v>1</v>
      </c>
      <c r="AA20" s="92">
        <f t="shared" si="19"/>
        <v>0.3695786224</v>
      </c>
      <c r="AB20" s="92">
        <f t="shared" si="20"/>
        <v>35.20248492</v>
      </c>
      <c r="AC20" s="92">
        <f t="shared" si="21"/>
        <v>2.129976372</v>
      </c>
      <c r="AD20" s="92">
        <f>if(N20=1,(AB20*(Z20-AA20))*'Säännöt ja ohjeet'!$B$54+AC20,"")</f>
        <v>46.51477445</v>
      </c>
      <c r="AE20" s="93">
        <f t="shared" si="22"/>
        <v>-10</v>
      </c>
      <c r="AF20" s="93">
        <f t="shared" si="23"/>
        <v>12</v>
      </c>
      <c r="AG20" s="6"/>
      <c r="AH20" s="62"/>
      <c r="AI20" s="81">
        <f t="shared" ref="AI20:BH20" si="38">if($B20=AI$3,AI19+$Y20,if($C20=AI$3,AI19+$AD20,AI19))</f>
        <v>1145</v>
      </c>
      <c r="AJ20" s="81">
        <f t="shared" si="38"/>
        <v>1785.741755</v>
      </c>
      <c r="AK20" s="81">
        <f t="shared" si="38"/>
        <v>2387.055188</v>
      </c>
      <c r="AL20" s="81">
        <f t="shared" si="38"/>
        <v>1499.944567</v>
      </c>
      <c r="AM20" s="81">
        <f t="shared" si="38"/>
        <v>1493.649093</v>
      </c>
      <c r="AN20" s="81">
        <f t="shared" si="38"/>
        <v>1494.526122</v>
      </c>
      <c r="AO20" s="81">
        <f t="shared" si="38"/>
        <v>2249.842673</v>
      </c>
      <c r="AP20" s="81">
        <f t="shared" si="38"/>
        <v>1603.115449</v>
      </c>
      <c r="AQ20" s="81">
        <f t="shared" si="38"/>
        <v>1160</v>
      </c>
      <c r="AR20" s="81">
        <f t="shared" si="38"/>
        <v>2184</v>
      </c>
      <c r="AS20" s="81">
        <f t="shared" si="38"/>
        <v>1917.754482</v>
      </c>
      <c r="AT20" s="81">
        <f t="shared" si="38"/>
        <v>2280.628547</v>
      </c>
      <c r="AU20" s="81">
        <f t="shared" si="38"/>
        <v>2254.197886</v>
      </c>
      <c r="AV20" s="81">
        <f t="shared" si="38"/>
        <v>1952.861899</v>
      </c>
      <c r="AW20" s="81">
        <f t="shared" si="38"/>
        <v>958.7057395</v>
      </c>
      <c r="AX20" s="81">
        <f t="shared" si="38"/>
        <v>2287.311625</v>
      </c>
      <c r="AY20" s="81">
        <f t="shared" si="38"/>
        <v>1355.101221</v>
      </c>
      <c r="AZ20" s="81">
        <f t="shared" si="38"/>
        <v>2326.272905</v>
      </c>
      <c r="BA20" s="81">
        <f t="shared" si="38"/>
        <v>2163.94712</v>
      </c>
      <c r="BB20" s="81">
        <f t="shared" si="38"/>
        <v>722.0455107</v>
      </c>
      <c r="BC20" s="81">
        <f t="shared" si="38"/>
        <v>768.9760492</v>
      </c>
      <c r="BD20" s="81">
        <f t="shared" si="38"/>
        <v>1690.538553</v>
      </c>
      <c r="BE20" s="81" t="str">
        <f t="shared" si="38"/>
        <v>#N/A</v>
      </c>
      <c r="BF20" s="81" t="str">
        <f t="shared" si="38"/>
        <v>#N/A</v>
      </c>
      <c r="BG20" s="81" t="str">
        <f t="shared" si="38"/>
        <v>#N/A</v>
      </c>
      <c r="BH20" s="81" t="str">
        <f t="shared" si="38"/>
        <v>#N/A</v>
      </c>
      <c r="BI20" s="82">
        <f t="shared" si="2"/>
        <v>1712.782563</v>
      </c>
    </row>
    <row r="21">
      <c r="A21" s="6"/>
      <c r="B21" s="83" t="s">
        <v>19</v>
      </c>
      <c r="C21" s="84" t="s">
        <v>32</v>
      </c>
      <c r="D21" s="84">
        <v>3.0</v>
      </c>
      <c r="E21" s="84" t="s">
        <v>19</v>
      </c>
      <c r="F21" s="86">
        <v>45599.0</v>
      </c>
      <c r="G21" s="87"/>
      <c r="H21" s="87" t="b">
        <f t="shared" si="3"/>
        <v>1</v>
      </c>
      <c r="I21" s="87" t="b">
        <f>if(iferror(match(B21,'Osallistujat ja seuranta'!$C$5:$C$24,0),0)&gt;0,TRUE,FALSE)</f>
        <v>1</v>
      </c>
      <c r="J21" s="87" t="b">
        <f>if(iferror(match(C21,'Osallistujat ja seuranta'!$C$5:$C$99,0),0)&gt;0,TRUE,FALSE)</f>
        <v>1</v>
      </c>
      <c r="K21" s="87" t="b">
        <f t="shared" si="4"/>
        <v>1</v>
      </c>
      <c r="L21" s="87" t="b">
        <f t="shared" si="5"/>
        <v>1</v>
      </c>
      <c r="M21" s="87" t="b">
        <f t="shared" si="6"/>
        <v>1</v>
      </c>
      <c r="N21" s="88">
        <f t="shared" si="7"/>
        <v>1</v>
      </c>
      <c r="O21" s="89">
        <f t="shared" si="8"/>
        <v>1785.741755</v>
      </c>
      <c r="P21" s="89">
        <f t="shared" si="9"/>
        <v>1160</v>
      </c>
      <c r="Q21" s="90">
        <f t="shared" si="10"/>
        <v>375.7417554</v>
      </c>
      <c r="R21" s="89">
        <f t="shared" si="11"/>
        <v>1410</v>
      </c>
      <c r="S21" s="88">
        <f t="shared" si="12"/>
        <v>1</v>
      </c>
      <c r="T21" s="88">
        <f t="shared" si="13"/>
        <v>-51.25876693</v>
      </c>
      <c r="U21" s="88">
        <f t="shared" si="14"/>
        <v>-52.81032476</v>
      </c>
      <c r="V21" s="91">
        <f t="shared" si="15"/>
        <v>0.825138616</v>
      </c>
      <c r="W21" s="92">
        <f t="shared" si="16"/>
        <v>25.5077365</v>
      </c>
      <c r="X21" s="92">
        <f t="shared" si="17"/>
        <v>1.285968413</v>
      </c>
      <c r="Y21" s="92">
        <f>if(N21=1,(W21*(S21-V21))*'Säännöt ja ohjeet'!$B$54+X21,"")</f>
        <v>10.20660463</v>
      </c>
      <c r="Z21" s="92">
        <f t="shared" si="18"/>
        <v>0</v>
      </c>
      <c r="AA21" s="92">
        <f t="shared" si="19"/>
        <v>0.174861384</v>
      </c>
      <c r="AB21" s="92">
        <f t="shared" si="20"/>
        <v>44.36229897</v>
      </c>
      <c r="AC21" s="92">
        <f t="shared" si="21"/>
        <v>2.85000013</v>
      </c>
      <c r="AD21" s="92">
        <f>if(N21=1,(AB21*(Z21-AA21))*'Säännöt ja ohjeet'!$B$54+AC21,"")</f>
        <v>-12.66450586</v>
      </c>
      <c r="AE21" s="93">
        <f t="shared" si="22"/>
        <v>5</v>
      </c>
      <c r="AF21" s="93">
        <f t="shared" si="23"/>
        <v>-3</v>
      </c>
      <c r="AG21" s="6"/>
      <c r="AH21" s="62"/>
      <c r="AI21" s="81">
        <f t="shared" ref="AI21:BH21" si="39">if($B21=AI$3,AI20+$Y21,if($C21=AI$3,AI20+$AD21,AI20))</f>
        <v>1145</v>
      </c>
      <c r="AJ21" s="81">
        <f t="shared" si="39"/>
        <v>1795.94836</v>
      </c>
      <c r="AK21" s="81">
        <f t="shared" si="39"/>
        <v>2387.055188</v>
      </c>
      <c r="AL21" s="81">
        <f t="shared" si="39"/>
        <v>1499.944567</v>
      </c>
      <c r="AM21" s="81">
        <f t="shared" si="39"/>
        <v>1493.649093</v>
      </c>
      <c r="AN21" s="81">
        <f t="shared" si="39"/>
        <v>1494.526122</v>
      </c>
      <c r="AO21" s="81">
        <f t="shared" si="39"/>
        <v>2249.842673</v>
      </c>
      <c r="AP21" s="81">
        <f t="shared" si="39"/>
        <v>1603.115449</v>
      </c>
      <c r="AQ21" s="81">
        <f t="shared" si="39"/>
        <v>1147.335494</v>
      </c>
      <c r="AR21" s="81">
        <f t="shared" si="39"/>
        <v>2184</v>
      </c>
      <c r="AS21" s="81">
        <f t="shared" si="39"/>
        <v>1917.754482</v>
      </c>
      <c r="AT21" s="81">
        <f t="shared" si="39"/>
        <v>2280.628547</v>
      </c>
      <c r="AU21" s="81">
        <f t="shared" si="39"/>
        <v>2254.197886</v>
      </c>
      <c r="AV21" s="81">
        <f t="shared" si="39"/>
        <v>1952.861899</v>
      </c>
      <c r="AW21" s="81">
        <f t="shared" si="39"/>
        <v>958.7057395</v>
      </c>
      <c r="AX21" s="81">
        <f t="shared" si="39"/>
        <v>2287.311625</v>
      </c>
      <c r="AY21" s="81">
        <f t="shared" si="39"/>
        <v>1355.101221</v>
      </c>
      <c r="AZ21" s="81">
        <f t="shared" si="39"/>
        <v>2326.272905</v>
      </c>
      <c r="BA21" s="81">
        <f t="shared" si="39"/>
        <v>2163.94712</v>
      </c>
      <c r="BB21" s="81">
        <f t="shared" si="39"/>
        <v>722.0455107</v>
      </c>
      <c r="BC21" s="81">
        <f t="shared" si="39"/>
        <v>768.9760492</v>
      </c>
      <c r="BD21" s="81">
        <f t="shared" si="39"/>
        <v>1690.538553</v>
      </c>
      <c r="BE21" s="81" t="str">
        <f t="shared" si="39"/>
        <v>#N/A</v>
      </c>
      <c r="BF21" s="81" t="str">
        <f t="shared" si="39"/>
        <v>#N/A</v>
      </c>
      <c r="BG21" s="81" t="str">
        <f t="shared" si="39"/>
        <v>#N/A</v>
      </c>
      <c r="BH21" s="81" t="str">
        <f t="shared" si="39"/>
        <v>#N/A</v>
      </c>
      <c r="BI21" s="82">
        <f t="shared" si="2"/>
        <v>1712.67084</v>
      </c>
    </row>
    <row r="22">
      <c r="A22" s="6"/>
      <c r="B22" s="83" t="s">
        <v>23</v>
      </c>
      <c r="C22" s="84" t="s">
        <v>25</v>
      </c>
      <c r="D22" s="84">
        <v>0.0</v>
      </c>
      <c r="E22" s="84" t="s">
        <v>25</v>
      </c>
      <c r="F22" s="86">
        <v>45602.0</v>
      </c>
      <c r="G22" s="87"/>
      <c r="H22" s="87" t="b">
        <f t="shared" si="3"/>
        <v>1</v>
      </c>
      <c r="I22" s="87" t="b">
        <f>if(iferror(match(B22,'Osallistujat ja seuranta'!$C$5:$C$24,0),0)&gt;0,TRUE,FALSE)</f>
        <v>1</v>
      </c>
      <c r="J22" s="87" t="b">
        <f>if(iferror(match(C22,'Osallistujat ja seuranta'!$C$5:$C$99,0),0)&gt;0,TRUE,FALSE)</f>
        <v>1</v>
      </c>
      <c r="K22" s="87" t="b">
        <f t="shared" si="4"/>
        <v>1</v>
      </c>
      <c r="L22" s="87" t="b">
        <f t="shared" si="5"/>
        <v>1</v>
      </c>
      <c r="M22" s="87" t="b">
        <f t="shared" si="6"/>
        <v>1</v>
      </c>
      <c r="N22" s="88">
        <f t="shared" si="7"/>
        <v>1</v>
      </c>
      <c r="O22" s="89">
        <f t="shared" si="8"/>
        <v>1499.944567</v>
      </c>
      <c r="P22" s="89">
        <f t="shared" si="9"/>
        <v>1493.649093</v>
      </c>
      <c r="Q22" s="90">
        <f t="shared" si="10"/>
        <v>6.295473795</v>
      </c>
      <c r="R22" s="89">
        <f t="shared" si="11"/>
        <v>1493.649093</v>
      </c>
      <c r="S22" s="88">
        <f t="shared" si="12"/>
        <v>0</v>
      </c>
      <c r="T22" s="88">
        <f t="shared" si="13"/>
        <v>-52.46900918</v>
      </c>
      <c r="U22" s="88">
        <f t="shared" si="14"/>
        <v>-52.49344811</v>
      </c>
      <c r="V22" s="91">
        <f t="shared" si="15"/>
        <v>0.5061094292</v>
      </c>
      <c r="W22" s="92">
        <f t="shared" si="16"/>
        <v>33.63639269</v>
      </c>
      <c r="X22" s="92">
        <f t="shared" si="17"/>
        <v>2.000147656</v>
      </c>
      <c r="Y22" s="92">
        <f>if(N22=1,(W22*(S22-V22))*'Säännöt ja ohjeet'!$B$54+X22,"")</f>
        <v>-32.04724336</v>
      </c>
      <c r="Z22" s="92">
        <f t="shared" si="18"/>
        <v>1</v>
      </c>
      <c r="AA22" s="92">
        <f t="shared" si="19"/>
        <v>0.4938905708</v>
      </c>
      <c r="AB22" s="92">
        <f t="shared" si="20"/>
        <v>33.82481276</v>
      </c>
      <c r="AC22" s="92">
        <f t="shared" si="21"/>
        <v>2.015885654</v>
      </c>
      <c r="AD22" s="92">
        <f>if(N22=1,(AB22*(Z22-AA22))*'Säännöt ja ohjeet'!$B$54+AC22,"")</f>
        <v>36.25399901</v>
      </c>
      <c r="AE22" s="93">
        <f t="shared" si="22"/>
        <v>-9</v>
      </c>
      <c r="AF22" s="93">
        <f t="shared" si="23"/>
        <v>11</v>
      </c>
      <c r="AG22" s="6"/>
      <c r="AH22" s="62"/>
      <c r="AI22" s="81">
        <f t="shared" ref="AI22:BH22" si="40">if($B22=AI$3,AI21+$Y22,if($C22=AI$3,AI21+$AD22,AI21))</f>
        <v>1145</v>
      </c>
      <c r="AJ22" s="81">
        <f t="shared" si="40"/>
        <v>1795.94836</v>
      </c>
      <c r="AK22" s="81">
        <f t="shared" si="40"/>
        <v>2387.055188</v>
      </c>
      <c r="AL22" s="81">
        <f t="shared" si="40"/>
        <v>1467.897324</v>
      </c>
      <c r="AM22" s="81">
        <f t="shared" si="40"/>
        <v>1529.903092</v>
      </c>
      <c r="AN22" s="81">
        <f t="shared" si="40"/>
        <v>1494.526122</v>
      </c>
      <c r="AO22" s="81">
        <f t="shared" si="40"/>
        <v>2249.842673</v>
      </c>
      <c r="AP22" s="81">
        <f t="shared" si="40"/>
        <v>1603.115449</v>
      </c>
      <c r="AQ22" s="81">
        <f t="shared" si="40"/>
        <v>1147.335494</v>
      </c>
      <c r="AR22" s="81">
        <f t="shared" si="40"/>
        <v>2184</v>
      </c>
      <c r="AS22" s="81">
        <f t="shared" si="40"/>
        <v>1917.754482</v>
      </c>
      <c r="AT22" s="81">
        <f t="shared" si="40"/>
        <v>2280.628547</v>
      </c>
      <c r="AU22" s="81">
        <f t="shared" si="40"/>
        <v>2254.197886</v>
      </c>
      <c r="AV22" s="81">
        <f t="shared" si="40"/>
        <v>1952.861899</v>
      </c>
      <c r="AW22" s="81">
        <f t="shared" si="40"/>
        <v>958.7057395</v>
      </c>
      <c r="AX22" s="81">
        <f t="shared" si="40"/>
        <v>2287.311625</v>
      </c>
      <c r="AY22" s="81">
        <f t="shared" si="40"/>
        <v>1355.101221</v>
      </c>
      <c r="AZ22" s="81">
        <f t="shared" si="40"/>
        <v>2326.272905</v>
      </c>
      <c r="BA22" s="81">
        <f t="shared" si="40"/>
        <v>2163.94712</v>
      </c>
      <c r="BB22" s="81">
        <f t="shared" si="40"/>
        <v>722.0455107</v>
      </c>
      <c r="BC22" s="81">
        <f t="shared" si="40"/>
        <v>768.9760492</v>
      </c>
      <c r="BD22" s="81">
        <f t="shared" si="40"/>
        <v>1690.538553</v>
      </c>
      <c r="BE22" s="81" t="str">
        <f t="shared" si="40"/>
        <v>#N/A</v>
      </c>
      <c r="BF22" s="81" t="str">
        <f t="shared" si="40"/>
        <v>#N/A</v>
      </c>
      <c r="BG22" s="81" t="str">
        <f t="shared" si="40"/>
        <v>#N/A</v>
      </c>
      <c r="BH22" s="81" t="str">
        <f t="shared" si="40"/>
        <v>#N/A</v>
      </c>
      <c r="BI22" s="82">
        <f t="shared" si="2"/>
        <v>1712.862056</v>
      </c>
    </row>
    <row r="23">
      <c r="A23" s="6"/>
      <c r="B23" s="83" t="s">
        <v>21</v>
      </c>
      <c r="C23" s="84" t="s">
        <v>47</v>
      </c>
      <c r="D23" s="84">
        <v>0.0</v>
      </c>
      <c r="E23" s="84" t="s">
        <v>21</v>
      </c>
      <c r="F23" s="86">
        <v>45602.0</v>
      </c>
      <c r="G23" s="87"/>
      <c r="H23" s="87" t="b">
        <f t="shared" si="3"/>
        <v>1</v>
      </c>
      <c r="I23" s="87" t="b">
        <f>if(iferror(match(B23,'Osallistujat ja seuranta'!$C$5:$C$24,0),0)&gt;0,TRUE,FALSE)</f>
        <v>1</v>
      </c>
      <c r="J23" s="87" t="b">
        <f>if(iferror(match(C23,'Osallistujat ja seuranta'!$C$5:$C$99,0),0)&gt;0,TRUE,FALSE)</f>
        <v>1</v>
      </c>
      <c r="K23" s="87" t="b">
        <f t="shared" si="4"/>
        <v>1</v>
      </c>
      <c r="L23" s="87" t="b">
        <f t="shared" si="5"/>
        <v>1</v>
      </c>
      <c r="M23" s="87" t="b">
        <f t="shared" si="6"/>
        <v>1</v>
      </c>
      <c r="N23" s="88">
        <f t="shared" si="7"/>
        <v>1</v>
      </c>
      <c r="O23" s="89">
        <f t="shared" si="8"/>
        <v>2387.055188</v>
      </c>
      <c r="P23" s="89">
        <f t="shared" si="9"/>
        <v>2163.94712</v>
      </c>
      <c r="Q23" s="90">
        <f t="shared" si="10"/>
        <v>223.1080675</v>
      </c>
      <c r="R23" s="89">
        <f t="shared" si="11"/>
        <v>2163.94712</v>
      </c>
      <c r="S23" s="88">
        <f t="shared" si="12"/>
        <v>1</v>
      </c>
      <c r="T23" s="88">
        <f t="shared" si="13"/>
        <v>-47.71672803</v>
      </c>
      <c r="U23" s="88">
        <f t="shared" si="14"/>
        <v>-49.24720603</v>
      </c>
      <c r="V23" s="91">
        <f t="shared" si="15"/>
        <v>0.8220762414</v>
      </c>
      <c r="W23" s="92">
        <f t="shared" si="16"/>
        <v>11.35176121</v>
      </c>
      <c r="X23" s="92">
        <f t="shared" si="17"/>
        <v>0.05805957687</v>
      </c>
      <c r="Y23" s="92">
        <f>if(N23=1,(W23*(S23-V23))*'Säännöt ja ohjeet'!$B$54+X23,"")</f>
        <v>4.097555621</v>
      </c>
      <c r="Z23" s="92">
        <f t="shared" si="18"/>
        <v>0</v>
      </c>
      <c r="AA23" s="92">
        <f t="shared" si="19"/>
        <v>0.1779237586</v>
      </c>
      <c r="AB23" s="92">
        <f t="shared" si="20"/>
        <v>16.1060737</v>
      </c>
      <c r="AC23" s="92">
        <f t="shared" si="21"/>
        <v>0.3736689907</v>
      </c>
      <c r="AD23" s="92">
        <f>if(N23=1,(AB23*(Z23-AA23))*'Säännöt ja ohjeet'!$B$54+AC23,"")</f>
        <v>-5.357637346</v>
      </c>
      <c r="AE23" s="93">
        <f t="shared" si="22"/>
        <v>7</v>
      </c>
      <c r="AF23" s="93">
        <f t="shared" si="23"/>
        <v>-5</v>
      </c>
      <c r="AG23" s="6"/>
      <c r="AH23" s="62"/>
      <c r="AI23" s="81">
        <f t="shared" ref="AI23:BH23" si="41">if($B23=AI$3,AI22+$Y23,if($C23=AI$3,AI22+$AD23,AI22))</f>
        <v>1145</v>
      </c>
      <c r="AJ23" s="81">
        <f t="shared" si="41"/>
        <v>1795.94836</v>
      </c>
      <c r="AK23" s="81">
        <f t="shared" si="41"/>
        <v>2391.152743</v>
      </c>
      <c r="AL23" s="81">
        <f t="shared" si="41"/>
        <v>1467.897324</v>
      </c>
      <c r="AM23" s="81">
        <f t="shared" si="41"/>
        <v>1529.903092</v>
      </c>
      <c r="AN23" s="81">
        <f t="shared" si="41"/>
        <v>1494.526122</v>
      </c>
      <c r="AO23" s="81">
        <f t="shared" si="41"/>
        <v>2249.842673</v>
      </c>
      <c r="AP23" s="81">
        <f t="shared" si="41"/>
        <v>1603.115449</v>
      </c>
      <c r="AQ23" s="81">
        <f t="shared" si="41"/>
        <v>1147.335494</v>
      </c>
      <c r="AR23" s="81">
        <f t="shared" si="41"/>
        <v>2184</v>
      </c>
      <c r="AS23" s="81">
        <f t="shared" si="41"/>
        <v>1917.754482</v>
      </c>
      <c r="AT23" s="81">
        <f t="shared" si="41"/>
        <v>2280.628547</v>
      </c>
      <c r="AU23" s="81">
        <f t="shared" si="41"/>
        <v>2254.197886</v>
      </c>
      <c r="AV23" s="81">
        <f t="shared" si="41"/>
        <v>1952.861899</v>
      </c>
      <c r="AW23" s="81">
        <f t="shared" si="41"/>
        <v>958.7057395</v>
      </c>
      <c r="AX23" s="81">
        <f t="shared" si="41"/>
        <v>2287.311625</v>
      </c>
      <c r="AY23" s="81">
        <f t="shared" si="41"/>
        <v>1355.101221</v>
      </c>
      <c r="AZ23" s="81">
        <f t="shared" si="41"/>
        <v>2326.272905</v>
      </c>
      <c r="BA23" s="81">
        <f t="shared" si="41"/>
        <v>2158.589483</v>
      </c>
      <c r="BB23" s="81">
        <f t="shared" si="41"/>
        <v>722.0455107</v>
      </c>
      <c r="BC23" s="81">
        <f t="shared" si="41"/>
        <v>768.9760492</v>
      </c>
      <c r="BD23" s="81">
        <f t="shared" si="41"/>
        <v>1690.538553</v>
      </c>
      <c r="BE23" s="81" t="str">
        <f t="shared" si="41"/>
        <v>#N/A</v>
      </c>
      <c r="BF23" s="81" t="str">
        <f t="shared" si="41"/>
        <v>#N/A</v>
      </c>
      <c r="BG23" s="81" t="str">
        <f t="shared" si="41"/>
        <v>#N/A</v>
      </c>
      <c r="BH23" s="81" t="str">
        <f t="shared" si="41"/>
        <v>#N/A</v>
      </c>
      <c r="BI23" s="82">
        <f t="shared" si="2"/>
        <v>1712.80478</v>
      </c>
    </row>
    <row r="24">
      <c r="A24" s="6"/>
      <c r="B24" s="83" t="s">
        <v>21</v>
      </c>
      <c r="C24" s="84" t="s">
        <v>26</v>
      </c>
      <c r="D24" s="84">
        <v>9.0</v>
      </c>
      <c r="E24" s="84" t="s">
        <v>21</v>
      </c>
      <c r="F24" s="86">
        <v>45602.0</v>
      </c>
      <c r="G24" s="87"/>
      <c r="H24" s="87" t="b">
        <f t="shared" si="3"/>
        <v>1</v>
      </c>
      <c r="I24" s="87" t="b">
        <f>if(iferror(match(B24,'Osallistujat ja seuranta'!$C$5:$C$24,0),0)&gt;0,TRUE,FALSE)</f>
        <v>1</v>
      </c>
      <c r="J24" s="87" t="b">
        <f>if(iferror(match(C24,'Osallistujat ja seuranta'!$C$5:$C$99,0),0)&gt;0,TRUE,FALSE)</f>
        <v>1</v>
      </c>
      <c r="K24" s="87" t="b">
        <f t="shared" si="4"/>
        <v>1</v>
      </c>
      <c r="L24" s="87" t="b">
        <f t="shared" si="5"/>
        <v>1</v>
      </c>
      <c r="M24" s="87" t="b">
        <f t="shared" si="6"/>
        <v>1</v>
      </c>
      <c r="N24" s="88">
        <f t="shared" si="7"/>
        <v>1</v>
      </c>
      <c r="O24" s="89">
        <f t="shared" si="8"/>
        <v>2391.152743</v>
      </c>
      <c r="P24" s="89">
        <f t="shared" si="9"/>
        <v>1494.526122</v>
      </c>
      <c r="Q24" s="90">
        <f t="shared" si="10"/>
        <v>46.62662144</v>
      </c>
      <c r="R24" s="89">
        <f t="shared" si="11"/>
        <v>2344.526122</v>
      </c>
      <c r="S24" s="88">
        <f t="shared" si="12"/>
        <v>1</v>
      </c>
      <c r="T24" s="88">
        <f t="shared" si="13"/>
        <v>-47.68523932</v>
      </c>
      <c r="U24" s="88">
        <f t="shared" si="14"/>
        <v>-48.03545197</v>
      </c>
      <c r="V24" s="91">
        <f t="shared" si="15"/>
        <v>0.5866691462</v>
      </c>
      <c r="W24" s="92">
        <f t="shared" si="16"/>
        <v>11.27035116</v>
      </c>
      <c r="X24" s="92">
        <f t="shared" si="17"/>
        <v>0.05552755901</v>
      </c>
      <c r="Y24" s="92">
        <f>if(N24=1,(W24*(S24-V24))*'Säännöt ja ohjeet'!$B$54+X24,"")</f>
        <v>9.372295294</v>
      </c>
      <c r="Z24" s="92">
        <f t="shared" si="18"/>
        <v>0</v>
      </c>
      <c r="AA24" s="92">
        <f t="shared" si="19"/>
        <v>0.4133308538</v>
      </c>
      <c r="AB24" s="92">
        <f t="shared" si="20"/>
        <v>33.79854012</v>
      </c>
      <c r="AC24" s="92">
        <f t="shared" si="21"/>
        <v>2.013693174</v>
      </c>
      <c r="AD24" s="92">
        <f>if(N24=1,(AB24*(Z24-AA24))*'Säännöt ja ohjeet'!$B$54+AC24,"")</f>
        <v>-25.92626571</v>
      </c>
      <c r="AE24" s="93">
        <f t="shared" si="22"/>
        <v>12</v>
      </c>
      <c r="AF24" s="93">
        <f t="shared" si="23"/>
        <v>-10</v>
      </c>
      <c r="AG24" s="6"/>
      <c r="AH24" s="62"/>
      <c r="AI24" s="81">
        <f t="shared" ref="AI24:BH24" si="42">if($B24=AI$3,AI23+$Y24,if($C24=AI$3,AI23+$AD24,AI23))</f>
        <v>1145</v>
      </c>
      <c r="AJ24" s="81">
        <f t="shared" si="42"/>
        <v>1795.94836</v>
      </c>
      <c r="AK24" s="81">
        <f t="shared" si="42"/>
        <v>2400.525039</v>
      </c>
      <c r="AL24" s="81">
        <f t="shared" si="42"/>
        <v>1467.897324</v>
      </c>
      <c r="AM24" s="81">
        <f t="shared" si="42"/>
        <v>1529.903092</v>
      </c>
      <c r="AN24" s="81">
        <f t="shared" si="42"/>
        <v>1468.599856</v>
      </c>
      <c r="AO24" s="81">
        <f t="shared" si="42"/>
        <v>2249.842673</v>
      </c>
      <c r="AP24" s="81">
        <f t="shared" si="42"/>
        <v>1603.115449</v>
      </c>
      <c r="AQ24" s="81">
        <f t="shared" si="42"/>
        <v>1147.335494</v>
      </c>
      <c r="AR24" s="81">
        <f t="shared" si="42"/>
        <v>2184</v>
      </c>
      <c r="AS24" s="81">
        <f t="shared" si="42"/>
        <v>1917.754482</v>
      </c>
      <c r="AT24" s="81">
        <f t="shared" si="42"/>
        <v>2280.628547</v>
      </c>
      <c r="AU24" s="81">
        <f t="shared" si="42"/>
        <v>2254.197886</v>
      </c>
      <c r="AV24" s="81">
        <f t="shared" si="42"/>
        <v>1952.861899</v>
      </c>
      <c r="AW24" s="81">
        <f t="shared" si="42"/>
        <v>958.7057395</v>
      </c>
      <c r="AX24" s="81">
        <f t="shared" si="42"/>
        <v>2287.311625</v>
      </c>
      <c r="AY24" s="81">
        <f t="shared" si="42"/>
        <v>1355.101221</v>
      </c>
      <c r="AZ24" s="81">
        <f t="shared" si="42"/>
        <v>2326.272905</v>
      </c>
      <c r="BA24" s="81">
        <f t="shared" si="42"/>
        <v>2158.589483</v>
      </c>
      <c r="BB24" s="81">
        <f t="shared" si="42"/>
        <v>722.0455107</v>
      </c>
      <c r="BC24" s="81">
        <f t="shared" si="42"/>
        <v>768.9760492</v>
      </c>
      <c r="BD24" s="81">
        <f t="shared" si="42"/>
        <v>1690.538553</v>
      </c>
      <c r="BE24" s="81" t="str">
        <f t="shared" si="42"/>
        <v>#N/A</v>
      </c>
      <c r="BF24" s="81" t="str">
        <f t="shared" si="42"/>
        <v>#N/A</v>
      </c>
      <c r="BG24" s="81" t="str">
        <f t="shared" si="42"/>
        <v>#N/A</v>
      </c>
      <c r="BH24" s="81" t="str">
        <f t="shared" si="42"/>
        <v>#N/A</v>
      </c>
      <c r="BI24" s="82">
        <f t="shared" si="2"/>
        <v>1712.052327</v>
      </c>
    </row>
    <row r="25">
      <c r="A25" s="6"/>
      <c r="B25" s="83" t="s">
        <v>21</v>
      </c>
      <c r="C25" s="84" t="s">
        <v>48</v>
      </c>
      <c r="D25" s="84">
        <v>9.0</v>
      </c>
      <c r="E25" s="84" t="s">
        <v>21</v>
      </c>
      <c r="F25" s="86">
        <v>45606.0</v>
      </c>
      <c r="G25" s="87"/>
      <c r="H25" s="87" t="b">
        <f t="shared" si="3"/>
        <v>1</v>
      </c>
      <c r="I25" s="87" t="b">
        <f>if(iferror(match(B25,'Osallistujat ja seuranta'!$C$5:$C$24,0),0)&gt;0,TRUE,FALSE)</f>
        <v>1</v>
      </c>
      <c r="J25" s="87" t="b">
        <f>if(iferror(match(C25,'Osallistujat ja seuranta'!$C$5:$C$99,0),0)&gt;0,TRUE,FALSE)</f>
        <v>1</v>
      </c>
      <c r="K25" s="87" t="b">
        <f t="shared" si="4"/>
        <v>1</v>
      </c>
      <c r="L25" s="87" t="b">
        <f t="shared" si="5"/>
        <v>1</v>
      </c>
      <c r="M25" s="87" t="b">
        <f t="shared" si="6"/>
        <v>1</v>
      </c>
      <c r="N25" s="88">
        <f t="shared" si="7"/>
        <v>1</v>
      </c>
      <c r="O25" s="89">
        <f t="shared" si="8"/>
        <v>2400.525039</v>
      </c>
      <c r="P25" s="89">
        <f t="shared" si="9"/>
        <v>722.0455107</v>
      </c>
      <c r="Q25" s="90">
        <f t="shared" si="10"/>
        <v>828.479528</v>
      </c>
      <c r="R25" s="89">
        <f t="shared" si="11"/>
        <v>1572.045511</v>
      </c>
      <c r="S25" s="88">
        <f t="shared" si="12"/>
        <v>1</v>
      </c>
      <c r="T25" s="88">
        <f t="shared" si="13"/>
        <v>-47.61267852</v>
      </c>
      <c r="U25" s="88">
        <f t="shared" si="14"/>
        <v>-52.18285528</v>
      </c>
      <c r="V25" s="91">
        <f t="shared" si="15"/>
        <v>0.9897500211</v>
      </c>
      <c r="W25" s="92">
        <f t="shared" si="16"/>
        <v>11.08497026</v>
      </c>
      <c r="X25" s="92">
        <f t="shared" si="17"/>
        <v>0.05009424551</v>
      </c>
      <c r="Y25" s="92">
        <f>if(N25=1,(W25*(S25-V25))*'Säännöt ja ohjeet'!$B$54+X25,"")</f>
        <v>0.277335667</v>
      </c>
      <c r="Z25" s="92">
        <f t="shared" si="18"/>
        <v>0</v>
      </c>
      <c r="AA25" s="92">
        <f t="shared" si="19"/>
        <v>0.01024997885</v>
      </c>
      <c r="AB25" s="92">
        <f t="shared" si="20"/>
        <v>59.75749733</v>
      </c>
      <c r="AC25" s="92">
        <f t="shared" si="21"/>
        <v>3.944886224</v>
      </c>
      <c r="AD25" s="92">
        <f>if(N25=1,(AB25*(Z25-AA25))*'Säännöt ja ohjeet'!$B$54+AC25,"")</f>
        <v>2.719860056</v>
      </c>
      <c r="AE25" s="93">
        <f t="shared" si="22"/>
        <v>-4</v>
      </c>
      <c r="AF25" s="93">
        <f t="shared" si="23"/>
        <v>1</v>
      </c>
      <c r="AG25" s="6"/>
      <c r="AH25" s="62"/>
      <c r="AI25" s="81">
        <f t="shared" ref="AI25:BH25" si="43">if($B25=AI$3,AI24+$Y25,if($C25=AI$3,AI24+$AD25,AI24))</f>
        <v>1145</v>
      </c>
      <c r="AJ25" s="81">
        <f t="shared" si="43"/>
        <v>1795.94836</v>
      </c>
      <c r="AK25" s="81">
        <f t="shared" si="43"/>
        <v>2400.802374</v>
      </c>
      <c r="AL25" s="81">
        <f t="shared" si="43"/>
        <v>1467.897324</v>
      </c>
      <c r="AM25" s="81">
        <f t="shared" si="43"/>
        <v>1529.903092</v>
      </c>
      <c r="AN25" s="81">
        <f t="shared" si="43"/>
        <v>1468.599856</v>
      </c>
      <c r="AO25" s="81">
        <f t="shared" si="43"/>
        <v>2249.842673</v>
      </c>
      <c r="AP25" s="81">
        <f t="shared" si="43"/>
        <v>1603.115449</v>
      </c>
      <c r="AQ25" s="81">
        <f t="shared" si="43"/>
        <v>1147.335494</v>
      </c>
      <c r="AR25" s="81">
        <f t="shared" si="43"/>
        <v>2184</v>
      </c>
      <c r="AS25" s="81">
        <f t="shared" si="43"/>
        <v>1917.754482</v>
      </c>
      <c r="AT25" s="81">
        <f t="shared" si="43"/>
        <v>2280.628547</v>
      </c>
      <c r="AU25" s="81">
        <f t="shared" si="43"/>
        <v>2254.197886</v>
      </c>
      <c r="AV25" s="81">
        <f t="shared" si="43"/>
        <v>1952.861899</v>
      </c>
      <c r="AW25" s="81">
        <f t="shared" si="43"/>
        <v>958.7057395</v>
      </c>
      <c r="AX25" s="81">
        <f t="shared" si="43"/>
        <v>2287.311625</v>
      </c>
      <c r="AY25" s="81">
        <f t="shared" si="43"/>
        <v>1355.101221</v>
      </c>
      <c r="AZ25" s="81">
        <f t="shared" si="43"/>
        <v>2326.272905</v>
      </c>
      <c r="BA25" s="81">
        <f t="shared" si="43"/>
        <v>2158.589483</v>
      </c>
      <c r="BB25" s="81">
        <f t="shared" si="43"/>
        <v>724.7653708</v>
      </c>
      <c r="BC25" s="81">
        <f t="shared" si="43"/>
        <v>768.9760492</v>
      </c>
      <c r="BD25" s="81">
        <f t="shared" si="43"/>
        <v>1690.538553</v>
      </c>
      <c r="BE25" s="81" t="str">
        <f t="shared" si="43"/>
        <v>#N/A</v>
      </c>
      <c r="BF25" s="81" t="str">
        <f t="shared" si="43"/>
        <v>#N/A</v>
      </c>
      <c r="BG25" s="81" t="str">
        <f t="shared" si="43"/>
        <v>#N/A</v>
      </c>
      <c r="BH25" s="81" t="str">
        <f t="shared" si="43"/>
        <v>#N/A</v>
      </c>
      <c r="BI25" s="82">
        <f t="shared" si="2"/>
        <v>1712.188563</v>
      </c>
    </row>
    <row r="26">
      <c r="A26" s="6"/>
      <c r="B26" s="83" t="s">
        <v>21</v>
      </c>
      <c r="C26" s="84" t="s">
        <v>34</v>
      </c>
      <c r="D26" s="84">
        <v>0.0</v>
      </c>
      <c r="E26" s="84" t="s">
        <v>21</v>
      </c>
      <c r="F26" s="86">
        <v>45611.0</v>
      </c>
      <c r="G26" s="87"/>
      <c r="H26" s="87" t="b">
        <f t="shared" si="3"/>
        <v>1</v>
      </c>
      <c r="I26" s="87" t="b">
        <f>if(iferror(match(B26,'Osallistujat ja seuranta'!$C$5:$C$24,0),0)&gt;0,TRUE,FALSE)</f>
        <v>1</v>
      </c>
      <c r="J26" s="87" t="b">
        <f>if(iferror(match(C26,'Osallistujat ja seuranta'!$C$5:$C$99,0),0)&gt;0,TRUE,FALSE)</f>
        <v>1</v>
      </c>
      <c r="K26" s="87" t="b">
        <f t="shared" si="4"/>
        <v>1</v>
      </c>
      <c r="L26" s="87" t="b">
        <f t="shared" si="5"/>
        <v>1</v>
      </c>
      <c r="M26" s="87" t="b">
        <f t="shared" si="6"/>
        <v>1</v>
      </c>
      <c r="N26" s="88">
        <f t="shared" si="7"/>
        <v>1</v>
      </c>
      <c r="O26" s="89">
        <f t="shared" si="8"/>
        <v>2400.802374</v>
      </c>
      <c r="P26" s="89">
        <f t="shared" si="9"/>
        <v>2184</v>
      </c>
      <c r="Q26" s="90">
        <f t="shared" si="10"/>
        <v>216.8023743</v>
      </c>
      <c r="R26" s="89">
        <f t="shared" si="11"/>
        <v>2184</v>
      </c>
      <c r="S26" s="88">
        <f t="shared" si="12"/>
        <v>1</v>
      </c>
      <c r="T26" s="88">
        <f t="shared" si="13"/>
        <v>-47.61051987</v>
      </c>
      <c r="U26" s="88">
        <f t="shared" si="14"/>
        <v>-49.122543</v>
      </c>
      <c r="V26" s="91">
        <f t="shared" si="15"/>
        <v>0.8193608411</v>
      </c>
      <c r="W26" s="92">
        <f t="shared" si="16"/>
        <v>11.07950223</v>
      </c>
      <c r="X26" s="92">
        <f t="shared" si="17"/>
        <v>0.04994083218</v>
      </c>
      <c r="Y26" s="92">
        <f>if(N26=1,(W26*(S26-V26))*'Säännöt ja ohjeet'!$B$54+X26,"")</f>
        <v>4.05272476</v>
      </c>
      <c r="Z26" s="92">
        <f t="shared" si="18"/>
        <v>0</v>
      </c>
      <c r="AA26" s="92">
        <f t="shared" si="19"/>
        <v>0.1806391589</v>
      </c>
      <c r="AB26" s="92">
        <f t="shared" si="20"/>
        <v>15.65361753</v>
      </c>
      <c r="AC26" s="92">
        <f t="shared" si="21"/>
        <v>0.3321445929</v>
      </c>
      <c r="AD26" s="92">
        <f>if(N26=1,(AB26*(Z26-AA26))*'Säännöt ja ohjeet'!$B$54+AC26,"")</f>
        <v>-5.323168015</v>
      </c>
      <c r="AE26" s="93">
        <f t="shared" si="22"/>
        <v>7</v>
      </c>
      <c r="AF26" s="93">
        <f t="shared" si="23"/>
        <v>-5</v>
      </c>
      <c r="AG26" s="6"/>
      <c r="AH26" s="62"/>
      <c r="AI26" s="81">
        <f t="shared" ref="AI26:BH26" si="44">if($B26=AI$3,AI25+$Y26,if($C26=AI$3,AI25+$AD26,AI25))</f>
        <v>1145</v>
      </c>
      <c r="AJ26" s="81">
        <f t="shared" si="44"/>
        <v>1795.94836</v>
      </c>
      <c r="AK26" s="81">
        <f t="shared" si="44"/>
        <v>2404.855099</v>
      </c>
      <c r="AL26" s="81">
        <f t="shared" si="44"/>
        <v>1467.897324</v>
      </c>
      <c r="AM26" s="81">
        <f t="shared" si="44"/>
        <v>1529.903092</v>
      </c>
      <c r="AN26" s="81">
        <f t="shared" si="44"/>
        <v>1468.599856</v>
      </c>
      <c r="AO26" s="81">
        <f t="shared" si="44"/>
        <v>2249.842673</v>
      </c>
      <c r="AP26" s="81">
        <f t="shared" si="44"/>
        <v>1603.115449</v>
      </c>
      <c r="AQ26" s="81">
        <f t="shared" si="44"/>
        <v>1147.335494</v>
      </c>
      <c r="AR26" s="81">
        <f t="shared" si="44"/>
        <v>2178.676832</v>
      </c>
      <c r="AS26" s="81">
        <f t="shared" si="44"/>
        <v>1917.754482</v>
      </c>
      <c r="AT26" s="81">
        <f t="shared" si="44"/>
        <v>2280.628547</v>
      </c>
      <c r="AU26" s="81">
        <f t="shared" si="44"/>
        <v>2254.197886</v>
      </c>
      <c r="AV26" s="81">
        <f t="shared" si="44"/>
        <v>1952.861899</v>
      </c>
      <c r="AW26" s="81">
        <f t="shared" si="44"/>
        <v>958.7057395</v>
      </c>
      <c r="AX26" s="81">
        <f t="shared" si="44"/>
        <v>2287.311625</v>
      </c>
      <c r="AY26" s="81">
        <f t="shared" si="44"/>
        <v>1355.101221</v>
      </c>
      <c r="AZ26" s="81">
        <f t="shared" si="44"/>
        <v>2326.272905</v>
      </c>
      <c r="BA26" s="81">
        <f t="shared" si="44"/>
        <v>2158.589483</v>
      </c>
      <c r="BB26" s="81">
        <f t="shared" si="44"/>
        <v>724.7653708</v>
      </c>
      <c r="BC26" s="81">
        <f t="shared" si="44"/>
        <v>768.9760492</v>
      </c>
      <c r="BD26" s="81">
        <f t="shared" si="44"/>
        <v>1690.538553</v>
      </c>
      <c r="BE26" s="81" t="str">
        <f t="shared" si="44"/>
        <v>#N/A</v>
      </c>
      <c r="BF26" s="81" t="str">
        <f t="shared" si="44"/>
        <v>#N/A</v>
      </c>
      <c r="BG26" s="81" t="str">
        <f t="shared" si="44"/>
        <v>#N/A</v>
      </c>
      <c r="BH26" s="81" t="str">
        <f t="shared" si="44"/>
        <v>#N/A</v>
      </c>
      <c r="BI26" s="82">
        <f t="shared" si="2"/>
        <v>1712.130815</v>
      </c>
    </row>
    <row r="27">
      <c r="A27" s="6"/>
      <c r="B27" s="83" t="s">
        <v>21</v>
      </c>
      <c r="C27" s="84" t="s">
        <v>44</v>
      </c>
      <c r="D27" s="84">
        <v>0.0</v>
      </c>
      <c r="E27" s="84" t="s">
        <v>21</v>
      </c>
      <c r="F27" s="86">
        <v>45611.0</v>
      </c>
      <c r="G27" s="87"/>
      <c r="H27" s="87" t="b">
        <f t="shared" si="3"/>
        <v>1</v>
      </c>
      <c r="I27" s="87" t="b">
        <f>if(iferror(match(B27,'Osallistujat ja seuranta'!$C$5:$C$24,0),0)&gt;0,TRUE,FALSE)</f>
        <v>1</v>
      </c>
      <c r="J27" s="87" t="b">
        <f>if(iferror(match(C27,'Osallistujat ja seuranta'!$C$5:$C$99,0),0)&gt;0,TRUE,FALSE)</f>
        <v>1</v>
      </c>
      <c r="K27" s="87" t="b">
        <f t="shared" si="4"/>
        <v>1</v>
      </c>
      <c r="L27" s="87" t="b">
        <f t="shared" si="5"/>
        <v>1</v>
      </c>
      <c r="M27" s="87" t="b">
        <f t="shared" si="6"/>
        <v>1</v>
      </c>
      <c r="N27" s="88">
        <f t="shared" si="7"/>
        <v>1</v>
      </c>
      <c r="O27" s="89">
        <f t="shared" si="8"/>
        <v>2404.855099</v>
      </c>
      <c r="P27" s="89">
        <f t="shared" si="9"/>
        <v>2287.311625</v>
      </c>
      <c r="Q27" s="90">
        <f t="shared" si="10"/>
        <v>117.5434744</v>
      </c>
      <c r="R27" s="89">
        <f t="shared" si="11"/>
        <v>2287.311625</v>
      </c>
      <c r="S27" s="88">
        <f t="shared" si="12"/>
        <v>1</v>
      </c>
      <c r="T27" s="88">
        <f t="shared" si="13"/>
        <v>-47.57889924</v>
      </c>
      <c r="U27" s="88">
        <f t="shared" si="14"/>
        <v>-48.44254682</v>
      </c>
      <c r="V27" s="91">
        <f t="shared" si="15"/>
        <v>0.7034221746</v>
      </c>
      <c r="W27" s="92">
        <f t="shared" si="16"/>
        <v>10.99971301</v>
      </c>
      <c r="X27" s="92">
        <f t="shared" si="17"/>
        <v>0.04774577886</v>
      </c>
      <c r="Y27" s="92">
        <f>if(N27=1,(W27*(S27-V27))*'Säännöt ja ohjeet'!$B$54+X27,"")</f>
        <v>6.572287708</v>
      </c>
      <c r="Z27" s="92">
        <f t="shared" si="18"/>
        <v>0</v>
      </c>
      <c r="AA27" s="92">
        <f t="shared" si="19"/>
        <v>0.2965778254</v>
      </c>
      <c r="AB27" s="92">
        <f t="shared" si="20"/>
        <v>13.40026314</v>
      </c>
      <c r="AC27" s="92">
        <f t="shared" si="21"/>
        <v>0.1551181334</v>
      </c>
      <c r="AD27" s="92">
        <f>if(N27=1,(AB27*(Z27-AA27))*'Säännöt ja ohjeet'!$B$54+AC27,"")</f>
        <v>-7.793323667</v>
      </c>
      <c r="AE27" s="93">
        <f t="shared" si="22"/>
        <v>9</v>
      </c>
      <c r="AF27" s="93">
        <f t="shared" si="23"/>
        <v>-7</v>
      </c>
      <c r="AG27" s="6"/>
      <c r="AH27" s="62"/>
      <c r="AI27" s="81">
        <f t="shared" ref="AI27:BH27" si="45">if($B27=AI$3,AI26+$Y27,if($C27=AI$3,AI26+$AD27,AI26))</f>
        <v>1145</v>
      </c>
      <c r="AJ27" s="81">
        <f t="shared" si="45"/>
        <v>1795.94836</v>
      </c>
      <c r="AK27" s="81">
        <f t="shared" si="45"/>
        <v>2411.427387</v>
      </c>
      <c r="AL27" s="81">
        <f t="shared" si="45"/>
        <v>1467.897324</v>
      </c>
      <c r="AM27" s="81">
        <f t="shared" si="45"/>
        <v>1529.903092</v>
      </c>
      <c r="AN27" s="81">
        <f t="shared" si="45"/>
        <v>1468.599856</v>
      </c>
      <c r="AO27" s="81">
        <f t="shared" si="45"/>
        <v>2249.842673</v>
      </c>
      <c r="AP27" s="81">
        <f t="shared" si="45"/>
        <v>1603.115449</v>
      </c>
      <c r="AQ27" s="81">
        <f t="shared" si="45"/>
        <v>1147.335494</v>
      </c>
      <c r="AR27" s="81">
        <f t="shared" si="45"/>
        <v>2178.676832</v>
      </c>
      <c r="AS27" s="81">
        <f t="shared" si="45"/>
        <v>1917.754482</v>
      </c>
      <c r="AT27" s="81">
        <f t="shared" si="45"/>
        <v>2280.628547</v>
      </c>
      <c r="AU27" s="81">
        <f t="shared" si="45"/>
        <v>2254.197886</v>
      </c>
      <c r="AV27" s="81">
        <f t="shared" si="45"/>
        <v>1952.861899</v>
      </c>
      <c r="AW27" s="81">
        <f t="shared" si="45"/>
        <v>958.7057395</v>
      </c>
      <c r="AX27" s="81">
        <f t="shared" si="45"/>
        <v>2279.518301</v>
      </c>
      <c r="AY27" s="81">
        <f t="shared" si="45"/>
        <v>1355.101221</v>
      </c>
      <c r="AZ27" s="81">
        <f t="shared" si="45"/>
        <v>2326.272905</v>
      </c>
      <c r="BA27" s="81">
        <f t="shared" si="45"/>
        <v>2158.589483</v>
      </c>
      <c r="BB27" s="81">
        <f t="shared" si="45"/>
        <v>724.7653708</v>
      </c>
      <c r="BC27" s="81">
        <f t="shared" si="45"/>
        <v>768.9760492</v>
      </c>
      <c r="BD27" s="81">
        <f t="shared" si="45"/>
        <v>1690.538553</v>
      </c>
      <c r="BE27" s="81" t="str">
        <f t="shared" si="45"/>
        <v>#N/A</v>
      </c>
      <c r="BF27" s="81" t="str">
        <f t="shared" si="45"/>
        <v>#N/A</v>
      </c>
      <c r="BG27" s="81" t="str">
        <f t="shared" si="45"/>
        <v>#N/A</v>
      </c>
      <c r="BH27" s="81" t="str">
        <f t="shared" si="45"/>
        <v>#N/A</v>
      </c>
      <c r="BI27" s="82">
        <f t="shared" si="2"/>
        <v>1712.075314</v>
      </c>
    </row>
    <row r="28">
      <c r="A28" s="6"/>
      <c r="B28" s="83" t="s">
        <v>21</v>
      </c>
      <c r="C28" s="84" t="s">
        <v>34</v>
      </c>
      <c r="D28" s="84">
        <v>0.0</v>
      </c>
      <c r="E28" s="84" t="s">
        <v>21</v>
      </c>
      <c r="F28" s="86">
        <v>45612.0</v>
      </c>
      <c r="G28" s="87"/>
      <c r="H28" s="87" t="b">
        <f t="shared" si="3"/>
        <v>1</v>
      </c>
      <c r="I28" s="87" t="b">
        <f>if(iferror(match(B28,'Osallistujat ja seuranta'!$C$5:$C$24,0),0)&gt;0,TRUE,FALSE)</f>
        <v>1</v>
      </c>
      <c r="J28" s="87" t="b">
        <f>if(iferror(match(C28,'Osallistujat ja seuranta'!$C$5:$C$99,0),0)&gt;0,TRUE,FALSE)</f>
        <v>1</v>
      </c>
      <c r="K28" s="87" t="b">
        <f t="shared" si="4"/>
        <v>1</v>
      </c>
      <c r="L28" s="87" t="b">
        <f t="shared" si="5"/>
        <v>1</v>
      </c>
      <c r="M28" s="87" t="b">
        <f t="shared" si="6"/>
        <v>1</v>
      </c>
      <c r="N28" s="88">
        <f t="shared" si="7"/>
        <v>1</v>
      </c>
      <c r="O28" s="89">
        <f t="shared" si="8"/>
        <v>2411.427387</v>
      </c>
      <c r="P28" s="89">
        <f t="shared" si="9"/>
        <v>2178.676832</v>
      </c>
      <c r="Q28" s="90">
        <f t="shared" si="10"/>
        <v>232.7505548</v>
      </c>
      <c r="R28" s="89">
        <f t="shared" si="11"/>
        <v>2178.676832</v>
      </c>
      <c r="S28" s="88">
        <f t="shared" si="12"/>
        <v>1</v>
      </c>
      <c r="T28" s="88">
        <f t="shared" si="13"/>
        <v>-47.52731459</v>
      </c>
      <c r="U28" s="88">
        <f t="shared" si="14"/>
        <v>-49.15585267</v>
      </c>
      <c r="V28" s="91">
        <f t="shared" si="15"/>
        <v>0.835969272</v>
      </c>
      <c r="W28" s="92">
        <f t="shared" si="16"/>
        <v>10.87077945</v>
      </c>
      <c r="X28" s="92">
        <f t="shared" si="17"/>
        <v>0.04436747642</v>
      </c>
      <c r="Y28" s="92">
        <f>if(N28=1,(W28*(S28-V28))*'Säännöt ja ohjeet'!$B$54+X28,"")</f>
        <v>3.610651212</v>
      </c>
      <c r="Z28" s="92">
        <f t="shared" si="18"/>
        <v>0</v>
      </c>
      <c r="AA28" s="92">
        <f t="shared" si="19"/>
        <v>0.164030728</v>
      </c>
      <c r="AB28" s="92">
        <f t="shared" si="20"/>
        <v>15.77325337</v>
      </c>
      <c r="AC28" s="92">
        <f t="shared" si="21"/>
        <v>0.3429911923</v>
      </c>
      <c r="AD28" s="92">
        <f>if(N28=1,(AB28*(Z28-AA28))*'Säännöt ja ohjeet'!$B$54+AC28,"")</f>
        <v>-4.831605274</v>
      </c>
      <c r="AE28" s="93">
        <f t="shared" si="22"/>
        <v>7</v>
      </c>
      <c r="AF28" s="93">
        <f t="shared" si="23"/>
        <v>-5</v>
      </c>
      <c r="AG28" s="6"/>
      <c r="AH28" s="62"/>
      <c r="AI28" s="81">
        <f t="shared" ref="AI28:BH28" si="46">if($B28=AI$3,AI27+$Y28,if($C28=AI$3,AI27+$AD28,AI27))</f>
        <v>1145</v>
      </c>
      <c r="AJ28" s="81">
        <f t="shared" si="46"/>
        <v>1795.94836</v>
      </c>
      <c r="AK28" s="81">
        <f t="shared" si="46"/>
        <v>2415.038038</v>
      </c>
      <c r="AL28" s="81">
        <f t="shared" si="46"/>
        <v>1467.897324</v>
      </c>
      <c r="AM28" s="81">
        <f t="shared" si="46"/>
        <v>1529.903092</v>
      </c>
      <c r="AN28" s="81">
        <f t="shared" si="46"/>
        <v>1468.599856</v>
      </c>
      <c r="AO28" s="81">
        <f t="shared" si="46"/>
        <v>2249.842673</v>
      </c>
      <c r="AP28" s="81">
        <f t="shared" si="46"/>
        <v>1603.115449</v>
      </c>
      <c r="AQ28" s="81">
        <f t="shared" si="46"/>
        <v>1147.335494</v>
      </c>
      <c r="AR28" s="81">
        <f t="shared" si="46"/>
        <v>2173.845227</v>
      </c>
      <c r="AS28" s="81">
        <f t="shared" si="46"/>
        <v>1917.754482</v>
      </c>
      <c r="AT28" s="81">
        <f t="shared" si="46"/>
        <v>2280.628547</v>
      </c>
      <c r="AU28" s="81">
        <f t="shared" si="46"/>
        <v>2254.197886</v>
      </c>
      <c r="AV28" s="81">
        <f t="shared" si="46"/>
        <v>1952.861899</v>
      </c>
      <c r="AW28" s="81">
        <f t="shared" si="46"/>
        <v>958.7057395</v>
      </c>
      <c r="AX28" s="81">
        <f t="shared" si="46"/>
        <v>2279.518301</v>
      </c>
      <c r="AY28" s="81">
        <f t="shared" si="46"/>
        <v>1355.101221</v>
      </c>
      <c r="AZ28" s="81">
        <f t="shared" si="46"/>
        <v>2326.272905</v>
      </c>
      <c r="BA28" s="81">
        <f t="shared" si="46"/>
        <v>2158.589483</v>
      </c>
      <c r="BB28" s="81">
        <f t="shared" si="46"/>
        <v>724.7653708</v>
      </c>
      <c r="BC28" s="81">
        <f t="shared" si="46"/>
        <v>768.9760492</v>
      </c>
      <c r="BD28" s="81">
        <f t="shared" si="46"/>
        <v>1690.538553</v>
      </c>
      <c r="BE28" s="81" t="str">
        <f t="shared" si="46"/>
        <v>#N/A</v>
      </c>
      <c r="BF28" s="81" t="str">
        <f t="shared" si="46"/>
        <v>#N/A</v>
      </c>
      <c r="BG28" s="81" t="str">
        <f t="shared" si="46"/>
        <v>#N/A</v>
      </c>
      <c r="BH28" s="81" t="str">
        <f t="shared" si="46"/>
        <v>#N/A</v>
      </c>
      <c r="BI28" s="82">
        <f t="shared" si="2"/>
        <v>1712.019816</v>
      </c>
    </row>
    <row r="29">
      <c r="A29" s="6"/>
      <c r="B29" s="83" t="s">
        <v>21</v>
      </c>
      <c r="C29" s="84" t="s">
        <v>44</v>
      </c>
      <c r="D29" s="84">
        <v>0.0</v>
      </c>
      <c r="E29" s="84" t="s">
        <v>21</v>
      </c>
      <c r="F29" s="86">
        <v>45612.0</v>
      </c>
      <c r="G29" s="87"/>
      <c r="H29" s="87" t="b">
        <f t="shared" si="3"/>
        <v>1</v>
      </c>
      <c r="I29" s="87" t="b">
        <f>if(iferror(match(B29,'Osallistujat ja seuranta'!$C$5:$C$24,0),0)&gt;0,TRUE,FALSE)</f>
        <v>1</v>
      </c>
      <c r="J29" s="87" t="b">
        <f>if(iferror(match(C29,'Osallistujat ja seuranta'!$C$5:$C$99,0),0)&gt;0,TRUE,FALSE)</f>
        <v>1</v>
      </c>
      <c r="K29" s="87" t="b">
        <f t="shared" si="4"/>
        <v>1</v>
      </c>
      <c r="L29" s="87" t="b">
        <f t="shared" si="5"/>
        <v>1</v>
      </c>
      <c r="M29" s="87" t="b">
        <f t="shared" si="6"/>
        <v>1</v>
      </c>
      <c r="N29" s="88">
        <f t="shared" si="7"/>
        <v>1</v>
      </c>
      <c r="O29" s="89">
        <f t="shared" si="8"/>
        <v>2415.038038</v>
      </c>
      <c r="P29" s="89">
        <f t="shared" si="9"/>
        <v>2279.518301</v>
      </c>
      <c r="Q29" s="90">
        <f t="shared" si="10"/>
        <v>135.519737</v>
      </c>
      <c r="R29" s="89">
        <f t="shared" si="11"/>
        <v>2279.518301</v>
      </c>
      <c r="S29" s="88">
        <f t="shared" si="12"/>
        <v>1</v>
      </c>
      <c r="T29" s="88">
        <f t="shared" si="13"/>
        <v>-47.49881264</v>
      </c>
      <c r="U29" s="88">
        <f t="shared" si="14"/>
        <v>-48.49621034</v>
      </c>
      <c r="V29" s="91">
        <f t="shared" si="15"/>
        <v>0.7305466275</v>
      </c>
      <c r="W29" s="92">
        <f t="shared" si="16"/>
        <v>10.80018944</v>
      </c>
      <c r="X29" s="92">
        <f t="shared" si="17"/>
        <v>0.04260375941</v>
      </c>
      <c r="Y29" s="92">
        <f>if(N29=1,(W29*(S29-V29))*'Säännöt ja ohjeet'!$B$54+X29,"")</f>
        <v>5.862898697</v>
      </c>
      <c r="Z29" s="92">
        <f t="shared" si="18"/>
        <v>0</v>
      </c>
      <c r="AA29" s="92">
        <f t="shared" si="19"/>
        <v>0.2694533725</v>
      </c>
      <c r="AB29" s="92">
        <f t="shared" si="20"/>
        <v>13.56564225</v>
      </c>
      <c r="AC29" s="92">
        <f t="shared" si="21"/>
        <v>0.1658657757</v>
      </c>
      <c r="AD29" s="92">
        <f>if(N29=1,(AB29*(Z29-AA29))*'Säännöt ja ohjeet'!$B$54+AC29,"")</f>
        <v>-7.144750336</v>
      </c>
      <c r="AE29" s="93">
        <f t="shared" si="22"/>
        <v>9</v>
      </c>
      <c r="AF29" s="93">
        <f t="shared" si="23"/>
        <v>-7</v>
      </c>
      <c r="AG29" s="6"/>
      <c r="AH29" s="62"/>
      <c r="AI29" s="81">
        <f t="shared" ref="AI29:BH29" si="47">if($B29=AI$3,AI28+$Y29,if($C29=AI$3,AI28+$AD29,AI28))</f>
        <v>1145</v>
      </c>
      <c r="AJ29" s="81">
        <f t="shared" si="47"/>
        <v>1795.94836</v>
      </c>
      <c r="AK29" s="81">
        <f t="shared" si="47"/>
        <v>2420.900937</v>
      </c>
      <c r="AL29" s="81">
        <f t="shared" si="47"/>
        <v>1467.897324</v>
      </c>
      <c r="AM29" s="81">
        <f t="shared" si="47"/>
        <v>1529.903092</v>
      </c>
      <c r="AN29" s="81">
        <f t="shared" si="47"/>
        <v>1468.599856</v>
      </c>
      <c r="AO29" s="81">
        <f t="shared" si="47"/>
        <v>2249.842673</v>
      </c>
      <c r="AP29" s="81">
        <f t="shared" si="47"/>
        <v>1603.115449</v>
      </c>
      <c r="AQ29" s="81">
        <f t="shared" si="47"/>
        <v>1147.335494</v>
      </c>
      <c r="AR29" s="81">
        <f t="shared" si="47"/>
        <v>2173.845227</v>
      </c>
      <c r="AS29" s="81">
        <f t="shared" si="47"/>
        <v>1917.754482</v>
      </c>
      <c r="AT29" s="81">
        <f t="shared" si="47"/>
        <v>2280.628547</v>
      </c>
      <c r="AU29" s="81">
        <f t="shared" si="47"/>
        <v>2254.197886</v>
      </c>
      <c r="AV29" s="81">
        <f t="shared" si="47"/>
        <v>1952.861899</v>
      </c>
      <c r="AW29" s="81">
        <f t="shared" si="47"/>
        <v>958.7057395</v>
      </c>
      <c r="AX29" s="81">
        <f t="shared" si="47"/>
        <v>2272.373551</v>
      </c>
      <c r="AY29" s="81">
        <f t="shared" si="47"/>
        <v>1355.101221</v>
      </c>
      <c r="AZ29" s="81">
        <f t="shared" si="47"/>
        <v>2326.272905</v>
      </c>
      <c r="BA29" s="81">
        <f t="shared" si="47"/>
        <v>2158.589483</v>
      </c>
      <c r="BB29" s="81">
        <f t="shared" si="47"/>
        <v>724.7653708</v>
      </c>
      <c r="BC29" s="81">
        <f t="shared" si="47"/>
        <v>768.9760492</v>
      </c>
      <c r="BD29" s="81">
        <f t="shared" si="47"/>
        <v>1690.538553</v>
      </c>
      <c r="BE29" s="81" t="str">
        <f t="shared" si="47"/>
        <v>#N/A</v>
      </c>
      <c r="BF29" s="81" t="str">
        <f t="shared" si="47"/>
        <v>#N/A</v>
      </c>
      <c r="BG29" s="81" t="str">
        <f t="shared" si="47"/>
        <v>#N/A</v>
      </c>
      <c r="BH29" s="81" t="str">
        <f t="shared" si="47"/>
        <v>#N/A</v>
      </c>
      <c r="BI29" s="82">
        <f t="shared" si="2"/>
        <v>1711.96155</v>
      </c>
    </row>
    <row r="30">
      <c r="A30" s="6"/>
      <c r="B30" s="83" t="s">
        <v>21</v>
      </c>
      <c r="C30" s="84" t="s">
        <v>44</v>
      </c>
      <c r="D30" s="84">
        <v>0.0</v>
      </c>
      <c r="E30" s="84" t="s">
        <v>21</v>
      </c>
      <c r="F30" s="86">
        <v>45613.0</v>
      </c>
      <c r="G30" s="87"/>
      <c r="H30" s="87" t="b">
        <f t="shared" si="3"/>
        <v>1</v>
      </c>
      <c r="I30" s="87" t="b">
        <f>if(iferror(match(B30,'Osallistujat ja seuranta'!$C$5:$C$24,0),0)&gt;0,TRUE,FALSE)</f>
        <v>1</v>
      </c>
      <c r="J30" s="87" t="b">
        <f>if(iferror(match(C30,'Osallistujat ja seuranta'!$C$5:$C$99,0),0)&gt;0,TRUE,FALSE)</f>
        <v>1</v>
      </c>
      <c r="K30" s="87" t="b">
        <f t="shared" si="4"/>
        <v>1</v>
      </c>
      <c r="L30" s="87" t="b">
        <f t="shared" si="5"/>
        <v>1</v>
      </c>
      <c r="M30" s="87" t="b">
        <f t="shared" si="6"/>
        <v>1</v>
      </c>
      <c r="N30" s="88">
        <f t="shared" si="7"/>
        <v>1</v>
      </c>
      <c r="O30" s="89">
        <f t="shared" si="8"/>
        <v>2420.900937</v>
      </c>
      <c r="P30" s="89">
        <f t="shared" si="9"/>
        <v>2272.373551</v>
      </c>
      <c r="Q30" s="90">
        <f t="shared" si="10"/>
        <v>148.527386</v>
      </c>
      <c r="R30" s="89">
        <f t="shared" si="11"/>
        <v>2272.373551</v>
      </c>
      <c r="S30" s="88">
        <f t="shared" si="12"/>
        <v>1</v>
      </c>
      <c r="T30" s="88">
        <f t="shared" si="13"/>
        <v>-47.45228314</v>
      </c>
      <c r="U30" s="88">
        <f t="shared" si="14"/>
        <v>-48.54504903</v>
      </c>
      <c r="V30" s="91">
        <f t="shared" si="15"/>
        <v>0.7489021984</v>
      </c>
      <c r="W30" s="92">
        <f t="shared" si="16"/>
        <v>10.68593467</v>
      </c>
      <c r="X30" s="92">
        <f t="shared" si="17"/>
        <v>0.03987365802</v>
      </c>
      <c r="Y30" s="92">
        <f>if(N30=1,(W30*(S30-V30))*'Säännöt ja ohjeet'!$B$54+X30,"")</f>
        <v>5.406303064</v>
      </c>
      <c r="Z30" s="92">
        <f t="shared" si="18"/>
        <v>0</v>
      </c>
      <c r="AA30" s="92">
        <f t="shared" si="19"/>
        <v>0.2510978016</v>
      </c>
      <c r="AB30" s="92">
        <f t="shared" si="20"/>
        <v>13.71792566</v>
      </c>
      <c r="AC30" s="92">
        <f t="shared" si="21"/>
        <v>0.1761291314</v>
      </c>
      <c r="AD30" s="92">
        <f>if(N30=1,(AB30*(Z30-AA30))*'Säännöt ja ohjeet'!$B$54+AC30,"")</f>
        <v>-6.712952819</v>
      </c>
      <c r="AE30" s="93">
        <f t="shared" si="22"/>
        <v>9</v>
      </c>
      <c r="AF30" s="93">
        <f t="shared" si="23"/>
        <v>-7</v>
      </c>
      <c r="AG30" s="6"/>
      <c r="AH30" s="62"/>
      <c r="AI30" s="81">
        <f t="shared" ref="AI30:BH30" si="48">if($B30=AI$3,AI29+$Y30,if($C30=AI$3,AI29+$AD30,AI29))</f>
        <v>1145</v>
      </c>
      <c r="AJ30" s="81">
        <f t="shared" si="48"/>
        <v>1795.94836</v>
      </c>
      <c r="AK30" s="81">
        <f t="shared" si="48"/>
        <v>2426.30724</v>
      </c>
      <c r="AL30" s="81">
        <f t="shared" si="48"/>
        <v>1467.897324</v>
      </c>
      <c r="AM30" s="81">
        <f t="shared" si="48"/>
        <v>1529.903092</v>
      </c>
      <c r="AN30" s="81">
        <f t="shared" si="48"/>
        <v>1468.599856</v>
      </c>
      <c r="AO30" s="81">
        <f t="shared" si="48"/>
        <v>2249.842673</v>
      </c>
      <c r="AP30" s="81">
        <f t="shared" si="48"/>
        <v>1603.115449</v>
      </c>
      <c r="AQ30" s="81">
        <f t="shared" si="48"/>
        <v>1147.335494</v>
      </c>
      <c r="AR30" s="81">
        <f t="shared" si="48"/>
        <v>2173.845227</v>
      </c>
      <c r="AS30" s="81">
        <f t="shared" si="48"/>
        <v>1917.754482</v>
      </c>
      <c r="AT30" s="81">
        <f t="shared" si="48"/>
        <v>2280.628547</v>
      </c>
      <c r="AU30" s="81">
        <f t="shared" si="48"/>
        <v>2254.197886</v>
      </c>
      <c r="AV30" s="81">
        <f t="shared" si="48"/>
        <v>1952.861899</v>
      </c>
      <c r="AW30" s="81">
        <f t="shared" si="48"/>
        <v>958.7057395</v>
      </c>
      <c r="AX30" s="81">
        <f t="shared" si="48"/>
        <v>2265.660598</v>
      </c>
      <c r="AY30" s="81">
        <f t="shared" si="48"/>
        <v>1355.101221</v>
      </c>
      <c r="AZ30" s="81">
        <f t="shared" si="48"/>
        <v>2326.272905</v>
      </c>
      <c r="BA30" s="81">
        <f t="shared" si="48"/>
        <v>2158.589483</v>
      </c>
      <c r="BB30" s="81">
        <f t="shared" si="48"/>
        <v>724.7653708</v>
      </c>
      <c r="BC30" s="81">
        <f t="shared" si="48"/>
        <v>768.9760492</v>
      </c>
      <c r="BD30" s="81">
        <f t="shared" si="48"/>
        <v>1690.538553</v>
      </c>
      <c r="BE30" s="81" t="str">
        <f t="shared" si="48"/>
        <v>#N/A</v>
      </c>
      <c r="BF30" s="81" t="str">
        <f t="shared" si="48"/>
        <v>#N/A</v>
      </c>
      <c r="BG30" s="81" t="str">
        <f t="shared" si="48"/>
        <v>#N/A</v>
      </c>
      <c r="BH30" s="81" t="str">
        <f t="shared" si="48"/>
        <v>#N/A</v>
      </c>
      <c r="BI30" s="82">
        <f t="shared" si="2"/>
        <v>1711.902157</v>
      </c>
    </row>
    <row r="31">
      <c r="A31" s="6"/>
      <c r="B31" s="83" t="s">
        <v>37</v>
      </c>
      <c r="C31" s="84" t="s">
        <v>39</v>
      </c>
      <c r="D31" s="84">
        <v>0.0</v>
      </c>
      <c r="E31" s="84" t="s">
        <v>37</v>
      </c>
      <c r="F31" s="86">
        <v>45578.0</v>
      </c>
      <c r="G31" s="87"/>
      <c r="H31" s="87" t="b">
        <f t="shared" si="3"/>
        <v>1</v>
      </c>
      <c r="I31" s="87" t="b">
        <f>if(iferror(match(B31,'Osallistujat ja seuranta'!$C$5:$C$24,0),0)&gt;0,TRUE,FALSE)</f>
        <v>1</v>
      </c>
      <c r="J31" s="87" t="b">
        <f>if(iferror(match(C31,'Osallistujat ja seuranta'!$C$5:$C$99,0),0)&gt;0,TRUE,FALSE)</f>
        <v>1</v>
      </c>
      <c r="K31" s="87" t="b">
        <f t="shared" si="4"/>
        <v>1</v>
      </c>
      <c r="L31" s="87" t="b">
        <f t="shared" si="5"/>
        <v>1</v>
      </c>
      <c r="M31" s="87" t="b">
        <f t="shared" si="6"/>
        <v>1</v>
      </c>
      <c r="N31" s="88">
        <f t="shared" si="7"/>
        <v>1</v>
      </c>
      <c r="O31" s="89">
        <f t="shared" si="8"/>
        <v>2280.628547</v>
      </c>
      <c r="P31" s="89">
        <f t="shared" si="9"/>
        <v>2254.197886</v>
      </c>
      <c r="Q31" s="90">
        <f t="shared" si="10"/>
        <v>26.43066131</v>
      </c>
      <c r="R31" s="89">
        <f t="shared" si="11"/>
        <v>2254.197886</v>
      </c>
      <c r="S31" s="88">
        <f t="shared" si="12"/>
        <v>1</v>
      </c>
      <c r="T31" s="88">
        <f t="shared" si="13"/>
        <v>-48.48859045</v>
      </c>
      <c r="U31" s="88">
        <f t="shared" si="14"/>
        <v>-48.6677761</v>
      </c>
      <c r="V31" s="91">
        <f t="shared" si="15"/>
        <v>0.5446769372</v>
      </c>
      <c r="W31" s="92">
        <f t="shared" si="16"/>
        <v>13.5420357</v>
      </c>
      <c r="X31" s="92">
        <f t="shared" si="17"/>
        <v>0.1643060174</v>
      </c>
      <c r="Y31" s="92">
        <f>if(N31=1,(W31*(S31-V31))*'Säännöt ja ohjeet'!$B$54+X31,"")</f>
        <v>12.49630836</v>
      </c>
      <c r="Z31" s="92">
        <f t="shared" si="18"/>
        <v>0</v>
      </c>
      <c r="AA31" s="92">
        <f t="shared" si="19"/>
        <v>0.4553230628</v>
      </c>
      <c r="AB31" s="92">
        <f t="shared" si="20"/>
        <v>14.10818778</v>
      </c>
      <c r="AC31" s="92">
        <f t="shared" si="21"/>
        <v>0.2039672068</v>
      </c>
      <c r="AD31" s="92">
        <f>if(N31=1,(AB31*(Z31-AA31))*'Säännöt ja ohjeet'!$B$54+AC31,"")</f>
        <v>-12.64359934</v>
      </c>
      <c r="AE31" s="93">
        <f t="shared" si="22"/>
        <v>11</v>
      </c>
      <c r="AF31" s="93">
        <f t="shared" si="23"/>
        <v>-9</v>
      </c>
      <c r="AG31" s="6"/>
      <c r="AH31" s="62"/>
      <c r="AI31" s="81">
        <f t="shared" ref="AI31:BH31" si="49">if($B31=AI$3,AI30+$Y31,if($C31=AI$3,AI30+$AD31,AI30))</f>
        <v>1145</v>
      </c>
      <c r="AJ31" s="81">
        <f t="shared" si="49"/>
        <v>1795.94836</v>
      </c>
      <c r="AK31" s="81">
        <f t="shared" si="49"/>
        <v>2426.30724</v>
      </c>
      <c r="AL31" s="81">
        <f t="shared" si="49"/>
        <v>1467.897324</v>
      </c>
      <c r="AM31" s="81">
        <f t="shared" si="49"/>
        <v>1529.903092</v>
      </c>
      <c r="AN31" s="81">
        <f t="shared" si="49"/>
        <v>1468.599856</v>
      </c>
      <c r="AO31" s="81">
        <f t="shared" si="49"/>
        <v>2249.842673</v>
      </c>
      <c r="AP31" s="81">
        <f t="shared" si="49"/>
        <v>1603.115449</v>
      </c>
      <c r="AQ31" s="81">
        <f t="shared" si="49"/>
        <v>1147.335494</v>
      </c>
      <c r="AR31" s="81">
        <f t="shared" si="49"/>
        <v>2173.845227</v>
      </c>
      <c r="AS31" s="81">
        <f t="shared" si="49"/>
        <v>1917.754482</v>
      </c>
      <c r="AT31" s="81">
        <f t="shared" si="49"/>
        <v>2293.124856</v>
      </c>
      <c r="AU31" s="81">
        <f t="shared" si="49"/>
        <v>2241.554287</v>
      </c>
      <c r="AV31" s="81">
        <f t="shared" si="49"/>
        <v>1952.861899</v>
      </c>
      <c r="AW31" s="81">
        <f t="shared" si="49"/>
        <v>958.7057395</v>
      </c>
      <c r="AX31" s="81">
        <f t="shared" si="49"/>
        <v>2265.660598</v>
      </c>
      <c r="AY31" s="81">
        <f t="shared" si="49"/>
        <v>1355.101221</v>
      </c>
      <c r="AZ31" s="81">
        <f t="shared" si="49"/>
        <v>2326.272905</v>
      </c>
      <c r="BA31" s="81">
        <f t="shared" si="49"/>
        <v>2158.589483</v>
      </c>
      <c r="BB31" s="81">
        <f t="shared" si="49"/>
        <v>724.7653708</v>
      </c>
      <c r="BC31" s="81">
        <f t="shared" si="49"/>
        <v>768.9760492</v>
      </c>
      <c r="BD31" s="81">
        <f t="shared" si="49"/>
        <v>1690.538553</v>
      </c>
      <c r="BE31" s="81" t="str">
        <f t="shared" si="49"/>
        <v>#N/A</v>
      </c>
      <c r="BF31" s="81" t="str">
        <f t="shared" si="49"/>
        <v>#N/A</v>
      </c>
      <c r="BG31" s="81" t="str">
        <f t="shared" si="49"/>
        <v>#N/A</v>
      </c>
      <c r="BH31" s="81" t="str">
        <f t="shared" si="49"/>
        <v>#N/A</v>
      </c>
      <c r="BI31" s="82">
        <f t="shared" si="2"/>
        <v>1711.895462</v>
      </c>
    </row>
    <row r="32">
      <c r="A32" s="6"/>
      <c r="B32" s="83" t="s">
        <v>39</v>
      </c>
      <c r="C32" s="84" t="s">
        <v>47</v>
      </c>
      <c r="D32" s="84">
        <v>0.0</v>
      </c>
      <c r="E32" s="84" t="s">
        <v>39</v>
      </c>
      <c r="F32" s="94">
        <v>45613.0</v>
      </c>
      <c r="G32" s="87"/>
      <c r="H32" s="87" t="b">
        <f t="shared" si="3"/>
        <v>1</v>
      </c>
      <c r="I32" s="87" t="b">
        <f>if(iferror(match(B32,'Osallistujat ja seuranta'!$C$5:$C$24,0),0)&gt;0,TRUE,FALSE)</f>
        <v>1</v>
      </c>
      <c r="J32" s="87" t="b">
        <f>if(iferror(match(C32,'Osallistujat ja seuranta'!$C$5:$C$99,0),0)&gt;0,TRUE,FALSE)</f>
        <v>1</v>
      </c>
      <c r="K32" s="87" t="b">
        <f t="shared" si="4"/>
        <v>1</v>
      </c>
      <c r="L32" s="87" t="b">
        <f t="shared" si="5"/>
        <v>1</v>
      </c>
      <c r="M32" s="87" t="b">
        <f t="shared" si="6"/>
        <v>1</v>
      </c>
      <c r="N32" s="88">
        <f t="shared" si="7"/>
        <v>1</v>
      </c>
      <c r="O32" s="89">
        <f t="shared" si="8"/>
        <v>2241.554287</v>
      </c>
      <c r="P32" s="89">
        <f t="shared" si="9"/>
        <v>2158.589483</v>
      </c>
      <c r="Q32" s="90">
        <f t="shared" si="10"/>
        <v>82.96480385</v>
      </c>
      <c r="R32" s="89">
        <f t="shared" si="11"/>
        <v>2158.589483</v>
      </c>
      <c r="S32" s="88">
        <f t="shared" si="12"/>
        <v>1</v>
      </c>
      <c r="T32" s="88">
        <f t="shared" si="13"/>
        <v>-48.75189762</v>
      </c>
      <c r="U32" s="88">
        <f t="shared" si="14"/>
        <v>-49.28014051</v>
      </c>
      <c r="V32" s="91">
        <f t="shared" si="15"/>
        <v>0.6290732</v>
      </c>
      <c r="W32" s="92">
        <f t="shared" si="16"/>
        <v>14.38208159</v>
      </c>
      <c r="X32" s="92">
        <f t="shared" si="17"/>
        <v>0.224743349</v>
      </c>
      <c r="Y32" s="92">
        <f>if(N32=1,(W32*(S32-V32))*'Säännöt ja ohjeet'!$B$54+X32,"")</f>
        <v>10.89414235</v>
      </c>
      <c r="Z32" s="92">
        <f t="shared" si="18"/>
        <v>0</v>
      </c>
      <c r="AA32" s="92">
        <f t="shared" si="19"/>
        <v>0.3709268</v>
      </c>
      <c r="AB32" s="92">
        <f t="shared" si="20"/>
        <v>16.22777579</v>
      </c>
      <c r="AC32" s="92">
        <f t="shared" si="21"/>
        <v>0.3850529698</v>
      </c>
      <c r="AD32" s="92">
        <f>if(N32=1,(AB32*(Z32-AA32))*'Säännöt ja ohjeet'!$B$54+AC32,"")</f>
        <v>-11.65358092</v>
      </c>
      <c r="AE32" s="93">
        <f t="shared" si="22"/>
        <v>10</v>
      </c>
      <c r="AF32" s="93">
        <f t="shared" si="23"/>
        <v>-8</v>
      </c>
      <c r="AG32" s="6"/>
      <c r="AH32" s="62"/>
      <c r="AI32" s="81">
        <f t="shared" ref="AI32:BH32" si="50">if($B32=AI$3,AI31+$Y32,if($C32=AI$3,AI31+$AD32,AI31))</f>
        <v>1145</v>
      </c>
      <c r="AJ32" s="81">
        <f t="shared" si="50"/>
        <v>1795.94836</v>
      </c>
      <c r="AK32" s="81">
        <f t="shared" si="50"/>
        <v>2426.30724</v>
      </c>
      <c r="AL32" s="81">
        <f t="shared" si="50"/>
        <v>1467.897324</v>
      </c>
      <c r="AM32" s="81">
        <f t="shared" si="50"/>
        <v>1529.903092</v>
      </c>
      <c r="AN32" s="81">
        <f t="shared" si="50"/>
        <v>1468.599856</v>
      </c>
      <c r="AO32" s="81">
        <f t="shared" si="50"/>
        <v>2249.842673</v>
      </c>
      <c r="AP32" s="81">
        <f t="shared" si="50"/>
        <v>1603.115449</v>
      </c>
      <c r="AQ32" s="81">
        <f t="shared" si="50"/>
        <v>1147.335494</v>
      </c>
      <c r="AR32" s="81">
        <f t="shared" si="50"/>
        <v>2173.845227</v>
      </c>
      <c r="AS32" s="81">
        <f t="shared" si="50"/>
        <v>1917.754482</v>
      </c>
      <c r="AT32" s="81">
        <f t="shared" si="50"/>
        <v>2293.124856</v>
      </c>
      <c r="AU32" s="81">
        <f t="shared" si="50"/>
        <v>2252.448429</v>
      </c>
      <c r="AV32" s="81">
        <f t="shared" si="50"/>
        <v>1952.861899</v>
      </c>
      <c r="AW32" s="81">
        <f t="shared" si="50"/>
        <v>958.7057395</v>
      </c>
      <c r="AX32" s="81">
        <f t="shared" si="50"/>
        <v>2265.660598</v>
      </c>
      <c r="AY32" s="81">
        <f t="shared" si="50"/>
        <v>1355.101221</v>
      </c>
      <c r="AZ32" s="81">
        <f t="shared" si="50"/>
        <v>2326.272905</v>
      </c>
      <c r="BA32" s="81">
        <f t="shared" si="50"/>
        <v>2146.935902</v>
      </c>
      <c r="BB32" s="81">
        <f t="shared" si="50"/>
        <v>724.7653708</v>
      </c>
      <c r="BC32" s="81">
        <f t="shared" si="50"/>
        <v>768.9760492</v>
      </c>
      <c r="BD32" s="81">
        <f t="shared" si="50"/>
        <v>1690.538553</v>
      </c>
      <c r="BE32" s="81" t="str">
        <f t="shared" si="50"/>
        <v>#N/A</v>
      </c>
      <c r="BF32" s="81" t="str">
        <f t="shared" si="50"/>
        <v>#N/A</v>
      </c>
      <c r="BG32" s="81" t="str">
        <f t="shared" si="50"/>
        <v>#N/A</v>
      </c>
      <c r="BH32" s="81" t="str">
        <f t="shared" si="50"/>
        <v>#N/A</v>
      </c>
      <c r="BI32" s="82">
        <f t="shared" si="2"/>
        <v>1711.860942</v>
      </c>
    </row>
    <row r="33">
      <c r="A33" s="6"/>
      <c r="B33" s="83" t="s">
        <v>44</v>
      </c>
      <c r="C33" s="84" t="s">
        <v>25</v>
      </c>
      <c r="D33" s="84">
        <v>8.0</v>
      </c>
      <c r="E33" s="84" t="s">
        <v>25</v>
      </c>
      <c r="F33" s="94">
        <v>45627.0</v>
      </c>
      <c r="G33" s="87"/>
      <c r="H33" s="87" t="b">
        <f t="shared" si="3"/>
        <v>1</v>
      </c>
      <c r="I33" s="87" t="b">
        <f>if(iferror(match(B33,'Osallistujat ja seuranta'!$C$5:$C$24,0),0)&gt;0,TRUE,FALSE)</f>
        <v>1</v>
      </c>
      <c r="J33" s="87" t="b">
        <f>if(iferror(match(C33,'Osallistujat ja seuranta'!$C$5:$C$99,0),0)&gt;0,TRUE,FALSE)</f>
        <v>1</v>
      </c>
      <c r="K33" s="87" t="b">
        <f t="shared" si="4"/>
        <v>1</v>
      </c>
      <c r="L33" s="87" t="b">
        <f t="shared" si="5"/>
        <v>1</v>
      </c>
      <c r="M33" s="87" t="b">
        <f t="shared" si="6"/>
        <v>1</v>
      </c>
      <c r="N33" s="88">
        <f t="shared" si="7"/>
        <v>1</v>
      </c>
      <c r="O33" s="89">
        <f t="shared" si="8"/>
        <v>2265.660598</v>
      </c>
      <c r="P33" s="89">
        <f t="shared" si="9"/>
        <v>1529.903092</v>
      </c>
      <c r="Q33" s="90">
        <f t="shared" si="10"/>
        <v>-14.24249438</v>
      </c>
      <c r="R33" s="89">
        <f t="shared" si="11"/>
        <v>2279.903092</v>
      </c>
      <c r="S33" s="88">
        <f t="shared" si="12"/>
        <v>0</v>
      </c>
      <c r="T33" s="88">
        <f t="shared" si="13"/>
        <v>-48.5906277</v>
      </c>
      <c r="U33" s="88">
        <f t="shared" si="14"/>
        <v>-48.49357037</v>
      </c>
      <c r="V33" s="91">
        <f t="shared" si="15"/>
        <v>0.4757546958</v>
      </c>
      <c r="W33" s="92">
        <f t="shared" si="16"/>
        <v>13.8615858</v>
      </c>
      <c r="X33" s="92">
        <f t="shared" si="17"/>
        <v>0.1861249836</v>
      </c>
      <c r="Y33" s="92">
        <f>if(N33=1,(W33*(S33-V33))*'Säännöt ja ohjeet'!$B$54+X33,"")</f>
        <v>-13.00330408</v>
      </c>
      <c r="Z33" s="92">
        <f t="shared" si="18"/>
        <v>1</v>
      </c>
      <c r="AA33" s="92">
        <f t="shared" si="19"/>
        <v>0.5242453042</v>
      </c>
      <c r="AB33" s="92">
        <f t="shared" si="20"/>
        <v>32.74517203</v>
      </c>
      <c r="AC33" s="92">
        <f t="shared" si="21"/>
        <v>1.925255464</v>
      </c>
      <c r="AD33" s="92">
        <f>if(N33=1,(AB33*(Z33-AA33))*'Säännöt ja ohjeet'!$B$54+AC33,"")</f>
        <v>33.08259418</v>
      </c>
      <c r="AE33" s="93">
        <f t="shared" si="22"/>
        <v>-7</v>
      </c>
      <c r="AF33" s="93">
        <f t="shared" si="23"/>
        <v>9</v>
      </c>
      <c r="AG33" s="6"/>
      <c r="AH33" s="62"/>
      <c r="AI33" s="81">
        <f t="shared" ref="AI33:BH33" si="51">if($B33=AI$3,AI32+$Y33,if($C33=AI$3,AI32+$AD33,AI32))</f>
        <v>1145</v>
      </c>
      <c r="AJ33" s="81">
        <f t="shared" si="51"/>
        <v>1795.94836</v>
      </c>
      <c r="AK33" s="81">
        <f t="shared" si="51"/>
        <v>2426.30724</v>
      </c>
      <c r="AL33" s="81">
        <f t="shared" si="51"/>
        <v>1467.897324</v>
      </c>
      <c r="AM33" s="81">
        <f t="shared" si="51"/>
        <v>1562.985686</v>
      </c>
      <c r="AN33" s="81">
        <f t="shared" si="51"/>
        <v>1468.599856</v>
      </c>
      <c r="AO33" s="81">
        <f t="shared" si="51"/>
        <v>2249.842673</v>
      </c>
      <c r="AP33" s="81">
        <f t="shared" si="51"/>
        <v>1603.115449</v>
      </c>
      <c r="AQ33" s="81">
        <f t="shared" si="51"/>
        <v>1147.335494</v>
      </c>
      <c r="AR33" s="81">
        <f t="shared" si="51"/>
        <v>2173.845227</v>
      </c>
      <c r="AS33" s="81">
        <f t="shared" si="51"/>
        <v>1917.754482</v>
      </c>
      <c r="AT33" s="81">
        <f t="shared" si="51"/>
        <v>2293.124856</v>
      </c>
      <c r="AU33" s="81">
        <f t="shared" si="51"/>
        <v>2252.448429</v>
      </c>
      <c r="AV33" s="81">
        <f t="shared" si="51"/>
        <v>1952.861899</v>
      </c>
      <c r="AW33" s="81">
        <f t="shared" si="51"/>
        <v>958.7057395</v>
      </c>
      <c r="AX33" s="81">
        <f t="shared" si="51"/>
        <v>2252.657294</v>
      </c>
      <c r="AY33" s="81">
        <f t="shared" si="51"/>
        <v>1355.101221</v>
      </c>
      <c r="AZ33" s="81">
        <f t="shared" si="51"/>
        <v>2326.272905</v>
      </c>
      <c r="BA33" s="81">
        <f t="shared" si="51"/>
        <v>2146.935902</v>
      </c>
      <c r="BB33" s="81">
        <f t="shared" si="51"/>
        <v>724.7653708</v>
      </c>
      <c r="BC33" s="81">
        <f t="shared" si="51"/>
        <v>768.9760492</v>
      </c>
      <c r="BD33" s="81">
        <f t="shared" si="51"/>
        <v>1690.538553</v>
      </c>
      <c r="BE33" s="81" t="str">
        <f t="shared" si="51"/>
        <v>#N/A</v>
      </c>
      <c r="BF33" s="81" t="str">
        <f t="shared" si="51"/>
        <v>#N/A</v>
      </c>
      <c r="BG33" s="81" t="str">
        <f t="shared" si="51"/>
        <v>#N/A</v>
      </c>
      <c r="BH33" s="81" t="str">
        <f t="shared" si="51"/>
        <v>#N/A</v>
      </c>
      <c r="BI33" s="82">
        <f t="shared" si="2"/>
        <v>1712.773637</v>
      </c>
    </row>
    <row r="34">
      <c r="A34" s="6"/>
      <c r="B34" s="83" t="s">
        <v>44</v>
      </c>
      <c r="C34" s="84" t="s">
        <v>23</v>
      </c>
      <c r="D34" s="84">
        <v>8.0</v>
      </c>
      <c r="E34" s="84" t="s">
        <v>23</v>
      </c>
      <c r="F34" s="86">
        <v>45620.0</v>
      </c>
      <c r="G34" s="87"/>
      <c r="H34" s="87" t="b">
        <f t="shared" si="3"/>
        <v>1</v>
      </c>
      <c r="I34" s="87" t="b">
        <f>if(iferror(match(B34,'Osallistujat ja seuranta'!$C$5:$C$24,0),0)&gt;0,TRUE,FALSE)</f>
        <v>1</v>
      </c>
      <c r="J34" s="87" t="b">
        <f>if(iferror(match(C34,'Osallistujat ja seuranta'!$C$5:$C$99,0),0)&gt;0,TRUE,FALSE)</f>
        <v>1</v>
      </c>
      <c r="K34" s="87" t="b">
        <f t="shared" si="4"/>
        <v>1</v>
      </c>
      <c r="L34" s="87" t="b">
        <f t="shared" si="5"/>
        <v>1</v>
      </c>
      <c r="M34" s="87" t="b">
        <f t="shared" si="6"/>
        <v>1</v>
      </c>
      <c r="N34" s="88">
        <f t="shared" si="7"/>
        <v>1</v>
      </c>
      <c r="O34" s="89">
        <f t="shared" si="8"/>
        <v>2252.657294</v>
      </c>
      <c r="P34" s="89">
        <f t="shared" si="9"/>
        <v>1467.897324</v>
      </c>
      <c r="Q34" s="90">
        <f t="shared" si="10"/>
        <v>34.7599701</v>
      </c>
      <c r="R34" s="89">
        <f t="shared" si="11"/>
        <v>2217.897324</v>
      </c>
      <c r="S34" s="88">
        <f t="shared" si="12"/>
        <v>0</v>
      </c>
      <c r="T34" s="88">
        <f t="shared" si="13"/>
        <v>-48.67808036</v>
      </c>
      <c r="U34" s="88">
        <f t="shared" si="14"/>
        <v>-48.90662945</v>
      </c>
      <c r="V34" s="91">
        <f t="shared" si="15"/>
        <v>0.5568898533</v>
      </c>
      <c r="W34" s="92">
        <f t="shared" si="16"/>
        <v>14.14145536</v>
      </c>
      <c r="X34" s="92">
        <f t="shared" si="17"/>
        <v>0.2064381711</v>
      </c>
      <c r="Y34" s="92">
        <f>if(N34=1,(W34*(S34-V34))*'Säännöt ja ohjeet'!$B$54+X34,"")</f>
        <v>-15.54402784</v>
      </c>
      <c r="Z34" s="92">
        <f t="shared" si="18"/>
        <v>1</v>
      </c>
      <c r="AA34" s="92">
        <f t="shared" si="19"/>
        <v>0.4431101467</v>
      </c>
      <c r="AB34" s="92">
        <f t="shared" si="20"/>
        <v>34.59964968</v>
      </c>
      <c r="AC34" s="92">
        <f t="shared" si="21"/>
        <v>2.080262769</v>
      </c>
      <c r="AD34" s="92">
        <f>if(N34=1,(AB34*(Z34-AA34))*'Säännöt ja ohjeet'!$B$54+AC34,"")</f>
        <v>40.61665043</v>
      </c>
      <c r="AE34" s="93">
        <f t="shared" si="22"/>
        <v>-8</v>
      </c>
      <c r="AF34" s="93">
        <f t="shared" si="23"/>
        <v>10</v>
      </c>
      <c r="AG34" s="6"/>
      <c r="AH34" s="62"/>
      <c r="AI34" s="81">
        <f t="shared" ref="AI34:BH34" si="52">if($B34=AI$3,AI33+$Y34,if($C34=AI$3,AI33+$AD34,AI33))</f>
        <v>1145</v>
      </c>
      <c r="AJ34" s="81">
        <f t="shared" si="52"/>
        <v>1795.94836</v>
      </c>
      <c r="AK34" s="81">
        <f t="shared" si="52"/>
        <v>2426.30724</v>
      </c>
      <c r="AL34" s="81">
        <f t="shared" si="52"/>
        <v>1508.513974</v>
      </c>
      <c r="AM34" s="81">
        <f t="shared" si="52"/>
        <v>1562.985686</v>
      </c>
      <c r="AN34" s="81">
        <f t="shared" si="52"/>
        <v>1468.599856</v>
      </c>
      <c r="AO34" s="81">
        <f t="shared" si="52"/>
        <v>2249.842673</v>
      </c>
      <c r="AP34" s="81">
        <f t="shared" si="52"/>
        <v>1603.115449</v>
      </c>
      <c r="AQ34" s="81">
        <f t="shared" si="52"/>
        <v>1147.335494</v>
      </c>
      <c r="AR34" s="81">
        <f t="shared" si="52"/>
        <v>2173.845227</v>
      </c>
      <c r="AS34" s="81">
        <f t="shared" si="52"/>
        <v>1917.754482</v>
      </c>
      <c r="AT34" s="81">
        <f t="shared" si="52"/>
        <v>2293.124856</v>
      </c>
      <c r="AU34" s="81">
        <f t="shared" si="52"/>
        <v>2252.448429</v>
      </c>
      <c r="AV34" s="81">
        <f t="shared" si="52"/>
        <v>1952.861899</v>
      </c>
      <c r="AW34" s="81">
        <f t="shared" si="52"/>
        <v>958.7057395</v>
      </c>
      <c r="AX34" s="81">
        <f t="shared" si="52"/>
        <v>2237.113266</v>
      </c>
      <c r="AY34" s="81">
        <f t="shared" si="52"/>
        <v>1355.101221</v>
      </c>
      <c r="AZ34" s="81">
        <f t="shared" si="52"/>
        <v>2326.272905</v>
      </c>
      <c r="BA34" s="81">
        <f t="shared" si="52"/>
        <v>2146.935902</v>
      </c>
      <c r="BB34" s="81">
        <f t="shared" si="52"/>
        <v>724.7653708</v>
      </c>
      <c r="BC34" s="81">
        <f t="shared" si="52"/>
        <v>768.9760492</v>
      </c>
      <c r="BD34" s="81">
        <f t="shared" si="52"/>
        <v>1690.538553</v>
      </c>
      <c r="BE34" s="81" t="str">
        <f t="shared" si="52"/>
        <v>#N/A</v>
      </c>
      <c r="BF34" s="81" t="str">
        <f t="shared" si="52"/>
        <v>#N/A</v>
      </c>
      <c r="BG34" s="81" t="str">
        <f t="shared" si="52"/>
        <v>#N/A</v>
      </c>
      <c r="BH34" s="81" t="str">
        <f t="shared" si="52"/>
        <v>#N/A</v>
      </c>
      <c r="BI34" s="82">
        <f t="shared" si="2"/>
        <v>1713.913301</v>
      </c>
    </row>
    <row r="35">
      <c r="A35" s="6"/>
      <c r="B35" s="83" t="s">
        <v>21</v>
      </c>
      <c r="C35" s="84" t="s">
        <v>25</v>
      </c>
      <c r="D35" s="84">
        <v>8.0</v>
      </c>
      <c r="E35" s="84" t="s">
        <v>25</v>
      </c>
      <c r="F35" s="86">
        <v>45630.0</v>
      </c>
      <c r="G35" s="87"/>
      <c r="H35" s="87" t="b">
        <f t="shared" si="3"/>
        <v>1</v>
      </c>
      <c r="I35" s="87" t="b">
        <f>if(iferror(match(B35,'Osallistujat ja seuranta'!$C$5:$C$24,0),0)&gt;0,TRUE,FALSE)</f>
        <v>1</v>
      </c>
      <c r="J35" s="87" t="b">
        <f>if(iferror(match(C35,'Osallistujat ja seuranta'!$C$5:$C$99,0),0)&gt;0,TRUE,FALSE)</f>
        <v>1</v>
      </c>
      <c r="K35" s="87" t="b">
        <f t="shared" si="4"/>
        <v>1</v>
      </c>
      <c r="L35" s="87" t="b">
        <f t="shared" si="5"/>
        <v>1</v>
      </c>
      <c r="M35" s="87" t="b">
        <f t="shared" si="6"/>
        <v>1</v>
      </c>
      <c r="N35" s="88">
        <f t="shared" si="7"/>
        <v>1</v>
      </c>
      <c r="O35" s="89">
        <f t="shared" si="8"/>
        <v>2426.30724</v>
      </c>
      <c r="P35" s="89">
        <f t="shared" si="9"/>
        <v>1562.985686</v>
      </c>
      <c r="Q35" s="90">
        <f t="shared" si="10"/>
        <v>113.3215534</v>
      </c>
      <c r="R35" s="89">
        <f t="shared" si="11"/>
        <v>2312.985686</v>
      </c>
      <c r="S35" s="88">
        <f t="shared" si="12"/>
        <v>0</v>
      </c>
      <c r="T35" s="88">
        <f t="shared" si="13"/>
        <v>-47.40910147</v>
      </c>
      <c r="U35" s="88">
        <f t="shared" si="14"/>
        <v>-48.26279179</v>
      </c>
      <c r="V35" s="91">
        <f t="shared" si="15"/>
        <v>0.7013406986</v>
      </c>
      <c r="W35" s="92">
        <f t="shared" si="16"/>
        <v>10.58098226</v>
      </c>
      <c r="X35" s="92">
        <f t="shared" si="17"/>
        <v>0.03749731658</v>
      </c>
      <c r="Y35" s="92">
        <f>if(N35=1,(W35*(S35-V35))*'Säännöt ja ohjeet'!$B$54+X35,"")</f>
        <v>-14.80424966</v>
      </c>
      <c r="Z35" s="92">
        <f t="shared" si="18"/>
        <v>1</v>
      </c>
      <c r="AA35" s="92">
        <f t="shared" si="19"/>
        <v>0.2986593014</v>
      </c>
      <c r="AB35" s="92">
        <f t="shared" si="20"/>
        <v>31.77147975</v>
      </c>
      <c r="AC35" s="92">
        <f t="shared" si="21"/>
        <v>1.842555736</v>
      </c>
      <c r="AD35" s="92">
        <f>if(N35=1,(AB35*(Z35-AA35))*'Säännöt ja ohjeet'!$B$54+AC35,"")</f>
        <v>46.40781934</v>
      </c>
      <c r="AE35" s="93">
        <f t="shared" si="22"/>
        <v>-10</v>
      </c>
      <c r="AF35" s="93">
        <f t="shared" si="23"/>
        <v>12</v>
      </c>
      <c r="AG35" s="6"/>
      <c r="AH35" s="62"/>
      <c r="AI35" s="81">
        <f t="shared" ref="AI35:BH35" si="53">if($B35=AI$3,AI34+$Y35,if($C35=AI$3,AI34+$AD35,AI34))</f>
        <v>1145</v>
      </c>
      <c r="AJ35" s="81">
        <f t="shared" si="53"/>
        <v>1795.94836</v>
      </c>
      <c r="AK35" s="81">
        <f t="shared" si="53"/>
        <v>2411.50299</v>
      </c>
      <c r="AL35" s="81">
        <f t="shared" si="53"/>
        <v>1508.513974</v>
      </c>
      <c r="AM35" s="81">
        <f t="shared" si="53"/>
        <v>1609.393506</v>
      </c>
      <c r="AN35" s="81">
        <f t="shared" si="53"/>
        <v>1468.599856</v>
      </c>
      <c r="AO35" s="81">
        <f t="shared" si="53"/>
        <v>2249.842673</v>
      </c>
      <c r="AP35" s="81">
        <f t="shared" si="53"/>
        <v>1603.115449</v>
      </c>
      <c r="AQ35" s="81">
        <f t="shared" si="53"/>
        <v>1147.335494</v>
      </c>
      <c r="AR35" s="81">
        <f t="shared" si="53"/>
        <v>2173.845227</v>
      </c>
      <c r="AS35" s="81">
        <f t="shared" si="53"/>
        <v>1917.754482</v>
      </c>
      <c r="AT35" s="81">
        <f t="shared" si="53"/>
        <v>2293.124856</v>
      </c>
      <c r="AU35" s="81">
        <f t="shared" si="53"/>
        <v>2252.448429</v>
      </c>
      <c r="AV35" s="81">
        <f t="shared" si="53"/>
        <v>1952.861899</v>
      </c>
      <c r="AW35" s="81">
        <f t="shared" si="53"/>
        <v>958.7057395</v>
      </c>
      <c r="AX35" s="81">
        <f t="shared" si="53"/>
        <v>2237.113266</v>
      </c>
      <c r="AY35" s="81">
        <f t="shared" si="53"/>
        <v>1355.101221</v>
      </c>
      <c r="AZ35" s="81">
        <f t="shared" si="53"/>
        <v>2326.272905</v>
      </c>
      <c r="BA35" s="81">
        <f t="shared" si="53"/>
        <v>2146.935902</v>
      </c>
      <c r="BB35" s="81">
        <f t="shared" si="53"/>
        <v>724.7653708</v>
      </c>
      <c r="BC35" s="81">
        <f t="shared" si="53"/>
        <v>768.9760492</v>
      </c>
      <c r="BD35" s="81">
        <f t="shared" si="53"/>
        <v>1690.538553</v>
      </c>
      <c r="BE35" s="81" t="str">
        <f t="shared" si="53"/>
        <v>#N/A</v>
      </c>
      <c r="BF35" s="81" t="str">
        <f t="shared" si="53"/>
        <v>#N/A</v>
      </c>
      <c r="BG35" s="81" t="str">
        <f t="shared" si="53"/>
        <v>#N/A</v>
      </c>
      <c r="BH35" s="81" t="str">
        <f t="shared" si="53"/>
        <v>#N/A</v>
      </c>
      <c r="BI35" s="82">
        <f t="shared" si="2"/>
        <v>1715.349827</v>
      </c>
    </row>
    <row r="36">
      <c r="A36" s="6"/>
      <c r="B36" s="83" t="s">
        <v>21</v>
      </c>
      <c r="C36" s="84" t="s">
        <v>25</v>
      </c>
      <c r="D36" s="84">
        <v>8.0</v>
      </c>
      <c r="E36" s="84" t="s">
        <v>21</v>
      </c>
      <c r="F36" s="86">
        <v>45634.0</v>
      </c>
      <c r="G36" s="87"/>
      <c r="H36" s="87" t="b">
        <f t="shared" si="3"/>
        <v>1</v>
      </c>
      <c r="I36" s="87" t="b">
        <f>if(iferror(match(B36,'Osallistujat ja seuranta'!$C$5:$C$24,0),0)&gt;0,TRUE,FALSE)</f>
        <v>1</v>
      </c>
      <c r="J36" s="87" t="b">
        <f>if(iferror(match(C36,'Osallistujat ja seuranta'!$C$5:$C$99,0),0)&gt;0,TRUE,FALSE)</f>
        <v>1</v>
      </c>
      <c r="K36" s="87" t="b">
        <f t="shared" si="4"/>
        <v>1</v>
      </c>
      <c r="L36" s="87" t="b">
        <f t="shared" si="5"/>
        <v>1</v>
      </c>
      <c r="M36" s="87" t="b">
        <f t="shared" si="6"/>
        <v>1</v>
      </c>
      <c r="N36" s="88">
        <f t="shared" si="7"/>
        <v>1</v>
      </c>
      <c r="O36" s="89">
        <f t="shared" si="8"/>
        <v>2411.50299</v>
      </c>
      <c r="P36" s="89">
        <f t="shared" si="9"/>
        <v>1609.393506</v>
      </c>
      <c r="Q36" s="90">
        <f t="shared" si="10"/>
        <v>52.10948435</v>
      </c>
      <c r="R36" s="89">
        <f t="shared" si="11"/>
        <v>2359.393506</v>
      </c>
      <c r="S36" s="88">
        <f t="shared" si="12"/>
        <v>1</v>
      </c>
      <c r="T36" s="88">
        <f t="shared" si="13"/>
        <v>-47.52671898</v>
      </c>
      <c r="U36" s="88">
        <f t="shared" si="14"/>
        <v>-47.92567412</v>
      </c>
      <c r="V36" s="91">
        <f t="shared" si="15"/>
        <v>0.5984365957</v>
      </c>
      <c r="W36" s="92">
        <f t="shared" si="16"/>
        <v>10.8692996</v>
      </c>
      <c r="X36" s="92">
        <f t="shared" si="17"/>
        <v>0.04432988662</v>
      </c>
      <c r="Y36" s="92">
        <f>if(N36=1,(W36*(S36-V36))*'Säännöt ja ohjeet'!$B$54+X36,"")</f>
        <v>8.773755788</v>
      </c>
      <c r="Z36" s="92">
        <f t="shared" si="18"/>
        <v>0</v>
      </c>
      <c r="AA36" s="92">
        <f t="shared" si="19"/>
        <v>0.4015634043</v>
      </c>
      <c r="AB36" s="92">
        <f t="shared" si="20"/>
        <v>30.42426251</v>
      </c>
      <c r="AC36" s="92">
        <f t="shared" si="21"/>
        <v>1.726551873</v>
      </c>
      <c r="AD36" s="92">
        <f>if(N36=1,(AB36*(Z36-AA36))*'Säännöt ja ohjeet'!$B$54+AC36,"")</f>
        <v>-22.70798898</v>
      </c>
      <c r="AE36" s="93">
        <f t="shared" si="22"/>
        <v>11</v>
      </c>
      <c r="AF36" s="93">
        <f t="shared" si="23"/>
        <v>-9</v>
      </c>
      <c r="AG36" s="6"/>
      <c r="AH36" s="62"/>
      <c r="AI36" s="81">
        <f t="shared" ref="AI36:BH36" si="54">if($B36=AI$3,AI35+$Y36,if($C36=AI$3,AI35+$AD36,AI35))</f>
        <v>1145</v>
      </c>
      <c r="AJ36" s="81">
        <f t="shared" si="54"/>
        <v>1795.94836</v>
      </c>
      <c r="AK36" s="81">
        <f t="shared" si="54"/>
        <v>2420.276746</v>
      </c>
      <c r="AL36" s="81">
        <f t="shared" si="54"/>
        <v>1508.513974</v>
      </c>
      <c r="AM36" s="81">
        <f t="shared" si="54"/>
        <v>1586.685517</v>
      </c>
      <c r="AN36" s="81">
        <f t="shared" si="54"/>
        <v>1468.599856</v>
      </c>
      <c r="AO36" s="81">
        <f t="shared" si="54"/>
        <v>2249.842673</v>
      </c>
      <c r="AP36" s="81">
        <f t="shared" si="54"/>
        <v>1603.115449</v>
      </c>
      <c r="AQ36" s="81">
        <f t="shared" si="54"/>
        <v>1147.335494</v>
      </c>
      <c r="AR36" s="81">
        <f t="shared" si="54"/>
        <v>2173.845227</v>
      </c>
      <c r="AS36" s="81">
        <f t="shared" si="54"/>
        <v>1917.754482</v>
      </c>
      <c r="AT36" s="81">
        <f t="shared" si="54"/>
        <v>2293.124856</v>
      </c>
      <c r="AU36" s="81">
        <f t="shared" si="54"/>
        <v>2252.448429</v>
      </c>
      <c r="AV36" s="81">
        <f t="shared" si="54"/>
        <v>1952.861899</v>
      </c>
      <c r="AW36" s="81">
        <f t="shared" si="54"/>
        <v>958.7057395</v>
      </c>
      <c r="AX36" s="81">
        <f t="shared" si="54"/>
        <v>2237.113266</v>
      </c>
      <c r="AY36" s="81">
        <f t="shared" si="54"/>
        <v>1355.101221</v>
      </c>
      <c r="AZ36" s="81">
        <f t="shared" si="54"/>
        <v>2326.272905</v>
      </c>
      <c r="BA36" s="81">
        <f t="shared" si="54"/>
        <v>2146.935902</v>
      </c>
      <c r="BB36" s="81">
        <f t="shared" si="54"/>
        <v>724.7653708</v>
      </c>
      <c r="BC36" s="81">
        <f t="shared" si="54"/>
        <v>768.9760492</v>
      </c>
      <c r="BD36" s="81">
        <f t="shared" si="54"/>
        <v>1690.538553</v>
      </c>
      <c r="BE36" s="81" t="str">
        <f t="shared" si="54"/>
        <v>#N/A</v>
      </c>
      <c r="BF36" s="81" t="str">
        <f t="shared" si="54"/>
        <v>#N/A</v>
      </c>
      <c r="BG36" s="81" t="str">
        <f t="shared" si="54"/>
        <v>#N/A</v>
      </c>
      <c r="BH36" s="81" t="str">
        <f t="shared" si="54"/>
        <v>#N/A</v>
      </c>
      <c r="BI36" s="82">
        <f t="shared" si="2"/>
        <v>1714.716453</v>
      </c>
    </row>
    <row r="37">
      <c r="A37" s="6"/>
      <c r="B37" s="83" t="s">
        <v>21</v>
      </c>
      <c r="C37" s="84" t="s">
        <v>37</v>
      </c>
      <c r="D37" s="84">
        <v>0.0</v>
      </c>
      <c r="E37" s="84" t="s">
        <v>37</v>
      </c>
      <c r="F37" s="86">
        <v>45634.0</v>
      </c>
      <c r="G37" s="87"/>
      <c r="H37" s="87" t="b">
        <f t="shared" si="3"/>
        <v>1</v>
      </c>
      <c r="I37" s="87" t="b">
        <f>if(iferror(match(B37,'Osallistujat ja seuranta'!$C$5:$C$24,0),0)&gt;0,TRUE,FALSE)</f>
        <v>1</v>
      </c>
      <c r="J37" s="87" t="b">
        <f>if(iferror(match(C37,'Osallistujat ja seuranta'!$C$5:$C$99,0),0)&gt;0,TRUE,FALSE)</f>
        <v>1</v>
      </c>
      <c r="K37" s="87" t="b">
        <f t="shared" si="4"/>
        <v>1</v>
      </c>
      <c r="L37" s="87" t="b">
        <f t="shared" si="5"/>
        <v>1</v>
      </c>
      <c r="M37" s="87" t="b">
        <f t="shared" si="6"/>
        <v>1</v>
      </c>
      <c r="N37" s="88">
        <f t="shared" si="7"/>
        <v>1</v>
      </c>
      <c r="O37" s="89">
        <f t="shared" si="8"/>
        <v>2420.276746</v>
      </c>
      <c r="P37" s="89">
        <f t="shared" si="9"/>
        <v>2293.124856</v>
      </c>
      <c r="Q37" s="90">
        <f t="shared" si="10"/>
        <v>127.1518901</v>
      </c>
      <c r="R37" s="89">
        <f t="shared" si="11"/>
        <v>2293.124856</v>
      </c>
      <c r="S37" s="88">
        <f t="shared" si="12"/>
        <v>0</v>
      </c>
      <c r="T37" s="88">
        <f t="shared" si="13"/>
        <v>-47.45725162</v>
      </c>
      <c r="U37" s="88">
        <f t="shared" si="14"/>
        <v>-48.40224828</v>
      </c>
      <c r="V37" s="91">
        <f t="shared" si="15"/>
        <v>0.720107854</v>
      </c>
      <c r="W37" s="92">
        <f t="shared" si="16"/>
        <v>10.69807707</v>
      </c>
      <c r="X37" s="92">
        <f t="shared" si="17"/>
        <v>0.04015662015</v>
      </c>
      <c r="Y37" s="92">
        <f>if(N37=1,(W37*(S37-V37))*'Säännöt ja ohjeet'!$B$54+X37,"")</f>
        <v>-15.36738202</v>
      </c>
      <c r="Z37" s="92">
        <f t="shared" si="18"/>
        <v>1</v>
      </c>
      <c r="AA37" s="92">
        <f t="shared" si="19"/>
        <v>0.279892146</v>
      </c>
      <c r="AB37" s="92">
        <f t="shared" si="20"/>
        <v>13.27739877</v>
      </c>
      <c r="AC37" s="92">
        <f t="shared" si="21"/>
        <v>0.1474079487</v>
      </c>
      <c r="AD37" s="92">
        <f>if(N37=1,(AB37*(Z37-AA37))*'Säännöt ja ohjeet'!$B$54+AC37,"")</f>
        <v>19.26972622</v>
      </c>
      <c r="AE37" s="93">
        <f t="shared" si="22"/>
        <v>-11</v>
      </c>
      <c r="AF37" s="93">
        <f t="shared" si="23"/>
        <v>13</v>
      </c>
      <c r="AG37" s="6"/>
      <c r="AH37" s="62"/>
      <c r="AI37" s="81">
        <f t="shared" ref="AI37:BH37" si="55">if($B37=AI$3,AI36+$Y37,if($C37=AI$3,AI36+$AD37,AI36))</f>
        <v>1145</v>
      </c>
      <c r="AJ37" s="81">
        <f t="shared" si="55"/>
        <v>1795.94836</v>
      </c>
      <c r="AK37" s="81">
        <f t="shared" si="55"/>
        <v>2404.909364</v>
      </c>
      <c r="AL37" s="81">
        <f t="shared" si="55"/>
        <v>1508.513974</v>
      </c>
      <c r="AM37" s="81">
        <f t="shared" si="55"/>
        <v>1586.685517</v>
      </c>
      <c r="AN37" s="81">
        <f t="shared" si="55"/>
        <v>1468.599856</v>
      </c>
      <c r="AO37" s="81">
        <f t="shared" si="55"/>
        <v>2249.842673</v>
      </c>
      <c r="AP37" s="81">
        <f t="shared" si="55"/>
        <v>1603.115449</v>
      </c>
      <c r="AQ37" s="81">
        <f t="shared" si="55"/>
        <v>1147.335494</v>
      </c>
      <c r="AR37" s="81">
        <f t="shared" si="55"/>
        <v>2173.845227</v>
      </c>
      <c r="AS37" s="81">
        <f t="shared" si="55"/>
        <v>1917.754482</v>
      </c>
      <c r="AT37" s="81">
        <f t="shared" si="55"/>
        <v>2312.394582</v>
      </c>
      <c r="AU37" s="81">
        <f t="shared" si="55"/>
        <v>2252.448429</v>
      </c>
      <c r="AV37" s="81">
        <f t="shared" si="55"/>
        <v>1952.861899</v>
      </c>
      <c r="AW37" s="81">
        <f t="shared" si="55"/>
        <v>958.7057395</v>
      </c>
      <c r="AX37" s="81">
        <f t="shared" si="55"/>
        <v>2237.113266</v>
      </c>
      <c r="AY37" s="81">
        <f t="shared" si="55"/>
        <v>1355.101221</v>
      </c>
      <c r="AZ37" s="81">
        <f t="shared" si="55"/>
        <v>2326.272905</v>
      </c>
      <c r="BA37" s="81">
        <f t="shared" si="55"/>
        <v>2146.935902</v>
      </c>
      <c r="BB37" s="81">
        <f t="shared" si="55"/>
        <v>724.7653708</v>
      </c>
      <c r="BC37" s="81">
        <f t="shared" si="55"/>
        <v>768.9760492</v>
      </c>
      <c r="BD37" s="81">
        <f t="shared" si="55"/>
        <v>1690.538553</v>
      </c>
      <c r="BE37" s="81" t="str">
        <f t="shared" si="55"/>
        <v>#N/A</v>
      </c>
      <c r="BF37" s="81" t="str">
        <f t="shared" si="55"/>
        <v>#N/A</v>
      </c>
      <c r="BG37" s="81" t="str">
        <f t="shared" si="55"/>
        <v>#N/A</v>
      </c>
      <c r="BH37" s="81" t="str">
        <f t="shared" si="55"/>
        <v>#N/A</v>
      </c>
      <c r="BI37" s="82">
        <f t="shared" si="2"/>
        <v>1714.893832</v>
      </c>
    </row>
    <row r="38">
      <c r="A38" s="6"/>
      <c r="B38" s="83" t="s">
        <v>40</v>
      </c>
      <c r="C38" s="84" t="s">
        <v>25</v>
      </c>
      <c r="D38" s="84">
        <v>4.0</v>
      </c>
      <c r="E38" s="84" t="s">
        <v>25</v>
      </c>
      <c r="F38" s="86">
        <v>45641.0</v>
      </c>
      <c r="G38" s="87"/>
      <c r="H38" s="87" t="b">
        <f t="shared" si="3"/>
        <v>1</v>
      </c>
      <c r="I38" s="87" t="b">
        <f>if(iferror(match(B38,'Osallistujat ja seuranta'!$C$5:$C$24,0),0)&gt;0,TRUE,FALSE)</f>
        <v>1</v>
      </c>
      <c r="J38" s="87" t="b">
        <f>if(iferror(match(C38,'Osallistujat ja seuranta'!$C$5:$C$99,0),0)&gt;0,TRUE,FALSE)</f>
        <v>1</v>
      </c>
      <c r="K38" s="87" t="b">
        <f t="shared" si="4"/>
        <v>1</v>
      </c>
      <c r="L38" s="87" t="b">
        <f t="shared" si="5"/>
        <v>1</v>
      </c>
      <c r="M38" s="87" t="b">
        <f t="shared" si="6"/>
        <v>1</v>
      </c>
      <c r="N38" s="88">
        <f t="shared" si="7"/>
        <v>1</v>
      </c>
      <c r="O38" s="89">
        <f t="shared" si="8"/>
        <v>1952.861899</v>
      </c>
      <c r="P38" s="89">
        <f t="shared" si="9"/>
        <v>1586.685517</v>
      </c>
      <c r="Q38" s="90">
        <f t="shared" si="10"/>
        <v>16.17638228</v>
      </c>
      <c r="R38" s="89">
        <f t="shared" si="11"/>
        <v>1936.685517</v>
      </c>
      <c r="S38" s="88">
        <f t="shared" si="12"/>
        <v>0</v>
      </c>
      <c r="T38" s="88">
        <f t="shared" si="13"/>
        <v>-50.44016387</v>
      </c>
      <c r="U38" s="88">
        <f t="shared" si="14"/>
        <v>-50.52371894</v>
      </c>
      <c r="V38" s="91">
        <f t="shared" si="15"/>
        <v>0.5208766218</v>
      </c>
      <c r="W38" s="92">
        <f t="shared" si="16"/>
        <v>21.15492052</v>
      </c>
      <c r="X38" s="92">
        <f t="shared" si="17"/>
        <v>0.8704377013</v>
      </c>
      <c r="Y38" s="92">
        <f>if(N38=1,(W38*(S38-V38))*'Säännöt ja ohjeet'!$B$54+X38,"")</f>
        <v>-21.16776937</v>
      </c>
      <c r="Z38" s="92">
        <f t="shared" si="18"/>
        <v>1</v>
      </c>
      <c r="AA38" s="92">
        <f t="shared" si="19"/>
        <v>0.4791233782</v>
      </c>
      <c r="AB38" s="92">
        <f t="shared" si="20"/>
        <v>31.0807396</v>
      </c>
      <c r="AC38" s="92">
        <f t="shared" si="21"/>
        <v>1.783313039</v>
      </c>
      <c r="AD38" s="92">
        <f>if(N38=1,(AB38*(Z38-AA38))*'Säännöt ja ohjeet'!$B$54+AC38,"")</f>
        <v>34.16177433</v>
      </c>
      <c r="AE38" s="93">
        <f t="shared" si="22"/>
        <v>-8</v>
      </c>
      <c r="AF38" s="93">
        <f t="shared" si="23"/>
        <v>10</v>
      </c>
      <c r="AG38" s="6"/>
      <c r="AH38" s="62"/>
      <c r="AI38" s="81">
        <f t="shared" ref="AI38:BH38" si="56">if($B38=AI$3,AI37+$Y38,if($C38=AI$3,AI37+$AD38,AI37))</f>
        <v>1145</v>
      </c>
      <c r="AJ38" s="81">
        <f t="shared" si="56"/>
        <v>1795.94836</v>
      </c>
      <c r="AK38" s="81">
        <f t="shared" si="56"/>
        <v>2404.909364</v>
      </c>
      <c r="AL38" s="81">
        <f t="shared" si="56"/>
        <v>1508.513974</v>
      </c>
      <c r="AM38" s="81">
        <f t="shared" si="56"/>
        <v>1620.847291</v>
      </c>
      <c r="AN38" s="81">
        <f t="shared" si="56"/>
        <v>1468.599856</v>
      </c>
      <c r="AO38" s="81">
        <f t="shared" si="56"/>
        <v>2249.842673</v>
      </c>
      <c r="AP38" s="81">
        <f t="shared" si="56"/>
        <v>1603.115449</v>
      </c>
      <c r="AQ38" s="81">
        <f t="shared" si="56"/>
        <v>1147.335494</v>
      </c>
      <c r="AR38" s="81">
        <f t="shared" si="56"/>
        <v>2173.845227</v>
      </c>
      <c r="AS38" s="81">
        <f t="shared" si="56"/>
        <v>1917.754482</v>
      </c>
      <c r="AT38" s="81">
        <f t="shared" si="56"/>
        <v>2312.394582</v>
      </c>
      <c r="AU38" s="81">
        <f t="shared" si="56"/>
        <v>2252.448429</v>
      </c>
      <c r="AV38" s="81">
        <f t="shared" si="56"/>
        <v>1931.69413</v>
      </c>
      <c r="AW38" s="81">
        <f t="shared" si="56"/>
        <v>958.7057395</v>
      </c>
      <c r="AX38" s="81">
        <f t="shared" si="56"/>
        <v>2237.113266</v>
      </c>
      <c r="AY38" s="81">
        <f t="shared" si="56"/>
        <v>1355.101221</v>
      </c>
      <c r="AZ38" s="81">
        <f t="shared" si="56"/>
        <v>2326.272905</v>
      </c>
      <c r="BA38" s="81">
        <f t="shared" si="56"/>
        <v>2146.935902</v>
      </c>
      <c r="BB38" s="81">
        <f t="shared" si="56"/>
        <v>724.7653708</v>
      </c>
      <c r="BC38" s="81">
        <f t="shared" si="56"/>
        <v>768.9760492</v>
      </c>
      <c r="BD38" s="81">
        <f t="shared" si="56"/>
        <v>1690.538553</v>
      </c>
      <c r="BE38" s="81" t="str">
        <f t="shared" si="56"/>
        <v>#N/A</v>
      </c>
      <c r="BF38" s="81" t="str">
        <f t="shared" si="56"/>
        <v>#N/A</v>
      </c>
      <c r="BG38" s="81" t="str">
        <f t="shared" si="56"/>
        <v>#N/A</v>
      </c>
      <c r="BH38" s="81" t="str">
        <f t="shared" si="56"/>
        <v>#N/A</v>
      </c>
      <c r="BI38" s="82">
        <f t="shared" si="2"/>
        <v>1715.484469</v>
      </c>
    </row>
    <row r="39">
      <c r="A39" s="6"/>
      <c r="B39" s="83" t="s">
        <v>23</v>
      </c>
      <c r="C39" s="84" t="s">
        <v>48</v>
      </c>
      <c r="D39" s="84">
        <v>6.0</v>
      </c>
      <c r="E39" s="84" t="s">
        <v>23</v>
      </c>
      <c r="F39" s="86">
        <v>45641.0</v>
      </c>
      <c r="G39" s="87"/>
      <c r="H39" s="87" t="b">
        <f t="shared" si="3"/>
        <v>1</v>
      </c>
      <c r="I39" s="87" t="b">
        <f>if(iferror(match(B39,'Osallistujat ja seuranta'!$C$5:$C$24,0),0)&gt;0,TRUE,FALSE)</f>
        <v>1</v>
      </c>
      <c r="J39" s="87" t="b">
        <f>if(iferror(match(C39,'Osallistujat ja seuranta'!$C$5:$C$99,0),0)&gt;0,TRUE,FALSE)</f>
        <v>1</v>
      </c>
      <c r="K39" s="87" t="b">
        <f t="shared" si="4"/>
        <v>1</v>
      </c>
      <c r="L39" s="87" t="b">
        <f t="shared" si="5"/>
        <v>1</v>
      </c>
      <c r="M39" s="87" t="b">
        <f t="shared" si="6"/>
        <v>1</v>
      </c>
      <c r="N39" s="88">
        <f t="shared" si="7"/>
        <v>1</v>
      </c>
      <c r="O39" s="89">
        <f t="shared" si="8"/>
        <v>1508.513974</v>
      </c>
      <c r="P39" s="89">
        <f t="shared" si="9"/>
        <v>724.7653708</v>
      </c>
      <c r="Q39" s="90">
        <f t="shared" si="10"/>
        <v>233.7486033</v>
      </c>
      <c r="R39" s="89">
        <f t="shared" si="11"/>
        <v>1274.765371</v>
      </c>
      <c r="S39" s="88">
        <f t="shared" si="12"/>
        <v>1</v>
      </c>
      <c r="T39" s="88">
        <f t="shared" si="13"/>
        <v>-52.43560516</v>
      </c>
      <c r="U39" s="88">
        <f t="shared" si="14"/>
        <v>-53.29408587</v>
      </c>
      <c r="V39" s="91">
        <f t="shared" si="15"/>
        <v>0.7023431352</v>
      </c>
      <c r="W39" s="92">
        <f t="shared" si="16"/>
        <v>33.3805499</v>
      </c>
      <c r="X39" s="92">
        <f t="shared" si="17"/>
        <v>1.978725164</v>
      </c>
      <c r="Y39" s="92">
        <f>if(N39=1,(W39*(S39-V39))*'Säännöt ja ohjeet'!$B$54+X39,"")</f>
        <v>21.85062482</v>
      </c>
      <c r="Z39" s="92">
        <f t="shared" si="18"/>
        <v>0</v>
      </c>
      <c r="AA39" s="92">
        <f t="shared" si="19"/>
        <v>0.2976568648</v>
      </c>
      <c r="AB39" s="92">
        <f t="shared" si="20"/>
        <v>59.65665423</v>
      </c>
      <c r="AC39" s="92">
        <f t="shared" si="21"/>
        <v>3.938086574</v>
      </c>
      <c r="AD39" s="92">
        <f>if(N39=1,(AB39*(Z39-AA39))*'Säännöt ja ohjeet'!$B$54+AC39,"")</f>
        <v>-31.57633875</v>
      </c>
      <c r="AE39" s="93">
        <f t="shared" si="22"/>
        <v>8</v>
      </c>
      <c r="AF39" s="93">
        <f t="shared" si="23"/>
        <v>-6</v>
      </c>
      <c r="AG39" s="6"/>
      <c r="AH39" s="62"/>
      <c r="AI39" s="81">
        <f t="shared" ref="AI39:BH39" si="57">if($B39=AI$3,AI38+$Y39,if($C39=AI$3,AI38+$AD39,AI38))</f>
        <v>1145</v>
      </c>
      <c r="AJ39" s="81">
        <f t="shared" si="57"/>
        <v>1795.94836</v>
      </c>
      <c r="AK39" s="81">
        <f t="shared" si="57"/>
        <v>2404.909364</v>
      </c>
      <c r="AL39" s="81">
        <f t="shared" si="57"/>
        <v>1530.364599</v>
      </c>
      <c r="AM39" s="81">
        <f t="shared" si="57"/>
        <v>1620.847291</v>
      </c>
      <c r="AN39" s="81">
        <f t="shared" si="57"/>
        <v>1468.599856</v>
      </c>
      <c r="AO39" s="81">
        <f t="shared" si="57"/>
        <v>2249.842673</v>
      </c>
      <c r="AP39" s="81">
        <f t="shared" si="57"/>
        <v>1603.115449</v>
      </c>
      <c r="AQ39" s="81">
        <f t="shared" si="57"/>
        <v>1147.335494</v>
      </c>
      <c r="AR39" s="81">
        <f t="shared" si="57"/>
        <v>2173.845227</v>
      </c>
      <c r="AS39" s="81">
        <f t="shared" si="57"/>
        <v>1917.754482</v>
      </c>
      <c r="AT39" s="81">
        <f t="shared" si="57"/>
        <v>2312.394582</v>
      </c>
      <c r="AU39" s="81">
        <f t="shared" si="57"/>
        <v>2252.448429</v>
      </c>
      <c r="AV39" s="81">
        <f t="shared" si="57"/>
        <v>1931.69413</v>
      </c>
      <c r="AW39" s="81">
        <f t="shared" si="57"/>
        <v>958.7057395</v>
      </c>
      <c r="AX39" s="81">
        <f t="shared" si="57"/>
        <v>2237.113266</v>
      </c>
      <c r="AY39" s="81">
        <f t="shared" si="57"/>
        <v>1355.101221</v>
      </c>
      <c r="AZ39" s="81">
        <f t="shared" si="57"/>
        <v>2326.272905</v>
      </c>
      <c r="BA39" s="81">
        <f t="shared" si="57"/>
        <v>2146.935902</v>
      </c>
      <c r="BB39" s="81">
        <f t="shared" si="57"/>
        <v>693.189032</v>
      </c>
      <c r="BC39" s="81">
        <f t="shared" si="57"/>
        <v>768.9760492</v>
      </c>
      <c r="BD39" s="81">
        <f t="shared" si="57"/>
        <v>1690.538553</v>
      </c>
      <c r="BE39" s="81" t="str">
        <f t="shared" si="57"/>
        <v>#N/A</v>
      </c>
      <c r="BF39" s="81" t="str">
        <f t="shared" si="57"/>
        <v>#N/A</v>
      </c>
      <c r="BG39" s="81" t="str">
        <f t="shared" si="57"/>
        <v>#N/A</v>
      </c>
      <c r="BH39" s="81" t="str">
        <f t="shared" si="57"/>
        <v>#N/A</v>
      </c>
      <c r="BI39" s="82">
        <f t="shared" si="2"/>
        <v>1715.042391</v>
      </c>
    </row>
    <row r="40">
      <c r="A40" s="6"/>
      <c r="B40" s="83" t="s">
        <v>23</v>
      </c>
      <c r="C40" s="84" t="s">
        <v>42</v>
      </c>
      <c r="D40" s="84">
        <v>6.0</v>
      </c>
      <c r="E40" s="84" t="s">
        <v>42</v>
      </c>
      <c r="F40" s="86">
        <v>45644.0</v>
      </c>
      <c r="G40" s="87"/>
      <c r="H40" s="87" t="b">
        <f t="shared" si="3"/>
        <v>1</v>
      </c>
      <c r="I40" s="87" t="b">
        <f>if(iferror(match(B40,'Osallistujat ja seuranta'!$C$5:$C$24,0),0)&gt;0,TRUE,FALSE)</f>
        <v>1</v>
      </c>
      <c r="J40" s="87" t="b">
        <f>if(iferror(match(C40,'Osallistujat ja seuranta'!$C$5:$C$99,0),0)&gt;0,TRUE,FALSE)</f>
        <v>1</v>
      </c>
      <c r="K40" s="87" t="b">
        <f t="shared" si="4"/>
        <v>1</v>
      </c>
      <c r="L40" s="87" t="b">
        <f t="shared" si="5"/>
        <v>1</v>
      </c>
      <c r="M40" s="87" t="b">
        <f t="shared" si="6"/>
        <v>1</v>
      </c>
      <c r="N40" s="88">
        <f t="shared" si="7"/>
        <v>1</v>
      </c>
      <c r="O40" s="89">
        <f t="shared" si="8"/>
        <v>1530.364599</v>
      </c>
      <c r="P40" s="89">
        <f t="shared" si="9"/>
        <v>958.7057395</v>
      </c>
      <c r="Q40" s="90">
        <f t="shared" si="10"/>
        <v>21.65885939</v>
      </c>
      <c r="R40" s="89">
        <f t="shared" si="11"/>
        <v>1508.70574</v>
      </c>
      <c r="S40" s="88">
        <f t="shared" si="12"/>
        <v>0</v>
      </c>
      <c r="T40" s="88">
        <f t="shared" si="13"/>
        <v>-52.34970171</v>
      </c>
      <c r="U40" s="88">
        <f t="shared" si="14"/>
        <v>-52.43485582</v>
      </c>
      <c r="V40" s="91">
        <f t="shared" si="15"/>
        <v>0.5212756711</v>
      </c>
      <c r="W40" s="92">
        <f t="shared" si="16"/>
        <v>32.73151318</v>
      </c>
      <c r="X40" s="92">
        <f t="shared" si="17"/>
        <v>1.924101774</v>
      </c>
      <c r="Y40" s="92">
        <f>if(N40=1,(W40*(S40-V40))*'Säännöt ja ohjeet'!$B$54+X40,"")</f>
        <v>-32.20018122</v>
      </c>
      <c r="Z40" s="92">
        <f t="shared" si="18"/>
        <v>1</v>
      </c>
      <c r="AA40" s="92">
        <f t="shared" si="19"/>
        <v>0.4787243289</v>
      </c>
      <c r="AB40" s="92">
        <f t="shared" si="20"/>
        <v>51.22495761</v>
      </c>
      <c r="AC40" s="92">
        <f t="shared" si="21"/>
        <v>3.353235662</v>
      </c>
      <c r="AD40" s="92">
        <f>if(N40=1,(AB40*(Z40-AA40))*'Säännöt ja ohjeet'!$B$54+AC40,"")</f>
        <v>56.75788397</v>
      </c>
      <c r="AE40" s="93">
        <f t="shared" si="22"/>
        <v>-8</v>
      </c>
      <c r="AF40" s="93">
        <f t="shared" si="23"/>
        <v>10</v>
      </c>
      <c r="AG40" s="6"/>
      <c r="AH40" s="62"/>
      <c r="AI40" s="81">
        <f t="shared" ref="AI40:BH40" si="58">if($B40=AI$3,AI39+$Y40,if($C40=AI$3,AI39+$AD40,AI39))</f>
        <v>1145</v>
      </c>
      <c r="AJ40" s="81">
        <f t="shared" si="58"/>
        <v>1795.94836</v>
      </c>
      <c r="AK40" s="81">
        <f t="shared" si="58"/>
        <v>2404.909364</v>
      </c>
      <c r="AL40" s="81">
        <f t="shared" si="58"/>
        <v>1498.164418</v>
      </c>
      <c r="AM40" s="81">
        <f t="shared" si="58"/>
        <v>1620.847291</v>
      </c>
      <c r="AN40" s="81">
        <f t="shared" si="58"/>
        <v>1468.599856</v>
      </c>
      <c r="AO40" s="81">
        <f t="shared" si="58"/>
        <v>2249.842673</v>
      </c>
      <c r="AP40" s="81">
        <f t="shared" si="58"/>
        <v>1603.115449</v>
      </c>
      <c r="AQ40" s="81">
        <f t="shared" si="58"/>
        <v>1147.335494</v>
      </c>
      <c r="AR40" s="81">
        <f t="shared" si="58"/>
        <v>2173.845227</v>
      </c>
      <c r="AS40" s="81">
        <f t="shared" si="58"/>
        <v>1917.754482</v>
      </c>
      <c r="AT40" s="81">
        <f t="shared" si="58"/>
        <v>2312.394582</v>
      </c>
      <c r="AU40" s="81">
        <f t="shared" si="58"/>
        <v>2252.448429</v>
      </c>
      <c r="AV40" s="81">
        <f t="shared" si="58"/>
        <v>1931.69413</v>
      </c>
      <c r="AW40" s="81">
        <f t="shared" si="58"/>
        <v>1015.463624</v>
      </c>
      <c r="AX40" s="81">
        <f t="shared" si="58"/>
        <v>2237.113266</v>
      </c>
      <c r="AY40" s="81">
        <f t="shared" si="58"/>
        <v>1355.101221</v>
      </c>
      <c r="AZ40" s="81">
        <f t="shared" si="58"/>
        <v>2326.272905</v>
      </c>
      <c r="BA40" s="81">
        <f t="shared" si="58"/>
        <v>2146.935902</v>
      </c>
      <c r="BB40" s="81">
        <f t="shared" si="58"/>
        <v>693.189032</v>
      </c>
      <c r="BC40" s="81">
        <f t="shared" si="58"/>
        <v>768.9760492</v>
      </c>
      <c r="BD40" s="81">
        <f t="shared" si="58"/>
        <v>1690.538553</v>
      </c>
      <c r="BE40" s="81" t="str">
        <f t="shared" si="58"/>
        <v>#N/A</v>
      </c>
      <c r="BF40" s="81" t="str">
        <f t="shared" si="58"/>
        <v>#N/A</v>
      </c>
      <c r="BG40" s="81" t="str">
        <f t="shared" si="58"/>
        <v>#N/A</v>
      </c>
      <c r="BH40" s="81" t="str">
        <f t="shared" si="58"/>
        <v>#N/A</v>
      </c>
      <c r="BI40" s="82">
        <f t="shared" si="2"/>
        <v>1716.15865</v>
      </c>
    </row>
    <row r="41">
      <c r="A41" s="6"/>
      <c r="B41" s="83" t="s">
        <v>21</v>
      </c>
      <c r="C41" s="84" t="s">
        <v>48</v>
      </c>
      <c r="D41" s="84">
        <v>9.0</v>
      </c>
      <c r="E41" s="84" t="s">
        <v>21</v>
      </c>
      <c r="F41" s="86">
        <v>45641.0</v>
      </c>
      <c r="G41" s="87"/>
      <c r="H41" s="87" t="b">
        <f t="shared" si="3"/>
        <v>1</v>
      </c>
      <c r="I41" s="87" t="b">
        <f>if(iferror(match(B41,'Osallistujat ja seuranta'!$C$5:$C$24,0),0)&gt;0,TRUE,FALSE)</f>
        <v>1</v>
      </c>
      <c r="J41" s="87" t="b">
        <f>if(iferror(match(C41,'Osallistujat ja seuranta'!$C$5:$C$99,0),0)&gt;0,TRUE,FALSE)</f>
        <v>1</v>
      </c>
      <c r="K41" s="87" t="b">
        <f t="shared" si="4"/>
        <v>1</v>
      </c>
      <c r="L41" s="87" t="b">
        <f t="shared" si="5"/>
        <v>1</v>
      </c>
      <c r="M41" s="87" t="b">
        <f t="shared" si="6"/>
        <v>1</v>
      </c>
      <c r="N41" s="88">
        <f t="shared" si="7"/>
        <v>1</v>
      </c>
      <c r="O41" s="89">
        <f t="array" ref="O41">if(N41=1,index(46:46,1,match(B41,$3:$3,0)),"")</f>
        <v>2387.709559</v>
      </c>
      <c r="P41" s="89">
        <f t="array" ref="P41">if(N41=1,index(46:46,1,match(C41,$3:$3,0)),"")</f>
        <v>674.2444548</v>
      </c>
      <c r="Q41" s="90">
        <f t="shared" si="10"/>
        <v>863.4651045</v>
      </c>
      <c r="R41" s="89">
        <f t="shared" si="11"/>
        <v>1524.244455</v>
      </c>
      <c r="S41" s="88">
        <f t="shared" si="12"/>
        <v>1</v>
      </c>
      <c r="T41" s="88">
        <f t="shared" si="13"/>
        <v>-47.71170884</v>
      </c>
      <c r="U41" s="88">
        <f t="shared" si="14"/>
        <v>-52.37386889</v>
      </c>
      <c r="V41" s="91">
        <f t="shared" si="15"/>
        <v>0.9906423563</v>
      </c>
      <c r="W41" s="92">
        <f t="shared" si="16"/>
        <v>11.33874545</v>
      </c>
      <c r="X41" s="92">
        <f t="shared" si="17"/>
        <v>0.05764864873</v>
      </c>
      <c r="Y41" s="92">
        <f>if(N41=1,(W41*(S41-V41))*'Säännöt ja ohjeet'!$B$54+X41,"")</f>
        <v>0.2698565289</v>
      </c>
      <c r="Z41" s="92">
        <f t="shared" si="18"/>
        <v>0</v>
      </c>
      <c r="AA41" s="92">
        <f t="shared" si="19"/>
        <v>0.009357643713</v>
      </c>
      <c r="AB41" s="92">
        <f t="shared" si="20"/>
        <v>61.54019571</v>
      </c>
      <c r="AC41" s="92">
        <f t="shared" si="21"/>
        <v>4.064388863</v>
      </c>
      <c r="AD41" s="92">
        <f>if(N41=1,(AB41*(Z41-AA41))*'Säännöt ja ohjeet'!$B$54+AC41,"")</f>
        <v>2.912646412</v>
      </c>
      <c r="AE41" s="93">
        <f t="shared" si="22"/>
        <v>-5</v>
      </c>
      <c r="AF41" s="93">
        <f t="shared" si="23"/>
        <v>1</v>
      </c>
      <c r="AG41" s="6"/>
      <c r="AH41" s="62"/>
      <c r="AI41" s="81">
        <f t="shared" ref="AI41:BH41" si="59">if($B41=AI$3,AI46+$Y41,if($C41=AI$3,AI46+$AD41,AI46))</f>
        <v>1145</v>
      </c>
      <c r="AJ41" s="81">
        <f t="shared" si="59"/>
        <v>1795.94836</v>
      </c>
      <c r="AK41" s="81">
        <f t="shared" si="59"/>
        <v>2387.979416</v>
      </c>
      <c r="AL41" s="81">
        <f t="shared" si="59"/>
        <v>1574.443048</v>
      </c>
      <c r="AM41" s="81">
        <f t="shared" si="59"/>
        <v>1562.819249</v>
      </c>
      <c r="AN41" s="81">
        <f t="shared" si="59"/>
        <v>1483.698391</v>
      </c>
      <c r="AO41" s="81">
        <f t="shared" si="59"/>
        <v>2249.842673</v>
      </c>
      <c r="AP41" s="81">
        <f t="shared" si="59"/>
        <v>1603.115449</v>
      </c>
      <c r="AQ41" s="81">
        <f t="shared" si="59"/>
        <v>1147.335494</v>
      </c>
      <c r="AR41" s="81">
        <f t="shared" si="59"/>
        <v>2199.103742</v>
      </c>
      <c r="AS41" s="81">
        <f t="shared" si="59"/>
        <v>1917.754482</v>
      </c>
      <c r="AT41" s="81">
        <f t="shared" si="59"/>
        <v>2312.394582</v>
      </c>
      <c r="AU41" s="81">
        <f t="shared" si="59"/>
        <v>2252.448429</v>
      </c>
      <c r="AV41" s="81">
        <f t="shared" si="59"/>
        <v>1931.69413</v>
      </c>
      <c r="AW41" s="81">
        <f t="shared" si="59"/>
        <v>1015.463624</v>
      </c>
      <c r="AX41" s="81">
        <f t="shared" si="59"/>
        <v>2237.113266</v>
      </c>
      <c r="AY41" s="81">
        <f t="shared" si="59"/>
        <v>1355.101221</v>
      </c>
      <c r="AZ41" s="81">
        <f t="shared" si="59"/>
        <v>2326.272905</v>
      </c>
      <c r="BA41" s="81">
        <f t="shared" si="59"/>
        <v>2146.935902</v>
      </c>
      <c r="BB41" s="81">
        <f t="shared" si="59"/>
        <v>677.1571012</v>
      </c>
      <c r="BC41" s="81">
        <f t="shared" si="59"/>
        <v>768.9760492</v>
      </c>
      <c r="BD41" s="81">
        <f t="shared" si="59"/>
        <v>1690.538553</v>
      </c>
      <c r="BE41" s="81" t="str">
        <f t="shared" si="59"/>
        <v>#N/A</v>
      </c>
      <c r="BF41" s="81" t="str">
        <f t="shared" si="59"/>
        <v>#N/A</v>
      </c>
      <c r="BG41" s="81" t="str">
        <f t="shared" si="59"/>
        <v>#N/A</v>
      </c>
      <c r="BH41" s="81" t="str">
        <f t="shared" si="59"/>
        <v>#N/A</v>
      </c>
      <c r="BI41" s="82">
        <f t="shared" si="2"/>
        <v>1717.324367</v>
      </c>
    </row>
    <row r="42">
      <c r="A42" s="6"/>
      <c r="B42" s="83" t="s">
        <v>21</v>
      </c>
      <c r="C42" s="84" t="s">
        <v>34</v>
      </c>
      <c r="D42" s="84">
        <v>1.0</v>
      </c>
      <c r="E42" s="84" t="s">
        <v>34</v>
      </c>
      <c r="F42" s="86">
        <v>45641.0</v>
      </c>
      <c r="G42" s="87"/>
      <c r="H42" s="87" t="b">
        <f t="shared" si="3"/>
        <v>1</v>
      </c>
      <c r="I42" s="87" t="b">
        <f>if(iferror(match(B42,'Osallistujat ja seuranta'!$C$5:$C$24,0),0)&gt;0,TRUE,FALSE)</f>
        <v>1</v>
      </c>
      <c r="J42" s="87" t="b">
        <f>if(iferror(match(C42,'Osallistujat ja seuranta'!$C$5:$C$99,0),0)&gt;0,TRUE,FALSE)</f>
        <v>1</v>
      </c>
      <c r="K42" s="87" t="b">
        <f t="shared" si="4"/>
        <v>1</v>
      </c>
      <c r="L42" s="87" t="b">
        <f t="shared" si="5"/>
        <v>1</v>
      </c>
      <c r="M42" s="87" t="b">
        <f t="shared" si="6"/>
        <v>1</v>
      </c>
      <c r="N42" s="88">
        <f t="shared" si="7"/>
        <v>1</v>
      </c>
      <c r="O42" s="89">
        <f t="array" ref="O42">if(N42=1,index(40:40,1,match(B42,$3:$3,0)),"")</f>
        <v>2404.909364</v>
      </c>
      <c r="P42" s="89">
        <f t="array" ref="P42">if(N42=1,index(40:40,1,match(C42,$3:$3,0)),"")</f>
        <v>2173.845227</v>
      </c>
      <c r="Q42" s="90">
        <f t="shared" si="10"/>
        <v>181.0641372</v>
      </c>
      <c r="R42" s="89">
        <f t="shared" si="11"/>
        <v>2223.845227</v>
      </c>
      <c r="S42" s="88">
        <f t="shared" si="12"/>
        <v>0</v>
      </c>
      <c r="T42" s="88">
        <f t="shared" si="13"/>
        <v>-47.57847488</v>
      </c>
      <c r="U42" s="88">
        <f t="shared" si="14"/>
        <v>-48.868047</v>
      </c>
      <c r="V42" s="91">
        <f t="shared" si="15"/>
        <v>0.784074758</v>
      </c>
      <c r="W42" s="92">
        <f t="shared" si="16"/>
        <v>10.99864612</v>
      </c>
      <c r="X42" s="92">
        <f t="shared" si="17"/>
        <v>0.0477169758</v>
      </c>
      <c r="Y42" s="92">
        <f>if(N42=1,(W42*(S42-V42))*'Säännöt ja ohjeet'!$B$54+X42,"")</f>
        <v>-17.19980462</v>
      </c>
      <c r="Z42" s="92">
        <f t="shared" si="18"/>
        <v>1</v>
      </c>
      <c r="AA42" s="92">
        <f t="shared" si="19"/>
        <v>0.215925242</v>
      </c>
      <c r="AB42" s="92">
        <f t="shared" si="20"/>
        <v>15.882137</v>
      </c>
      <c r="AC42" s="92">
        <f t="shared" si="21"/>
        <v>0.3529494654</v>
      </c>
      <c r="AD42" s="92">
        <f>if(N42=1,(AB42*(Z42-AA42))*'Säännöt ja ohjeet'!$B$54+AC42,"")</f>
        <v>25.25851492</v>
      </c>
      <c r="AE42" s="93">
        <f t="shared" si="22"/>
        <v>-11</v>
      </c>
      <c r="AF42" s="93">
        <f t="shared" si="23"/>
        <v>13</v>
      </c>
      <c r="AG42" s="6"/>
      <c r="AH42" s="62"/>
      <c r="AI42" s="81">
        <f t="shared" ref="AI42:BH42" si="60">if($B42=AI$3,AI40+$Y42,if($C42=AI$3,AI40+$AD42,AI40))</f>
        <v>1145</v>
      </c>
      <c r="AJ42" s="81">
        <f t="shared" si="60"/>
        <v>1795.94836</v>
      </c>
      <c r="AK42" s="81">
        <f t="shared" si="60"/>
        <v>2387.709559</v>
      </c>
      <c r="AL42" s="81">
        <f t="shared" si="60"/>
        <v>1498.164418</v>
      </c>
      <c r="AM42" s="81">
        <f t="shared" si="60"/>
        <v>1620.847291</v>
      </c>
      <c r="AN42" s="81">
        <f t="shared" si="60"/>
        <v>1468.599856</v>
      </c>
      <c r="AO42" s="81">
        <f t="shared" si="60"/>
        <v>2249.842673</v>
      </c>
      <c r="AP42" s="81">
        <f t="shared" si="60"/>
        <v>1603.115449</v>
      </c>
      <c r="AQ42" s="81">
        <f t="shared" si="60"/>
        <v>1147.335494</v>
      </c>
      <c r="AR42" s="81">
        <f t="shared" si="60"/>
        <v>2199.103742</v>
      </c>
      <c r="AS42" s="81">
        <f t="shared" si="60"/>
        <v>1917.754482</v>
      </c>
      <c r="AT42" s="81">
        <f t="shared" si="60"/>
        <v>2312.394582</v>
      </c>
      <c r="AU42" s="81">
        <f t="shared" si="60"/>
        <v>2252.448429</v>
      </c>
      <c r="AV42" s="81">
        <f t="shared" si="60"/>
        <v>1931.69413</v>
      </c>
      <c r="AW42" s="81">
        <f t="shared" si="60"/>
        <v>1015.463624</v>
      </c>
      <c r="AX42" s="81">
        <f t="shared" si="60"/>
        <v>2237.113266</v>
      </c>
      <c r="AY42" s="81">
        <f t="shared" si="60"/>
        <v>1355.101221</v>
      </c>
      <c r="AZ42" s="81">
        <f t="shared" si="60"/>
        <v>2326.272905</v>
      </c>
      <c r="BA42" s="81">
        <f t="shared" si="60"/>
        <v>2146.935902</v>
      </c>
      <c r="BB42" s="81">
        <f t="shared" si="60"/>
        <v>693.189032</v>
      </c>
      <c r="BC42" s="81">
        <f t="shared" si="60"/>
        <v>768.9760492</v>
      </c>
      <c r="BD42" s="81">
        <f t="shared" si="60"/>
        <v>1690.538553</v>
      </c>
      <c r="BE42" s="81" t="str">
        <f t="shared" si="60"/>
        <v>#N/A</v>
      </c>
      <c r="BF42" s="81" t="str">
        <f t="shared" si="60"/>
        <v>#N/A</v>
      </c>
      <c r="BG42" s="81" t="str">
        <f t="shared" si="60"/>
        <v>#N/A</v>
      </c>
      <c r="BH42" s="81" t="str">
        <f t="shared" si="60"/>
        <v>#N/A</v>
      </c>
      <c r="BI42" s="82">
        <f t="shared" si="2"/>
        <v>1716.524955</v>
      </c>
    </row>
    <row r="43">
      <c r="A43" s="6"/>
      <c r="B43" s="83" t="s">
        <v>25</v>
      </c>
      <c r="C43" s="84" t="s">
        <v>23</v>
      </c>
      <c r="D43" s="84">
        <v>0.0</v>
      </c>
      <c r="E43" s="84" t="s">
        <v>23</v>
      </c>
      <c r="F43" s="86">
        <v>45644.0</v>
      </c>
      <c r="G43" s="87"/>
      <c r="H43" s="87" t="b">
        <f t="shared" si="3"/>
        <v>1</v>
      </c>
      <c r="I43" s="87" t="b">
        <f>if(iferror(match(B43,'Osallistujat ja seuranta'!$C$5:$C$24,0),0)&gt;0,TRUE,FALSE)</f>
        <v>1</v>
      </c>
      <c r="J43" s="87" t="b">
        <f>if(iferror(match(C43,'Osallistujat ja seuranta'!$C$5:$C$99,0),0)&gt;0,TRUE,FALSE)</f>
        <v>1</v>
      </c>
      <c r="K43" s="87" t="b">
        <f t="shared" si="4"/>
        <v>1</v>
      </c>
      <c r="L43" s="87" t="b">
        <f t="shared" si="5"/>
        <v>1</v>
      </c>
      <c r="M43" s="87" t="b">
        <f t="shared" si="6"/>
        <v>1</v>
      </c>
      <c r="N43" s="88">
        <f t="shared" si="7"/>
        <v>1</v>
      </c>
      <c r="O43" s="89">
        <f t="shared" ref="O43:O46" si="62">if(N43=1,index(42:42,1,match(B43,$3:$3,0)),"")</f>
        <v>1620.847291</v>
      </c>
      <c r="P43" s="89">
        <f t="shared" ref="P43:P46" si="63">if(N43=1,index(42:42,1,match(C43,$3:$3,0)),"")</f>
        <v>1498.164418</v>
      </c>
      <c r="Q43" s="90">
        <f t="shared" si="10"/>
        <v>122.6828734</v>
      </c>
      <c r="R43" s="89">
        <f t="shared" si="11"/>
        <v>1498.164418</v>
      </c>
      <c r="S43" s="88">
        <f t="shared" si="12"/>
        <v>0</v>
      </c>
      <c r="T43" s="88">
        <f t="shared" si="13"/>
        <v>-51.98231224</v>
      </c>
      <c r="U43" s="88">
        <f t="shared" si="14"/>
        <v>-52.47592835</v>
      </c>
      <c r="V43" s="91">
        <f t="shared" si="15"/>
        <v>0.6209579244</v>
      </c>
      <c r="W43" s="92">
        <f t="shared" si="16"/>
        <v>30.09513654</v>
      </c>
      <c r="X43" s="92">
        <f t="shared" si="17"/>
        <v>1.697922895</v>
      </c>
      <c r="Y43" s="92">
        <f>if(N43=1,(W43*(S43-V43))*'Säännöt ja ohjeet'!$B$54+X43,"")</f>
        <v>-35.67770415</v>
      </c>
      <c r="Z43" s="92">
        <f t="shared" si="18"/>
        <v>1</v>
      </c>
      <c r="AA43" s="92">
        <f t="shared" si="19"/>
        <v>0.3790420756</v>
      </c>
      <c r="AB43" s="92">
        <f t="shared" si="20"/>
        <v>33.68963156</v>
      </c>
      <c r="AC43" s="92">
        <f t="shared" si="21"/>
        <v>2.00459783</v>
      </c>
      <c r="AD43" s="92">
        <f>if(N43=1,(AB43*(Z43-AA43))*'Säännöt ja ohjeet'!$B$54+AC43,"")</f>
        <v>43.8442852</v>
      </c>
      <c r="AE43" s="93">
        <f t="shared" si="22"/>
        <v>-11</v>
      </c>
      <c r="AF43" s="93">
        <f t="shared" si="23"/>
        <v>13</v>
      </c>
      <c r="AG43" s="6"/>
      <c r="AH43" s="62"/>
      <c r="AI43" s="81">
        <f t="shared" ref="AI43:BH43" si="61">if($B43=AI$3,AI42+$Y43,if($C43=AI$3,AI42+$AD43,AI42))</f>
        <v>1145</v>
      </c>
      <c r="AJ43" s="81">
        <f t="shared" si="61"/>
        <v>1795.94836</v>
      </c>
      <c r="AK43" s="81">
        <f t="shared" si="61"/>
        <v>2387.709559</v>
      </c>
      <c r="AL43" s="81">
        <f t="shared" si="61"/>
        <v>1542.008703</v>
      </c>
      <c r="AM43" s="81">
        <f t="shared" si="61"/>
        <v>1585.169587</v>
      </c>
      <c r="AN43" s="81">
        <f t="shared" si="61"/>
        <v>1468.599856</v>
      </c>
      <c r="AO43" s="81">
        <f t="shared" si="61"/>
        <v>2249.842673</v>
      </c>
      <c r="AP43" s="81">
        <f t="shared" si="61"/>
        <v>1603.115449</v>
      </c>
      <c r="AQ43" s="81">
        <f t="shared" si="61"/>
        <v>1147.335494</v>
      </c>
      <c r="AR43" s="81">
        <f t="shared" si="61"/>
        <v>2199.103742</v>
      </c>
      <c r="AS43" s="81">
        <f t="shared" si="61"/>
        <v>1917.754482</v>
      </c>
      <c r="AT43" s="81">
        <f t="shared" si="61"/>
        <v>2312.394582</v>
      </c>
      <c r="AU43" s="81">
        <f t="shared" si="61"/>
        <v>2252.448429</v>
      </c>
      <c r="AV43" s="81">
        <f t="shared" si="61"/>
        <v>1931.69413</v>
      </c>
      <c r="AW43" s="81">
        <f t="shared" si="61"/>
        <v>1015.463624</v>
      </c>
      <c r="AX43" s="81">
        <f t="shared" si="61"/>
        <v>2237.113266</v>
      </c>
      <c r="AY43" s="81">
        <f t="shared" si="61"/>
        <v>1355.101221</v>
      </c>
      <c r="AZ43" s="81">
        <f t="shared" si="61"/>
        <v>2326.272905</v>
      </c>
      <c r="BA43" s="81">
        <f t="shared" si="61"/>
        <v>2146.935902</v>
      </c>
      <c r="BB43" s="81">
        <f t="shared" si="61"/>
        <v>693.189032</v>
      </c>
      <c r="BC43" s="81">
        <f t="shared" si="61"/>
        <v>768.9760492</v>
      </c>
      <c r="BD43" s="81">
        <f t="shared" si="61"/>
        <v>1690.538553</v>
      </c>
      <c r="BE43" s="81" t="str">
        <f t="shared" si="61"/>
        <v>#N/A</v>
      </c>
      <c r="BF43" s="81" t="str">
        <f t="shared" si="61"/>
        <v>#N/A</v>
      </c>
      <c r="BG43" s="81" t="str">
        <f t="shared" si="61"/>
        <v>#N/A</v>
      </c>
      <c r="BH43" s="81" t="str">
        <f t="shared" si="61"/>
        <v>#N/A</v>
      </c>
      <c r="BI43" s="82">
        <f t="shared" si="2"/>
        <v>1716.896163</v>
      </c>
    </row>
    <row r="44">
      <c r="A44" s="6"/>
      <c r="B44" s="83" t="s">
        <v>25</v>
      </c>
      <c r="C44" s="84" t="s">
        <v>26</v>
      </c>
      <c r="D44" s="84">
        <v>0.0</v>
      </c>
      <c r="E44" s="84" t="s">
        <v>26</v>
      </c>
      <c r="F44" s="86">
        <v>45644.0</v>
      </c>
      <c r="G44" s="87"/>
      <c r="H44" s="87" t="b">
        <f t="shared" si="3"/>
        <v>1</v>
      </c>
      <c r="I44" s="87" t="b">
        <f>if(iferror(match(B44,'Osallistujat ja seuranta'!$C$5:$C$24,0),0)&gt;0,TRUE,FALSE)</f>
        <v>1</v>
      </c>
      <c r="J44" s="87" t="b">
        <f>if(iferror(match(C44,'Osallistujat ja seuranta'!$C$5:$C$99,0),0)&gt;0,TRUE,FALSE)</f>
        <v>1</v>
      </c>
      <c r="K44" s="87" t="b">
        <f t="shared" si="4"/>
        <v>1</v>
      </c>
      <c r="L44" s="87" t="b">
        <f t="shared" si="5"/>
        <v>1</v>
      </c>
      <c r="M44" s="87" t="b">
        <f t="shared" si="6"/>
        <v>1</v>
      </c>
      <c r="N44" s="88">
        <f t="shared" si="7"/>
        <v>1</v>
      </c>
      <c r="O44" s="89">
        <f t="shared" si="62"/>
        <v>1585.169587</v>
      </c>
      <c r="P44" s="89">
        <f t="shared" si="63"/>
        <v>1468.599856</v>
      </c>
      <c r="Q44" s="90">
        <f t="shared" si="10"/>
        <v>116.5697307</v>
      </c>
      <c r="R44" s="89">
        <f t="shared" si="11"/>
        <v>1468.599856</v>
      </c>
      <c r="S44" s="88">
        <f t="shared" si="12"/>
        <v>0</v>
      </c>
      <c r="T44" s="88">
        <f t="shared" si="13"/>
        <v>-52.12948629</v>
      </c>
      <c r="U44" s="88">
        <f t="shared" si="14"/>
        <v>-52.58985241</v>
      </c>
      <c r="V44" s="91">
        <f t="shared" si="15"/>
        <v>0.6131010271</v>
      </c>
      <c r="W44" s="92">
        <f t="shared" si="16"/>
        <v>31.12475134</v>
      </c>
      <c r="X44" s="92">
        <f t="shared" si="17"/>
        <v>1.78710236</v>
      </c>
      <c r="Y44" s="92">
        <f>if(N44=1,(W44*(S44-V44))*'Säännöt ja ohjeet'!$B$54+X44,"")</f>
        <v>-36.37813167</v>
      </c>
      <c r="Z44" s="92">
        <f t="shared" si="18"/>
        <v>1</v>
      </c>
      <c r="AA44" s="92">
        <f t="shared" si="19"/>
        <v>0.3868989729</v>
      </c>
      <c r="AB44" s="92">
        <f t="shared" si="20"/>
        <v>34.57842415</v>
      </c>
      <c r="AC44" s="92">
        <f t="shared" si="21"/>
        <v>2.078506492</v>
      </c>
      <c r="AD44" s="92">
        <f>if(N44=1,(AB44*(Z44-AA44))*'Säännöt ja ohjeet'!$B$54+AC44,"")</f>
        <v>44.47864122</v>
      </c>
      <c r="AE44" s="93">
        <f t="shared" si="22"/>
        <v>-11</v>
      </c>
      <c r="AF44" s="93">
        <f t="shared" si="23"/>
        <v>13</v>
      </c>
      <c r="AG44" s="6"/>
      <c r="AH44" s="62"/>
      <c r="AI44" s="81">
        <f t="shared" ref="AI44:BH44" si="64">if($B44=AI$3,AI43+$Y44,if($C44=AI$3,AI43+$AD44,AI43))</f>
        <v>1145</v>
      </c>
      <c r="AJ44" s="81">
        <f t="shared" si="64"/>
        <v>1795.94836</v>
      </c>
      <c r="AK44" s="81">
        <f t="shared" si="64"/>
        <v>2387.709559</v>
      </c>
      <c r="AL44" s="81">
        <f t="shared" si="64"/>
        <v>1542.008703</v>
      </c>
      <c r="AM44" s="81">
        <f t="shared" si="64"/>
        <v>1548.791455</v>
      </c>
      <c r="AN44" s="81">
        <f t="shared" si="64"/>
        <v>1513.078497</v>
      </c>
      <c r="AO44" s="81">
        <f t="shared" si="64"/>
        <v>2249.842673</v>
      </c>
      <c r="AP44" s="81">
        <f t="shared" si="64"/>
        <v>1603.115449</v>
      </c>
      <c r="AQ44" s="81">
        <f t="shared" si="64"/>
        <v>1147.335494</v>
      </c>
      <c r="AR44" s="81">
        <f t="shared" si="64"/>
        <v>2199.103742</v>
      </c>
      <c r="AS44" s="81">
        <f t="shared" si="64"/>
        <v>1917.754482</v>
      </c>
      <c r="AT44" s="81">
        <f t="shared" si="64"/>
        <v>2312.394582</v>
      </c>
      <c r="AU44" s="81">
        <f t="shared" si="64"/>
        <v>2252.448429</v>
      </c>
      <c r="AV44" s="81">
        <f t="shared" si="64"/>
        <v>1931.69413</v>
      </c>
      <c r="AW44" s="81">
        <f t="shared" si="64"/>
        <v>1015.463624</v>
      </c>
      <c r="AX44" s="81">
        <f t="shared" si="64"/>
        <v>2237.113266</v>
      </c>
      <c r="AY44" s="81">
        <f t="shared" si="64"/>
        <v>1355.101221</v>
      </c>
      <c r="AZ44" s="81">
        <f t="shared" si="64"/>
        <v>2326.272905</v>
      </c>
      <c r="BA44" s="81">
        <f t="shared" si="64"/>
        <v>2146.935902</v>
      </c>
      <c r="BB44" s="81">
        <f t="shared" si="64"/>
        <v>693.189032</v>
      </c>
      <c r="BC44" s="81">
        <f t="shared" si="64"/>
        <v>768.9760492</v>
      </c>
      <c r="BD44" s="81">
        <f t="shared" si="64"/>
        <v>1690.538553</v>
      </c>
      <c r="BE44" s="81" t="str">
        <f t="shared" si="64"/>
        <v>#N/A</v>
      </c>
      <c r="BF44" s="81" t="str">
        <f t="shared" si="64"/>
        <v>#N/A</v>
      </c>
      <c r="BG44" s="81" t="str">
        <f t="shared" si="64"/>
        <v>#N/A</v>
      </c>
      <c r="BH44" s="81" t="str">
        <f t="shared" si="64"/>
        <v>#N/A</v>
      </c>
      <c r="BI44" s="82">
        <f t="shared" si="2"/>
        <v>1717.264368</v>
      </c>
    </row>
    <row r="45">
      <c r="A45" s="6"/>
      <c r="B45" s="83" t="s">
        <v>23</v>
      </c>
      <c r="C45" s="84" t="s">
        <v>26</v>
      </c>
      <c r="D45" s="84">
        <v>0.0</v>
      </c>
      <c r="E45" s="84" t="s">
        <v>23</v>
      </c>
      <c r="F45" s="86">
        <v>45644.0</v>
      </c>
      <c r="G45" s="87"/>
      <c r="H45" s="87" t="b">
        <f t="shared" si="3"/>
        <v>1</v>
      </c>
      <c r="I45" s="87" t="b">
        <f>if(iferror(match(B45,'Osallistujat ja seuranta'!$C$5:$C$24,0),0)&gt;0,TRUE,FALSE)</f>
        <v>1</v>
      </c>
      <c r="J45" s="87" t="b">
        <f>if(iferror(match(C45,'Osallistujat ja seuranta'!$C$5:$C$99,0),0)&gt;0,TRUE,FALSE)</f>
        <v>1</v>
      </c>
      <c r="K45" s="87" t="b">
        <f t="shared" si="4"/>
        <v>1</v>
      </c>
      <c r="L45" s="87" t="b">
        <f t="shared" si="5"/>
        <v>1</v>
      </c>
      <c r="M45" s="87" t="b">
        <f t="shared" si="6"/>
        <v>1</v>
      </c>
      <c r="N45" s="88">
        <f t="shared" si="7"/>
        <v>1</v>
      </c>
      <c r="O45" s="89">
        <f t="shared" si="62"/>
        <v>1542.008703</v>
      </c>
      <c r="P45" s="89">
        <f t="shared" si="63"/>
        <v>1513.078497</v>
      </c>
      <c r="Q45" s="90">
        <f t="shared" si="10"/>
        <v>28.93020547</v>
      </c>
      <c r="R45" s="89">
        <f t="shared" si="11"/>
        <v>1513.078497</v>
      </c>
      <c r="S45" s="88">
        <f t="shared" si="12"/>
        <v>1</v>
      </c>
      <c r="T45" s="88">
        <f t="shared" si="13"/>
        <v>-52.30348989</v>
      </c>
      <c r="U45" s="88">
        <f t="shared" si="14"/>
        <v>-52.41774711</v>
      </c>
      <c r="V45" s="91">
        <f t="shared" si="15"/>
        <v>0.5285332697</v>
      </c>
      <c r="W45" s="92">
        <f t="shared" si="16"/>
        <v>32.3875995</v>
      </c>
      <c r="X45" s="92">
        <f t="shared" si="17"/>
        <v>1.894993593</v>
      </c>
      <c r="Y45" s="92">
        <f>if(N45=1,(W45*(S45-V45))*'Säännöt ja ohjeet'!$B$54+X45,"")</f>
        <v>32.43434487</v>
      </c>
      <c r="Z45" s="92">
        <f t="shared" si="18"/>
        <v>0</v>
      </c>
      <c r="AA45" s="92">
        <f t="shared" si="19"/>
        <v>0.4714667303</v>
      </c>
      <c r="AB45" s="92">
        <f t="shared" si="20"/>
        <v>33.24457358</v>
      </c>
      <c r="AC45" s="92">
        <f t="shared" si="21"/>
        <v>1.967314449</v>
      </c>
      <c r="AD45" s="92">
        <f>if(N45=1,(AB45*(Z45-AA45))*'Säännöt ja ohjeet'!$B$54+AC45,"")</f>
        <v>-29.38010636</v>
      </c>
      <c r="AE45" s="93">
        <f t="shared" si="22"/>
        <v>11</v>
      </c>
      <c r="AF45" s="93">
        <f t="shared" si="23"/>
        <v>-9</v>
      </c>
      <c r="AG45" s="6"/>
      <c r="AH45" s="62"/>
      <c r="AI45" s="81">
        <f t="shared" ref="AI45:BH45" si="65">if($B45=AI$3,AI44+$Y45,if($C45=AI$3,AI44+$AD45,AI44))</f>
        <v>1145</v>
      </c>
      <c r="AJ45" s="81">
        <f t="shared" si="65"/>
        <v>1795.94836</v>
      </c>
      <c r="AK45" s="81">
        <f t="shared" si="65"/>
        <v>2387.709559</v>
      </c>
      <c r="AL45" s="81">
        <f t="shared" si="65"/>
        <v>1574.443048</v>
      </c>
      <c r="AM45" s="81">
        <f t="shared" si="65"/>
        <v>1548.791455</v>
      </c>
      <c r="AN45" s="81">
        <f t="shared" si="65"/>
        <v>1483.698391</v>
      </c>
      <c r="AO45" s="81">
        <f t="shared" si="65"/>
        <v>2249.842673</v>
      </c>
      <c r="AP45" s="81">
        <f t="shared" si="65"/>
        <v>1603.115449</v>
      </c>
      <c r="AQ45" s="81">
        <f t="shared" si="65"/>
        <v>1147.335494</v>
      </c>
      <c r="AR45" s="81">
        <f t="shared" si="65"/>
        <v>2199.103742</v>
      </c>
      <c r="AS45" s="81">
        <f t="shared" si="65"/>
        <v>1917.754482</v>
      </c>
      <c r="AT45" s="81">
        <f t="shared" si="65"/>
        <v>2312.394582</v>
      </c>
      <c r="AU45" s="81">
        <f t="shared" si="65"/>
        <v>2252.448429</v>
      </c>
      <c r="AV45" s="81">
        <f t="shared" si="65"/>
        <v>1931.69413</v>
      </c>
      <c r="AW45" s="81">
        <f t="shared" si="65"/>
        <v>1015.463624</v>
      </c>
      <c r="AX45" s="81">
        <f t="shared" si="65"/>
        <v>2237.113266</v>
      </c>
      <c r="AY45" s="81">
        <f t="shared" si="65"/>
        <v>1355.101221</v>
      </c>
      <c r="AZ45" s="81">
        <f t="shared" si="65"/>
        <v>2326.272905</v>
      </c>
      <c r="BA45" s="81">
        <f t="shared" si="65"/>
        <v>2146.935902</v>
      </c>
      <c r="BB45" s="81">
        <f t="shared" si="65"/>
        <v>693.189032</v>
      </c>
      <c r="BC45" s="81">
        <f t="shared" si="65"/>
        <v>768.9760492</v>
      </c>
      <c r="BD45" s="81">
        <f t="shared" si="65"/>
        <v>1690.538553</v>
      </c>
      <c r="BE45" s="81" t="str">
        <f t="shared" si="65"/>
        <v>#N/A</v>
      </c>
      <c r="BF45" s="81" t="str">
        <f t="shared" si="65"/>
        <v>#N/A</v>
      </c>
      <c r="BG45" s="81" t="str">
        <f t="shared" si="65"/>
        <v>#N/A</v>
      </c>
      <c r="BH45" s="81" t="str">
        <f t="shared" si="65"/>
        <v>#N/A</v>
      </c>
      <c r="BI45" s="82">
        <f t="shared" si="2"/>
        <v>1717.403197</v>
      </c>
    </row>
    <row r="46">
      <c r="A46" s="6"/>
      <c r="B46" s="83" t="s">
        <v>25</v>
      </c>
      <c r="C46" s="84" t="s">
        <v>48</v>
      </c>
      <c r="D46" s="84">
        <v>5.0</v>
      </c>
      <c r="E46" s="84" t="s">
        <v>25</v>
      </c>
      <c r="F46" s="86">
        <v>45648.0</v>
      </c>
      <c r="G46" s="87"/>
      <c r="H46" s="87" t="b">
        <f t="shared" si="3"/>
        <v>1</v>
      </c>
      <c r="I46" s="87" t="b">
        <f>if(iferror(match(B46,'Osallistujat ja seuranta'!$C$5:$C$24,0),0)&gt;0,TRUE,FALSE)</f>
        <v>1</v>
      </c>
      <c r="J46" s="87" t="b">
        <f>if(iferror(match(C46,'Osallistujat ja seuranta'!$C$5:$C$99,0),0)&gt;0,TRUE,FALSE)</f>
        <v>1</v>
      </c>
      <c r="K46" s="87" t="b">
        <f t="shared" si="4"/>
        <v>1</v>
      </c>
      <c r="L46" s="87" t="b">
        <f t="shared" si="5"/>
        <v>1</v>
      </c>
      <c r="M46" s="87" t="b">
        <f t="shared" si="6"/>
        <v>1</v>
      </c>
      <c r="N46" s="88">
        <f t="shared" si="7"/>
        <v>1</v>
      </c>
      <c r="O46" s="89">
        <f t="shared" si="62"/>
        <v>1548.791455</v>
      </c>
      <c r="P46" s="89">
        <f t="shared" si="63"/>
        <v>693.189032</v>
      </c>
      <c r="Q46" s="90">
        <f t="shared" si="10"/>
        <v>405.6024233</v>
      </c>
      <c r="R46" s="89">
        <f t="shared" si="11"/>
        <v>1143.189032</v>
      </c>
      <c r="S46" s="88">
        <f t="shared" si="12"/>
        <v>1</v>
      </c>
      <c r="T46" s="88">
        <f t="shared" si="13"/>
        <v>-52.27642998</v>
      </c>
      <c r="U46" s="88">
        <f t="shared" si="14"/>
        <v>-53.73470204</v>
      </c>
      <c r="V46" s="91">
        <f t="shared" si="15"/>
        <v>0.8112682491</v>
      </c>
      <c r="W46" s="92">
        <f t="shared" si="16"/>
        <v>32.18789642</v>
      </c>
      <c r="X46" s="92">
        <f t="shared" si="17"/>
        <v>1.87803807</v>
      </c>
      <c r="Y46" s="92">
        <f>if(N46=1,(W46*(S46-V46))*'Säännöt ja ohjeet'!$B$54+X46,"")</f>
        <v>14.02779417</v>
      </c>
      <c r="Z46" s="92">
        <f t="shared" si="18"/>
        <v>0</v>
      </c>
      <c r="AA46" s="92">
        <f t="shared" si="19"/>
        <v>0.1887317509</v>
      </c>
      <c r="AB46" s="92">
        <f t="shared" si="20"/>
        <v>60.83132418</v>
      </c>
      <c r="AC46" s="92">
        <f t="shared" si="21"/>
        <v>4.01702742</v>
      </c>
      <c r="AD46" s="92">
        <f>if(N46=1,(AB46*(Z46-AA46))*'Säännöt ja ohjeet'!$B$54+AC46,"")</f>
        <v>-18.94457722</v>
      </c>
      <c r="AE46" s="93">
        <f t="shared" si="22"/>
        <v>4</v>
      </c>
      <c r="AF46" s="93">
        <f t="shared" si="23"/>
        <v>-2</v>
      </c>
      <c r="AG46" s="6"/>
      <c r="AH46" s="62"/>
      <c r="AI46" s="81">
        <f t="shared" ref="AI46:BH46" si="66">if($B46=AI$3,AI45+$Y46,if($C46=AI$3,AI45+$AD46,AI45))</f>
        <v>1145</v>
      </c>
      <c r="AJ46" s="81">
        <f t="shared" si="66"/>
        <v>1795.94836</v>
      </c>
      <c r="AK46" s="81">
        <f t="shared" si="66"/>
        <v>2387.709559</v>
      </c>
      <c r="AL46" s="81">
        <f t="shared" si="66"/>
        <v>1574.443048</v>
      </c>
      <c r="AM46" s="81">
        <f t="shared" si="66"/>
        <v>1562.819249</v>
      </c>
      <c r="AN46" s="81">
        <f t="shared" si="66"/>
        <v>1483.698391</v>
      </c>
      <c r="AO46" s="81">
        <f t="shared" si="66"/>
        <v>2249.842673</v>
      </c>
      <c r="AP46" s="81">
        <f t="shared" si="66"/>
        <v>1603.115449</v>
      </c>
      <c r="AQ46" s="81">
        <f t="shared" si="66"/>
        <v>1147.335494</v>
      </c>
      <c r="AR46" s="81">
        <f t="shared" si="66"/>
        <v>2199.103742</v>
      </c>
      <c r="AS46" s="81">
        <f t="shared" si="66"/>
        <v>1917.754482</v>
      </c>
      <c r="AT46" s="81">
        <f t="shared" si="66"/>
        <v>2312.394582</v>
      </c>
      <c r="AU46" s="81">
        <f t="shared" si="66"/>
        <v>2252.448429</v>
      </c>
      <c r="AV46" s="81">
        <f t="shared" si="66"/>
        <v>1931.69413</v>
      </c>
      <c r="AW46" s="81">
        <f t="shared" si="66"/>
        <v>1015.463624</v>
      </c>
      <c r="AX46" s="81">
        <f t="shared" si="66"/>
        <v>2237.113266</v>
      </c>
      <c r="AY46" s="81">
        <f t="shared" si="66"/>
        <v>1355.101221</v>
      </c>
      <c r="AZ46" s="81">
        <f t="shared" si="66"/>
        <v>2326.272905</v>
      </c>
      <c r="BA46" s="81">
        <f t="shared" si="66"/>
        <v>2146.935902</v>
      </c>
      <c r="BB46" s="81">
        <f t="shared" si="66"/>
        <v>674.2444548</v>
      </c>
      <c r="BC46" s="81">
        <f t="shared" si="66"/>
        <v>768.9760492</v>
      </c>
      <c r="BD46" s="81">
        <f t="shared" si="66"/>
        <v>1690.538553</v>
      </c>
      <c r="BE46" s="81" t="str">
        <f t="shared" si="66"/>
        <v>#N/A</v>
      </c>
      <c r="BF46" s="81" t="str">
        <f t="shared" si="66"/>
        <v>#N/A</v>
      </c>
      <c r="BG46" s="81" t="str">
        <f t="shared" si="66"/>
        <v>#N/A</v>
      </c>
      <c r="BH46" s="81" t="str">
        <f t="shared" si="66"/>
        <v>#N/A</v>
      </c>
      <c r="BI46" s="82">
        <f t="shared" si="2"/>
        <v>1717.179707</v>
      </c>
    </row>
    <row r="47">
      <c r="A47" s="6"/>
      <c r="B47" s="83" t="s">
        <v>40</v>
      </c>
      <c r="C47" s="84" t="s">
        <v>25</v>
      </c>
      <c r="D47" s="84">
        <v>4.0</v>
      </c>
      <c r="E47" s="84" t="s">
        <v>40</v>
      </c>
      <c r="F47" s="86">
        <v>45648.0</v>
      </c>
      <c r="G47" s="87"/>
      <c r="H47" s="87" t="b">
        <f t="shared" si="3"/>
        <v>1</v>
      </c>
      <c r="I47" s="87" t="b">
        <f>if(iferror(match(B47,'Osallistujat ja seuranta'!$C$5:$C$24,0),0)&gt;0,TRUE,FALSE)</f>
        <v>1</v>
      </c>
      <c r="J47" s="87" t="b">
        <f>if(iferror(match(C47,'Osallistujat ja seuranta'!$C$5:$C$99,0),0)&gt;0,TRUE,FALSE)</f>
        <v>1</v>
      </c>
      <c r="K47" s="87" t="b">
        <f t="shared" si="4"/>
        <v>1</v>
      </c>
      <c r="L47" s="87" t="b">
        <f t="shared" si="5"/>
        <v>1</v>
      </c>
      <c r="M47" s="87" t="b">
        <f t="shared" si="6"/>
        <v>1</v>
      </c>
      <c r="N47" s="88">
        <f t="shared" si="7"/>
        <v>1</v>
      </c>
      <c r="O47" s="89">
        <f t="array" ref="O47">if(N47=1,index(41:41,1,match(B47,$3:$3,0)),"")</f>
        <v>1931.69413</v>
      </c>
      <c r="P47" s="89">
        <f t="array" ref="P47">if(N47=1,index(41:41,1,match(C47,$3:$3,0)),"")</f>
        <v>1562.819249</v>
      </c>
      <c r="Q47" s="90">
        <f t="shared" si="10"/>
        <v>18.87488023</v>
      </c>
      <c r="R47" s="89">
        <f t="shared" si="11"/>
        <v>1912.819249</v>
      </c>
      <c r="S47" s="88">
        <f t="shared" si="12"/>
        <v>1</v>
      </c>
      <c r="T47" s="88">
        <f t="shared" si="13"/>
        <v>-50.54930064</v>
      </c>
      <c r="U47" s="88">
        <f t="shared" si="14"/>
        <v>-50.64520111</v>
      </c>
      <c r="V47" s="91">
        <f t="shared" si="15"/>
        <v>0.5239567591</v>
      </c>
      <c r="W47" s="92">
        <f t="shared" si="16"/>
        <v>21.68927879</v>
      </c>
      <c r="X47" s="92">
        <f t="shared" si="17"/>
        <v>0.9227574106</v>
      </c>
      <c r="Y47" s="92">
        <f>if(N47=1,(W47*(S47-V47))*'Säännöt ja ohjeet'!$B$54+X47,"")</f>
        <v>21.57282655</v>
      </c>
      <c r="Z47" s="92">
        <f t="shared" si="18"/>
        <v>0</v>
      </c>
      <c r="AA47" s="92">
        <f t="shared" si="19"/>
        <v>0.4760432409</v>
      </c>
      <c r="AB47" s="92">
        <f t="shared" si="20"/>
        <v>31.77635073</v>
      </c>
      <c r="AC47" s="92">
        <f t="shared" si="21"/>
        <v>1.842971787</v>
      </c>
      <c r="AD47" s="92">
        <f>if(N47=1,(AB47*(Z47-AA47))*'Säännöt ja ohjeet'!$B$54+AC47,"")</f>
        <v>-28.41086218</v>
      </c>
      <c r="AE47" s="93">
        <f t="shared" si="22"/>
        <v>12</v>
      </c>
      <c r="AF47" s="93">
        <f t="shared" si="23"/>
        <v>-10</v>
      </c>
      <c r="AG47" s="6"/>
      <c r="AH47" s="62"/>
      <c r="AI47" s="81">
        <f t="shared" ref="AI47:BH47" si="67">if($B47=AI$3,AI41+$Y47,if($C47=AI$3,AI41+$AD47,AI41))</f>
        <v>1145</v>
      </c>
      <c r="AJ47" s="81">
        <f t="shared" si="67"/>
        <v>1795.94836</v>
      </c>
      <c r="AK47" s="81">
        <f t="shared" si="67"/>
        <v>2387.979416</v>
      </c>
      <c r="AL47" s="81">
        <f t="shared" si="67"/>
        <v>1574.443048</v>
      </c>
      <c r="AM47" s="81">
        <f t="shared" si="67"/>
        <v>1534.408387</v>
      </c>
      <c r="AN47" s="81">
        <f t="shared" si="67"/>
        <v>1483.698391</v>
      </c>
      <c r="AO47" s="81">
        <f t="shared" si="67"/>
        <v>2249.842673</v>
      </c>
      <c r="AP47" s="81">
        <f t="shared" si="67"/>
        <v>1603.115449</v>
      </c>
      <c r="AQ47" s="81">
        <f t="shared" si="67"/>
        <v>1147.335494</v>
      </c>
      <c r="AR47" s="81">
        <f t="shared" si="67"/>
        <v>2199.103742</v>
      </c>
      <c r="AS47" s="81">
        <f t="shared" si="67"/>
        <v>1917.754482</v>
      </c>
      <c r="AT47" s="81">
        <f t="shared" si="67"/>
        <v>2312.394582</v>
      </c>
      <c r="AU47" s="81">
        <f t="shared" si="67"/>
        <v>2252.448429</v>
      </c>
      <c r="AV47" s="81">
        <f t="shared" si="67"/>
        <v>1953.266956</v>
      </c>
      <c r="AW47" s="81">
        <f t="shared" si="67"/>
        <v>1015.463624</v>
      </c>
      <c r="AX47" s="81">
        <f t="shared" si="67"/>
        <v>2237.113266</v>
      </c>
      <c r="AY47" s="81">
        <f t="shared" si="67"/>
        <v>1355.101221</v>
      </c>
      <c r="AZ47" s="81">
        <f t="shared" si="67"/>
        <v>2326.272905</v>
      </c>
      <c r="BA47" s="81">
        <f t="shared" si="67"/>
        <v>2146.935902</v>
      </c>
      <c r="BB47" s="81">
        <f t="shared" si="67"/>
        <v>677.1571012</v>
      </c>
      <c r="BC47" s="81">
        <f t="shared" si="67"/>
        <v>768.9760492</v>
      </c>
      <c r="BD47" s="81">
        <f t="shared" si="67"/>
        <v>1690.538553</v>
      </c>
      <c r="BE47" s="81" t="str">
        <f t="shared" si="67"/>
        <v>#N/A</v>
      </c>
      <c r="BF47" s="81" t="str">
        <f t="shared" si="67"/>
        <v>#N/A</v>
      </c>
      <c r="BG47" s="81" t="str">
        <f t="shared" si="67"/>
        <v>#N/A</v>
      </c>
      <c r="BH47" s="81" t="str">
        <f t="shared" si="67"/>
        <v>#N/A</v>
      </c>
      <c r="BI47" s="82">
        <f t="shared" si="2"/>
        <v>1717.013547</v>
      </c>
    </row>
    <row r="48">
      <c r="A48" s="6"/>
      <c r="B48" s="83" t="s">
        <v>21</v>
      </c>
      <c r="C48" s="84" t="s">
        <v>44</v>
      </c>
      <c r="D48" s="84">
        <v>0.0</v>
      </c>
      <c r="E48" s="84" t="s">
        <v>21</v>
      </c>
      <c r="F48" s="86">
        <v>45653.0</v>
      </c>
      <c r="G48" s="87"/>
      <c r="H48" s="87" t="b">
        <f t="shared" si="3"/>
        <v>1</v>
      </c>
      <c r="I48" s="87" t="b">
        <f>if(iferror(match(B48,'Osallistujat ja seuranta'!$C$5:$C$24,0),0)&gt;0,TRUE,FALSE)</f>
        <v>1</v>
      </c>
      <c r="J48" s="87" t="b">
        <f>if(iferror(match(C48,'Osallistujat ja seuranta'!$C$5:$C$99,0),0)&gt;0,TRUE,FALSE)</f>
        <v>1</v>
      </c>
      <c r="K48" s="87" t="b">
        <f t="shared" si="4"/>
        <v>1</v>
      </c>
      <c r="L48" s="87" t="b">
        <f t="shared" si="5"/>
        <v>1</v>
      </c>
      <c r="M48" s="87" t="b">
        <f t="shared" si="6"/>
        <v>1</v>
      </c>
      <c r="N48" s="88">
        <f t="shared" si="7"/>
        <v>1</v>
      </c>
      <c r="O48" s="89">
        <f t="shared" ref="O48:O180" si="69">if(N48=1,index(47:47,1,match(B48,$3:$3,0)),"")</f>
        <v>2387.979416</v>
      </c>
      <c r="P48" s="89">
        <f t="shared" ref="P48:P180" si="70">if(N48=1,index(47:47,1,match(C48,$3:$3,0)),"")</f>
        <v>2237.113266</v>
      </c>
      <c r="Q48" s="90">
        <f t="shared" si="10"/>
        <v>150.8661499</v>
      </c>
      <c r="R48" s="89">
        <f t="shared" si="11"/>
        <v>2237.113266</v>
      </c>
      <c r="S48" s="88">
        <f t="shared" si="12"/>
        <v>1</v>
      </c>
      <c r="T48" s="88">
        <f t="shared" si="13"/>
        <v>-47.70963792</v>
      </c>
      <c r="U48" s="88">
        <f t="shared" si="14"/>
        <v>-48.78120674</v>
      </c>
      <c r="V48" s="91">
        <f t="shared" si="15"/>
        <v>0.7448951466</v>
      </c>
      <c r="W48" s="92">
        <f t="shared" si="16"/>
        <v>11.3333795</v>
      </c>
      <c r="X48" s="92">
        <f t="shared" si="17"/>
        <v>0.057479918</v>
      </c>
      <c r="Y48" s="92">
        <f>if(N48=1,(W48*(S48-V48))*'Säännöt ja ohjeet'!$B$54+X48,"")</f>
        <v>5.839880151</v>
      </c>
      <c r="Z48" s="92">
        <f t="shared" si="18"/>
        <v>0</v>
      </c>
      <c r="AA48" s="92">
        <f t="shared" si="19"/>
        <v>0.2551048534</v>
      </c>
      <c r="AB48" s="92">
        <f t="shared" si="20"/>
        <v>14.47875387</v>
      </c>
      <c r="AC48" s="92">
        <f t="shared" si="21"/>
        <v>0.2323039701</v>
      </c>
      <c r="AD48" s="92">
        <f>if(N48=1,(AB48*(Z48-AA48))*'Säännöt ja ohjeet'!$B$54+AC48,"")</f>
        <v>-7.154896797</v>
      </c>
      <c r="AE48" s="93">
        <f t="shared" si="22"/>
        <v>8</v>
      </c>
      <c r="AF48" s="93">
        <f t="shared" si="23"/>
        <v>-6</v>
      </c>
      <c r="AG48" s="6"/>
      <c r="AH48" s="62"/>
      <c r="AI48" s="81">
        <f t="shared" ref="AI48:BH48" si="68">if($B48=AI$3,AI47+$Y48,if($C48=AI$3,AI47+$AD48,AI47))</f>
        <v>1145</v>
      </c>
      <c r="AJ48" s="81">
        <f t="shared" si="68"/>
        <v>1795.94836</v>
      </c>
      <c r="AK48" s="81">
        <f t="shared" si="68"/>
        <v>2393.819296</v>
      </c>
      <c r="AL48" s="81">
        <f t="shared" si="68"/>
        <v>1574.443048</v>
      </c>
      <c r="AM48" s="81">
        <f t="shared" si="68"/>
        <v>1534.408387</v>
      </c>
      <c r="AN48" s="81">
        <f t="shared" si="68"/>
        <v>1483.698391</v>
      </c>
      <c r="AO48" s="81">
        <f t="shared" si="68"/>
        <v>2249.842673</v>
      </c>
      <c r="AP48" s="81">
        <f t="shared" si="68"/>
        <v>1603.115449</v>
      </c>
      <c r="AQ48" s="81">
        <f t="shared" si="68"/>
        <v>1147.335494</v>
      </c>
      <c r="AR48" s="81">
        <f t="shared" si="68"/>
        <v>2199.103742</v>
      </c>
      <c r="AS48" s="81">
        <f t="shared" si="68"/>
        <v>1917.754482</v>
      </c>
      <c r="AT48" s="81">
        <f t="shared" si="68"/>
        <v>2312.394582</v>
      </c>
      <c r="AU48" s="81">
        <f t="shared" si="68"/>
        <v>2252.448429</v>
      </c>
      <c r="AV48" s="81">
        <f t="shared" si="68"/>
        <v>1953.266956</v>
      </c>
      <c r="AW48" s="81">
        <f t="shared" si="68"/>
        <v>1015.463624</v>
      </c>
      <c r="AX48" s="81">
        <f t="shared" si="68"/>
        <v>2229.958369</v>
      </c>
      <c r="AY48" s="81">
        <f t="shared" si="68"/>
        <v>1355.101221</v>
      </c>
      <c r="AZ48" s="81">
        <f t="shared" si="68"/>
        <v>2326.272905</v>
      </c>
      <c r="BA48" s="81">
        <f t="shared" si="68"/>
        <v>2146.935902</v>
      </c>
      <c r="BB48" s="81">
        <f t="shared" si="68"/>
        <v>677.1571012</v>
      </c>
      <c r="BC48" s="81">
        <f t="shared" si="68"/>
        <v>768.9760492</v>
      </c>
      <c r="BD48" s="81">
        <f t="shared" si="68"/>
        <v>1690.538553</v>
      </c>
      <c r="BE48" s="81" t="str">
        <f t="shared" si="68"/>
        <v>#N/A</v>
      </c>
      <c r="BF48" s="81" t="str">
        <f t="shared" si="68"/>
        <v>#N/A</v>
      </c>
      <c r="BG48" s="81" t="str">
        <f t="shared" si="68"/>
        <v>#N/A</v>
      </c>
      <c r="BH48" s="81" t="str">
        <f t="shared" si="68"/>
        <v>#N/A</v>
      </c>
      <c r="BI48" s="82">
        <f t="shared" si="2"/>
        <v>1716.953773</v>
      </c>
    </row>
    <row r="49">
      <c r="A49" s="6"/>
      <c r="B49" s="83" t="s">
        <v>21</v>
      </c>
      <c r="C49" s="84" t="s">
        <v>44</v>
      </c>
      <c r="D49" s="84">
        <v>0.0</v>
      </c>
      <c r="E49" s="84" t="s">
        <v>21</v>
      </c>
      <c r="F49" s="86">
        <v>45653.0</v>
      </c>
      <c r="G49" s="87"/>
      <c r="H49" s="87" t="b">
        <f t="shared" si="3"/>
        <v>1</v>
      </c>
      <c r="I49" s="87" t="b">
        <f>if(iferror(match(B49,'Osallistujat ja seuranta'!$C$5:$C$24,0),0)&gt;0,TRUE,FALSE)</f>
        <v>1</v>
      </c>
      <c r="J49" s="87" t="b">
        <f>if(iferror(match(C49,'Osallistujat ja seuranta'!$C$5:$C$99,0),0)&gt;0,TRUE,FALSE)</f>
        <v>1</v>
      </c>
      <c r="K49" s="87" t="b">
        <f t="shared" si="4"/>
        <v>1</v>
      </c>
      <c r="L49" s="87" t="b">
        <f t="shared" si="5"/>
        <v>1</v>
      </c>
      <c r="M49" s="87" t="b">
        <f t="shared" si="6"/>
        <v>1</v>
      </c>
      <c r="N49" s="88">
        <f t="shared" si="7"/>
        <v>1</v>
      </c>
      <c r="O49" s="89">
        <f t="shared" si="69"/>
        <v>2393.819296</v>
      </c>
      <c r="P49" s="89">
        <f t="shared" si="70"/>
        <v>2229.958369</v>
      </c>
      <c r="Q49" s="90">
        <f t="shared" si="10"/>
        <v>163.8609268</v>
      </c>
      <c r="R49" s="89">
        <f t="shared" si="11"/>
        <v>2229.958369</v>
      </c>
      <c r="S49" s="88">
        <f t="shared" si="12"/>
        <v>1</v>
      </c>
      <c r="T49" s="88">
        <f t="shared" si="13"/>
        <v>-47.66467117</v>
      </c>
      <c r="U49" s="88">
        <f t="shared" si="14"/>
        <v>-48.82816984</v>
      </c>
      <c r="V49" s="91">
        <f t="shared" si="15"/>
        <v>0.7619678595</v>
      </c>
      <c r="W49" s="92">
        <f t="shared" si="16"/>
        <v>11.21749032</v>
      </c>
      <c r="X49" s="92">
        <f t="shared" si="17"/>
        <v>0.05393172357</v>
      </c>
      <c r="Y49" s="92">
        <f>if(N49=1,(W49*(S49-V49))*'Säännöt ja ohjeet'!$B$54+X49,"")</f>
        <v>5.394178185</v>
      </c>
      <c r="Z49" s="92">
        <f t="shared" si="18"/>
        <v>0</v>
      </c>
      <c r="AA49" s="92">
        <f t="shared" si="19"/>
        <v>0.2380321405</v>
      </c>
      <c r="AB49" s="92">
        <f t="shared" si="20"/>
        <v>14.63501212</v>
      </c>
      <c r="AC49" s="92">
        <f t="shared" si="21"/>
        <v>0.2447623779</v>
      </c>
      <c r="AD49" s="92">
        <f>if(N49=1,(AB49*(Z49-AA49))*'Säännöt ja ohjeet'!$B$54+AC49,"")</f>
        <v>-6.722444142</v>
      </c>
      <c r="AE49" s="93">
        <f t="shared" si="22"/>
        <v>8</v>
      </c>
      <c r="AF49" s="93">
        <f t="shared" si="23"/>
        <v>-6</v>
      </c>
      <c r="AG49" s="6"/>
      <c r="AH49" s="62"/>
      <c r="AI49" s="81">
        <f t="shared" ref="AI49:BH49" si="71">if($B49=AI$3,AI48+$Y49,if($C49=AI$3,AI48+$AD49,AI48))</f>
        <v>1145</v>
      </c>
      <c r="AJ49" s="81">
        <f t="shared" si="71"/>
        <v>1795.94836</v>
      </c>
      <c r="AK49" s="81">
        <f t="shared" si="71"/>
        <v>2399.213474</v>
      </c>
      <c r="AL49" s="81">
        <f t="shared" si="71"/>
        <v>1574.443048</v>
      </c>
      <c r="AM49" s="81">
        <f t="shared" si="71"/>
        <v>1534.408387</v>
      </c>
      <c r="AN49" s="81">
        <f t="shared" si="71"/>
        <v>1483.698391</v>
      </c>
      <c r="AO49" s="81">
        <f t="shared" si="71"/>
        <v>2249.842673</v>
      </c>
      <c r="AP49" s="81">
        <f t="shared" si="71"/>
        <v>1603.115449</v>
      </c>
      <c r="AQ49" s="81">
        <f t="shared" si="71"/>
        <v>1147.335494</v>
      </c>
      <c r="AR49" s="81">
        <f t="shared" si="71"/>
        <v>2199.103742</v>
      </c>
      <c r="AS49" s="81">
        <f t="shared" si="71"/>
        <v>1917.754482</v>
      </c>
      <c r="AT49" s="81">
        <f t="shared" si="71"/>
        <v>2312.394582</v>
      </c>
      <c r="AU49" s="81">
        <f t="shared" si="71"/>
        <v>2252.448429</v>
      </c>
      <c r="AV49" s="81">
        <f t="shared" si="71"/>
        <v>1953.266956</v>
      </c>
      <c r="AW49" s="81">
        <f t="shared" si="71"/>
        <v>1015.463624</v>
      </c>
      <c r="AX49" s="81">
        <f t="shared" si="71"/>
        <v>2223.235925</v>
      </c>
      <c r="AY49" s="81">
        <f t="shared" si="71"/>
        <v>1355.101221</v>
      </c>
      <c r="AZ49" s="81">
        <f t="shared" si="71"/>
        <v>2326.272905</v>
      </c>
      <c r="BA49" s="81">
        <f t="shared" si="71"/>
        <v>2146.935902</v>
      </c>
      <c r="BB49" s="81">
        <f t="shared" si="71"/>
        <v>677.1571012</v>
      </c>
      <c r="BC49" s="81">
        <f t="shared" si="71"/>
        <v>768.9760492</v>
      </c>
      <c r="BD49" s="81">
        <f t="shared" si="71"/>
        <v>1690.538553</v>
      </c>
      <c r="BE49" s="81" t="str">
        <f t="shared" si="71"/>
        <v>#N/A</v>
      </c>
      <c r="BF49" s="81" t="str">
        <f t="shared" si="71"/>
        <v>#N/A</v>
      </c>
      <c r="BG49" s="81" t="str">
        <f t="shared" si="71"/>
        <v>#N/A</v>
      </c>
      <c r="BH49" s="81" t="str">
        <f t="shared" si="71"/>
        <v>#N/A</v>
      </c>
      <c r="BI49" s="82">
        <f t="shared" si="2"/>
        <v>1716.893398</v>
      </c>
    </row>
    <row r="50">
      <c r="A50" s="6"/>
      <c r="B50" s="83" t="s">
        <v>21</v>
      </c>
      <c r="C50" s="84" t="s">
        <v>44</v>
      </c>
      <c r="D50" s="84">
        <v>0.0</v>
      </c>
      <c r="E50" s="84" t="s">
        <v>21</v>
      </c>
      <c r="F50" s="86">
        <v>45653.0</v>
      </c>
      <c r="G50" s="87"/>
      <c r="H50" s="87" t="b">
        <f t="shared" si="3"/>
        <v>1</v>
      </c>
      <c r="I50" s="87" t="b">
        <f>if(iferror(match(B50,'Osallistujat ja seuranta'!$C$5:$C$24,0),0)&gt;0,TRUE,FALSE)</f>
        <v>1</v>
      </c>
      <c r="J50" s="87" t="b">
        <f>if(iferror(match(C50,'Osallistujat ja seuranta'!$C$5:$C$99,0),0)&gt;0,TRUE,FALSE)</f>
        <v>1</v>
      </c>
      <c r="K50" s="87" t="b">
        <f t="shared" si="4"/>
        <v>1</v>
      </c>
      <c r="L50" s="87" t="b">
        <f t="shared" si="5"/>
        <v>1</v>
      </c>
      <c r="M50" s="87" t="b">
        <f t="shared" si="6"/>
        <v>1</v>
      </c>
      <c r="N50" s="88">
        <f t="shared" si="7"/>
        <v>1</v>
      </c>
      <c r="O50" s="89">
        <f t="shared" si="69"/>
        <v>2399.213474</v>
      </c>
      <c r="P50" s="89">
        <f t="shared" si="70"/>
        <v>2223.235925</v>
      </c>
      <c r="Q50" s="90">
        <f t="shared" si="10"/>
        <v>175.9775491</v>
      </c>
      <c r="R50" s="89">
        <f t="shared" si="11"/>
        <v>2223.235925</v>
      </c>
      <c r="S50" s="88">
        <f t="shared" si="12"/>
        <v>1</v>
      </c>
      <c r="T50" s="88">
        <f t="shared" si="13"/>
        <v>-47.6228781</v>
      </c>
      <c r="U50" s="88">
        <f t="shared" si="14"/>
        <v>-48.87200917</v>
      </c>
      <c r="V50" s="91">
        <f t="shared" si="15"/>
        <v>0.7771494097</v>
      </c>
      <c r="W50" s="92">
        <f t="shared" si="16"/>
        <v>11.11084316</v>
      </c>
      <c r="X50" s="92">
        <f t="shared" si="17"/>
        <v>0.05082539108</v>
      </c>
      <c r="Y50" s="92">
        <f>if(N50=1,(W50*(S50-V50))*'Säännöt ja ohjeet'!$B$54+X50,"")</f>
        <v>5.002941304</v>
      </c>
      <c r="Z50" s="92">
        <f t="shared" si="18"/>
        <v>0</v>
      </c>
      <c r="AA50" s="92">
        <f t="shared" si="19"/>
        <v>0.2228505903</v>
      </c>
      <c r="AB50" s="92">
        <f t="shared" si="20"/>
        <v>14.78239826</v>
      </c>
      <c r="AC50" s="92">
        <f t="shared" si="21"/>
        <v>0.2567705785</v>
      </c>
      <c r="AD50" s="92">
        <f>if(N50=1,(AB50*(Z50-AA50))*'Säännöt ja ohjeet'!$B$54+AC50,"")</f>
        <v>-6.33176178</v>
      </c>
      <c r="AE50" s="93">
        <f t="shared" si="22"/>
        <v>8</v>
      </c>
      <c r="AF50" s="93">
        <f t="shared" si="23"/>
        <v>-6</v>
      </c>
      <c r="AG50" s="6"/>
      <c r="AH50" s="62"/>
      <c r="AI50" s="81">
        <f t="shared" ref="AI50:BH50" si="72">if($B50=AI$3,AI49+$Y50,if($C50=AI$3,AI49+$AD50,AI49))</f>
        <v>1145</v>
      </c>
      <c r="AJ50" s="81">
        <f t="shared" si="72"/>
        <v>1795.94836</v>
      </c>
      <c r="AK50" s="81">
        <f t="shared" si="72"/>
        <v>2404.216415</v>
      </c>
      <c r="AL50" s="81">
        <f t="shared" si="72"/>
        <v>1574.443048</v>
      </c>
      <c r="AM50" s="81">
        <f t="shared" si="72"/>
        <v>1534.408387</v>
      </c>
      <c r="AN50" s="81">
        <f t="shared" si="72"/>
        <v>1483.698391</v>
      </c>
      <c r="AO50" s="81">
        <f t="shared" si="72"/>
        <v>2249.842673</v>
      </c>
      <c r="AP50" s="81">
        <f t="shared" si="72"/>
        <v>1603.115449</v>
      </c>
      <c r="AQ50" s="81">
        <f t="shared" si="72"/>
        <v>1147.335494</v>
      </c>
      <c r="AR50" s="81">
        <f t="shared" si="72"/>
        <v>2199.103742</v>
      </c>
      <c r="AS50" s="81">
        <f t="shared" si="72"/>
        <v>1917.754482</v>
      </c>
      <c r="AT50" s="81">
        <f t="shared" si="72"/>
        <v>2312.394582</v>
      </c>
      <c r="AU50" s="81">
        <f t="shared" si="72"/>
        <v>2252.448429</v>
      </c>
      <c r="AV50" s="81">
        <f t="shared" si="72"/>
        <v>1953.266956</v>
      </c>
      <c r="AW50" s="81">
        <f t="shared" si="72"/>
        <v>1015.463624</v>
      </c>
      <c r="AX50" s="81">
        <f t="shared" si="72"/>
        <v>2216.904163</v>
      </c>
      <c r="AY50" s="81">
        <f t="shared" si="72"/>
        <v>1355.101221</v>
      </c>
      <c r="AZ50" s="81">
        <f t="shared" si="72"/>
        <v>2326.272905</v>
      </c>
      <c r="BA50" s="81">
        <f t="shared" si="72"/>
        <v>2146.935902</v>
      </c>
      <c r="BB50" s="81">
        <f t="shared" si="72"/>
        <v>677.1571012</v>
      </c>
      <c r="BC50" s="81">
        <f t="shared" si="72"/>
        <v>768.9760492</v>
      </c>
      <c r="BD50" s="81">
        <f t="shared" si="72"/>
        <v>1690.538553</v>
      </c>
      <c r="BE50" s="81" t="str">
        <f t="shared" si="72"/>
        <v>#N/A</v>
      </c>
      <c r="BF50" s="81" t="str">
        <f t="shared" si="72"/>
        <v>#N/A</v>
      </c>
      <c r="BG50" s="81" t="str">
        <f t="shared" si="72"/>
        <v>#N/A</v>
      </c>
      <c r="BH50" s="81" t="str">
        <f t="shared" si="72"/>
        <v>#N/A</v>
      </c>
      <c r="BI50" s="82">
        <f t="shared" si="2"/>
        <v>1716.832997</v>
      </c>
    </row>
    <row r="51">
      <c r="A51" s="6"/>
      <c r="B51" s="83" t="s">
        <v>21</v>
      </c>
      <c r="C51" s="84" t="s">
        <v>40</v>
      </c>
      <c r="D51" s="84">
        <v>3.0</v>
      </c>
      <c r="E51" s="84" t="s">
        <v>40</v>
      </c>
      <c r="F51" s="86">
        <v>45653.0</v>
      </c>
      <c r="G51" s="87"/>
      <c r="H51" s="87" t="b">
        <f t="shared" si="3"/>
        <v>1</v>
      </c>
      <c r="I51" s="87" t="b">
        <f>if(iferror(match(B51,'Osallistujat ja seuranta'!$C$5:$C$24,0),0)&gt;0,TRUE,FALSE)</f>
        <v>1</v>
      </c>
      <c r="J51" s="87" t="b">
        <f>if(iferror(match(C51,'Osallistujat ja seuranta'!$C$5:$C$99,0),0)&gt;0,TRUE,FALSE)</f>
        <v>1</v>
      </c>
      <c r="K51" s="87" t="b">
        <f t="shared" si="4"/>
        <v>1</v>
      </c>
      <c r="L51" s="87" t="b">
        <f t="shared" si="5"/>
        <v>1</v>
      </c>
      <c r="M51" s="87" t="b">
        <f t="shared" si="6"/>
        <v>1</v>
      </c>
      <c r="N51" s="88">
        <f t="shared" si="7"/>
        <v>1</v>
      </c>
      <c r="O51" s="89">
        <f t="shared" si="69"/>
        <v>2404.216415</v>
      </c>
      <c r="P51" s="89">
        <f t="shared" si="70"/>
        <v>1953.266956</v>
      </c>
      <c r="Q51" s="90">
        <f t="shared" si="10"/>
        <v>200.9494592</v>
      </c>
      <c r="R51" s="89">
        <f t="shared" si="11"/>
        <v>2203.266956</v>
      </c>
      <c r="S51" s="88">
        <f t="shared" si="12"/>
        <v>0</v>
      </c>
      <c r="T51" s="88">
        <f t="shared" si="13"/>
        <v>-47.58389194</v>
      </c>
      <c r="U51" s="88">
        <f t="shared" si="14"/>
        <v>-49.00063756</v>
      </c>
      <c r="V51" s="91">
        <f t="shared" si="15"/>
        <v>0.8048277245</v>
      </c>
      <c r="W51" s="92">
        <f t="shared" si="16"/>
        <v>11.01227293</v>
      </c>
      <c r="X51" s="92">
        <f t="shared" si="17"/>
        <v>0.04808594232</v>
      </c>
      <c r="Y51" s="92">
        <f>if(N51=1,(W51*(S51-V51))*'Säännöt ja ohjeet'!$B$54+X51,"")</f>
        <v>-17.67787918</v>
      </c>
      <c r="Z51" s="92">
        <f t="shared" si="18"/>
        <v>1</v>
      </c>
      <c r="AA51" s="92">
        <f t="shared" si="19"/>
        <v>0.1951722755</v>
      </c>
      <c r="AB51" s="92">
        <f t="shared" si="20"/>
        <v>21.14474407</v>
      </c>
      <c r="AC51" s="92">
        <f t="shared" si="21"/>
        <v>0.8694381324</v>
      </c>
      <c r="AD51" s="92">
        <f>if(N51=1,(AB51*(Z51-AA51))*'Säännöt ja ohjeet'!$B$54+AC51,"")</f>
        <v>34.90519064</v>
      </c>
      <c r="AE51" s="93">
        <f t="shared" si="22"/>
        <v>-12</v>
      </c>
      <c r="AF51" s="93">
        <f t="shared" si="23"/>
        <v>14</v>
      </c>
      <c r="AG51" s="6"/>
      <c r="AH51" s="62"/>
      <c r="AI51" s="81">
        <f t="shared" ref="AI51:BH51" si="73">if($B51=AI$3,AI50+$Y51,if($C51=AI$3,AI50+$AD51,AI50))</f>
        <v>1145</v>
      </c>
      <c r="AJ51" s="81">
        <f t="shared" si="73"/>
        <v>1795.94836</v>
      </c>
      <c r="AK51" s="81">
        <f t="shared" si="73"/>
        <v>2386.538536</v>
      </c>
      <c r="AL51" s="81">
        <f t="shared" si="73"/>
        <v>1574.443048</v>
      </c>
      <c r="AM51" s="81">
        <f t="shared" si="73"/>
        <v>1534.408387</v>
      </c>
      <c r="AN51" s="81">
        <f t="shared" si="73"/>
        <v>1483.698391</v>
      </c>
      <c r="AO51" s="81">
        <f t="shared" si="73"/>
        <v>2249.842673</v>
      </c>
      <c r="AP51" s="81">
        <f t="shared" si="73"/>
        <v>1603.115449</v>
      </c>
      <c r="AQ51" s="81">
        <f t="shared" si="73"/>
        <v>1147.335494</v>
      </c>
      <c r="AR51" s="81">
        <f t="shared" si="73"/>
        <v>2199.103742</v>
      </c>
      <c r="AS51" s="81">
        <f t="shared" si="73"/>
        <v>1917.754482</v>
      </c>
      <c r="AT51" s="81">
        <f t="shared" si="73"/>
        <v>2312.394582</v>
      </c>
      <c r="AU51" s="81">
        <f t="shared" si="73"/>
        <v>2252.448429</v>
      </c>
      <c r="AV51" s="81">
        <f t="shared" si="73"/>
        <v>1988.172147</v>
      </c>
      <c r="AW51" s="81">
        <f t="shared" si="73"/>
        <v>1015.463624</v>
      </c>
      <c r="AX51" s="81">
        <f t="shared" si="73"/>
        <v>2216.904163</v>
      </c>
      <c r="AY51" s="81">
        <f t="shared" si="73"/>
        <v>1355.101221</v>
      </c>
      <c r="AZ51" s="81">
        <f t="shared" si="73"/>
        <v>2326.272905</v>
      </c>
      <c r="BA51" s="81">
        <f t="shared" si="73"/>
        <v>2146.935902</v>
      </c>
      <c r="BB51" s="81">
        <f t="shared" si="73"/>
        <v>677.1571012</v>
      </c>
      <c r="BC51" s="81">
        <f t="shared" si="73"/>
        <v>768.9760492</v>
      </c>
      <c r="BD51" s="81">
        <f t="shared" si="73"/>
        <v>1690.538553</v>
      </c>
      <c r="BE51" s="81" t="str">
        <f t="shared" si="73"/>
        <v>#N/A</v>
      </c>
      <c r="BF51" s="81" t="str">
        <f t="shared" si="73"/>
        <v>#N/A</v>
      </c>
      <c r="BG51" s="81" t="str">
        <f t="shared" si="73"/>
        <v>#N/A</v>
      </c>
      <c r="BH51" s="81" t="str">
        <f t="shared" si="73"/>
        <v>#N/A</v>
      </c>
      <c r="BI51" s="82">
        <f t="shared" si="2"/>
        <v>1717.616056</v>
      </c>
    </row>
    <row r="52">
      <c r="A52" s="6"/>
      <c r="B52" s="83" t="s">
        <v>37</v>
      </c>
      <c r="C52" s="84" t="s">
        <v>25</v>
      </c>
      <c r="D52" s="84">
        <v>8.0</v>
      </c>
      <c r="E52" s="84" t="s">
        <v>37</v>
      </c>
      <c r="F52" s="86">
        <v>45655.0</v>
      </c>
      <c r="G52" s="87"/>
      <c r="H52" s="87" t="b">
        <f t="shared" si="3"/>
        <v>1</v>
      </c>
      <c r="I52" s="87" t="b">
        <f>if(iferror(match(B52,'Osallistujat ja seuranta'!$C$5:$C$24,0),0)&gt;0,TRUE,FALSE)</f>
        <v>1</v>
      </c>
      <c r="J52" s="87" t="b">
        <f>if(iferror(match(C52,'Osallistujat ja seuranta'!$C$5:$C$99,0),0)&gt;0,TRUE,FALSE)</f>
        <v>1</v>
      </c>
      <c r="K52" s="87" t="b">
        <f t="shared" si="4"/>
        <v>1</v>
      </c>
      <c r="L52" s="87" t="b">
        <f t="shared" si="5"/>
        <v>1</v>
      </c>
      <c r="M52" s="87" t="b">
        <f t="shared" si="6"/>
        <v>1</v>
      </c>
      <c r="N52" s="88">
        <f t="shared" si="7"/>
        <v>1</v>
      </c>
      <c r="O52" s="89">
        <f t="shared" si="69"/>
        <v>2312.394582</v>
      </c>
      <c r="P52" s="89">
        <f t="shared" si="70"/>
        <v>1534.408387</v>
      </c>
      <c r="Q52" s="90">
        <f t="shared" si="10"/>
        <v>27.98619469</v>
      </c>
      <c r="R52" s="89">
        <f t="shared" si="11"/>
        <v>2284.408387</v>
      </c>
      <c r="S52" s="88">
        <f t="shared" si="12"/>
        <v>1</v>
      </c>
      <c r="T52" s="88">
        <f t="shared" si="13"/>
        <v>-48.2669827</v>
      </c>
      <c r="U52" s="88">
        <f t="shared" si="14"/>
        <v>-48.46258614</v>
      </c>
      <c r="V52" s="91">
        <f t="shared" si="15"/>
        <v>0.5487455378</v>
      </c>
      <c r="W52" s="92">
        <f t="shared" si="16"/>
        <v>12.87317132</v>
      </c>
      <c r="X52" s="92">
        <f t="shared" si="17"/>
        <v>0.1237357096</v>
      </c>
      <c r="Y52" s="92">
        <f>if(N52=1,(W52*(S52-V52))*'Säännöt ja ohjeet'!$B$54+X52,"")</f>
        <v>11.74188771</v>
      </c>
      <c r="Z52" s="92">
        <f t="shared" si="18"/>
        <v>0</v>
      </c>
      <c r="AA52" s="92">
        <f t="shared" si="19"/>
        <v>0.4512544622</v>
      </c>
      <c r="AB52" s="92">
        <f t="shared" si="20"/>
        <v>32.61192375</v>
      </c>
      <c r="AC52" s="92">
        <f t="shared" si="21"/>
        <v>1.913992991</v>
      </c>
      <c r="AD52" s="92">
        <f>if(N52=1,(AB52*(Z52-AA52))*'Säännöt ja ohjeet'!$B$54+AC52,"")</f>
        <v>-27.51855923</v>
      </c>
      <c r="AE52" s="93">
        <f t="shared" si="22"/>
        <v>12</v>
      </c>
      <c r="AF52" s="93">
        <f t="shared" si="23"/>
        <v>-10</v>
      </c>
      <c r="AG52" s="6"/>
      <c r="AH52" s="62"/>
      <c r="AI52" s="81">
        <f t="shared" ref="AI52:BH52" si="74">if($B52=AI$3,AI51+$Y52,if($C52=AI$3,AI51+$AD52,AI51))</f>
        <v>1145</v>
      </c>
      <c r="AJ52" s="81">
        <f t="shared" si="74"/>
        <v>1795.94836</v>
      </c>
      <c r="AK52" s="81">
        <f t="shared" si="74"/>
        <v>2386.538536</v>
      </c>
      <c r="AL52" s="81">
        <f t="shared" si="74"/>
        <v>1574.443048</v>
      </c>
      <c r="AM52" s="81">
        <f t="shared" si="74"/>
        <v>1506.889828</v>
      </c>
      <c r="AN52" s="81">
        <f t="shared" si="74"/>
        <v>1483.698391</v>
      </c>
      <c r="AO52" s="81">
        <f t="shared" si="74"/>
        <v>2249.842673</v>
      </c>
      <c r="AP52" s="81">
        <f t="shared" si="74"/>
        <v>1603.115449</v>
      </c>
      <c r="AQ52" s="81">
        <f t="shared" si="74"/>
        <v>1147.335494</v>
      </c>
      <c r="AR52" s="81">
        <f t="shared" si="74"/>
        <v>2199.103742</v>
      </c>
      <c r="AS52" s="81">
        <f t="shared" si="74"/>
        <v>1917.754482</v>
      </c>
      <c r="AT52" s="81">
        <f t="shared" si="74"/>
        <v>2324.13647</v>
      </c>
      <c r="AU52" s="81">
        <f t="shared" si="74"/>
        <v>2252.448429</v>
      </c>
      <c r="AV52" s="81">
        <f t="shared" si="74"/>
        <v>1988.172147</v>
      </c>
      <c r="AW52" s="81">
        <f t="shared" si="74"/>
        <v>1015.463624</v>
      </c>
      <c r="AX52" s="81">
        <f t="shared" si="74"/>
        <v>2216.904163</v>
      </c>
      <c r="AY52" s="81">
        <f t="shared" si="74"/>
        <v>1355.101221</v>
      </c>
      <c r="AZ52" s="81">
        <f t="shared" si="74"/>
        <v>2326.272905</v>
      </c>
      <c r="BA52" s="81">
        <f t="shared" si="74"/>
        <v>2146.935902</v>
      </c>
      <c r="BB52" s="81">
        <f t="shared" si="74"/>
        <v>677.1571012</v>
      </c>
      <c r="BC52" s="81">
        <f t="shared" si="74"/>
        <v>768.9760492</v>
      </c>
      <c r="BD52" s="81">
        <f t="shared" si="74"/>
        <v>1690.538553</v>
      </c>
      <c r="BE52" s="81" t="str">
        <f t="shared" si="74"/>
        <v>#N/A</v>
      </c>
      <c r="BF52" s="81" t="str">
        <f t="shared" si="74"/>
        <v>#N/A</v>
      </c>
      <c r="BG52" s="81" t="str">
        <f t="shared" si="74"/>
        <v>#N/A</v>
      </c>
      <c r="BH52" s="81" t="str">
        <f t="shared" si="74"/>
        <v>#N/A</v>
      </c>
      <c r="BI52" s="82">
        <f t="shared" si="2"/>
        <v>1716.898935</v>
      </c>
    </row>
    <row r="53">
      <c r="A53" s="6"/>
      <c r="B53" s="83" t="s">
        <v>21</v>
      </c>
      <c r="C53" s="84" t="s">
        <v>39</v>
      </c>
      <c r="D53" s="84">
        <v>0.0</v>
      </c>
      <c r="E53" s="84" t="s">
        <v>21</v>
      </c>
      <c r="F53" s="86">
        <v>45655.0</v>
      </c>
      <c r="G53" s="87"/>
      <c r="H53" s="87" t="b">
        <f t="shared" si="3"/>
        <v>1</v>
      </c>
      <c r="I53" s="87" t="b">
        <f>if(iferror(match(B53,'Osallistujat ja seuranta'!$C$5:$C$24,0),0)&gt;0,TRUE,FALSE)</f>
        <v>1</v>
      </c>
      <c r="J53" s="87" t="b">
        <f>if(iferror(match(C53,'Osallistujat ja seuranta'!$C$5:$C$99,0),0)&gt;0,TRUE,FALSE)</f>
        <v>1</v>
      </c>
      <c r="K53" s="87" t="b">
        <f t="shared" si="4"/>
        <v>1</v>
      </c>
      <c r="L53" s="87" t="b">
        <f t="shared" si="5"/>
        <v>1</v>
      </c>
      <c r="M53" s="87" t="b">
        <f t="shared" si="6"/>
        <v>1</v>
      </c>
      <c r="N53" s="88">
        <f t="shared" si="7"/>
        <v>1</v>
      </c>
      <c r="O53" s="89">
        <f t="shared" si="69"/>
        <v>2386.538536</v>
      </c>
      <c r="P53" s="89">
        <f t="shared" si="70"/>
        <v>2252.448429</v>
      </c>
      <c r="Q53" s="90">
        <f t="shared" si="10"/>
        <v>134.0901072</v>
      </c>
      <c r="R53" s="89">
        <f t="shared" si="11"/>
        <v>2252.448429</v>
      </c>
      <c r="S53" s="88">
        <f t="shared" si="12"/>
        <v>1</v>
      </c>
      <c r="T53" s="88">
        <f t="shared" si="13"/>
        <v>-47.72068833</v>
      </c>
      <c r="U53" s="88">
        <f t="shared" si="14"/>
        <v>-48.67947618</v>
      </c>
      <c r="V53" s="91">
        <f t="shared" si="15"/>
        <v>0.7228790475</v>
      </c>
      <c r="W53" s="92">
        <f t="shared" si="16"/>
        <v>11.36204162</v>
      </c>
      <c r="X53" s="92">
        <f t="shared" si="17"/>
        <v>0.05838580167</v>
      </c>
      <c r="Y53" s="92">
        <f>if(N53=1,(W53*(S53-V53))*'Säännöt ja ohjeet'!$B$54+X53,"")</f>
        <v>6.355705392</v>
      </c>
      <c r="Z53" s="92">
        <f t="shared" si="18"/>
        <v>0</v>
      </c>
      <c r="AA53" s="92">
        <f t="shared" si="19"/>
        <v>0.2771209525</v>
      </c>
      <c r="AB53" s="92">
        <f t="shared" si="20"/>
        <v>14.14596785</v>
      </c>
      <c r="AC53" s="92">
        <f t="shared" si="21"/>
        <v>0.2067744816</v>
      </c>
      <c r="AD53" s="92">
        <f>if(N53=1,(AB53*(Z53-AA53))*'Säännöt ja ohjeet'!$B$54+AC53,"")</f>
        <v>-7.633513691</v>
      </c>
      <c r="AE53" s="93">
        <f t="shared" si="22"/>
        <v>9</v>
      </c>
      <c r="AF53" s="93">
        <f t="shared" si="23"/>
        <v>-7</v>
      </c>
      <c r="AG53" s="6"/>
      <c r="AH53" s="62"/>
      <c r="AI53" s="81">
        <f t="shared" ref="AI53:BH53" si="75">if($B53=AI$3,AI52+$Y53,if($C53=AI$3,AI52+$AD53,AI52))</f>
        <v>1145</v>
      </c>
      <c r="AJ53" s="81">
        <f t="shared" si="75"/>
        <v>1795.94836</v>
      </c>
      <c r="AK53" s="81">
        <f t="shared" si="75"/>
        <v>2392.894242</v>
      </c>
      <c r="AL53" s="81">
        <f t="shared" si="75"/>
        <v>1574.443048</v>
      </c>
      <c r="AM53" s="81">
        <f t="shared" si="75"/>
        <v>1506.889828</v>
      </c>
      <c r="AN53" s="81">
        <f t="shared" si="75"/>
        <v>1483.698391</v>
      </c>
      <c r="AO53" s="81">
        <f t="shared" si="75"/>
        <v>2249.842673</v>
      </c>
      <c r="AP53" s="81">
        <f t="shared" si="75"/>
        <v>1603.115449</v>
      </c>
      <c r="AQ53" s="81">
        <f t="shared" si="75"/>
        <v>1147.335494</v>
      </c>
      <c r="AR53" s="81">
        <f t="shared" si="75"/>
        <v>2199.103742</v>
      </c>
      <c r="AS53" s="81">
        <f t="shared" si="75"/>
        <v>1917.754482</v>
      </c>
      <c r="AT53" s="81">
        <f t="shared" si="75"/>
        <v>2324.13647</v>
      </c>
      <c r="AU53" s="81">
        <f t="shared" si="75"/>
        <v>2244.814915</v>
      </c>
      <c r="AV53" s="81">
        <f t="shared" si="75"/>
        <v>1988.172147</v>
      </c>
      <c r="AW53" s="81">
        <f t="shared" si="75"/>
        <v>1015.463624</v>
      </c>
      <c r="AX53" s="81">
        <f t="shared" si="75"/>
        <v>2216.904163</v>
      </c>
      <c r="AY53" s="81">
        <f t="shared" si="75"/>
        <v>1355.101221</v>
      </c>
      <c r="AZ53" s="81">
        <f t="shared" si="75"/>
        <v>2326.272905</v>
      </c>
      <c r="BA53" s="81">
        <f t="shared" si="75"/>
        <v>2146.935902</v>
      </c>
      <c r="BB53" s="81">
        <f t="shared" si="75"/>
        <v>677.1571012</v>
      </c>
      <c r="BC53" s="81">
        <f t="shared" si="75"/>
        <v>768.9760492</v>
      </c>
      <c r="BD53" s="81">
        <f t="shared" si="75"/>
        <v>1690.538553</v>
      </c>
      <c r="BE53" s="81" t="str">
        <f t="shared" si="75"/>
        <v>#N/A</v>
      </c>
      <c r="BF53" s="81" t="str">
        <f t="shared" si="75"/>
        <v>#N/A</v>
      </c>
      <c r="BG53" s="81" t="str">
        <f t="shared" si="75"/>
        <v>#N/A</v>
      </c>
      <c r="BH53" s="81" t="str">
        <f t="shared" si="75"/>
        <v>#N/A</v>
      </c>
      <c r="BI53" s="82">
        <f t="shared" si="2"/>
        <v>1716.840853</v>
      </c>
    </row>
    <row r="54">
      <c r="A54" s="6"/>
      <c r="B54" s="83" t="s">
        <v>21</v>
      </c>
      <c r="C54" s="84" t="s">
        <v>40</v>
      </c>
      <c r="D54" s="84">
        <v>3.0</v>
      </c>
      <c r="E54" s="84" t="s">
        <v>21</v>
      </c>
      <c r="F54" s="86">
        <v>45655.0</v>
      </c>
      <c r="G54" s="87"/>
      <c r="H54" s="87" t="b">
        <f t="shared" si="3"/>
        <v>1</v>
      </c>
      <c r="I54" s="87" t="b">
        <f>if(iferror(match(B54,'Osallistujat ja seuranta'!$C$5:$C$24,0),0)&gt;0,TRUE,FALSE)</f>
        <v>1</v>
      </c>
      <c r="J54" s="87" t="b">
        <f>if(iferror(match(C54,'Osallistujat ja seuranta'!$C$5:$C$99,0),0)&gt;0,TRUE,FALSE)</f>
        <v>1</v>
      </c>
      <c r="K54" s="87" t="b">
        <f t="shared" si="4"/>
        <v>1</v>
      </c>
      <c r="L54" s="87" t="b">
        <f t="shared" si="5"/>
        <v>1</v>
      </c>
      <c r="M54" s="87" t="b">
        <f t="shared" si="6"/>
        <v>1</v>
      </c>
      <c r="N54" s="88">
        <f t="shared" si="7"/>
        <v>1</v>
      </c>
      <c r="O54" s="89">
        <f t="shared" si="69"/>
        <v>2392.894242</v>
      </c>
      <c r="P54" s="89">
        <f t="shared" si="70"/>
        <v>1988.172147</v>
      </c>
      <c r="Q54" s="90">
        <f t="shared" si="10"/>
        <v>154.7220948</v>
      </c>
      <c r="R54" s="89">
        <f t="shared" si="11"/>
        <v>2238.172147</v>
      </c>
      <c r="S54" s="88">
        <f t="shared" si="12"/>
        <v>1</v>
      </c>
      <c r="T54" s="88">
        <f t="shared" si="13"/>
        <v>-47.67181332</v>
      </c>
      <c r="U54" s="88">
        <f t="shared" si="14"/>
        <v>-48.77422964</v>
      </c>
      <c r="V54" s="91">
        <f t="shared" si="15"/>
        <v>0.7507125778</v>
      </c>
      <c r="W54" s="92">
        <f t="shared" si="16"/>
        <v>11.23581772</v>
      </c>
      <c r="X54" s="92">
        <f t="shared" si="17"/>
        <v>0.05448075606</v>
      </c>
      <c r="Y54" s="92">
        <f>if(N54=1,(W54*(S54-V54))*'Säännöt ja ohjeet'!$B$54+X54,"")</f>
        <v>5.656376828</v>
      </c>
      <c r="Z54" s="92">
        <f t="shared" si="18"/>
        <v>0</v>
      </c>
      <c r="AA54" s="92">
        <f t="shared" si="19"/>
        <v>0.2492874222</v>
      </c>
      <c r="AB54" s="92">
        <f t="shared" si="20"/>
        <v>20.27472458</v>
      </c>
      <c r="AC54" s="92">
        <f t="shared" si="21"/>
        <v>0.7835861339</v>
      </c>
      <c r="AD54" s="92">
        <f>if(N54=1,(AB54*(Z54-AA54))*'Säännöt ja ohjeet'!$B$54+AC54,"")</f>
        <v>-9.324881517</v>
      </c>
      <c r="AE54" s="93">
        <f t="shared" si="22"/>
        <v>9</v>
      </c>
      <c r="AF54" s="93">
        <f t="shared" si="23"/>
        <v>-7</v>
      </c>
      <c r="AG54" s="6"/>
      <c r="AH54" s="62"/>
      <c r="AI54" s="81">
        <f t="shared" ref="AI54:BH54" si="76">if($B54=AI$3,AI53+$Y54,if($C54=AI$3,AI53+$AD54,AI53))</f>
        <v>1145</v>
      </c>
      <c r="AJ54" s="81">
        <f t="shared" si="76"/>
        <v>1795.94836</v>
      </c>
      <c r="AK54" s="81">
        <f t="shared" si="76"/>
        <v>2398.550618</v>
      </c>
      <c r="AL54" s="81">
        <f t="shared" si="76"/>
        <v>1574.443048</v>
      </c>
      <c r="AM54" s="81">
        <f t="shared" si="76"/>
        <v>1506.889828</v>
      </c>
      <c r="AN54" s="81">
        <f t="shared" si="76"/>
        <v>1483.698391</v>
      </c>
      <c r="AO54" s="81">
        <f t="shared" si="76"/>
        <v>2249.842673</v>
      </c>
      <c r="AP54" s="81">
        <f t="shared" si="76"/>
        <v>1603.115449</v>
      </c>
      <c r="AQ54" s="81">
        <f t="shared" si="76"/>
        <v>1147.335494</v>
      </c>
      <c r="AR54" s="81">
        <f t="shared" si="76"/>
        <v>2199.103742</v>
      </c>
      <c r="AS54" s="81">
        <f t="shared" si="76"/>
        <v>1917.754482</v>
      </c>
      <c r="AT54" s="81">
        <f t="shared" si="76"/>
        <v>2324.13647</v>
      </c>
      <c r="AU54" s="81">
        <f t="shared" si="76"/>
        <v>2244.814915</v>
      </c>
      <c r="AV54" s="81">
        <f t="shared" si="76"/>
        <v>1978.847265</v>
      </c>
      <c r="AW54" s="81">
        <f t="shared" si="76"/>
        <v>1015.463624</v>
      </c>
      <c r="AX54" s="81">
        <f t="shared" si="76"/>
        <v>2216.904163</v>
      </c>
      <c r="AY54" s="81">
        <f t="shared" si="76"/>
        <v>1355.101221</v>
      </c>
      <c r="AZ54" s="81">
        <f t="shared" si="76"/>
        <v>2326.272905</v>
      </c>
      <c r="BA54" s="81">
        <f t="shared" si="76"/>
        <v>2146.935902</v>
      </c>
      <c r="BB54" s="81">
        <f t="shared" si="76"/>
        <v>677.1571012</v>
      </c>
      <c r="BC54" s="81">
        <f t="shared" si="76"/>
        <v>768.9760492</v>
      </c>
      <c r="BD54" s="81">
        <f t="shared" si="76"/>
        <v>1690.538553</v>
      </c>
      <c r="BE54" s="81" t="str">
        <f t="shared" si="76"/>
        <v>#N/A</v>
      </c>
      <c r="BF54" s="81" t="str">
        <f t="shared" si="76"/>
        <v>#N/A</v>
      </c>
      <c r="BG54" s="81" t="str">
        <f t="shared" si="76"/>
        <v>#N/A</v>
      </c>
      <c r="BH54" s="81" t="str">
        <f t="shared" si="76"/>
        <v>#N/A</v>
      </c>
      <c r="BI54" s="82">
        <f t="shared" si="2"/>
        <v>1716.674102</v>
      </c>
    </row>
    <row r="55">
      <c r="A55" s="6"/>
      <c r="B55" s="83" t="s">
        <v>21</v>
      </c>
      <c r="C55" s="84" t="s">
        <v>37</v>
      </c>
      <c r="D55" s="84">
        <v>0.0</v>
      </c>
      <c r="E55" s="84" t="s">
        <v>37</v>
      </c>
      <c r="F55" s="86">
        <v>45655.0</v>
      </c>
      <c r="G55" s="87"/>
      <c r="H55" s="87" t="b">
        <f t="shared" si="3"/>
        <v>1</v>
      </c>
      <c r="I55" s="87" t="b">
        <f>if(iferror(match(B55,'Osallistujat ja seuranta'!$C$5:$C$24,0),0)&gt;0,TRUE,FALSE)</f>
        <v>1</v>
      </c>
      <c r="J55" s="87" t="b">
        <f>if(iferror(match(C55,'Osallistujat ja seuranta'!$C$5:$C$99,0),0)&gt;0,TRUE,FALSE)</f>
        <v>1</v>
      </c>
      <c r="K55" s="87" t="b">
        <f t="shared" si="4"/>
        <v>1</v>
      </c>
      <c r="L55" s="87" t="b">
        <f t="shared" si="5"/>
        <v>1</v>
      </c>
      <c r="M55" s="87" t="b">
        <f t="shared" si="6"/>
        <v>1</v>
      </c>
      <c r="N55" s="88">
        <f t="shared" si="7"/>
        <v>1</v>
      </c>
      <c r="O55" s="89">
        <f t="shared" si="69"/>
        <v>2398.550618</v>
      </c>
      <c r="P55" s="89">
        <f t="shared" si="70"/>
        <v>2324.13647</v>
      </c>
      <c r="Q55" s="90">
        <f t="shared" si="10"/>
        <v>74.41414879</v>
      </c>
      <c r="R55" s="89">
        <f t="shared" si="11"/>
        <v>2324.13647</v>
      </c>
      <c r="S55" s="88">
        <f t="shared" si="12"/>
        <v>0</v>
      </c>
      <c r="T55" s="88">
        <f t="shared" si="13"/>
        <v>-47.62802724</v>
      </c>
      <c r="U55" s="88">
        <f t="shared" si="14"/>
        <v>-48.18325926</v>
      </c>
      <c r="V55" s="91">
        <f t="shared" si="15"/>
        <v>0.6353486044</v>
      </c>
      <c r="W55" s="92">
        <f t="shared" si="16"/>
        <v>11.12392774</v>
      </c>
      <c r="X55" s="92">
        <f t="shared" si="17"/>
        <v>0.05119846087</v>
      </c>
      <c r="Y55" s="92">
        <f>if(N55=1,(W55*(S55-V55))*'Säännöt ja ohjeet'!$B$54+X55,"")</f>
        <v>-14.08394547</v>
      </c>
      <c r="Z55" s="92">
        <f t="shared" si="18"/>
        <v>1</v>
      </c>
      <c r="AA55" s="92">
        <f t="shared" si="19"/>
        <v>0.3646513956</v>
      </c>
      <c r="AB55" s="92">
        <f t="shared" si="20"/>
        <v>12.62916239</v>
      </c>
      <c r="AC55" s="92">
        <f t="shared" si="21"/>
        <v>0.1107259308</v>
      </c>
      <c r="AD55" s="92">
        <f>if(N55=1,(AB55*(Z55-AA55))*'Säännöt ja ohjeet'!$B$54+AC55,"")</f>
        <v>16.15856733</v>
      </c>
      <c r="AE55" s="93">
        <f t="shared" si="22"/>
        <v>-10</v>
      </c>
      <c r="AF55" s="93">
        <f t="shared" si="23"/>
        <v>12</v>
      </c>
      <c r="AG55" s="6"/>
      <c r="AH55" s="62"/>
      <c r="AI55" s="81">
        <f t="shared" ref="AI55:BH55" si="77">if($B55=AI$3,AI54+$Y55,if($C55=AI$3,AI54+$AD55,AI54))</f>
        <v>1145</v>
      </c>
      <c r="AJ55" s="81">
        <f t="shared" si="77"/>
        <v>1795.94836</v>
      </c>
      <c r="AK55" s="81">
        <f t="shared" si="77"/>
        <v>2384.466673</v>
      </c>
      <c r="AL55" s="81">
        <f t="shared" si="77"/>
        <v>1574.443048</v>
      </c>
      <c r="AM55" s="81">
        <f t="shared" si="77"/>
        <v>1506.889828</v>
      </c>
      <c r="AN55" s="81">
        <f t="shared" si="77"/>
        <v>1483.698391</v>
      </c>
      <c r="AO55" s="81">
        <f t="shared" si="77"/>
        <v>2249.842673</v>
      </c>
      <c r="AP55" s="81">
        <f t="shared" si="77"/>
        <v>1603.115449</v>
      </c>
      <c r="AQ55" s="81">
        <f t="shared" si="77"/>
        <v>1147.335494</v>
      </c>
      <c r="AR55" s="81">
        <f t="shared" si="77"/>
        <v>2199.103742</v>
      </c>
      <c r="AS55" s="81">
        <f t="shared" si="77"/>
        <v>1917.754482</v>
      </c>
      <c r="AT55" s="81">
        <f t="shared" si="77"/>
        <v>2340.295037</v>
      </c>
      <c r="AU55" s="81">
        <f t="shared" si="77"/>
        <v>2244.814915</v>
      </c>
      <c r="AV55" s="81">
        <f t="shared" si="77"/>
        <v>1978.847265</v>
      </c>
      <c r="AW55" s="81">
        <f t="shared" si="77"/>
        <v>1015.463624</v>
      </c>
      <c r="AX55" s="81">
        <f t="shared" si="77"/>
        <v>2216.904163</v>
      </c>
      <c r="AY55" s="81">
        <f t="shared" si="77"/>
        <v>1355.101221</v>
      </c>
      <c r="AZ55" s="81">
        <f t="shared" si="77"/>
        <v>2326.272905</v>
      </c>
      <c r="BA55" s="81">
        <f t="shared" si="77"/>
        <v>2146.935902</v>
      </c>
      <c r="BB55" s="81">
        <f t="shared" si="77"/>
        <v>677.1571012</v>
      </c>
      <c r="BC55" s="81">
        <f t="shared" si="77"/>
        <v>768.9760492</v>
      </c>
      <c r="BD55" s="81">
        <f t="shared" si="77"/>
        <v>1690.538553</v>
      </c>
      <c r="BE55" s="81" t="str">
        <f t="shared" si="77"/>
        <v>#N/A</v>
      </c>
      <c r="BF55" s="81" t="str">
        <f t="shared" si="77"/>
        <v>#N/A</v>
      </c>
      <c r="BG55" s="81" t="str">
        <f t="shared" si="77"/>
        <v>#N/A</v>
      </c>
      <c r="BH55" s="81" t="str">
        <f t="shared" si="77"/>
        <v>#N/A</v>
      </c>
      <c r="BI55" s="82">
        <f t="shared" si="2"/>
        <v>1716.768403</v>
      </c>
    </row>
    <row r="56">
      <c r="A56" s="6"/>
      <c r="B56" s="83" t="s">
        <v>25</v>
      </c>
      <c r="C56" s="84" t="s">
        <v>48</v>
      </c>
      <c r="D56" s="84">
        <v>5.0</v>
      </c>
      <c r="E56" s="84" t="s">
        <v>25</v>
      </c>
      <c r="F56" s="86">
        <v>45662.0</v>
      </c>
      <c r="G56" s="87"/>
      <c r="H56" s="87" t="b">
        <f t="shared" si="3"/>
        <v>1</v>
      </c>
      <c r="I56" s="87" t="b">
        <f>if(iferror(match(B56,'Osallistujat ja seuranta'!$C$5:$C$24,0),0)&gt;0,TRUE,FALSE)</f>
        <v>1</v>
      </c>
      <c r="J56" s="87" t="b">
        <f>if(iferror(match(C56,'Osallistujat ja seuranta'!$C$5:$C$99,0),0)&gt;0,TRUE,FALSE)</f>
        <v>1</v>
      </c>
      <c r="K56" s="87" t="b">
        <f t="shared" si="4"/>
        <v>1</v>
      </c>
      <c r="L56" s="87" t="b">
        <f t="shared" si="5"/>
        <v>1</v>
      </c>
      <c r="M56" s="87" t="b">
        <f t="shared" si="6"/>
        <v>1</v>
      </c>
      <c r="N56" s="88">
        <f t="shared" si="7"/>
        <v>1</v>
      </c>
      <c r="O56" s="89">
        <f t="shared" si="69"/>
        <v>1506.889828</v>
      </c>
      <c r="P56" s="89">
        <f t="shared" si="70"/>
        <v>677.1571012</v>
      </c>
      <c r="Q56" s="90">
        <f t="shared" si="10"/>
        <v>379.7327269</v>
      </c>
      <c r="R56" s="89">
        <f t="shared" si="11"/>
        <v>1127.157101</v>
      </c>
      <c r="S56" s="88">
        <f t="shared" si="12"/>
        <v>1</v>
      </c>
      <c r="T56" s="88">
        <f t="shared" si="13"/>
        <v>-52.44194842</v>
      </c>
      <c r="U56" s="88">
        <f t="shared" si="14"/>
        <v>-53.78654177</v>
      </c>
      <c r="V56" s="91">
        <f t="shared" si="15"/>
        <v>0.7932443004</v>
      </c>
      <c r="W56" s="92">
        <f t="shared" si="16"/>
        <v>33.4289831</v>
      </c>
      <c r="X56" s="92">
        <f t="shared" si="17"/>
        <v>1.982785326</v>
      </c>
      <c r="Y56" s="92">
        <f>if(N56=1,(W56*(S56-V56))*'Säännöt ja ohjeet'!$B$54+X56,"")</f>
        <v>15.80605091</v>
      </c>
      <c r="Z56" s="92">
        <f t="shared" si="18"/>
        <v>0</v>
      </c>
      <c r="AA56" s="92">
        <f t="shared" si="19"/>
        <v>0.2067556996</v>
      </c>
      <c r="AB56" s="92">
        <f t="shared" si="20"/>
        <v>61.43100951</v>
      </c>
      <c r="AC56" s="92">
        <f t="shared" si="21"/>
        <v>4.057107247</v>
      </c>
      <c r="AD56" s="92">
        <f>if(N56=1,(AB56*(Z56-AA56))*'Säännöt ja ohjeet'!$B$54+AC56,"")</f>
        <v>-21.34531545</v>
      </c>
      <c r="AE56" s="93">
        <f t="shared" si="22"/>
        <v>5</v>
      </c>
      <c r="AF56" s="93">
        <f t="shared" si="23"/>
        <v>-3</v>
      </c>
      <c r="AG56" s="6"/>
      <c r="AH56" s="62"/>
      <c r="AI56" s="81">
        <f t="shared" ref="AI56:BH56" si="78">if($B56=AI$3,AI55+$Y56,if($C56=AI$3,AI55+$AD56,AI55))</f>
        <v>1145</v>
      </c>
      <c r="AJ56" s="81">
        <f t="shared" si="78"/>
        <v>1795.94836</v>
      </c>
      <c r="AK56" s="81">
        <f t="shared" si="78"/>
        <v>2384.466673</v>
      </c>
      <c r="AL56" s="81">
        <f t="shared" si="78"/>
        <v>1574.443048</v>
      </c>
      <c r="AM56" s="81">
        <f t="shared" si="78"/>
        <v>1522.695879</v>
      </c>
      <c r="AN56" s="81">
        <f t="shared" si="78"/>
        <v>1483.698391</v>
      </c>
      <c r="AO56" s="81">
        <f t="shared" si="78"/>
        <v>2249.842673</v>
      </c>
      <c r="AP56" s="81">
        <f t="shared" si="78"/>
        <v>1603.115449</v>
      </c>
      <c r="AQ56" s="81">
        <f t="shared" si="78"/>
        <v>1147.335494</v>
      </c>
      <c r="AR56" s="81">
        <f t="shared" si="78"/>
        <v>2199.103742</v>
      </c>
      <c r="AS56" s="81">
        <f t="shared" si="78"/>
        <v>1917.754482</v>
      </c>
      <c r="AT56" s="81">
        <f t="shared" si="78"/>
        <v>2340.295037</v>
      </c>
      <c r="AU56" s="81">
        <f t="shared" si="78"/>
        <v>2244.814915</v>
      </c>
      <c r="AV56" s="81">
        <f t="shared" si="78"/>
        <v>1978.847265</v>
      </c>
      <c r="AW56" s="81">
        <f t="shared" si="78"/>
        <v>1015.463624</v>
      </c>
      <c r="AX56" s="81">
        <f t="shared" si="78"/>
        <v>2216.904163</v>
      </c>
      <c r="AY56" s="81">
        <f t="shared" si="78"/>
        <v>1355.101221</v>
      </c>
      <c r="AZ56" s="81">
        <f t="shared" si="78"/>
        <v>2326.272905</v>
      </c>
      <c r="BA56" s="81">
        <f t="shared" si="78"/>
        <v>2146.935902</v>
      </c>
      <c r="BB56" s="81">
        <f t="shared" si="78"/>
        <v>655.8117858</v>
      </c>
      <c r="BC56" s="81">
        <f t="shared" si="78"/>
        <v>768.9760492</v>
      </c>
      <c r="BD56" s="81">
        <f t="shared" si="78"/>
        <v>1690.538553</v>
      </c>
      <c r="BE56" s="81" t="str">
        <f t="shared" si="78"/>
        <v>#N/A</v>
      </c>
      <c r="BF56" s="81" t="str">
        <f t="shared" si="78"/>
        <v>#N/A</v>
      </c>
      <c r="BG56" s="81" t="str">
        <f t="shared" si="78"/>
        <v>#N/A</v>
      </c>
      <c r="BH56" s="81" t="str">
        <f t="shared" si="78"/>
        <v>#N/A</v>
      </c>
      <c r="BI56" s="82">
        <f t="shared" si="2"/>
        <v>1716.516619</v>
      </c>
    </row>
    <row r="57">
      <c r="A57" s="6"/>
      <c r="B57" s="83" t="s">
        <v>23</v>
      </c>
      <c r="C57" s="84" t="s">
        <v>26</v>
      </c>
      <c r="D57" s="84">
        <v>0.0</v>
      </c>
      <c r="E57" s="84" t="s">
        <v>23</v>
      </c>
      <c r="F57" s="86">
        <v>45662.0</v>
      </c>
      <c r="G57" s="87"/>
      <c r="H57" s="87" t="b">
        <f t="shared" si="3"/>
        <v>1</v>
      </c>
      <c r="I57" s="87" t="b">
        <f>if(iferror(match(B57,'Osallistujat ja seuranta'!$C$5:$C$24,0),0)&gt;0,TRUE,FALSE)</f>
        <v>1</v>
      </c>
      <c r="J57" s="87" t="b">
        <f>if(iferror(match(C57,'Osallistujat ja seuranta'!$C$5:$C$99,0),0)&gt;0,TRUE,FALSE)</f>
        <v>1</v>
      </c>
      <c r="K57" s="87" t="b">
        <f t="shared" si="4"/>
        <v>1</v>
      </c>
      <c r="L57" s="87" t="b">
        <f t="shared" si="5"/>
        <v>1</v>
      </c>
      <c r="M57" s="87" t="b">
        <f t="shared" si="6"/>
        <v>1</v>
      </c>
      <c r="N57" s="88">
        <f t="shared" si="7"/>
        <v>1</v>
      </c>
      <c r="O57" s="89">
        <f t="shared" si="69"/>
        <v>1574.443048</v>
      </c>
      <c r="P57" s="89">
        <f t="shared" si="70"/>
        <v>1483.698391</v>
      </c>
      <c r="Q57" s="90">
        <f t="shared" si="10"/>
        <v>90.74465669</v>
      </c>
      <c r="R57" s="89">
        <f t="shared" si="11"/>
        <v>1483.698391</v>
      </c>
      <c r="S57" s="88">
        <f t="shared" si="12"/>
        <v>1</v>
      </c>
      <c r="T57" s="88">
        <f t="shared" si="13"/>
        <v>-52.17313604</v>
      </c>
      <c r="U57" s="88">
        <f t="shared" si="14"/>
        <v>-52.53190341</v>
      </c>
      <c r="V57" s="91">
        <f t="shared" si="15"/>
        <v>0.5887420163</v>
      </c>
      <c r="W57" s="92">
        <f t="shared" si="16"/>
        <v>31.43683991</v>
      </c>
      <c r="X57" s="92">
        <f t="shared" si="17"/>
        <v>1.813915405</v>
      </c>
      <c r="Y57" s="92">
        <f>if(N57=1,(W57*(S57-V57))*'Säännöt ja ohjeet'!$B$54+X57,"")</f>
        <v>27.67121819</v>
      </c>
      <c r="Z57" s="92">
        <f t="shared" si="18"/>
        <v>0</v>
      </c>
      <c r="AA57" s="92">
        <f t="shared" si="19"/>
        <v>0.4112579837</v>
      </c>
      <c r="AB57" s="92">
        <f t="shared" si="20"/>
        <v>34.123436</v>
      </c>
      <c r="AC57" s="92">
        <f t="shared" si="21"/>
        <v>2.040761428</v>
      </c>
      <c r="AD57" s="92">
        <f>if(N57=1,(AB57*(Z57-AA57))*'Säännöt ja ohjeet'!$B$54+AC57,"")</f>
        <v>-26.02630954</v>
      </c>
      <c r="AE57" s="93">
        <f t="shared" si="22"/>
        <v>10</v>
      </c>
      <c r="AF57" s="93">
        <f t="shared" si="23"/>
        <v>-8</v>
      </c>
      <c r="AG57" s="6"/>
      <c r="AH57" s="62"/>
      <c r="AI57" s="81">
        <f t="shared" ref="AI57:BH57" si="79">if($B57=AI$3,AI56+$Y57,if($C57=AI$3,AI56+$AD57,AI56))</f>
        <v>1145</v>
      </c>
      <c r="AJ57" s="81">
        <f t="shared" si="79"/>
        <v>1795.94836</v>
      </c>
      <c r="AK57" s="81">
        <f t="shared" si="79"/>
        <v>2384.466673</v>
      </c>
      <c r="AL57" s="81">
        <f t="shared" si="79"/>
        <v>1602.114266</v>
      </c>
      <c r="AM57" s="81">
        <f t="shared" si="79"/>
        <v>1522.695879</v>
      </c>
      <c r="AN57" s="81">
        <f t="shared" si="79"/>
        <v>1457.672082</v>
      </c>
      <c r="AO57" s="81">
        <f t="shared" si="79"/>
        <v>2249.842673</v>
      </c>
      <c r="AP57" s="81">
        <f t="shared" si="79"/>
        <v>1603.115449</v>
      </c>
      <c r="AQ57" s="81">
        <f t="shared" si="79"/>
        <v>1147.335494</v>
      </c>
      <c r="AR57" s="81">
        <f t="shared" si="79"/>
        <v>2199.103742</v>
      </c>
      <c r="AS57" s="81">
        <f t="shared" si="79"/>
        <v>1917.754482</v>
      </c>
      <c r="AT57" s="81">
        <f t="shared" si="79"/>
        <v>2340.295037</v>
      </c>
      <c r="AU57" s="81">
        <f t="shared" si="79"/>
        <v>2244.814915</v>
      </c>
      <c r="AV57" s="81">
        <f t="shared" si="79"/>
        <v>1978.847265</v>
      </c>
      <c r="AW57" s="81">
        <f t="shared" si="79"/>
        <v>1015.463624</v>
      </c>
      <c r="AX57" s="81">
        <f t="shared" si="79"/>
        <v>2216.904163</v>
      </c>
      <c r="AY57" s="81">
        <f t="shared" si="79"/>
        <v>1355.101221</v>
      </c>
      <c r="AZ57" s="81">
        <f t="shared" si="79"/>
        <v>2326.272905</v>
      </c>
      <c r="BA57" s="81">
        <f t="shared" si="79"/>
        <v>2146.935902</v>
      </c>
      <c r="BB57" s="81">
        <f t="shared" si="79"/>
        <v>655.8117858</v>
      </c>
      <c r="BC57" s="81">
        <f t="shared" si="79"/>
        <v>768.9760492</v>
      </c>
      <c r="BD57" s="81">
        <f t="shared" si="79"/>
        <v>1690.538553</v>
      </c>
      <c r="BE57" s="81" t="str">
        <f t="shared" si="79"/>
        <v>#N/A</v>
      </c>
      <c r="BF57" s="81" t="str">
        <f t="shared" si="79"/>
        <v>#N/A</v>
      </c>
      <c r="BG57" s="81" t="str">
        <f t="shared" si="79"/>
        <v>#N/A</v>
      </c>
      <c r="BH57" s="81" t="str">
        <f t="shared" si="79"/>
        <v>#N/A</v>
      </c>
      <c r="BI57" s="82">
        <f t="shared" si="2"/>
        <v>1716.591387</v>
      </c>
    </row>
    <row r="58">
      <c r="A58" s="6"/>
      <c r="B58" s="83" t="s">
        <v>21</v>
      </c>
      <c r="C58" s="84" t="s">
        <v>46</v>
      </c>
      <c r="D58" s="84">
        <v>0.0</v>
      </c>
      <c r="E58" s="84" t="s">
        <v>21</v>
      </c>
      <c r="F58" s="86">
        <v>45668.0</v>
      </c>
      <c r="G58" s="87"/>
      <c r="H58" s="87" t="b">
        <f t="shared" si="3"/>
        <v>1</v>
      </c>
      <c r="I58" s="87" t="b">
        <f>if(iferror(match(B58,'Osallistujat ja seuranta'!$C$5:$C$24,0),0)&gt;0,TRUE,FALSE)</f>
        <v>1</v>
      </c>
      <c r="J58" s="87" t="b">
        <f>if(iferror(match(C58,'Osallistujat ja seuranta'!$C$5:$C$99,0),0)&gt;0,TRUE,FALSE)</f>
        <v>1</v>
      </c>
      <c r="K58" s="87" t="b">
        <f t="shared" si="4"/>
        <v>1</v>
      </c>
      <c r="L58" s="87" t="b">
        <f t="shared" si="5"/>
        <v>1</v>
      </c>
      <c r="M58" s="87" t="b">
        <f t="shared" si="6"/>
        <v>1</v>
      </c>
      <c r="N58" s="88">
        <f t="shared" si="7"/>
        <v>1</v>
      </c>
      <c r="O58" s="89">
        <f t="shared" si="69"/>
        <v>2384.466673</v>
      </c>
      <c r="P58" s="89">
        <f t="shared" si="70"/>
        <v>2326.272905</v>
      </c>
      <c r="Q58" s="90">
        <f t="shared" si="10"/>
        <v>58.19376815</v>
      </c>
      <c r="R58" s="89">
        <f t="shared" si="11"/>
        <v>2326.272905</v>
      </c>
      <c r="S58" s="88">
        <f t="shared" si="12"/>
        <v>1</v>
      </c>
      <c r="T58" s="88">
        <f t="shared" si="13"/>
        <v>-47.73654737</v>
      </c>
      <c r="U58" s="88">
        <f t="shared" si="14"/>
        <v>-48.16791752</v>
      </c>
      <c r="V58" s="91">
        <f t="shared" si="15"/>
        <v>0.6062008017</v>
      </c>
      <c r="W58" s="92">
        <f t="shared" si="16"/>
        <v>11.40330288</v>
      </c>
      <c r="X58" s="92">
        <f t="shared" si="17"/>
        <v>0.05970991536</v>
      </c>
      <c r="Y58" s="92">
        <f>if(N58=1,(W58*(S58-V58))*'Säännöt ja ohjeet'!$B$54+X58,"")</f>
        <v>9.040932981</v>
      </c>
      <c r="Z58" s="92">
        <f t="shared" si="18"/>
        <v>0</v>
      </c>
      <c r="AA58" s="92">
        <f t="shared" si="19"/>
        <v>0.3937991983</v>
      </c>
      <c r="AB58" s="92">
        <f t="shared" si="20"/>
        <v>12.58495349</v>
      </c>
      <c r="AC58" s="92">
        <f t="shared" si="21"/>
        <v>0.108472624</v>
      </c>
      <c r="AD58" s="92">
        <f>if(N58=1,(AB58*(Z58-AA58))*'Säännöt ja ohjeet'!$B$54+AC58,"")</f>
        <v>-9.803416566</v>
      </c>
      <c r="AE58" s="93">
        <f t="shared" si="22"/>
        <v>10</v>
      </c>
      <c r="AF58" s="93">
        <f t="shared" si="23"/>
        <v>-8</v>
      </c>
      <c r="AG58" s="6"/>
      <c r="AH58" s="62"/>
      <c r="AI58" s="81">
        <f t="shared" ref="AI58:BH58" si="80">if($B58=AI$3,AI57+$Y58,if($C58=AI$3,AI57+$AD58,AI57))</f>
        <v>1145</v>
      </c>
      <c r="AJ58" s="81">
        <f t="shared" si="80"/>
        <v>1795.94836</v>
      </c>
      <c r="AK58" s="81">
        <f t="shared" si="80"/>
        <v>2393.507606</v>
      </c>
      <c r="AL58" s="81">
        <f t="shared" si="80"/>
        <v>1602.114266</v>
      </c>
      <c r="AM58" s="81">
        <f t="shared" si="80"/>
        <v>1522.695879</v>
      </c>
      <c r="AN58" s="81">
        <f t="shared" si="80"/>
        <v>1457.672082</v>
      </c>
      <c r="AO58" s="81">
        <f t="shared" si="80"/>
        <v>2249.842673</v>
      </c>
      <c r="AP58" s="81">
        <f t="shared" si="80"/>
        <v>1603.115449</v>
      </c>
      <c r="AQ58" s="81">
        <f t="shared" si="80"/>
        <v>1147.335494</v>
      </c>
      <c r="AR58" s="81">
        <f t="shared" si="80"/>
        <v>2199.103742</v>
      </c>
      <c r="AS58" s="81">
        <f t="shared" si="80"/>
        <v>1917.754482</v>
      </c>
      <c r="AT58" s="81">
        <f t="shared" si="80"/>
        <v>2340.295037</v>
      </c>
      <c r="AU58" s="81">
        <f t="shared" si="80"/>
        <v>2244.814915</v>
      </c>
      <c r="AV58" s="81">
        <f t="shared" si="80"/>
        <v>1978.847265</v>
      </c>
      <c r="AW58" s="81">
        <f t="shared" si="80"/>
        <v>1015.463624</v>
      </c>
      <c r="AX58" s="81">
        <f t="shared" si="80"/>
        <v>2216.904163</v>
      </c>
      <c r="AY58" s="81">
        <f t="shared" si="80"/>
        <v>1355.101221</v>
      </c>
      <c r="AZ58" s="81">
        <f t="shared" si="80"/>
        <v>2316.469488</v>
      </c>
      <c r="BA58" s="81">
        <f t="shared" si="80"/>
        <v>2146.935902</v>
      </c>
      <c r="BB58" s="81">
        <f t="shared" si="80"/>
        <v>655.8117858</v>
      </c>
      <c r="BC58" s="81">
        <f t="shared" si="80"/>
        <v>768.9760492</v>
      </c>
      <c r="BD58" s="81">
        <f t="shared" si="80"/>
        <v>1690.538553</v>
      </c>
      <c r="BE58" s="81" t="str">
        <f t="shared" si="80"/>
        <v>#N/A</v>
      </c>
      <c r="BF58" s="81" t="str">
        <f t="shared" si="80"/>
        <v>#N/A</v>
      </c>
      <c r="BG58" s="81" t="str">
        <f t="shared" si="80"/>
        <v>#N/A</v>
      </c>
      <c r="BH58" s="81" t="str">
        <f t="shared" si="80"/>
        <v>#N/A</v>
      </c>
      <c r="BI58" s="82">
        <f t="shared" si="2"/>
        <v>1716.556729</v>
      </c>
    </row>
    <row r="59">
      <c r="A59" s="6"/>
      <c r="B59" s="83" t="s">
        <v>19</v>
      </c>
      <c r="C59" s="84" t="s">
        <v>25</v>
      </c>
      <c r="D59" s="84">
        <v>2.0</v>
      </c>
      <c r="E59" s="84" t="s">
        <v>19</v>
      </c>
      <c r="F59" s="86">
        <v>45669.0</v>
      </c>
      <c r="G59" s="87"/>
      <c r="H59" s="87" t="b">
        <f t="shared" si="3"/>
        <v>1</v>
      </c>
      <c r="I59" s="87" t="b">
        <f>if(iferror(match(B59,'Osallistujat ja seuranta'!$C$5:$C$24,0),0)&gt;0,TRUE,FALSE)</f>
        <v>1</v>
      </c>
      <c r="J59" s="87" t="b">
        <f>if(iferror(match(C59,'Osallistujat ja seuranta'!$C$5:$C$99,0),0)&gt;0,TRUE,FALSE)</f>
        <v>1</v>
      </c>
      <c r="K59" s="87" t="b">
        <f t="shared" si="4"/>
        <v>1</v>
      </c>
      <c r="L59" s="87" t="b">
        <f t="shared" si="5"/>
        <v>1</v>
      </c>
      <c r="M59" s="87" t="b">
        <f t="shared" si="6"/>
        <v>1</v>
      </c>
      <c r="N59" s="88">
        <f t="shared" si="7"/>
        <v>1</v>
      </c>
      <c r="O59" s="89">
        <f t="shared" si="69"/>
        <v>1795.94836</v>
      </c>
      <c r="P59" s="89">
        <f t="shared" si="70"/>
        <v>1522.695879</v>
      </c>
      <c r="Q59" s="90">
        <f t="shared" si="10"/>
        <v>123.2524811</v>
      </c>
      <c r="R59" s="89">
        <f t="shared" si="11"/>
        <v>1672.695879</v>
      </c>
      <c r="S59" s="88">
        <f t="shared" si="12"/>
        <v>1</v>
      </c>
      <c r="T59" s="88">
        <f t="shared" si="13"/>
        <v>-51.21142487</v>
      </c>
      <c r="U59" s="88">
        <f t="shared" si="14"/>
        <v>-51.76276008</v>
      </c>
      <c r="V59" s="91">
        <f t="shared" si="15"/>
        <v>0.6344453132</v>
      </c>
      <c r="W59" s="92">
        <f t="shared" si="16"/>
        <v>25.23320424</v>
      </c>
      <c r="X59" s="92">
        <f t="shared" si="17"/>
        <v>1.260495787</v>
      </c>
      <c r="Y59" s="92">
        <f>if(N59=1,(W59*(S59-V59))*'Säännöt ja ohjeet'!$B$54+X59,"")</f>
        <v>19.70872794</v>
      </c>
      <c r="Z59" s="92">
        <f t="shared" si="18"/>
        <v>0</v>
      </c>
      <c r="AA59" s="92">
        <f t="shared" si="19"/>
        <v>0.3655546868</v>
      </c>
      <c r="AB59" s="92">
        <f t="shared" si="20"/>
        <v>32.95875542</v>
      </c>
      <c r="AC59" s="92">
        <f t="shared" si="21"/>
        <v>1.943272361</v>
      </c>
      <c r="AD59" s="92">
        <f>if(N59=1,(AB59*(Z59-AA59))*'Säännöt ja ohjeet'!$B$54+AC59,"")</f>
        <v>-22.15318267</v>
      </c>
      <c r="AE59" s="93">
        <f t="shared" si="22"/>
        <v>10</v>
      </c>
      <c r="AF59" s="93">
        <f t="shared" si="23"/>
        <v>-8</v>
      </c>
      <c r="AG59" s="6"/>
      <c r="AH59" s="62"/>
      <c r="AI59" s="81">
        <f t="shared" ref="AI59:BH59" si="81">if($B59=AI$3,AI58+$Y59,if($C59=AI$3,AI58+$AD59,AI58))</f>
        <v>1145</v>
      </c>
      <c r="AJ59" s="81">
        <f t="shared" si="81"/>
        <v>1815.657088</v>
      </c>
      <c r="AK59" s="81">
        <f t="shared" si="81"/>
        <v>2393.507606</v>
      </c>
      <c r="AL59" s="81">
        <f t="shared" si="81"/>
        <v>1602.114266</v>
      </c>
      <c r="AM59" s="81">
        <f t="shared" si="81"/>
        <v>1500.542696</v>
      </c>
      <c r="AN59" s="81">
        <f t="shared" si="81"/>
        <v>1457.672082</v>
      </c>
      <c r="AO59" s="81">
        <f t="shared" si="81"/>
        <v>2249.842673</v>
      </c>
      <c r="AP59" s="81">
        <f t="shared" si="81"/>
        <v>1603.115449</v>
      </c>
      <c r="AQ59" s="81">
        <f t="shared" si="81"/>
        <v>1147.335494</v>
      </c>
      <c r="AR59" s="81">
        <f t="shared" si="81"/>
        <v>2199.103742</v>
      </c>
      <c r="AS59" s="81">
        <f t="shared" si="81"/>
        <v>1917.754482</v>
      </c>
      <c r="AT59" s="81">
        <f t="shared" si="81"/>
        <v>2340.295037</v>
      </c>
      <c r="AU59" s="81">
        <f t="shared" si="81"/>
        <v>2244.814915</v>
      </c>
      <c r="AV59" s="81">
        <f t="shared" si="81"/>
        <v>1978.847265</v>
      </c>
      <c r="AW59" s="81">
        <f t="shared" si="81"/>
        <v>1015.463624</v>
      </c>
      <c r="AX59" s="81">
        <f t="shared" si="81"/>
        <v>2216.904163</v>
      </c>
      <c r="AY59" s="81">
        <f t="shared" si="81"/>
        <v>1355.101221</v>
      </c>
      <c r="AZ59" s="81">
        <f t="shared" si="81"/>
        <v>2316.469488</v>
      </c>
      <c r="BA59" s="81">
        <f t="shared" si="81"/>
        <v>2146.935902</v>
      </c>
      <c r="BB59" s="81">
        <f t="shared" si="81"/>
        <v>655.8117858</v>
      </c>
      <c r="BC59" s="81">
        <f t="shared" si="81"/>
        <v>768.9760492</v>
      </c>
      <c r="BD59" s="81">
        <f t="shared" si="81"/>
        <v>1690.538553</v>
      </c>
      <c r="BE59" s="81" t="str">
        <f t="shared" si="81"/>
        <v>#N/A</v>
      </c>
      <c r="BF59" s="81" t="str">
        <f t="shared" si="81"/>
        <v>#N/A</v>
      </c>
      <c r="BG59" s="81" t="str">
        <f t="shared" si="81"/>
        <v>#N/A</v>
      </c>
      <c r="BH59" s="81" t="str">
        <f t="shared" si="81"/>
        <v>#N/A</v>
      </c>
      <c r="BI59" s="82">
        <f t="shared" si="2"/>
        <v>1716.445617</v>
      </c>
    </row>
    <row r="60">
      <c r="A60" s="6"/>
      <c r="B60" s="83" t="s">
        <v>44</v>
      </c>
      <c r="C60" s="84" t="s">
        <v>25</v>
      </c>
      <c r="D60" s="84">
        <v>7.0</v>
      </c>
      <c r="E60" s="84" t="s">
        <v>25</v>
      </c>
      <c r="F60" s="86">
        <v>45669.0</v>
      </c>
      <c r="G60" s="87"/>
      <c r="H60" s="87" t="b">
        <f t="shared" si="3"/>
        <v>1</v>
      </c>
      <c r="I60" s="87" t="b">
        <f>if(iferror(match(B60,'Osallistujat ja seuranta'!$C$5:$C$24,0),0)&gt;0,TRUE,FALSE)</f>
        <v>1</v>
      </c>
      <c r="J60" s="87" t="b">
        <f>if(iferror(match(C60,'Osallistujat ja seuranta'!$C$5:$C$99,0),0)&gt;0,TRUE,FALSE)</f>
        <v>1</v>
      </c>
      <c r="K60" s="87" t="b">
        <f t="shared" si="4"/>
        <v>1</v>
      </c>
      <c r="L60" s="87" t="b">
        <f t="shared" si="5"/>
        <v>1</v>
      </c>
      <c r="M60" s="87" t="b">
        <f t="shared" si="6"/>
        <v>1</v>
      </c>
      <c r="N60" s="88">
        <f t="shared" si="7"/>
        <v>1</v>
      </c>
      <c r="O60" s="89">
        <f t="shared" si="69"/>
        <v>2216.904163</v>
      </c>
      <c r="P60" s="89">
        <f t="shared" si="70"/>
        <v>1500.542696</v>
      </c>
      <c r="Q60" s="90">
        <f t="shared" si="10"/>
        <v>66.36146693</v>
      </c>
      <c r="R60" s="89">
        <f t="shared" si="11"/>
        <v>2150.542696</v>
      </c>
      <c r="S60" s="88">
        <f t="shared" si="12"/>
        <v>0</v>
      </c>
      <c r="T60" s="88">
        <f t="shared" si="13"/>
        <v>-48.91305115</v>
      </c>
      <c r="U60" s="88">
        <f t="shared" si="14"/>
        <v>-49.3293164</v>
      </c>
      <c r="V60" s="91">
        <f t="shared" si="15"/>
        <v>0.6025892139</v>
      </c>
      <c r="W60" s="92">
        <f t="shared" si="16"/>
        <v>14.92172477</v>
      </c>
      <c r="X60" s="92">
        <f t="shared" si="17"/>
        <v>0.2683396997</v>
      </c>
      <c r="Y60" s="92">
        <f>if(N60=1,(W60*(S60-V60))*'Säännöt ja ohjeet'!$B$54+X60,"")</f>
        <v>-17.7150011</v>
      </c>
      <c r="Z60" s="92">
        <f t="shared" si="18"/>
        <v>1</v>
      </c>
      <c r="AA60" s="92">
        <f t="shared" si="19"/>
        <v>0.3974107861</v>
      </c>
      <c r="AB60" s="92">
        <f t="shared" si="20"/>
        <v>33.61851155</v>
      </c>
      <c r="AC60" s="92">
        <f t="shared" si="21"/>
        <v>1.998652401</v>
      </c>
      <c r="AD60" s="92">
        <f>if(N60=1,(AB60*(Z60-AA60))*'Säännöt ja ohjeet'!$B$54+AC60,"")</f>
        <v>42.5149573</v>
      </c>
      <c r="AE60" s="93">
        <f t="shared" si="22"/>
        <v>-9</v>
      </c>
      <c r="AF60" s="93">
        <f t="shared" si="23"/>
        <v>11</v>
      </c>
      <c r="AG60" s="6"/>
      <c r="AH60" s="62"/>
      <c r="AI60" s="81">
        <f t="shared" ref="AI60:BH60" si="82">if($B60=AI$3,AI59+$Y60,if($C60=AI$3,AI59+$AD60,AI59))</f>
        <v>1145</v>
      </c>
      <c r="AJ60" s="81">
        <f t="shared" si="82"/>
        <v>1815.657088</v>
      </c>
      <c r="AK60" s="81">
        <f t="shared" si="82"/>
        <v>2393.507606</v>
      </c>
      <c r="AL60" s="81">
        <f t="shared" si="82"/>
        <v>1602.114266</v>
      </c>
      <c r="AM60" s="81">
        <f t="shared" si="82"/>
        <v>1543.057654</v>
      </c>
      <c r="AN60" s="81">
        <f t="shared" si="82"/>
        <v>1457.672082</v>
      </c>
      <c r="AO60" s="81">
        <f t="shared" si="82"/>
        <v>2249.842673</v>
      </c>
      <c r="AP60" s="81">
        <f t="shared" si="82"/>
        <v>1603.115449</v>
      </c>
      <c r="AQ60" s="81">
        <f t="shared" si="82"/>
        <v>1147.335494</v>
      </c>
      <c r="AR60" s="81">
        <f t="shared" si="82"/>
        <v>2199.103742</v>
      </c>
      <c r="AS60" s="81">
        <f t="shared" si="82"/>
        <v>1917.754482</v>
      </c>
      <c r="AT60" s="81">
        <f t="shared" si="82"/>
        <v>2340.295037</v>
      </c>
      <c r="AU60" s="81">
        <f t="shared" si="82"/>
        <v>2244.814915</v>
      </c>
      <c r="AV60" s="81">
        <f t="shared" si="82"/>
        <v>1978.847265</v>
      </c>
      <c r="AW60" s="81">
        <f t="shared" si="82"/>
        <v>1015.463624</v>
      </c>
      <c r="AX60" s="81">
        <f t="shared" si="82"/>
        <v>2199.189162</v>
      </c>
      <c r="AY60" s="81">
        <f t="shared" si="82"/>
        <v>1355.101221</v>
      </c>
      <c r="AZ60" s="81">
        <f t="shared" si="82"/>
        <v>2316.469488</v>
      </c>
      <c r="BA60" s="81">
        <f t="shared" si="82"/>
        <v>2146.935902</v>
      </c>
      <c r="BB60" s="81">
        <f t="shared" si="82"/>
        <v>655.8117858</v>
      </c>
      <c r="BC60" s="81">
        <f t="shared" si="82"/>
        <v>768.9760492</v>
      </c>
      <c r="BD60" s="81">
        <f t="shared" si="82"/>
        <v>1690.538553</v>
      </c>
      <c r="BE60" s="81" t="str">
        <f t="shared" si="82"/>
        <v>#N/A</v>
      </c>
      <c r="BF60" s="81" t="str">
        <f t="shared" si="82"/>
        <v>#N/A</v>
      </c>
      <c r="BG60" s="81" t="str">
        <f t="shared" si="82"/>
        <v>#N/A</v>
      </c>
      <c r="BH60" s="81" t="str">
        <f t="shared" si="82"/>
        <v>#N/A</v>
      </c>
      <c r="BI60" s="82">
        <f t="shared" si="2"/>
        <v>1717.572888</v>
      </c>
    </row>
    <row r="61">
      <c r="A61" s="6"/>
      <c r="B61" s="83" t="s">
        <v>21</v>
      </c>
      <c r="C61" s="84" t="s">
        <v>25</v>
      </c>
      <c r="D61" s="84">
        <v>8.0</v>
      </c>
      <c r="E61" s="84" t="s">
        <v>21</v>
      </c>
      <c r="F61" s="86">
        <v>45669.0</v>
      </c>
      <c r="G61" s="87"/>
      <c r="H61" s="87" t="b">
        <f t="shared" si="3"/>
        <v>1</v>
      </c>
      <c r="I61" s="87" t="b">
        <f>if(iferror(match(B61,'Osallistujat ja seuranta'!$C$5:$C$24,0),0)&gt;0,TRUE,FALSE)</f>
        <v>1</v>
      </c>
      <c r="J61" s="87" t="b">
        <f>if(iferror(match(C61,'Osallistujat ja seuranta'!$C$5:$C$99,0),0)&gt;0,TRUE,FALSE)</f>
        <v>1</v>
      </c>
      <c r="K61" s="87" t="b">
        <f t="shared" si="4"/>
        <v>1</v>
      </c>
      <c r="L61" s="87" t="b">
        <f t="shared" si="5"/>
        <v>1</v>
      </c>
      <c r="M61" s="87" t="b">
        <f t="shared" si="6"/>
        <v>1</v>
      </c>
      <c r="N61" s="88">
        <f t="shared" si="7"/>
        <v>1</v>
      </c>
      <c r="O61" s="89">
        <f t="shared" si="69"/>
        <v>2393.507606</v>
      </c>
      <c r="P61" s="89">
        <f t="shared" si="70"/>
        <v>1543.057654</v>
      </c>
      <c r="Q61" s="90">
        <f t="shared" si="10"/>
        <v>100.4499524</v>
      </c>
      <c r="R61" s="89">
        <f t="shared" si="11"/>
        <v>2293.057654</v>
      </c>
      <c r="S61" s="88">
        <f t="shared" si="12"/>
        <v>1</v>
      </c>
      <c r="T61" s="88">
        <f t="shared" si="13"/>
        <v>-47.66707848</v>
      </c>
      <c r="U61" s="88">
        <f t="shared" si="14"/>
        <v>-48.40271547</v>
      </c>
      <c r="V61" s="91">
        <f t="shared" si="15"/>
        <v>0.6760410503</v>
      </c>
      <c r="W61" s="92">
        <f t="shared" si="16"/>
        <v>11.22366434</v>
      </c>
      <c r="X61" s="92">
        <f t="shared" si="17"/>
        <v>0.05411617523</v>
      </c>
      <c r="Y61" s="92">
        <f>if(N61=1,(W61*(S61-V61))*'Säännöt ja ohjeet'!$B$54+X61,"")</f>
        <v>7.326129199</v>
      </c>
      <c r="Z61" s="92">
        <f t="shared" si="18"/>
        <v>0</v>
      </c>
      <c r="AA61" s="92">
        <f t="shared" si="19"/>
        <v>0.3239589497</v>
      </c>
      <c r="AB61" s="92">
        <f t="shared" si="20"/>
        <v>32.3566852</v>
      </c>
      <c r="AC61" s="92">
        <f t="shared" si="21"/>
        <v>1.892371419</v>
      </c>
      <c r="AD61" s="92">
        <f>if(N61=1,(AB61*(Z61-AA61))*'Säännöt ja ohjeet'!$B$54+AC61,"")</f>
        <v>-19.07210409</v>
      </c>
      <c r="AE61" s="93">
        <f t="shared" si="22"/>
        <v>10</v>
      </c>
      <c r="AF61" s="93">
        <f t="shared" si="23"/>
        <v>-8</v>
      </c>
      <c r="AG61" s="6"/>
      <c r="AH61" s="62"/>
      <c r="AI61" s="81">
        <f t="shared" ref="AI61:BH61" si="83">if($B61=AI$3,AI60+$Y61,if($C61=AI$3,AI60+$AD61,AI60))</f>
        <v>1145</v>
      </c>
      <c r="AJ61" s="81">
        <f t="shared" si="83"/>
        <v>1815.657088</v>
      </c>
      <c r="AK61" s="81">
        <f t="shared" si="83"/>
        <v>2400.833735</v>
      </c>
      <c r="AL61" s="81">
        <f t="shared" si="83"/>
        <v>1602.114266</v>
      </c>
      <c r="AM61" s="81">
        <f t="shared" si="83"/>
        <v>1523.98555</v>
      </c>
      <c r="AN61" s="81">
        <f t="shared" si="83"/>
        <v>1457.672082</v>
      </c>
      <c r="AO61" s="81">
        <f t="shared" si="83"/>
        <v>2249.842673</v>
      </c>
      <c r="AP61" s="81">
        <f t="shared" si="83"/>
        <v>1603.115449</v>
      </c>
      <c r="AQ61" s="81">
        <f t="shared" si="83"/>
        <v>1147.335494</v>
      </c>
      <c r="AR61" s="81">
        <f t="shared" si="83"/>
        <v>2199.103742</v>
      </c>
      <c r="AS61" s="81">
        <f t="shared" si="83"/>
        <v>1917.754482</v>
      </c>
      <c r="AT61" s="81">
        <f t="shared" si="83"/>
        <v>2340.295037</v>
      </c>
      <c r="AU61" s="81">
        <f t="shared" si="83"/>
        <v>2244.814915</v>
      </c>
      <c r="AV61" s="81">
        <f t="shared" si="83"/>
        <v>1978.847265</v>
      </c>
      <c r="AW61" s="81">
        <f t="shared" si="83"/>
        <v>1015.463624</v>
      </c>
      <c r="AX61" s="81">
        <f t="shared" si="83"/>
        <v>2199.189162</v>
      </c>
      <c r="AY61" s="81">
        <f t="shared" si="83"/>
        <v>1355.101221</v>
      </c>
      <c r="AZ61" s="81">
        <f t="shared" si="83"/>
        <v>2316.469488</v>
      </c>
      <c r="BA61" s="81">
        <f t="shared" si="83"/>
        <v>2146.935902</v>
      </c>
      <c r="BB61" s="81">
        <f t="shared" si="83"/>
        <v>655.8117858</v>
      </c>
      <c r="BC61" s="81">
        <f t="shared" si="83"/>
        <v>768.9760492</v>
      </c>
      <c r="BD61" s="81">
        <f t="shared" si="83"/>
        <v>1690.538553</v>
      </c>
      <c r="BE61" s="81" t="str">
        <f t="shared" si="83"/>
        <v>#N/A</v>
      </c>
      <c r="BF61" s="81" t="str">
        <f t="shared" si="83"/>
        <v>#N/A</v>
      </c>
      <c r="BG61" s="81" t="str">
        <f t="shared" si="83"/>
        <v>#N/A</v>
      </c>
      <c r="BH61" s="81" t="str">
        <f t="shared" si="83"/>
        <v>#N/A</v>
      </c>
      <c r="BI61" s="82">
        <f t="shared" si="2"/>
        <v>1717.03898</v>
      </c>
    </row>
    <row r="62">
      <c r="A62" s="6"/>
      <c r="B62" s="83" t="s">
        <v>30</v>
      </c>
      <c r="C62" s="84" t="s">
        <v>23</v>
      </c>
      <c r="D62" s="84">
        <v>0.0</v>
      </c>
      <c r="E62" s="84" t="s">
        <v>23</v>
      </c>
      <c r="F62" s="86">
        <v>45669.0</v>
      </c>
      <c r="G62" s="87"/>
      <c r="H62" s="87" t="b">
        <f t="shared" si="3"/>
        <v>1</v>
      </c>
      <c r="I62" s="87" t="b">
        <f>if(iferror(match(B62,'Osallistujat ja seuranta'!$C$5:$C$24,0),0)&gt;0,TRUE,FALSE)</f>
        <v>1</v>
      </c>
      <c r="J62" s="87" t="b">
        <f>if(iferror(match(C62,'Osallistujat ja seuranta'!$C$5:$C$99,0),0)&gt;0,TRUE,FALSE)</f>
        <v>1</v>
      </c>
      <c r="K62" s="87" t="b">
        <f t="shared" si="4"/>
        <v>1</v>
      </c>
      <c r="L62" s="87" t="b">
        <f t="shared" si="5"/>
        <v>1</v>
      </c>
      <c r="M62" s="87" t="b">
        <f t="shared" si="6"/>
        <v>1</v>
      </c>
      <c r="N62" s="88">
        <f t="shared" si="7"/>
        <v>1</v>
      </c>
      <c r="O62" s="89">
        <f t="shared" si="69"/>
        <v>1603.115449</v>
      </c>
      <c r="P62" s="89">
        <f t="shared" si="70"/>
        <v>1602.114266</v>
      </c>
      <c r="Q62" s="90">
        <f t="shared" si="10"/>
        <v>1.001183255</v>
      </c>
      <c r="R62" s="89">
        <f t="shared" si="11"/>
        <v>1602.114266</v>
      </c>
      <c r="S62" s="88">
        <f t="shared" si="12"/>
        <v>0</v>
      </c>
      <c r="T62" s="88">
        <f t="shared" si="13"/>
        <v>-52.05584462</v>
      </c>
      <c r="U62" s="88">
        <f t="shared" si="14"/>
        <v>-52.05997349</v>
      </c>
      <c r="V62" s="91">
        <f t="shared" si="15"/>
        <v>0.5010322161</v>
      </c>
      <c r="W62" s="92">
        <f t="shared" si="16"/>
        <v>30.60523228</v>
      </c>
      <c r="X62" s="92">
        <f t="shared" si="17"/>
        <v>1.742244325</v>
      </c>
      <c r="Y62" s="92">
        <f>if(N62=1,(W62*(S62-V62))*'Säännöt ja ohjeet'!$B$54+X62,"")</f>
        <v>-28.92617039</v>
      </c>
      <c r="Z62" s="92">
        <f t="shared" si="18"/>
        <v>1</v>
      </c>
      <c r="AA62" s="92">
        <f t="shared" si="19"/>
        <v>0.4989677839</v>
      </c>
      <c r="AB62" s="92">
        <f t="shared" si="20"/>
        <v>30.63412935</v>
      </c>
      <c r="AC62" s="92">
        <f t="shared" si="21"/>
        <v>1.744746873</v>
      </c>
      <c r="AD62" s="92">
        <f>if(N62=1,(AB62*(Z62-AA62))*'Säännöt ja ohjeet'!$B$54+AC62,"")</f>
        <v>32.44211831</v>
      </c>
      <c r="AE62" s="93">
        <f t="shared" si="22"/>
        <v>-9</v>
      </c>
      <c r="AF62" s="93">
        <f t="shared" si="23"/>
        <v>11</v>
      </c>
      <c r="AG62" s="6"/>
      <c r="AH62" s="62"/>
      <c r="AI62" s="81">
        <f t="shared" ref="AI62:BH62" si="84">if($B62=AI$3,AI61+$Y62,if($C62=AI$3,AI61+$AD62,AI61))</f>
        <v>1145</v>
      </c>
      <c r="AJ62" s="81">
        <f t="shared" si="84"/>
        <v>1815.657088</v>
      </c>
      <c r="AK62" s="81">
        <f t="shared" si="84"/>
        <v>2400.833735</v>
      </c>
      <c r="AL62" s="81">
        <f t="shared" si="84"/>
        <v>1634.556384</v>
      </c>
      <c r="AM62" s="81">
        <f t="shared" si="84"/>
        <v>1523.98555</v>
      </c>
      <c r="AN62" s="81">
        <f t="shared" si="84"/>
        <v>1457.672082</v>
      </c>
      <c r="AO62" s="81">
        <f t="shared" si="84"/>
        <v>2249.842673</v>
      </c>
      <c r="AP62" s="81">
        <f t="shared" si="84"/>
        <v>1574.189279</v>
      </c>
      <c r="AQ62" s="81">
        <f t="shared" si="84"/>
        <v>1147.335494</v>
      </c>
      <c r="AR62" s="81">
        <f t="shared" si="84"/>
        <v>2199.103742</v>
      </c>
      <c r="AS62" s="81">
        <f t="shared" si="84"/>
        <v>1917.754482</v>
      </c>
      <c r="AT62" s="81">
        <f t="shared" si="84"/>
        <v>2340.295037</v>
      </c>
      <c r="AU62" s="81">
        <f t="shared" si="84"/>
        <v>2244.814915</v>
      </c>
      <c r="AV62" s="81">
        <f t="shared" si="84"/>
        <v>1978.847265</v>
      </c>
      <c r="AW62" s="81">
        <f t="shared" si="84"/>
        <v>1015.463624</v>
      </c>
      <c r="AX62" s="81">
        <f t="shared" si="84"/>
        <v>2199.189162</v>
      </c>
      <c r="AY62" s="81">
        <f t="shared" si="84"/>
        <v>1355.101221</v>
      </c>
      <c r="AZ62" s="81">
        <f t="shared" si="84"/>
        <v>2316.469488</v>
      </c>
      <c r="BA62" s="81">
        <f t="shared" si="84"/>
        <v>2146.935902</v>
      </c>
      <c r="BB62" s="81">
        <f t="shared" si="84"/>
        <v>655.8117858</v>
      </c>
      <c r="BC62" s="81">
        <f t="shared" si="84"/>
        <v>768.9760492</v>
      </c>
      <c r="BD62" s="81">
        <f t="shared" si="84"/>
        <v>1690.538553</v>
      </c>
      <c r="BE62" s="81" t="str">
        <f t="shared" si="84"/>
        <v>#N/A</v>
      </c>
      <c r="BF62" s="81" t="str">
        <f t="shared" si="84"/>
        <v>#N/A</v>
      </c>
      <c r="BG62" s="81" t="str">
        <f t="shared" si="84"/>
        <v>#N/A</v>
      </c>
      <c r="BH62" s="81" t="str">
        <f t="shared" si="84"/>
        <v>#N/A</v>
      </c>
      <c r="BI62" s="82">
        <f t="shared" si="2"/>
        <v>1717.198796</v>
      </c>
    </row>
    <row r="63">
      <c r="A63" s="6"/>
      <c r="B63" s="83" t="s">
        <v>21</v>
      </c>
      <c r="C63" s="84" t="s">
        <v>44</v>
      </c>
      <c r="D63" s="84">
        <v>0.0</v>
      </c>
      <c r="E63" s="84" t="s">
        <v>21</v>
      </c>
      <c r="F63" s="86">
        <v>45669.0</v>
      </c>
      <c r="G63" s="87"/>
      <c r="H63" s="87" t="b">
        <f t="shared" si="3"/>
        <v>1</v>
      </c>
      <c r="I63" s="87" t="b">
        <f>if(iferror(match(B63,'Osallistujat ja seuranta'!$C$5:$C$24,0),0)&gt;0,TRUE,FALSE)</f>
        <v>1</v>
      </c>
      <c r="J63" s="87" t="b">
        <f>if(iferror(match(C63,'Osallistujat ja seuranta'!$C$5:$C$99,0),0)&gt;0,TRUE,FALSE)</f>
        <v>1</v>
      </c>
      <c r="K63" s="87" t="b">
        <f t="shared" si="4"/>
        <v>1</v>
      </c>
      <c r="L63" s="87" t="b">
        <f t="shared" si="5"/>
        <v>1</v>
      </c>
      <c r="M63" s="87" t="b">
        <f t="shared" si="6"/>
        <v>1</v>
      </c>
      <c r="N63" s="88">
        <f t="shared" si="7"/>
        <v>1</v>
      </c>
      <c r="O63" s="89">
        <f t="shared" si="69"/>
        <v>2400.833735</v>
      </c>
      <c r="P63" s="89">
        <f t="shared" si="70"/>
        <v>2199.189162</v>
      </c>
      <c r="Q63" s="90">
        <f t="shared" si="10"/>
        <v>201.6445731</v>
      </c>
      <c r="R63" s="89">
        <f t="shared" si="11"/>
        <v>2199.189162</v>
      </c>
      <c r="S63" s="88">
        <f t="shared" si="12"/>
        <v>1</v>
      </c>
      <c r="T63" s="88">
        <f t="shared" si="13"/>
        <v>-47.61027573</v>
      </c>
      <c r="U63" s="88">
        <f t="shared" si="14"/>
        <v>-49.02661619</v>
      </c>
      <c r="V63" s="91">
        <f t="shared" si="15"/>
        <v>0.8047640744</v>
      </c>
      <c r="W63" s="92">
        <f t="shared" si="16"/>
        <v>11.07888398</v>
      </c>
      <c r="X63" s="92">
        <f t="shared" si="17"/>
        <v>0.04992351041</v>
      </c>
      <c r="Y63" s="92">
        <f>if(N63=1,(W63*(S63-V63))*'Säännöt ja ohjeet'!$B$54+X63,"")</f>
        <v>4.375915844</v>
      </c>
      <c r="Z63" s="92">
        <f t="shared" si="18"/>
        <v>0</v>
      </c>
      <c r="AA63" s="92">
        <f t="shared" si="19"/>
        <v>0.1952359256</v>
      </c>
      <c r="AB63" s="92">
        <f t="shared" si="20"/>
        <v>15.31412972</v>
      </c>
      <c r="AC63" s="92">
        <f t="shared" si="21"/>
        <v>0.3019632516</v>
      </c>
      <c r="AD63" s="92">
        <f>if(N63=1,(AB63*(Z63-AA63))*'Säännöt ja ohjeet'!$B$54+AC63,"")</f>
        <v>-5.67777333</v>
      </c>
      <c r="AE63" s="93">
        <f t="shared" si="22"/>
        <v>7</v>
      </c>
      <c r="AF63" s="93">
        <f t="shared" si="23"/>
        <v>-5</v>
      </c>
      <c r="AG63" s="6"/>
      <c r="AH63" s="62"/>
      <c r="AI63" s="81">
        <f t="shared" ref="AI63:BH63" si="85">if($B63=AI$3,AI62+$Y63,if($C63=AI$3,AI62+$AD63,AI62))</f>
        <v>1145</v>
      </c>
      <c r="AJ63" s="81">
        <f t="shared" si="85"/>
        <v>1815.657088</v>
      </c>
      <c r="AK63" s="81">
        <f t="shared" si="85"/>
        <v>2405.209651</v>
      </c>
      <c r="AL63" s="81">
        <f t="shared" si="85"/>
        <v>1634.556384</v>
      </c>
      <c r="AM63" s="81">
        <f t="shared" si="85"/>
        <v>1523.98555</v>
      </c>
      <c r="AN63" s="81">
        <f t="shared" si="85"/>
        <v>1457.672082</v>
      </c>
      <c r="AO63" s="81">
        <f t="shared" si="85"/>
        <v>2249.842673</v>
      </c>
      <c r="AP63" s="81">
        <f t="shared" si="85"/>
        <v>1574.189279</v>
      </c>
      <c r="AQ63" s="81">
        <f t="shared" si="85"/>
        <v>1147.335494</v>
      </c>
      <c r="AR63" s="81">
        <f t="shared" si="85"/>
        <v>2199.103742</v>
      </c>
      <c r="AS63" s="81">
        <f t="shared" si="85"/>
        <v>1917.754482</v>
      </c>
      <c r="AT63" s="81">
        <f t="shared" si="85"/>
        <v>2340.295037</v>
      </c>
      <c r="AU63" s="81">
        <f t="shared" si="85"/>
        <v>2244.814915</v>
      </c>
      <c r="AV63" s="81">
        <f t="shared" si="85"/>
        <v>1978.847265</v>
      </c>
      <c r="AW63" s="81">
        <f t="shared" si="85"/>
        <v>1015.463624</v>
      </c>
      <c r="AX63" s="81">
        <f t="shared" si="85"/>
        <v>2193.511389</v>
      </c>
      <c r="AY63" s="81">
        <f t="shared" si="85"/>
        <v>1355.101221</v>
      </c>
      <c r="AZ63" s="81">
        <f t="shared" si="85"/>
        <v>2316.469488</v>
      </c>
      <c r="BA63" s="81">
        <f t="shared" si="85"/>
        <v>2146.935902</v>
      </c>
      <c r="BB63" s="81">
        <f t="shared" si="85"/>
        <v>655.8117858</v>
      </c>
      <c r="BC63" s="81">
        <f t="shared" si="85"/>
        <v>768.9760492</v>
      </c>
      <c r="BD63" s="81">
        <f t="shared" si="85"/>
        <v>1690.538553</v>
      </c>
      <c r="BE63" s="81" t="str">
        <f t="shared" si="85"/>
        <v>#N/A</v>
      </c>
      <c r="BF63" s="81" t="str">
        <f t="shared" si="85"/>
        <v>#N/A</v>
      </c>
      <c r="BG63" s="81" t="str">
        <f t="shared" si="85"/>
        <v>#N/A</v>
      </c>
      <c r="BH63" s="81" t="str">
        <f t="shared" si="85"/>
        <v>#N/A</v>
      </c>
      <c r="BI63" s="82">
        <f t="shared" si="2"/>
        <v>1717.139621</v>
      </c>
    </row>
    <row r="64">
      <c r="A64" s="6"/>
      <c r="B64" s="83" t="s">
        <v>21</v>
      </c>
      <c r="C64" s="84" t="s">
        <v>37</v>
      </c>
      <c r="D64" s="84">
        <v>0.0</v>
      </c>
      <c r="E64" s="84" t="s">
        <v>21</v>
      </c>
      <c r="F64" s="86">
        <v>45669.0</v>
      </c>
      <c r="G64" s="87"/>
      <c r="H64" s="87" t="b">
        <f t="shared" si="3"/>
        <v>1</v>
      </c>
      <c r="I64" s="87" t="b">
        <f>if(iferror(match(B64,'Osallistujat ja seuranta'!$C$5:$C$24,0),0)&gt;0,TRUE,FALSE)</f>
        <v>1</v>
      </c>
      <c r="J64" s="87" t="b">
        <f>if(iferror(match(C64,'Osallistujat ja seuranta'!$C$5:$C$99,0),0)&gt;0,TRUE,FALSE)</f>
        <v>1</v>
      </c>
      <c r="K64" s="87" t="b">
        <f t="shared" si="4"/>
        <v>1</v>
      </c>
      <c r="L64" s="87" t="b">
        <f t="shared" si="5"/>
        <v>1</v>
      </c>
      <c r="M64" s="87" t="b">
        <f t="shared" si="6"/>
        <v>1</v>
      </c>
      <c r="N64" s="88">
        <f t="shared" si="7"/>
        <v>1</v>
      </c>
      <c r="O64" s="89">
        <f t="shared" si="69"/>
        <v>2405.209651</v>
      </c>
      <c r="P64" s="89">
        <f t="shared" si="70"/>
        <v>2340.295037</v>
      </c>
      <c r="Q64" s="90">
        <f t="shared" si="10"/>
        <v>64.91461401</v>
      </c>
      <c r="R64" s="89">
        <f t="shared" si="11"/>
        <v>2340.295037</v>
      </c>
      <c r="S64" s="88">
        <f t="shared" si="12"/>
        <v>1</v>
      </c>
      <c r="T64" s="88">
        <f t="shared" si="13"/>
        <v>-47.57612611</v>
      </c>
      <c r="U64" s="88">
        <f t="shared" si="14"/>
        <v>-48.06638135</v>
      </c>
      <c r="V64" s="91">
        <f t="shared" si="15"/>
        <v>0.620166559</v>
      </c>
      <c r="W64" s="92">
        <f t="shared" si="16"/>
        <v>10.99274295</v>
      </c>
      <c r="X64" s="92">
        <f t="shared" si="17"/>
        <v>0.04755786521</v>
      </c>
      <c r="Y64" s="92">
        <f>if(N64=1,(W64*(S64-V64))*'Säännöt ja ohjeet'!$B$54+X64,"")</f>
        <v>8.398380631</v>
      </c>
      <c r="Z64" s="92">
        <f t="shared" si="18"/>
        <v>0</v>
      </c>
      <c r="AA64" s="92">
        <f t="shared" si="19"/>
        <v>0.379833441</v>
      </c>
      <c r="AB64" s="92">
        <f t="shared" si="20"/>
        <v>12.29624172</v>
      </c>
      <c r="AC64" s="92">
        <f t="shared" si="21"/>
        <v>0.09453724518</v>
      </c>
      <c r="AD64" s="92">
        <f>if(N64=1,(AB64*(Z64-AA64))*'Säännöt ja ohjeet'!$B$54+AC64,"")</f>
        <v>-9.246510366</v>
      </c>
      <c r="AE64" s="93">
        <f t="shared" si="22"/>
        <v>10</v>
      </c>
      <c r="AF64" s="93">
        <f t="shared" si="23"/>
        <v>-8</v>
      </c>
      <c r="AG64" s="6"/>
      <c r="AH64" s="62"/>
      <c r="AI64" s="81">
        <f t="shared" ref="AI64:BH64" si="86">if($B64=AI$3,AI63+$Y64,if($C64=AI$3,AI63+$AD64,AI63))</f>
        <v>1145</v>
      </c>
      <c r="AJ64" s="81">
        <f t="shared" si="86"/>
        <v>1815.657088</v>
      </c>
      <c r="AK64" s="81">
        <f t="shared" si="86"/>
        <v>2413.608032</v>
      </c>
      <c r="AL64" s="81">
        <f t="shared" si="86"/>
        <v>1634.556384</v>
      </c>
      <c r="AM64" s="81">
        <f t="shared" si="86"/>
        <v>1523.98555</v>
      </c>
      <c r="AN64" s="81">
        <f t="shared" si="86"/>
        <v>1457.672082</v>
      </c>
      <c r="AO64" s="81">
        <f t="shared" si="86"/>
        <v>2249.842673</v>
      </c>
      <c r="AP64" s="81">
        <f t="shared" si="86"/>
        <v>1574.189279</v>
      </c>
      <c r="AQ64" s="81">
        <f t="shared" si="86"/>
        <v>1147.335494</v>
      </c>
      <c r="AR64" s="81">
        <f t="shared" si="86"/>
        <v>2199.103742</v>
      </c>
      <c r="AS64" s="81">
        <f t="shared" si="86"/>
        <v>1917.754482</v>
      </c>
      <c r="AT64" s="81">
        <f t="shared" si="86"/>
        <v>2331.048527</v>
      </c>
      <c r="AU64" s="81">
        <f t="shared" si="86"/>
        <v>2244.814915</v>
      </c>
      <c r="AV64" s="81">
        <f t="shared" si="86"/>
        <v>1978.847265</v>
      </c>
      <c r="AW64" s="81">
        <f t="shared" si="86"/>
        <v>1015.463624</v>
      </c>
      <c r="AX64" s="81">
        <f t="shared" si="86"/>
        <v>2193.511389</v>
      </c>
      <c r="AY64" s="81">
        <f t="shared" si="86"/>
        <v>1355.101221</v>
      </c>
      <c r="AZ64" s="81">
        <f t="shared" si="86"/>
        <v>2316.469488</v>
      </c>
      <c r="BA64" s="81">
        <f t="shared" si="86"/>
        <v>2146.935902</v>
      </c>
      <c r="BB64" s="81">
        <f t="shared" si="86"/>
        <v>655.8117858</v>
      </c>
      <c r="BC64" s="81">
        <f t="shared" si="86"/>
        <v>768.9760492</v>
      </c>
      <c r="BD64" s="81">
        <f t="shared" si="86"/>
        <v>1690.538553</v>
      </c>
      <c r="BE64" s="81" t="str">
        <f t="shared" si="86"/>
        <v>#N/A</v>
      </c>
      <c r="BF64" s="81" t="str">
        <f t="shared" si="86"/>
        <v>#N/A</v>
      </c>
      <c r="BG64" s="81" t="str">
        <f t="shared" si="86"/>
        <v>#N/A</v>
      </c>
      <c r="BH64" s="81" t="str">
        <f t="shared" si="86"/>
        <v>#N/A</v>
      </c>
      <c r="BI64" s="82">
        <f t="shared" si="2"/>
        <v>1717.101069</v>
      </c>
    </row>
    <row r="65">
      <c r="A65" s="6"/>
      <c r="B65" s="83" t="s">
        <v>21</v>
      </c>
      <c r="C65" s="84" t="s">
        <v>19</v>
      </c>
      <c r="D65" s="84">
        <v>4.0</v>
      </c>
      <c r="E65" s="84" t="s">
        <v>21</v>
      </c>
      <c r="F65" s="86">
        <v>45672.0</v>
      </c>
      <c r="G65" s="87"/>
      <c r="H65" s="87" t="b">
        <f t="shared" si="3"/>
        <v>1</v>
      </c>
      <c r="I65" s="87" t="b">
        <f>if(iferror(match(B65,'Osallistujat ja seuranta'!$C$5:$C$24,0),0)&gt;0,TRUE,FALSE)</f>
        <v>1</v>
      </c>
      <c r="J65" s="87" t="b">
        <f>if(iferror(match(C65,'Osallistujat ja seuranta'!$C$5:$C$99,0),0)&gt;0,TRUE,FALSE)</f>
        <v>1</v>
      </c>
      <c r="K65" s="87" t="b">
        <f t="shared" si="4"/>
        <v>1</v>
      </c>
      <c r="L65" s="87" t="b">
        <f t="shared" si="5"/>
        <v>1</v>
      </c>
      <c r="M65" s="87" t="b">
        <f t="shared" si="6"/>
        <v>1</v>
      </c>
      <c r="N65" s="88">
        <f t="shared" si="7"/>
        <v>1</v>
      </c>
      <c r="O65" s="89">
        <f t="shared" si="69"/>
        <v>2413.608032</v>
      </c>
      <c r="P65" s="89">
        <f t="shared" si="70"/>
        <v>1815.657088</v>
      </c>
      <c r="Q65" s="90">
        <f t="shared" si="10"/>
        <v>247.9509437</v>
      </c>
      <c r="R65" s="89">
        <f t="shared" si="11"/>
        <v>2165.657088</v>
      </c>
      <c r="S65" s="88">
        <f t="shared" si="12"/>
        <v>1</v>
      </c>
      <c r="T65" s="88">
        <f t="shared" si="13"/>
        <v>-47.51011478</v>
      </c>
      <c r="U65" s="88">
        <f t="shared" si="14"/>
        <v>-49.23666181</v>
      </c>
      <c r="V65" s="91">
        <f t="shared" si="15"/>
        <v>0.848970214</v>
      </c>
      <c r="W65" s="92">
        <f t="shared" si="16"/>
        <v>10.82812614</v>
      </c>
      <c r="X65" s="92">
        <f t="shared" si="17"/>
        <v>0.04329463088</v>
      </c>
      <c r="Y65" s="92">
        <f>if(N65=1,(W65*(S65-V65))*'Säännöt ja ohjeet'!$B$54+X65,"")</f>
        <v>3.31403378</v>
      </c>
      <c r="Z65" s="92">
        <f t="shared" si="18"/>
        <v>0</v>
      </c>
      <c r="AA65" s="92">
        <f t="shared" si="19"/>
        <v>0.151029786</v>
      </c>
      <c r="AB65" s="92">
        <f t="shared" si="20"/>
        <v>24.70624795</v>
      </c>
      <c r="AC65" s="92">
        <f t="shared" si="21"/>
        <v>1.211326285</v>
      </c>
      <c r="AD65" s="92">
        <f>if(N65=1,(AB65*(Z65-AA65))*'Säännöt ja ohjeet'!$B$54+AC65,"")</f>
        <v>-6.251432399</v>
      </c>
      <c r="AE65" s="93">
        <f t="shared" si="22"/>
        <v>8</v>
      </c>
      <c r="AF65" s="93">
        <f t="shared" si="23"/>
        <v>-6</v>
      </c>
      <c r="AG65" s="6"/>
      <c r="AH65" s="62"/>
      <c r="AI65" s="81">
        <f t="shared" ref="AI65:BH65" si="87">if($B65=AI$3,AI64+$Y65,if($C65=AI$3,AI64+$AD65,AI64))</f>
        <v>1145</v>
      </c>
      <c r="AJ65" s="81">
        <f t="shared" si="87"/>
        <v>1809.405656</v>
      </c>
      <c r="AK65" s="81">
        <f t="shared" si="87"/>
        <v>2416.922065</v>
      </c>
      <c r="AL65" s="81">
        <f t="shared" si="87"/>
        <v>1634.556384</v>
      </c>
      <c r="AM65" s="81">
        <f t="shared" si="87"/>
        <v>1523.98555</v>
      </c>
      <c r="AN65" s="81">
        <f t="shared" si="87"/>
        <v>1457.672082</v>
      </c>
      <c r="AO65" s="81">
        <f t="shared" si="87"/>
        <v>2249.842673</v>
      </c>
      <c r="AP65" s="81">
        <f t="shared" si="87"/>
        <v>1574.189279</v>
      </c>
      <c r="AQ65" s="81">
        <f t="shared" si="87"/>
        <v>1147.335494</v>
      </c>
      <c r="AR65" s="81">
        <f t="shared" si="87"/>
        <v>2199.103742</v>
      </c>
      <c r="AS65" s="81">
        <f t="shared" si="87"/>
        <v>1917.754482</v>
      </c>
      <c r="AT65" s="81">
        <f t="shared" si="87"/>
        <v>2331.048527</v>
      </c>
      <c r="AU65" s="81">
        <f t="shared" si="87"/>
        <v>2244.814915</v>
      </c>
      <c r="AV65" s="81">
        <f t="shared" si="87"/>
        <v>1978.847265</v>
      </c>
      <c r="AW65" s="81">
        <f t="shared" si="87"/>
        <v>1015.463624</v>
      </c>
      <c r="AX65" s="81">
        <f t="shared" si="87"/>
        <v>2193.511389</v>
      </c>
      <c r="AY65" s="81">
        <f t="shared" si="87"/>
        <v>1355.101221</v>
      </c>
      <c r="AZ65" s="81">
        <f t="shared" si="87"/>
        <v>2316.469488</v>
      </c>
      <c r="BA65" s="81">
        <f t="shared" si="87"/>
        <v>2146.935902</v>
      </c>
      <c r="BB65" s="81">
        <f t="shared" si="87"/>
        <v>655.8117858</v>
      </c>
      <c r="BC65" s="81">
        <f t="shared" si="87"/>
        <v>768.9760492</v>
      </c>
      <c r="BD65" s="81">
        <f t="shared" si="87"/>
        <v>1690.538553</v>
      </c>
      <c r="BE65" s="81" t="str">
        <f t="shared" si="87"/>
        <v>#N/A</v>
      </c>
      <c r="BF65" s="81" t="str">
        <f t="shared" si="87"/>
        <v>#N/A</v>
      </c>
      <c r="BG65" s="81" t="str">
        <f t="shared" si="87"/>
        <v>#N/A</v>
      </c>
      <c r="BH65" s="81" t="str">
        <f t="shared" si="87"/>
        <v>#N/A</v>
      </c>
      <c r="BI65" s="82">
        <f t="shared" si="2"/>
        <v>1716.967551</v>
      </c>
    </row>
    <row r="66">
      <c r="A66" s="6"/>
      <c r="B66" s="83" t="s">
        <v>21</v>
      </c>
      <c r="C66" s="84" t="s">
        <v>34</v>
      </c>
      <c r="D66" s="84">
        <v>1.0</v>
      </c>
      <c r="E66" s="84" t="s">
        <v>34</v>
      </c>
      <c r="F66" s="86">
        <v>45672.0</v>
      </c>
      <c r="G66" s="87"/>
      <c r="H66" s="87" t="b">
        <f t="shared" si="3"/>
        <v>1</v>
      </c>
      <c r="I66" s="87" t="b">
        <f>if(iferror(match(B66,'Osallistujat ja seuranta'!$C$5:$C$24,0),0)&gt;0,TRUE,FALSE)</f>
        <v>1</v>
      </c>
      <c r="J66" s="87" t="b">
        <f>if(iferror(match(C66,'Osallistujat ja seuranta'!$C$5:$C$99,0),0)&gt;0,TRUE,FALSE)</f>
        <v>1</v>
      </c>
      <c r="K66" s="87" t="b">
        <f t="shared" si="4"/>
        <v>1</v>
      </c>
      <c r="L66" s="87" t="b">
        <f t="shared" si="5"/>
        <v>1</v>
      </c>
      <c r="M66" s="87" t="b">
        <f t="shared" si="6"/>
        <v>1</v>
      </c>
      <c r="N66" s="88">
        <f t="shared" si="7"/>
        <v>1</v>
      </c>
      <c r="O66" s="89">
        <f t="shared" si="69"/>
        <v>2416.922065</v>
      </c>
      <c r="P66" s="89">
        <f t="shared" si="70"/>
        <v>2199.103742</v>
      </c>
      <c r="Q66" s="90">
        <f t="shared" si="10"/>
        <v>167.8183238</v>
      </c>
      <c r="R66" s="89">
        <f t="shared" si="11"/>
        <v>2249.103742</v>
      </c>
      <c r="S66" s="88">
        <f t="shared" si="12"/>
        <v>0</v>
      </c>
      <c r="T66" s="88">
        <f t="shared" si="13"/>
        <v>-47.4838942</v>
      </c>
      <c r="U66" s="88">
        <f t="shared" si="14"/>
        <v>-48.70179061</v>
      </c>
      <c r="V66" s="91">
        <f t="shared" si="15"/>
        <v>0.7716931439</v>
      </c>
      <c r="W66" s="92">
        <f t="shared" si="16"/>
        <v>10.76342428</v>
      </c>
      <c r="X66" s="92">
        <f t="shared" si="17"/>
        <v>0.04170864786</v>
      </c>
      <c r="Y66" s="92">
        <f>if(N66=1,(W66*(S66-V66))*'Säännöt ja ohjeet'!$B$54+X66,"")</f>
        <v>-16.5704128</v>
      </c>
      <c r="Z66" s="92">
        <f t="shared" si="18"/>
        <v>1</v>
      </c>
      <c r="AA66" s="92">
        <f t="shared" si="19"/>
        <v>0.2283068561</v>
      </c>
      <c r="AB66" s="92">
        <f t="shared" si="20"/>
        <v>15.31603112</v>
      </c>
      <c r="AC66" s="92">
        <f t="shared" si="21"/>
        <v>0.3021296382</v>
      </c>
      <c r="AD66" s="92">
        <f>if(N66=1,(AB66*(Z66-AA66))*'Säännöt ja ohjeet'!$B$54+AC66,"")</f>
        <v>23.94068205</v>
      </c>
      <c r="AE66" s="93">
        <f t="shared" si="22"/>
        <v>-11</v>
      </c>
      <c r="AF66" s="93">
        <f t="shared" si="23"/>
        <v>13</v>
      </c>
      <c r="AG66" s="6"/>
      <c r="AH66" s="62"/>
      <c r="AI66" s="81">
        <f t="shared" ref="AI66:BH66" si="88">if($B66=AI$3,AI65+$Y66,if($C66=AI$3,AI65+$AD66,AI65))</f>
        <v>1145</v>
      </c>
      <c r="AJ66" s="81">
        <f t="shared" si="88"/>
        <v>1809.405656</v>
      </c>
      <c r="AK66" s="81">
        <f t="shared" si="88"/>
        <v>2400.351653</v>
      </c>
      <c r="AL66" s="81">
        <f t="shared" si="88"/>
        <v>1634.556384</v>
      </c>
      <c r="AM66" s="81">
        <f t="shared" si="88"/>
        <v>1523.98555</v>
      </c>
      <c r="AN66" s="81">
        <f t="shared" si="88"/>
        <v>1457.672082</v>
      </c>
      <c r="AO66" s="81">
        <f t="shared" si="88"/>
        <v>2249.842673</v>
      </c>
      <c r="AP66" s="81">
        <f t="shared" si="88"/>
        <v>1574.189279</v>
      </c>
      <c r="AQ66" s="81">
        <f t="shared" si="88"/>
        <v>1147.335494</v>
      </c>
      <c r="AR66" s="81">
        <f t="shared" si="88"/>
        <v>2223.044424</v>
      </c>
      <c r="AS66" s="81">
        <f t="shared" si="88"/>
        <v>1917.754482</v>
      </c>
      <c r="AT66" s="81">
        <f t="shared" si="88"/>
        <v>2331.048527</v>
      </c>
      <c r="AU66" s="81">
        <f t="shared" si="88"/>
        <v>2244.814915</v>
      </c>
      <c r="AV66" s="81">
        <f t="shared" si="88"/>
        <v>1978.847265</v>
      </c>
      <c r="AW66" s="81">
        <f t="shared" si="88"/>
        <v>1015.463624</v>
      </c>
      <c r="AX66" s="81">
        <f t="shared" si="88"/>
        <v>2193.511389</v>
      </c>
      <c r="AY66" s="81">
        <f t="shared" si="88"/>
        <v>1355.101221</v>
      </c>
      <c r="AZ66" s="81">
        <f t="shared" si="88"/>
        <v>2316.469488</v>
      </c>
      <c r="BA66" s="81">
        <f t="shared" si="88"/>
        <v>2146.935902</v>
      </c>
      <c r="BB66" s="81">
        <f t="shared" si="88"/>
        <v>655.8117858</v>
      </c>
      <c r="BC66" s="81">
        <f t="shared" si="88"/>
        <v>768.9760492</v>
      </c>
      <c r="BD66" s="81">
        <f t="shared" si="88"/>
        <v>1690.538553</v>
      </c>
      <c r="BE66" s="81" t="str">
        <f t="shared" si="88"/>
        <v>#N/A</v>
      </c>
      <c r="BF66" s="81" t="str">
        <f t="shared" si="88"/>
        <v>#N/A</v>
      </c>
      <c r="BG66" s="81" t="str">
        <f t="shared" si="88"/>
        <v>#N/A</v>
      </c>
      <c r="BH66" s="81" t="str">
        <f t="shared" si="88"/>
        <v>#N/A</v>
      </c>
      <c r="BI66" s="82">
        <f t="shared" si="2"/>
        <v>1717.302563</v>
      </c>
    </row>
    <row r="67">
      <c r="A67" s="6"/>
      <c r="B67" s="83" t="s">
        <v>19</v>
      </c>
      <c r="C67" s="84" t="s">
        <v>45</v>
      </c>
      <c r="D67" s="84">
        <v>3.0</v>
      </c>
      <c r="E67" s="84" t="s">
        <v>19</v>
      </c>
      <c r="F67" s="86">
        <v>45669.0</v>
      </c>
      <c r="G67" s="87"/>
      <c r="H67" s="87" t="b">
        <f t="shared" si="3"/>
        <v>1</v>
      </c>
      <c r="I67" s="87" t="b">
        <f>if(iferror(match(B67,'Osallistujat ja seuranta'!$C$5:$C$24,0),0)&gt;0,TRUE,FALSE)</f>
        <v>1</v>
      </c>
      <c r="J67" s="87" t="b">
        <f>if(iferror(match(C67,'Osallistujat ja seuranta'!$C$5:$C$99,0),0)&gt;0,TRUE,FALSE)</f>
        <v>1</v>
      </c>
      <c r="K67" s="87" t="b">
        <f t="shared" si="4"/>
        <v>1</v>
      </c>
      <c r="L67" s="87" t="b">
        <f t="shared" si="5"/>
        <v>1</v>
      </c>
      <c r="M67" s="87" t="b">
        <f t="shared" si="6"/>
        <v>1</v>
      </c>
      <c r="N67" s="88">
        <f t="shared" si="7"/>
        <v>1</v>
      </c>
      <c r="O67" s="89">
        <f t="shared" si="69"/>
        <v>1809.405656</v>
      </c>
      <c r="P67" s="89">
        <f t="shared" si="70"/>
        <v>1355.101221</v>
      </c>
      <c r="Q67" s="90">
        <f t="shared" si="10"/>
        <v>204.304435</v>
      </c>
      <c r="R67" s="89">
        <f t="shared" si="11"/>
        <v>1605.101221</v>
      </c>
      <c r="S67" s="88">
        <f t="shared" si="12"/>
        <v>1</v>
      </c>
      <c r="T67" s="88">
        <f t="shared" si="13"/>
        <v>-51.14851146</v>
      </c>
      <c r="U67" s="88">
        <f t="shared" si="14"/>
        <v>-52.04764811</v>
      </c>
      <c r="V67" s="91">
        <f t="shared" si="15"/>
        <v>0.7107720513</v>
      </c>
      <c r="W67" s="92">
        <f t="shared" si="16"/>
        <v>24.87294202</v>
      </c>
      <c r="X67" s="92">
        <f t="shared" si="17"/>
        <v>1.22691965</v>
      </c>
      <c r="Y67" s="92">
        <f>if(N67=1,(W67*(S67-V67))*'Säännöt ja ohjeet'!$B$54+X67,"")</f>
        <v>15.61481965</v>
      </c>
      <c r="Z67" s="92">
        <f t="shared" si="18"/>
        <v>0</v>
      </c>
      <c r="AA67" s="92">
        <f t="shared" si="19"/>
        <v>0.2892279487</v>
      </c>
      <c r="AB67" s="92">
        <f t="shared" si="20"/>
        <v>38.07038011</v>
      </c>
      <c r="AC67" s="92">
        <f t="shared" si="21"/>
        <v>2.362248433</v>
      </c>
      <c r="AD67" s="92">
        <f>if(N67=1,(AB67*(Z67-AA67))*'Säännöt ja ohjeet'!$B$54+AC67,"")</f>
        <v>-19.65978746</v>
      </c>
      <c r="AE67" s="93">
        <f t="shared" si="22"/>
        <v>8</v>
      </c>
      <c r="AF67" s="93">
        <f t="shared" si="23"/>
        <v>-6</v>
      </c>
      <c r="AG67" s="6"/>
      <c r="AH67" s="62"/>
      <c r="AI67" s="81">
        <f t="shared" ref="AI67:BH67" si="89">if($B67=AI$3,AI66+$Y67,if($C67=AI$3,AI66+$AD67,AI66))</f>
        <v>1145</v>
      </c>
      <c r="AJ67" s="81">
        <f t="shared" si="89"/>
        <v>1825.020475</v>
      </c>
      <c r="AK67" s="81">
        <f t="shared" si="89"/>
        <v>2400.351653</v>
      </c>
      <c r="AL67" s="81">
        <f t="shared" si="89"/>
        <v>1634.556384</v>
      </c>
      <c r="AM67" s="81">
        <f t="shared" si="89"/>
        <v>1523.98555</v>
      </c>
      <c r="AN67" s="81">
        <f t="shared" si="89"/>
        <v>1457.672082</v>
      </c>
      <c r="AO67" s="81">
        <f t="shared" si="89"/>
        <v>2249.842673</v>
      </c>
      <c r="AP67" s="81">
        <f t="shared" si="89"/>
        <v>1574.189279</v>
      </c>
      <c r="AQ67" s="81">
        <f t="shared" si="89"/>
        <v>1147.335494</v>
      </c>
      <c r="AR67" s="81">
        <f t="shared" si="89"/>
        <v>2223.044424</v>
      </c>
      <c r="AS67" s="81">
        <f t="shared" si="89"/>
        <v>1917.754482</v>
      </c>
      <c r="AT67" s="81">
        <f t="shared" si="89"/>
        <v>2331.048527</v>
      </c>
      <c r="AU67" s="81">
        <f t="shared" si="89"/>
        <v>2244.814915</v>
      </c>
      <c r="AV67" s="81">
        <f t="shared" si="89"/>
        <v>1978.847265</v>
      </c>
      <c r="AW67" s="81">
        <f t="shared" si="89"/>
        <v>1015.463624</v>
      </c>
      <c r="AX67" s="81">
        <f t="shared" si="89"/>
        <v>2193.511389</v>
      </c>
      <c r="AY67" s="81">
        <f t="shared" si="89"/>
        <v>1335.441433</v>
      </c>
      <c r="AZ67" s="81">
        <f t="shared" si="89"/>
        <v>2316.469488</v>
      </c>
      <c r="BA67" s="81">
        <f t="shared" si="89"/>
        <v>2146.935902</v>
      </c>
      <c r="BB67" s="81">
        <f t="shared" si="89"/>
        <v>655.8117858</v>
      </c>
      <c r="BC67" s="81">
        <f t="shared" si="89"/>
        <v>768.9760492</v>
      </c>
      <c r="BD67" s="81">
        <f t="shared" si="89"/>
        <v>1690.538553</v>
      </c>
      <c r="BE67" s="81" t="str">
        <f t="shared" si="89"/>
        <v>#N/A</v>
      </c>
      <c r="BF67" s="81" t="str">
        <f t="shared" si="89"/>
        <v>#N/A</v>
      </c>
      <c r="BG67" s="81" t="str">
        <f t="shared" si="89"/>
        <v>#N/A</v>
      </c>
      <c r="BH67" s="81" t="str">
        <f t="shared" si="89"/>
        <v>#N/A</v>
      </c>
      <c r="BI67" s="82">
        <f t="shared" si="2"/>
        <v>1717.118701</v>
      </c>
    </row>
    <row r="68">
      <c r="A68" s="6"/>
      <c r="B68" s="83" t="s">
        <v>21</v>
      </c>
      <c r="C68" s="84" t="s">
        <v>37</v>
      </c>
      <c r="D68" s="84">
        <v>0.0</v>
      </c>
      <c r="E68" s="84" t="s">
        <v>37</v>
      </c>
      <c r="F68" s="86">
        <v>45676.0</v>
      </c>
      <c r="G68" s="87"/>
      <c r="H68" s="87" t="b">
        <f t="shared" si="3"/>
        <v>1</v>
      </c>
      <c r="I68" s="87" t="b">
        <f>if(iferror(match(B68,'Osallistujat ja seuranta'!$C$5:$C$24,0),0)&gt;0,TRUE,FALSE)</f>
        <v>1</v>
      </c>
      <c r="J68" s="87" t="b">
        <f>if(iferror(match(C68,'Osallistujat ja seuranta'!$C$5:$C$99,0),0)&gt;0,TRUE,FALSE)</f>
        <v>1</v>
      </c>
      <c r="K68" s="87" t="b">
        <f t="shared" si="4"/>
        <v>1</v>
      </c>
      <c r="L68" s="87" t="b">
        <f t="shared" si="5"/>
        <v>1</v>
      </c>
      <c r="M68" s="87" t="b">
        <f t="shared" si="6"/>
        <v>1</v>
      </c>
      <c r="N68" s="88">
        <f t="shared" si="7"/>
        <v>1</v>
      </c>
      <c r="O68" s="89">
        <f t="shared" si="69"/>
        <v>2400.351653</v>
      </c>
      <c r="P68" s="89">
        <f t="shared" si="70"/>
        <v>2331.048527</v>
      </c>
      <c r="Q68" s="90">
        <f t="shared" si="10"/>
        <v>69.30312599</v>
      </c>
      <c r="R68" s="89">
        <f t="shared" si="11"/>
        <v>2331.048527</v>
      </c>
      <c r="S68" s="88">
        <f t="shared" si="12"/>
        <v>0</v>
      </c>
      <c r="T68" s="88">
        <f t="shared" si="13"/>
        <v>-47.61402773</v>
      </c>
      <c r="U68" s="88">
        <f t="shared" si="14"/>
        <v>-48.13350172</v>
      </c>
      <c r="V68" s="91">
        <f t="shared" si="15"/>
        <v>0.6270247589</v>
      </c>
      <c r="W68" s="92">
        <f t="shared" si="16"/>
        <v>11.08838931</v>
      </c>
      <c r="X68" s="92">
        <f t="shared" si="17"/>
        <v>0.05019036773</v>
      </c>
      <c r="Y68" s="92">
        <f>if(N68=1,(W68*(S68-V68))*'Säännöt ja ohjeet'!$B$54+X68,"")</f>
        <v>-13.85519889</v>
      </c>
      <c r="Z68" s="92">
        <f t="shared" si="18"/>
        <v>1</v>
      </c>
      <c r="AA68" s="92">
        <f t="shared" si="19"/>
        <v>0.3729752411</v>
      </c>
      <c r="AB68" s="92">
        <f t="shared" si="20"/>
        <v>12.48634271</v>
      </c>
      <c r="AC68" s="92">
        <f t="shared" si="21"/>
        <v>0.1035610467</v>
      </c>
      <c r="AD68" s="92">
        <f>if(N68=1,(AB68*(Z68-AA68))*'Säännöt ja ohjeet'!$B$54+AC68,"")</f>
        <v>15.7620531</v>
      </c>
      <c r="AE68" s="93">
        <f t="shared" si="22"/>
        <v>-10</v>
      </c>
      <c r="AF68" s="93">
        <f t="shared" si="23"/>
        <v>12</v>
      </c>
      <c r="AG68" s="6"/>
      <c r="AH68" s="62"/>
      <c r="AI68" s="81">
        <f t="shared" ref="AI68:BH68" si="90">if($B68=AI$3,AI67+$Y68,if($C68=AI$3,AI67+$AD68,AI67))</f>
        <v>1145</v>
      </c>
      <c r="AJ68" s="81">
        <f t="shared" si="90"/>
        <v>1825.020475</v>
      </c>
      <c r="AK68" s="81">
        <f t="shared" si="90"/>
        <v>2386.496454</v>
      </c>
      <c r="AL68" s="81">
        <f t="shared" si="90"/>
        <v>1634.556384</v>
      </c>
      <c r="AM68" s="81">
        <f t="shared" si="90"/>
        <v>1523.98555</v>
      </c>
      <c r="AN68" s="81">
        <f t="shared" si="90"/>
        <v>1457.672082</v>
      </c>
      <c r="AO68" s="81">
        <f t="shared" si="90"/>
        <v>2249.842673</v>
      </c>
      <c r="AP68" s="81">
        <f t="shared" si="90"/>
        <v>1574.189279</v>
      </c>
      <c r="AQ68" s="81">
        <f t="shared" si="90"/>
        <v>1147.335494</v>
      </c>
      <c r="AR68" s="81">
        <f t="shared" si="90"/>
        <v>2223.044424</v>
      </c>
      <c r="AS68" s="81">
        <f t="shared" si="90"/>
        <v>1917.754482</v>
      </c>
      <c r="AT68" s="81">
        <f t="shared" si="90"/>
        <v>2346.81058</v>
      </c>
      <c r="AU68" s="81">
        <f t="shared" si="90"/>
        <v>2244.814915</v>
      </c>
      <c r="AV68" s="81">
        <f t="shared" si="90"/>
        <v>1978.847265</v>
      </c>
      <c r="AW68" s="81">
        <f t="shared" si="90"/>
        <v>1015.463624</v>
      </c>
      <c r="AX68" s="81">
        <f t="shared" si="90"/>
        <v>2193.511389</v>
      </c>
      <c r="AY68" s="81">
        <f t="shared" si="90"/>
        <v>1335.441433</v>
      </c>
      <c r="AZ68" s="81">
        <f t="shared" si="90"/>
        <v>2316.469488</v>
      </c>
      <c r="BA68" s="81">
        <f t="shared" si="90"/>
        <v>2146.935902</v>
      </c>
      <c r="BB68" s="81">
        <f t="shared" si="90"/>
        <v>655.8117858</v>
      </c>
      <c r="BC68" s="81">
        <f t="shared" si="90"/>
        <v>768.9760492</v>
      </c>
      <c r="BD68" s="81">
        <f t="shared" si="90"/>
        <v>1690.538553</v>
      </c>
      <c r="BE68" s="81" t="str">
        <f t="shared" si="90"/>
        <v>#N/A</v>
      </c>
      <c r="BF68" s="81" t="str">
        <f t="shared" si="90"/>
        <v>#N/A</v>
      </c>
      <c r="BG68" s="81" t="str">
        <f t="shared" si="90"/>
        <v>#N/A</v>
      </c>
      <c r="BH68" s="81" t="str">
        <f t="shared" si="90"/>
        <v>#N/A</v>
      </c>
      <c r="BI68" s="82">
        <f t="shared" si="2"/>
        <v>1717.205376</v>
      </c>
    </row>
    <row r="69">
      <c r="A69" s="6"/>
      <c r="B69" s="83" t="s">
        <v>23</v>
      </c>
      <c r="C69" s="84" t="s">
        <v>26</v>
      </c>
      <c r="D69" s="84">
        <v>0.0</v>
      </c>
      <c r="E69" s="84" t="s">
        <v>23</v>
      </c>
      <c r="F69" s="86">
        <v>45678.0</v>
      </c>
      <c r="G69" s="87"/>
      <c r="H69" s="87" t="b">
        <f t="shared" si="3"/>
        <v>1</v>
      </c>
      <c r="I69" s="87" t="b">
        <f>if(iferror(match(B69,'Osallistujat ja seuranta'!$C$5:$C$24,0),0)&gt;0,TRUE,FALSE)</f>
        <v>1</v>
      </c>
      <c r="J69" s="87" t="b">
        <f>if(iferror(match(C69,'Osallistujat ja seuranta'!$C$5:$C$99,0),0)&gt;0,TRUE,FALSE)</f>
        <v>1</v>
      </c>
      <c r="K69" s="87" t="b">
        <f t="shared" si="4"/>
        <v>1</v>
      </c>
      <c r="L69" s="87" t="b">
        <f t="shared" si="5"/>
        <v>1</v>
      </c>
      <c r="M69" s="87" t="b">
        <f t="shared" si="6"/>
        <v>1</v>
      </c>
      <c r="N69" s="88">
        <f t="shared" si="7"/>
        <v>1</v>
      </c>
      <c r="O69" s="89">
        <f t="shared" si="69"/>
        <v>1634.556384</v>
      </c>
      <c r="P69" s="89">
        <f t="shared" si="70"/>
        <v>1457.672082</v>
      </c>
      <c r="Q69" s="90">
        <f t="shared" si="10"/>
        <v>176.8843027</v>
      </c>
      <c r="R69" s="89">
        <f t="shared" si="11"/>
        <v>1457.672082</v>
      </c>
      <c r="S69" s="88">
        <f t="shared" si="12"/>
        <v>1</v>
      </c>
      <c r="T69" s="88">
        <f t="shared" si="13"/>
        <v>-51.92492762</v>
      </c>
      <c r="U69" s="88">
        <f t="shared" si="14"/>
        <v>-52.63149657</v>
      </c>
      <c r="V69" s="91">
        <f t="shared" si="15"/>
        <v>0.6696425801</v>
      </c>
      <c r="W69" s="92">
        <f t="shared" si="16"/>
        <v>29.7029717</v>
      </c>
      <c r="X69" s="92">
        <f t="shared" si="17"/>
        <v>1.663657848</v>
      </c>
      <c r="Y69" s="92">
        <f>if(N69=1,(W69*(S69-V69))*'Säännöt ja ohjeet'!$B$54+X69,"")</f>
        <v>21.28885203</v>
      </c>
      <c r="Z69" s="92">
        <f t="shared" si="18"/>
        <v>0</v>
      </c>
      <c r="AA69" s="92">
        <f t="shared" si="19"/>
        <v>0.3303574199</v>
      </c>
      <c r="AB69" s="92">
        <f t="shared" si="20"/>
        <v>34.90913602</v>
      </c>
      <c r="AC69" s="92">
        <f t="shared" si="21"/>
        <v>2.105825145</v>
      </c>
      <c r="AD69" s="92">
        <f>if(N69=1,(AB69*(Z69-AA69))*'Säännöt ja ohjeet'!$B$54+AC69,"")</f>
        <v>-20.95915907</v>
      </c>
      <c r="AE69" s="93">
        <f t="shared" si="22"/>
        <v>8</v>
      </c>
      <c r="AF69" s="93">
        <f t="shared" si="23"/>
        <v>-6</v>
      </c>
      <c r="AG69" s="6"/>
      <c r="AH69" s="62"/>
      <c r="AI69" s="81">
        <f t="shared" ref="AI69:BH69" si="91">if($B69=AI$3,AI68+$Y69,if($C69=AI$3,AI68+$AD69,AI68))</f>
        <v>1145</v>
      </c>
      <c r="AJ69" s="81">
        <f t="shared" si="91"/>
        <v>1825.020475</v>
      </c>
      <c r="AK69" s="81">
        <f t="shared" si="91"/>
        <v>2386.496454</v>
      </c>
      <c r="AL69" s="81">
        <f t="shared" si="91"/>
        <v>1655.845236</v>
      </c>
      <c r="AM69" s="81">
        <f t="shared" si="91"/>
        <v>1523.98555</v>
      </c>
      <c r="AN69" s="81">
        <f t="shared" si="91"/>
        <v>1436.712922</v>
      </c>
      <c r="AO69" s="81">
        <f t="shared" si="91"/>
        <v>2249.842673</v>
      </c>
      <c r="AP69" s="81">
        <f t="shared" si="91"/>
        <v>1574.189279</v>
      </c>
      <c r="AQ69" s="81">
        <f t="shared" si="91"/>
        <v>1147.335494</v>
      </c>
      <c r="AR69" s="81">
        <f t="shared" si="91"/>
        <v>2223.044424</v>
      </c>
      <c r="AS69" s="81">
        <f t="shared" si="91"/>
        <v>1917.754482</v>
      </c>
      <c r="AT69" s="81">
        <f t="shared" si="91"/>
        <v>2346.81058</v>
      </c>
      <c r="AU69" s="81">
        <f t="shared" si="91"/>
        <v>2244.814915</v>
      </c>
      <c r="AV69" s="81">
        <f t="shared" si="91"/>
        <v>1978.847265</v>
      </c>
      <c r="AW69" s="81">
        <f t="shared" si="91"/>
        <v>1015.463624</v>
      </c>
      <c r="AX69" s="81">
        <f t="shared" si="91"/>
        <v>2193.511389</v>
      </c>
      <c r="AY69" s="81">
        <f t="shared" si="91"/>
        <v>1335.441433</v>
      </c>
      <c r="AZ69" s="81">
        <f t="shared" si="91"/>
        <v>2316.469488</v>
      </c>
      <c r="BA69" s="81">
        <f t="shared" si="91"/>
        <v>2146.935902</v>
      </c>
      <c r="BB69" s="81">
        <f t="shared" si="91"/>
        <v>655.8117858</v>
      </c>
      <c r="BC69" s="81">
        <f t="shared" si="91"/>
        <v>768.9760492</v>
      </c>
      <c r="BD69" s="81">
        <f t="shared" si="91"/>
        <v>1690.538553</v>
      </c>
      <c r="BE69" s="81" t="str">
        <f t="shared" si="91"/>
        <v>#N/A</v>
      </c>
      <c r="BF69" s="81" t="str">
        <f t="shared" si="91"/>
        <v>#N/A</v>
      </c>
      <c r="BG69" s="81" t="str">
        <f t="shared" si="91"/>
        <v>#N/A</v>
      </c>
      <c r="BH69" s="81" t="str">
        <f t="shared" si="91"/>
        <v>#N/A</v>
      </c>
      <c r="BI69" s="82">
        <f t="shared" si="2"/>
        <v>1717.220362</v>
      </c>
    </row>
    <row r="70">
      <c r="A70" s="6"/>
      <c r="B70" s="83" t="s">
        <v>21</v>
      </c>
      <c r="C70" s="84" t="s">
        <v>26</v>
      </c>
      <c r="D70" s="84">
        <v>9.0</v>
      </c>
      <c r="E70" s="84" t="s">
        <v>21</v>
      </c>
      <c r="F70" s="86">
        <v>45679.0</v>
      </c>
      <c r="G70" s="87"/>
      <c r="H70" s="87" t="b">
        <f t="shared" si="3"/>
        <v>1</v>
      </c>
      <c r="I70" s="87" t="b">
        <f>if(iferror(match(B70,'Osallistujat ja seuranta'!$C$5:$C$24,0),0)&gt;0,TRUE,FALSE)</f>
        <v>1</v>
      </c>
      <c r="J70" s="87" t="b">
        <f>if(iferror(match(C70,'Osallistujat ja seuranta'!$C$5:$C$99,0),0)&gt;0,TRUE,FALSE)</f>
        <v>1</v>
      </c>
      <c r="K70" s="87" t="b">
        <f t="shared" si="4"/>
        <v>1</v>
      </c>
      <c r="L70" s="87" t="b">
        <f t="shared" si="5"/>
        <v>1</v>
      </c>
      <c r="M70" s="87" t="b">
        <f t="shared" si="6"/>
        <v>1</v>
      </c>
      <c r="N70" s="88">
        <f t="shared" si="7"/>
        <v>1</v>
      </c>
      <c r="O70" s="89">
        <f t="shared" si="69"/>
        <v>2386.496454</v>
      </c>
      <c r="P70" s="89">
        <f t="shared" si="70"/>
        <v>1436.712922</v>
      </c>
      <c r="Q70" s="90">
        <f t="shared" si="10"/>
        <v>99.78353127</v>
      </c>
      <c r="R70" s="89">
        <f t="shared" si="11"/>
        <v>2286.712922</v>
      </c>
      <c r="S70" s="88">
        <f t="shared" si="12"/>
        <v>1</v>
      </c>
      <c r="T70" s="88">
        <f t="shared" si="13"/>
        <v>-47.7210108</v>
      </c>
      <c r="U70" s="88">
        <f t="shared" si="14"/>
        <v>-48.446684</v>
      </c>
      <c r="V70" s="91">
        <f t="shared" si="15"/>
        <v>0.6738550684</v>
      </c>
      <c r="W70" s="92">
        <f t="shared" si="16"/>
        <v>11.36287913</v>
      </c>
      <c r="X70" s="92">
        <f t="shared" si="17"/>
        <v>0.05841244286</v>
      </c>
      <c r="Y70" s="92">
        <f>if(N70=1,(W70*(S70-V70))*'Säännöt ja ohjeet'!$B$54+X70,"")</f>
        <v>7.47030332</v>
      </c>
      <c r="Z70" s="92">
        <f t="shared" si="18"/>
        <v>0</v>
      </c>
      <c r="AA70" s="92">
        <f t="shared" si="19"/>
        <v>0.3261449316</v>
      </c>
      <c r="AB70" s="92">
        <f t="shared" si="20"/>
        <v>35.54672891</v>
      </c>
      <c r="AC70" s="92">
        <f t="shared" si="21"/>
        <v>2.15822181</v>
      </c>
      <c r="AD70" s="92">
        <f>if(N70=1,(AB70*(Z70-AA70))*'Säännöt ja ohjeet'!$B$54+AC70,"")</f>
        <v>-21.02854913</v>
      </c>
      <c r="AE70" s="93">
        <f t="shared" si="22"/>
        <v>11</v>
      </c>
      <c r="AF70" s="93">
        <f t="shared" si="23"/>
        <v>-9</v>
      </c>
      <c r="AG70" s="6"/>
      <c r="AH70" s="62"/>
      <c r="AI70" s="81">
        <f t="shared" ref="AI70:BH70" si="92">if($B70=AI$3,AI69+$Y70,if($C70=AI$3,AI69+$AD70,AI69))</f>
        <v>1145</v>
      </c>
      <c r="AJ70" s="81">
        <f t="shared" si="92"/>
        <v>1825.020475</v>
      </c>
      <c r="AK70" s="81">
        <f t="shared" si="92"/>
        <v>2393.966757</v>
      </c>
      <c r="AL70" s="81">
        <f t="shared" si="92"/>
        <v>1655.845236</v>
      </c>
      <c r="AM70" s="81">
        <f t="shared" si="92"/>
        <v>1523.98555</v>
      </c>
      <c r="AN70" s="81">
        <f t="shared" si="92"/>
        <v>1415.684373</v>
      </c>
      <c r="AO70" s="81">
        <f t="shared" si="92"/>
        <v>2249.842673</v>
      </c>
      <c r="AP70" s="81">
        <f t="shared" si="92"/>
        <v>1574.189279</v>
      </c>
      <c r="AQ70" s="81">
        <f t="shared" si="92"/>
        <v>1147.335494</v>
      </c>
      <c r="AR70" s="81">
        <f t="shared" si="92"/>
        <v>2223.044424</v>
      </c>
      <c r="AS70" s="81">
        <f t="shared" si="92"/>
        <v>1917.754482</v>
      </c>
      <c r="AT70" s="81">
        <f t="shared" si="92"/>
        <v>2346.81058</v>
      </c>
      <c r="AU70" s="81">
        <f t="shared" si="92"/>
        <v>2244.814915</v>
      </c>
      <c r="AV70" s="81">
        <f t="shared" si="92"/>
        <v>1978.847265</v>
      </c>
      <c r="AW70" s="81">
        <f t="shared" si="92"/>
        <v>1015.463624</v>
      </c>
      <c r="AX70" s="81">
        <f t="shared" si="92"/>
        <v>2193.511389</v>
      </c>
      <c r="AY70" s="81">
        <f t="shared" si="92"/>
        <v>1335.441433</v>
      </c>
      <c r="AZ70" s="81">
        <f t="shared" si="92"/>
        <v>2316.469488</v>
      </c>
      <c r="BA70" s="81">
        <f t="shared" si="92"/>
        <v>2146.935902</v>
      </c>
      <c r="BB70" s="81">
        <f t="shared" si="92"/>
        <v>655.8117858</v>
      </c>
      <c r="BC70" s="81">
        <f t="shared" si="92"/>
        <v>768.9760492</v>
      </c>
      <c r="BD70" s="81">
        <f t="shared" si="92"/>
        <v>1690.538553</v>
      </c>
      <c r="BE70" s="81" t="str">
        <f t="shared" si="92"/>
        <v>#N/A</v>
      </c>
      <c r="BF70" s="81" t="str">
        <f t="shared" si="92"/>
        <v>#N/A</v>
      </c>
      <c r="BG70" s="81" t="str">
        <f t="shared" si="92"/>
        <v>#N/A</v>
      </c>
      <c r="BH70" s="81" t="str">
        <f t="shared" si="92"/>
        <v>#N/A</v>
      </c>
      <c r="BI70" s="82">
        <f t="shared" si="2"/>
        <v>1716.604078</v>
      </c>
    </row>
    <row r="71">
      <c r="A71" s="6"/>
      <c r="B71" s="83" t="s">
        <v>19</v>
      </c>
      <c r="C71" s="84" t="s">
        <v>32</v>
      </c>
      <c r="D71" s="84">
        <v>3.0</v>
      </c>
      <c r="E71" s="84" t="s">
        <v>19</v>
      </c>
      <c r="F71" s="86">
        <v>45679.0</v>
      </c>
      <c r="G71" s="87"/>
      <c r="H71" s="87" t="b">
        <f t="shared" si="3"/>
        <v>1</v>
      </c>
      <c r="I71" s="87" t="b">
        <f>if(iferror(match(B71,'Osallistujat ja seuranta'!$C$5:$C$24,0),0)&gt;0,TRUE,FALSE)</f>
        <v>1</v>
      </c>
      <c r="J71" s="87" t="b">
        <f>if(iferror(match(C71,'Osallistujat ja seuranta'!$C$5:$C$99,0),0)&gt;0,TRUE,FALSE)</f>
        <v>1</v>
      </c>
      <c r="K71" s="87" t="b">
        <f t="shared" si="4"/>
        <v>1</v>
      </c>
      <c r="L71" s="87" t="b">
        <f t="shared" si="5"/>
        <v>1</v>
      </c>
      <c r="M71" s="87" t="b">
        <f t="shared" si="6"/>
        <v>1</v>
      </c>
      <c r="N71" s="88">
        <f t="shared" si="7"/>
        <v>1</v>
      </c>
      <c r="O71" s="89">
        <f t="shared" si="69"/>
        <v>1825.020475</v>
      </c>
      <c r="P71" s="89">
        <f t="shared" si="70"/>
        <v>1147.335494</v>
      </c>
      <c r="Q71" s="90">
        <f t="shared" si="10"/>
        <v>427.6849811</v>
      </c>
      <c r="R71" s="89">
        <f t="shared" si="11"/>
        <v>1397.335494</v>
      </c>
      <c r="S71" s="88">
        <f t="shared" si="12"/>
        <v>1</v>
      </c>
      <c r="T71" s="88">
        <f t="shared" si="13"/>
        <v>-51.07479571</v>
      </c>
      <c r="U71" s="88">
        <f t="shared" si="14"/>
        <v>-52.85707388</v>
      </c>
      <c r="V71" s="91">
        <f t="shared" si="15"/>
        <v>0.8559779458</v>
      </c>
      <c r="W71" s="92">
        <f t="shared" si="16"/>
        <v>24.45736097</v>
      </c>
      <c r="X71" s="92">
        <f t="shared" si="17"/>
        <v>1.187975975</v>
      </c>
      <c r="Y71" s="92">
        <f>if(N71=1,(W71*(S71-V71))*'Säännöt ja ohjeet'!$B$54+X71,"")</f>
        <v>8.23277471</v>
      </c>
      <c r="Z71" s="92">
        <f t="shared" si="18"/>
        <v>0</v>
      </c>
      <c r="AA71" s="92">
        <f t="shared" si="19"/>
        <v>0.1440220542</v>
      </c>
      <c r="AB71" s="92">
        <f t="shared" si="20"/>
        <v>44.78310142</v>
      </c>
      <c r="AC71" s="92">
        <f t="shared" si="21"/>
        <v>2.881661375</v>
      </c>
      <c r="AD71" s="92">
        <f>if(N71=1,(AB71*(Z71-AA71))*'Säännöt ja ohjeet'!$B$54+AC71,"")</f>
        <v>-10.01784714</v>
      </c>
      <c r="AE71" s="93">
        <f t="shared" si="22"/>
        <v>4</v>
      </c>
      <c r="AF71" s="93">
        <f t="shared" si="23"/>
        <v>-2</v>
      </c>
      <c r="AG71" s="6"/>
      <c r="AH71" s="62"/>
      <c r="AI71" s="81">
        <f t="shared" ref="AI71:BH71" si="93">if($B71=AI$3,AI70+$Y71,if($C71=AI$3,AI70+$AD71,AI70))</f>
        <v>1145</v>
      </c>
      <c r="AJ71" s="81">
        <f t="shared" si="93"/>
        <v>1833.25325</v>
      </c>
      <c r="AK71" s="81">
        <f t="shared" si="93"/>
        <v>2393.966757</v>
      </c>
      <c r="AL71" s="81">
        <f t="shared" si="93"/>
        <v>1655.845236</v>
      </c>
      <c r="AM71" s="81">
        <f t="shared" si="93"/>
        <v>1523.98555</v>
      </c>
      <c r="AN71" s="81">
        <f t="shared" si="93"/>
        <v>1415.684373</v>
      </c>
      <c r="AO71" s="81">
        <f t="shared" si="93"/>
        <v>2249.842673</v>
      </c>
      <c r="AP71" s="81">
        <f t="shared" si="93"/>
        <v>1574.189279</v>
      </c>
      <c r="AQ71" s="81">
        <f t="shared" si="93"/>
        <v>1137.317647</v>
      </c>
      <c r="AR71" s="81">
        <f t="shared" si="93"/>
        <v>2223.044424</v>
      </c>
      <c r="AS71" s="81">
        <f t="shared" si="93"/>
        <v>1917.754482</v>
      </c>
      <c r="AT71" s="81">
        <f t="shared" si="93"/>
        <v>2346.81058</v>
      </c>
      <c r="AU71" s="81">
        <f t="shared" si="93"/>
        <v>2244.814915</v>
      </c>
      <c r="AV71" s="81">
        <f t="shared" si="93"/>
        <v>1978.847265</v>
      </c>
      <c r="AW71" s="81">
        <f t="shared" si="93"/>
        <v>1015.463624</v>
      </c>
      <c r="AX71" s="81">
        <f t="shared" si="93"/>
        <v>2193.511389</v>
      </c>
      <c r="AY71" s="81">
        <f t="shared" si="93"/>
        <v>1335.441433</v>
      </c>
      <c r="AZ71" s="81">
        <f t="shared" si="93"/>
        <v>2316.469488</v>
      </c>
      <c r="BA71" s="81">
        <f t="shared" si="93"/>
        <v>2146.935902</v>
      </c>
      <c r="BB71" s="81">
        <f t="shared" si="93"/>
        <v>655.8117858</v>
      </c>
      <c r="BC71" s="81">
        <f t="shared" si="93"/>
        <v>768.9760492</v>
      </c>
      <c r="BD71" s="81">
        <f t="shared" si="93"/>
        <v>1690.538553</v>
      </c>
      <c r="BE71" s="81" t="str">
        <f t="shared" si="93"/>
        <v>#N/A</v>
      </c>
      <c r="BF71" s="81" t="str">
        <f t="shared" si="93"/>
        <v>#N/A</v>
      </c>
      <c r="BG71" s="81" t="str">
        <f t="shared" si="93"/>
        <v>#N/A</v>
      </c>
      <c r="BH71" s="81" t="str">
        <f t="shared" si="93"/>
        <v>#N/A</v>
      </c>
      <c r="BI71" s="82">
        <f t="shared" si="2"/>
        <v>1716.522939</v>
      </c>
    </row>
    <row r="72">
      <c r="A72" s="6"/>
      <c r="B72" s="83" t="s">
        <v>19</v>
      </c>
      <c r="C72" s="84" t="s">
        <v>26</v>
      </c>
      <c r="D72" s="84">
        <v>2.0</v>
      </c>
      <c r="E72" s="84" t="s">
        <v>19</v>
      </c>
      <c r="F72" s="86">
        <v>45679.0</v>
      </c>
      <c r="G72" s="87"/>
      <c r="H72" s="87" t="b">
        <f t="shared" si="3"/>
        <v>1</v>
      </c>
      <c r="I72" s="87" t="b">
        <f>if(iferror(match(B72,'Osallistujat ja seuranta'!$C$5:$C$24,0),0)&gt;0,TRUE,FALSE)</f>
        <v>1</v>
      </c>
      <c r="J72" s="87" t="b">
        <f>if(iferror(match(C72,'Osallistujat ja seuranta'!$C$5:$C$99,0),0)&gt;0,TRUE,FALSE)</f>
        <v>1</v>
      </c>
      <c r="K72" s="87" t="b">
        <f t="shared" si="4"/>
        <v>1</v>
      </c>
      <c r="L72" s="87" t="b">
        <f t="shared" si="5"/>
        <v>1</v>
      </c>
      <c r="M72" s="87" t="b">
        <f t="shared" si="6"/>
        <v>1</v>
      </c>
      <c r="N72" s="88">
        <f t="shared" si="7"/>
        <v>1</v>
      </c>
      <c r="O72" s="89">
        <f t="shared" si="69"/>
        <v>1833.25325</v>
      </c>
      <c r="P72" s="89">
        <f t="shared" si="70"/>
        <v>1415.684373</v>
      </c>
      <c r="Q72" s="90">
        <f t="shared" si="10"/>
        <v>267.5688766</v>
      </c>
      <c r="R72" s="89">
        <f t="shared" si="11"/>
        <v>1565.684373</v>
      </c>
      <c r="S72" s="88">
        <f t="shared" si="12"/>
        <v>1</v>
      </c>
      <c r="T72" s="88">
        <f t="shared" si="13"/>
        <v>-51.03561492</v>
      </c>
      <c r="U72" s="88">
        <f t="shared" si="14"/>
        <v>-52.20857714</v>
      </c>
      <c r="V72" s="91">
        <f t="shared" si="15"/>
        <v>0.763680033</v>
      </c>
      <c r="W72" s="92">
        <f t="shared" si="16"/>
        <v>24.23930829</v>
      </c>
      <c r="X72" s="92">
        <f t="shared" si="17"/>
        <v>1.167451095</v>
      </c>
      <c r="Y72" s="92">
        <f>if(N72=1,(W72*(S72-V72))*'Säännöt ja ohjeet'!$B$54+X72,"")</f>
        <v>12.62391617</v>
      </c>
      <c r="Z72" s="92">
        <f t="shared" si="18"/>
        <v>0</v>
      </c>
      <c r="AA72" s="92">
        <f t="shared" si="19"/>
        <v>0.236319967</v>
      </c>
      <c r="AB72" s="92">
        <f t="shared" si="20"/>
        <v>36.19077193</v>
      </c>
      <c r="AC72" s="92">
        <f t="shared" si="21"/>
        <v>2.210792232</v>
      </c>
      <c r="AD72" s="92">
        <f>if(N72=1,(AB72*(Z72-AA72))*'Säännöt ja ohjeet'!$B$54+AC72,"")</f>
        <v>-14.89441183</v>
      </c>
      <c r="AE72" s="93">
        <f t="shared" si="22"/>
        <v>7</v>
      </c>
      <c r="AF72" s="93">
        <f t="shared" si="23"/>
        <v>-5</v>
      </c>
      <c r="AG72" s="6"/>
      <c r="AH72" s="62"/>
      <c r="AI72" s="81">
        <f t="shared" ref="AI72:BH72" si="94">if($B72=AI$3,AI71+$Y72,if($C72=AI$3,AI71+$AD72,AI71))</f>
        <v>1145</v>
      </c>
      <c r="AJ72" s="81">
        <f t="shared" si="94"/>
        <v>1845.877166</v>
      </c>
      <c r="AK72" s="81">
        <f t="shared" si="94"/>
        <v>2393.966757</v>
      </c>
      <c r="AL72" s="81">
        <f t="shared" si="94"/>
        <v>1655.845236</v>
      </c>
      <c r="AM72" s="81">
        <f t="shared" si="94"/>
        <v>1523.98555</v>
      </c>
      <c r="AN72" s="81">
        <f t="shared" si="94"/>
        <v>1400.789962</v>
      </c>
      <c r="AO72" s="81">
        <f t="shared" si="94"/>
        <v>2249.842673</v>
      </c>
      <c r="AP72" s="81">
        <f t="shared" si="94"/>
        <v>1574.189279</v>
      </c>
      <c r="AQ72" s="81">
        <f t="shared" si="94"/>
        <v>1137.317647</v>
      </c>
      <c r="AR72" s="81">
        <f t="shared" si="94"/>
        <v>2223.044424</v>
      </c>
      <c r="AS72" s="81">
        <f t="shared" si="94"/>
        <v>1917.754482</v>
      </c>
      <c r="AT72" s="81">
        <f t="shared" si="94"/>
        <v>2346.81058</v>
      </c>
      <c r="AU72" s="81">
        <f t="shared" si="94"/>
        <v>2244.814915</v>
      </c>
      <c r="AV72" s="81">
        <f t="shared" si="94"/>
        <v>1978.847265</v>
      </c>
      <c r="AW72" s="81">
        <f t="shared" si="94"/>
        <v>1015.463624</v>
      </c>
      <c r="AX72" s="81">
        <f t="shared" si="94"/>
        <v>2193.511389</v>
      </c>
      <c r="AY72" s="81">
        <f t="shared" si="94"/>
        <v>1335.441433</v>
      </c>
      <c r="AZ72" s="81">
        <f t="shared" si="94"/>
        <v>2316.469488</v>
      </c>
      <c r="BA72" s="81">
        <f t="shared" si="94"/>
        <v>2146.935902</v>
      </c>
      <c r="BB72" s="81">
        <f t="shared" si="94"/>
        <v>655.8117858</v>
      </c>
      <c r="BC72" s="81">
        <f t="shared" si="94"/>
        <v>768.9760492</v>
      </c>
      <c r="BD72" s="81">
        <f t="shared" si="94"/>
        <v>1690.538553</v>
      </c>
      <c r="BE72" s="81" t="str">
        <f t="shared" si="94"/>
        <v>#N/A</v>
      </c>
      <c r="BF72" s="81" t="str">
        <f t="shared" si="94"/>
        <v>#N/A</v>
      </c>
      <c r="BG72" s="81" t="str">
        <f t="shared" si="94"/>
        <v>#N/A</v>
      </c>
      <c r="BH72" s="81" t="str">
        <f t="shared" si="94"/>
        <v>#N/A</v>
      </c>
      <c r="BI72" s="82">
        <f t="shared" si="2"/>
        <v>1716.419734</v>
      </c>
    </row>
    <row r="73">
      <c r="A73" s="6"/>
      <c r="B73" s="83" t="s">
        <v>23</v>
      </c>
      <c r="C73" s="84" t="s">
        <v>25</v>
      </c>
      <c r="D73" s="84">
        <v>0.0</v>
      </c>
      <c r="E73" s="84" t="s">
        <v>23</v>
      </c>
      <c r="F73" s="86">
        <v>45679.0</v>
      </c>
      <c r="G73" s="87"/>
      <c r="H73" s="87" t="b">
        <f t="shared" si="3"/>
        <v>1</v>
      </c>
      <c r="I73" s="87" t="b">
        <f>if(iferror(match(B73,'Osallistujat ja seuranta'!$C$5:$C$24,0),0)&gt;0,TRUE,FALSE)</f>
        <v>1</v>
      </c>
      <c r="J73" s="87" t="b">
        <f>if(iferror(match(C73,'Osallistujat ja seuranta'!$C$5:$C$99,0),0)&gt;0,TRUE,FALSE)</f>
        <v>1</v>
      </c>
      <c r="K73" s="87" t="b">
        <f t="shared" si="4"/>
        <v>1</v>
      </c>
      <c r="L73" s="87" t="b">
        <f t="shared" si="5"/>
        <v>1</v>
      </c>
      <c r="M73" s="87" t="b">
        <f t="shared" si="6"/>
        <v>1</v>
      </c>
      <c r="N73" s="88">
        <f t="shared" si="7"/>
        <v>1</v>
      </c>
      <c r="O73" s="89">
        <f t="shared" si="69"/>
        <v>1655.845236</v>
      </c>
      <c r="P73" s="89">
        <f t="shared" si="70"/>
        <v>1523.98555</v>
      </c>
      <c r="Q73" s="90">
        <f t="shared" si="10"/>
        <v>131.8596868</v>
      </c>
      <c r="R73" s="89">
        <f t="shared" si="11"/>
        <v>1523.98555</v>
      </c>
      <c r="S73" s="88">
        <f t="shared" si="12"/>
        <v>1</v>
      </c>
      <c r="T73" s="88">
        <f t="shared" si="13"/>
        <v>-51.83487197</v>
      </c>
      <c r="U73" s="88">
        <f t="shared" si="14"/>
        <v>-52.37488942</v>
      </c>
      <c r="V73" s="91">
        <f t="shared" si="15"/>
        <v>0.6318164777</v>
      </c>
      <c r="W73" s="92">
        <f t="shared" si="16"/>
        <v>29.09781103</v>
      </c>
      <c r="X73" s="92">
        <f t="shared" si="17"/>
        <v>1.610450596</v>
      </c>
      <c r="Y73" s="92">
        <f>if(N73=1,(W73*(S73-V73))*'Säännöt ja ohjeet'!$B$54+X73,"")</f>
        <v>23.03711971</v>
      </c>
      <c r="Z73" s="92">
        <f t="shared" si="18"/>
        <v>0</v>
      </c>
      <c r="AA73" s="92">
        <f t="shared" si="19"/>
        <v>0.3681835223</v>
      </c>
      <c r="AB73" s="92">
        <f t="shared" si="20"/>
        <v>32.92049821</v>
      </c>
      <c r="AC73" s="92">
        <f t="shared" si="21"/>
        <v>1.94004838</v>
      </c>
      <c r="AD73" s="92">
        <f>if(N73=1,(AB73*(Z73-AA73))*'Säännöt ja ohjeet'!$B$54+AC73,"")</f>
        <v>-22.30152159</v>
      </c>
      <c r="AE73" s="93">
        <f t="shared" si="22"/>
        <v>9</v>
      </c>
      <c r="AF73" s="93">
        <f t="shared" si="23"/>
        <v>-7</v>
      </c>
      <c r="AG73" s="6"/>
      <c r="AH73" s="62"/>
      <c r="AI73" s="81">
        <f t="shared" ref="AI73:BH73" si="95">if($B73=AI$3,AI72+$Y73,if($C73=AI$3,AI72+$AD73,AI72))</f>
        <v>1145</v>
      </c>
      <c r="AJ73" s="81">
        <f t="shared" si="95"/>
        <v>1845.877166</v>
      </c>
      <c r="AK73" s="81">
        <f t="shared" si="95"/>
        <v>2393.966757</v>
      </c>
      <c r="AL73" s="81">
        <f t="shared" si="95"/>
        <v>1678.882356</v>
      </c>
      <c r="AM73" s="81">
        <f t="shared" si="95"/>
        <v>1501.684028</v>
      </c>
      <c r="AN73" s="81">
        <f t="shared" si="95"/>
        <v>1400.789962</v>
      </c>
      <c r="AO73" s="81">
        <f t="shared" si="95"/>
        <v>2249.842673</v>
      </c>
      <c r="AP73" s="81">
        <f t="shared" si="95"/>
        <v>1574.189279</v>
      </c>
      <c r="AQ73" s="81">
        <f t="shared" si="95"/>
        <v>1137.317647</v>
      </c>
      <c r="AR73" s="81">
        <f t="shared" si="95"/>
        <v>2223.044424</v>
      </c>
      <c r="AS73" s="81">
        <f t="shared" si="95"/>
        <v>1917.754482</v>
      </c>
      <c r="AT73" s="81">
        <f t="shared" si="95"/>
        <v>2346.81058</v>
      </c>
      <c r="AU73" s="81">
        <f t="shared" si="95"/>
        <v>2244.814915</v>
      </c>
      <c r="AV73" s="81">
        <f t="shared" si="95"/>
        <v>1978.847265</v>
      </c>
      <c r="AW73" s="81">
        <f t="shared" si="95"/>
        <v>1015.463624</v>
      </c>
      <c r="AX73" s="81">
        <f t="shared" si="95"/>
        <v>2193.511389</v>
      </c>
      <c r="AY73" s="81">
        <f t="shared" si="95"/>
        <v>1335.441433</v>
      </c>
      <c r="AZ73" s="81">
        <f t="shared" si="95"/>
        <v>2316.469488</v>
      </c>
      <c r="BA73" s="81">
        <f t="shared" si="95"/>
        <v>2146.935902</v>
      </c>
      <c r="BB73" s="81">
        <f t="shared" si="95"/>
        <v>655.8117858</v>
      </c>
      <c r="BC73" s="81">
        <f t="shared" si="95"/>
        <v>768.9760492</v>
      </c>
      <c r="BD73" s="81">
        <f t="shared" si="95"/>
        <v>1690.538553</v>
      </c>
      <c r="BE73" s="81" t="str">
        <f t="shared" si="95"/>
        <v>#N/A</v>
      </c>
      <c r="BF73" s="81" t="str">
        <f t="shared" si="95"/>
        <v>#N/A</v>
      </c>
      <c r="BG73" s="81" t="str">
        <f t="shared" si="95"/>
        <v>#N/A</v>
      </c>
      <c r="BH73" s="81" t="str">
        <f t="shared" si="95"/>
        <v>#N/A</v>
      </c>
      <c r="BI73" s="82">
        <f t="shared" si="2"/>
        <v>1716.453171</v>
      </c>
    </row>
    <row r="74">
      <c r="A74" s="6"/>
      <c r="B74" s="83" t="s">
        <v>23</v>
      </c>
      <c r="C74" s="84" t="s">
        <v>32</v>
      </c>
      <c r="D74" s="84">
        <v>1.0</v>
      </c>
      <c r="E74" s="84" t="s">
        <v>32</v>
      </c>
      <c r="F74" s="86">
        <v>45679.0</v>
      </c>
      <c r="G74" s="87"/>
      <c r="H74" s="87" t="b">
        <f t="shared" si="3"/>
        <v>1</v>
      </c>
      <c r="I74" s="87" t="b">
        <f>if(iferror(match(B74,'Osallistujat ja seuranta'!$C$5:$C$24,0),0)&gt;0,TRUE,FALSE)</f>
        <v>1</v>
      </c>
      <c r="J74" s="87" t="b">
        <f>if(iferror(match(C74,'Osallistujat ja seuranta'!$C$5:$C$99,0),0)&gt;0,TRUE,FALSE)</f>
        <v>1</v>
      </c>
      <c r="K74" s="87" t="b">
        <f t="shared" si="4"/>
        <v>1</v>
      </c>
      <c r="L74" s="87" t="b">
        <f t="shared" si="5"/>
        <v>1</v>
      </c>
      <c r="M74" s="87" t="b">
        <f t="shared" si="6"/>
        <v>1</v>
      </c>
      <c r="N74" s="88">
        <f t="shared" si="7"/>
        <v>1</v>
      </c>
      <c r="O74" s="89">
        <f t="shared" si="69"/>
        <v>1678.882356</v>
      </c>
      <c r="P74" s="89">
        <f t="shared" si="70"/>
        <v>1137.317647</v>
      </c>
      <c r="Q74" s="90">
        <f t="shared" si="10"/>
        <v>491.564709</v>
      </c>
      <c r="R74" s="89">
        <f t="shared" si="11"/>
        <v>1187.317647</v>
      </c>
      <c r="S74" s="88">
        <f t="shared" si="12"/>
        <v>0</v>
      </c>
      <c r="T74" s="88">
        <f t="shared" si="13"/>
        <v>-51.73609766</v>
      </c>
      <c r="U74" s="88">
        <f t="shared" si="14"/>
        <v>-53.58999574</v>
      </c>
      <c r="V74" s="91">
        <f t="shared" si="15"/>
        <v>0.8645841326</v>
      </c>
      <c r="W74" s="92">
        <f t="shared" si="16"/>
        <v>28.44823056</v>
      </c>
      <c r="X74" s="92">
        <f t="shared" si="17"/>
        <v>1.552879045</v>
      </c>
      <c r="Y74" s="92">
        <f>if(N74=1,(W74*(S74-V74))*'Säännöt ja ohjeet'!$B$54+X74,"")</f>
        <v>-47.63889844</v>
      </c>
      <c r="Z74" s="92">
        <f t="shared" si="18"/>
        <v>1</v>
      </c>
      <c r="AA74" s="92">
        <f t="shared" si="19"/>
        <v>0.1354158674</v>
      </c>
      <c r="AB74" s="92">
        <f t="shared" si="20"/>
        <v>45.1170178</v>
      </c>
      <c r="AC74" s="92">
        <f t="shared" si="21"/>
        <v>2.90670598</v>
      </c>
      <c r="AD74" s="92">
        <f>if(N74=1,(AB74*(Z74-AA74))*'Säännöt ja ohjeet'!$B$54+AC74,"")</f>
        <v>80.92162137</v>
      </c>
      <c r="AE74" s="93">
        <f t="shared" si="22"/>
        <v>-17</v>
      </c>
      <c r="AF74" s="93">
        <f t="shared" si="23"/>
        <v>19</v>
      </c>
      <c r="AG74" s="6"/>
      <c r="AH74" s="62"/>
      <c r="AI74" s="81">
        <f t="shared" ref="AI74:BH74" si="96">if($B74=AI$3,AI73+$Y74,if($C74=AI$3,AI73+$AD74,AI73))</f>
        <v>1145</v>
      </c>
      <c r="AJ74" s="81">
        <f t="shared" si="96"/>
        <v>1845.877166</v>
      </c>
      <c r="AK74" s="81">
        <f t="shared" si="96"/>
        <v>2393.966757</v>
      </c>
      <c r="AL74" s="81">
        <f t="shared" si="96"/>
        <v>1631.243458</v>
      </c>
      <c r="AM74" s="81">
        <f t="shared" si="96"/>
        <v>1501.684028</v>
      </c>
      <c r="AN74" s="81">
        <f t="shared" si="96"/>
        <v>1400.789962</v>
      </c>
      <c r="AO74" s="81">
        <f t="shared" si="96"/>
        <v>2249.842673</v>
      </c>
      <c r="AP74" s="81">
        <f t="shared" si="96"/>
        <v>1574.189279</v>
      </c>
      <c r="AQ74" s="81">
        <f t="shared" si="96"/>
        <v>1218.239268</v>
      </c>
      <c r="AR74" s="81">
        <f t="shared" si="96"/>
        <v>2223.044424</v>
      </c>
      <c r="AS74" s="81">
        <f t="shared" si="96"/>
        <v>1917.754482</v>
      </c>
      <c r="AT74" s="81">
        <f t="shared" si="96"/>
        <v>2346.81058</v>
      </c>
      <c r="AU74" s="81">
        <f t="shared" si="96"/>
        <v>2244.814915</v>
      </c>
      <c r="AV74" s="81">
        <f t="shared" si="96"/>
        <v>1978.847265</v>
      </c>
      <c r="AW74" s="81">
        <f t="shared" si="96"/>
        <v>1015.463624</v>
      </c>
      <c r="AX74" s="81">
        <f t="shared" si="96"/>
        <v>2193.511389</v>
      </c>
      <c r="AY74" s="81">
        <f t="shared" si="96"/>
        <v>1335.441433</v>
      </c>
      <c r="AZ74" s="81">
        <f t="shared" si="96"/>
        <v>2316.469488</v>
      </c>
      <c r="BA74" s="81">
        <f t="shared" si="96"/>
        <v>2146.935902</v>
      </c>
      <c r="BB74" s="81">
        <f t="shared" si="96"/>
        <v>655.8117858</v>
      </c>
      <c r="BC74" s="81">
        <f t="shared" si="96"/>
        <v>768.9760492</v>
      </c>
      <c r="BD74" s="81">
        <f t="shared" si="96"/>
        <v>1690.538553</v>
      </c>
      <c r="BE74" s="81" t="str">
        <f t="shared" si="96"/>
        <v>#N/A</v>
      </c>
      <c r="BF74" s="81" t="str">
        <f t="shared" si="96"/>
        <v>#N/A</v>
      </c>
      <c r="BG74" s="81" t="str">
        <f t="shared" si="96"/>
        <v>#N/A</v>
      </c>
      <c r="BH74" s="81" t="str">
        <f t="shared" si="96"/>
        <v>#N/A</v>
      </c>
      <c r="BI74" s="82">
        <f t="shared" si="2"/>
        <v>1717.966022</v>
      </c>
    </row>
    <row r="75">
      <c r="A75" s="6"/>
      <c r="B75" s="83" t="s">
        <v>21</v>
      </c>
      <c r="C75" s="84" t="s">
        <v>44</v>
      </c>
      <c r="D75" s="84">
        <v>0.0</v>
      </c>
      <c r="E75" s="84" t="s">
        <v>21</v>
      </c>
      <c r="F75" s="86">
        <v>45682.0</v>
      </c>
      <c r="G75" s="87"/>
      <c r="H75" s="87" t="b">
        <f t="shared" si="3"/>
        <v>1</v>
      </c>
      <c r="I75" s="87" t="b">
        <f>if(iferror(match(B75,'Osallistujat ja seuranta'!$C$5:$C$24,0),0)&gt;0,TRUE,FALSE)</f>
        <v>1</v>
      </c>
      <c r="J75" s="87" t="b">
        <f>if(iferror(match(C75,'Osallistujat ja seuranta'!$C$5:$C$99,0),0)&gt;0,TRUE,FALSE)</f>
        <v>1</v>
      </c>
      <c r="K75" s="87" t="b">
        <f t="shared" si="4"/>
        <v>1</v>
      </c>
      <c r="L75" s="87" t="b">
        <f t="shared" si="5"/>
        <v>1</v>
      </c>
      <c r="M75" s="87" t="b">
        <f t="shared" si="6"/>
        <v>1</v>
      </c>
      <c r="N75" s="88">
        <f t="shared" si="7"/>
        <v>1</v>
      </c>
      <c r="O75" s="89">
        <f t="shared" si="69"/>
        <v>2393.966757</v>
      </c>
      <c r="P75" s="89">
        <f t="shared" si="70"/>
        <v>2193.511389</v>
      </c>
      <c r="Q75" s="90">
        <f t="shared" si="10"/>
        <v>200.4553683</v>
      </c>
      <c r="R75" s="89">
        <f t="shared" si="11"/>
        <v>2193.511389</v>
      </c>
      <c r="S75" s="88">
        <f t="shared" si="12"/>
        <v>1</v>
      </c>
      <c r="T75" s="88">
        <f t="shared" si="13"/>
        <v>-47.66353198</v>
      </c>
      <c r="U75" s="88">
        <f t="shared" si="14"/>
        <v>-49.06262807</v>
      </c>
      <c r="V75" s="91">
        <f t="shared" si="15"/>
        <v>0.8020404119</v>
      </c>
      <c r="W75" s="92">
        <f t="shared" si="16"/>
        <v>11.21456982</v>
      </c>
      <c r="X75" s="92">
        <f t="shared" si="17"/>
        <v>0.05384465015</v>
      </c>
      <c r="Y75" s="92">
        <f>if(N75=1,(W75*(S75-V75))*'Säännöt ja ohjeet'!$B$54+X75,"")</f>
        <v>4.493907892</v>
      </c>
      <c r="Z75" s="92">
        <f t="shared" si="18"/>
        <v>0</v>
      </c>
      <c r="AA75" s="92">
        <f t="shared" si="19"/>
        <v>0.1979595881</v>
      </c>
      <c r="AB75" s="92">
        <f t="shared" si="20"/>
        <v>15.44070494</v>
      </c>
      <c r="AC75" s="92">
        <f t="shared" si="21"/>
        <v>0.3131069746</v>
      </c>
      <c r="AD75" s="92">
        <f>if(N75=1,(AB75*(Z75-AA75))*'Säännöt ja ohjeet'!$B$54+AC75,"")</f>
        <v>-5.800164205</v>
      </c>
      <c r="AE75" s="93">
        <f t="shared" si="22"/>
        <v>7</v>
      </c>
      <c r="AF75" s="93">
        <f t="shared" si="23"/>
        <v>-5</v>
      </c>
      <c r="AG75" s="6"/>
      <c r="AH75" s="62"/>
      <c r="AI75" s="81">
        <f t="shared" ref="AI75:BH75" si="97">if($B75=AI$3,AI74+$Y75,if($C75=AI$3,AI74+$AD75,AI74))</f>
        <v>1145</v>
      </c>
      <c r="AJ75" s="81">
        <f t="shared" si="97"/>
        <v>1845.877166</v>
      </c>
      <c r="AK75" s="81">
        <f t="shared" si="97"/>
        <v>2398.460665</v>
      </c>
      <c r="AL75" s="81">
        <f t="shared" si="97"/>
        <v>1631.243458</v>
      </c>
      <c r="AM75" s="81">
        <f t="shared" si="97"/>
        <v>1501.684028</v>
      </c>
      <c r="AN75" s="81">
        <f t="shared" si="97"/>
        <v>1400.789962</v>
      </c>
      <c r="AO75" s="81">
        <f t="shared" si="97"/>
        <v>2249.842673</v>
      </c>
      <c r="AP75" s="81">
        <f t="shared" si="97"/>
        <v>1574.189279</v>
      </c>
      <c r="AQ75" s="81">
        <f t="shared" si="97"/>
        <v>1218.239268</v>
      </c>
      <c r="AR75" s="81">
        <f t="shared" si="97"/>
        <v>2223.044424</v>
      </c>
      <c r="AS75" s="81">
        <f t="shared" si="97"/>
        <v>1917.754482</v>
      </c>
      <c r="AT75" s="81">
        <f t="shared" si="97"/>
        <v>2346.81058</v>
      </c>
      <c r="AU75" s="81">
        <f t="shared" si="97"/>
        <v>2244.814915</v>
      </c>
      <c r="AV75" s="81">
        <f t="shared" si="97"/>
        <v>1978.847265</v>
      </c>
      <c r="AW75" s="81">
        <f t="shared" si="97"/>
        <v>1015.463624</v>
      </c>
      <c r="AX75" s="81">
        <f t="shared" si="97"/>
        <v>2187.711225</v>
      </c>
      <c r="AY75" s="81">
        <f t="shared" si="97"/>
        <v>1335.441433</v>
      </c>
      <c r="AZ75" s="81">
        <f t="shared" si="97"/>
        <v>2316.469488</v>
      </c>
      <c r="BA75" s="81">
        <f t="shared" si="97"/>
        <v>2146.935902</v>
      </c>
      <c r="BB75" s="81">
        <f t="shared" si="97"/>
        <v>655.8117858</v>
      </c>
      <c r="BC75" s="81">
        <f t="shared" si="97"/>
        <v>768.9760492</v>
      </c>
      <c r="BD75" s="81">
        <f t="shared" si="97"/>
        <v>1690.538553</v>
      </c>
      <c r="BE75" s="81" t="str">
        <f t="shared" si="97"/>
        <v>#N/A</v>
      </c>
      <c r="BF75" s="81" t="str">
        <f t="shared" si="97"/>
        <v>#N/A</v>
      </c>
      <c r="BG75" s="81" t="str">
        <f t="shared" si="97"/>
        <v>#N/A</v>
      </c>
      <c r="BH75" s="81" t="str">
        <f t="shared" si="97"/>
        <v>#N/A</v>
      </c>
      <c r="BI75" s="82">
        <f t="shared" si="2"/>
        <v>1717.906647</v>
      </c>
    </row>
    <row r="76">
      <c r="A76" s="6"/>
      <c r="B76" s="83" t="s">
        <v>19</v>
      </c>
      <c r="C76" s="84" t="s">
        <v>25</v>
      </c>
      <c r="D76" s="84">
        <v>0.0</v>
      </c>
      <c r="E76" s="84" t="s">
        <v>19</v>
      </c>
      <c r="F76" s="86">
        <v>45682.0</v>
      </c>
      <c r="G76" s="87"/>
      <c r="H76" s="87" t="b">
        <f t="shared" si="3"/>
        <v>1</v>
      </c>
      <c r="I76" s="87" t="b">
        <f>if(iferror(match(B76,'Osallistujat ja seuranta'!$C$5:$C$24,0),0)&gt;0,TRUE,FALSE)</f>
        <v>1</v>
      </c>
      <c r="J76" s="87" t="b">
        <f>if(iferror(match(C76,'Osallistujat ja seuranta'!$C$5:$C$99,0),0)&gt;0,TRUE,FALSE)</f>
        <v>1</v>
      </c>
      <c r="K76" s="87" t="b">
        <f t="shared" si="4"/>
        <v>1</v>
      </c>
      <c r="L76" s="87" t="b">
        <f t="shared" si="5"/>
        <v>1</v>
      </c>
      <c r="M76" s="87" t="b">
        <f t="shared" si="6"/>
        <v>1</v>
      </c>
      <c r="N76" s="88">
        <f t="shared" si="7"/>
        <v>1</v>
      </c>
      <c r="O76" s="89">
        <f t="shared" si="69"/>
        <v>1845.877166</v>
      </c>
      <c r="P76" s="89">
        <f t="shared" si="70"/>
        <v>1501.684028</v>
      </c>
      <c r="Q76" s="90">
        <f t="shared" si="10"/>
        <v>344.1931382</v>
      </c>
      <c r="R76" s="89">
        <f t="shared" si="11"/>
        <v>1501.684028</v>
      </c>
      <c r="S76" s="88">
        <f t="shared" si="12"/>
        <v>1</v>
      </c>
      <c r="T76" s="88">
        <f t="shared" si="13"/>
        <v>-50.97510694</v>
      </c>
      <c r="U76" s="88">
        <f t="shared" si="14"/>
        <v>-52.46224154</v>
      </c>
      <c r="V76" s="91">
        <f t="shared" si="15"/>
        <v>0.8156478026</v>
      </c>
      <c r="W76" s="92">
        <f t="shared" si="16"/>
        <v>23.90637665</v>
      </c>
      <c r="X76" s="92">
        <f t="shared" si="17"/>
        <v>1.135990995</v>
      </c>
      <c r="Y76" s="92">
        <f>if(N76=1,(W76*(S76-V76))*'Säännöt ja ohjeet'!$B$54+X76,"")</f>
        <v>9.95037713</v>
      </c>
      <c r="Z76" s="92">
        <f t="shared" si="18"/>
        <v>0</v>
      </c>
      <c r="AA76" s="92">
        <f t="shared" si="19"/>
        <v>0.1843521974</v>
      </c>
      <c r="AB76" s="92">
        <f t="shared" si="20"/>
        <v>33.58440121</v>
      </c>
      <c r="AC76" s="92">
        <f t="shared" si="21"/>
        <v>1.995799203</v>
      </c>
      <c r="AD76" s="92">
        <f>if(N76=1,(AB76*(Z76-AA76))*'Säännöt ja ohjeet'!$B$54+AC76,"")</f>
        <v>-10.38691712</v>
      </c>
      <c r="AE76" s="93">
        <f t="shared" si="22"/>
        <v>5</v>
      </c>
      <c r="AF76" s="93">
        <f t="shared" si="23"/>
        <v>-3</v>
      </c>
      <c r="AG76" s="6"/>
      <c r="AH76" s="62"/>
      <c r="AI76" s="81">
        <f t="shared" ref="AI76:BH76" si="98">if($B76=AI$3,AI75+$Y76,if($C76=AI$3,AI75+$AD76,AI75))</f>
        <v>1145</v>
      </c>
      <c r="AJ76" s="81">
        <f t="shared" si="98"/>
        <v>1855.827543</v>
      </c>
      <c r="AK76" s="81">
        <f t="shared" si="98"/>
        <v>2398.460665</v>
      </c>
      <c r="AL76" s="81">
        <f t="shared" si="98"/>
        <v>1631.243458</v>
      </c>
      <c r="AM76" s="81">
        <f t="shared" si="98"/>
        <v>1491.297111</v>
      </c>
      <c r="AN76" s="81">
        <f t="shared" si="98"/>
        <v>1400.789962</v>
      </c>
      <c r="AO76" s="81">
        <f t="shared" si="98"/>
        <v>2249.842673</v>
      </c>
      <c r="AP76" s="81">
        <f t="shared" si="98"/>
        <v>1574.189279</v>
      </c>
      <c r="AQ76" s="81">
        <f t="shared" si="98"/>
        <v>1218.239268</v>
      </c>
      <c r="AR76" s="81">
        <f t="shared" si="98"/>
        <v>2223.044424</v>
      </c>
      <c r="AS76" s="81">
        <f t="shared" si="98"/>
        <v>1917.754482</v>
      </c>
      <c r="AT76" s="81">
        <f t="shared" si="98"/>
        <v>2346.81058</v>
      </c>
      <c r="AU76" s="81">
        <f t="shared" si="98"/>
        <v>2244.814915</v>
      </c>
      <c r="AV76" s="81">
        <f t="shared" si="98"/>
        <v>1978.847265</v>
      </c>
      <c r="AW76" s="81">
        <f t="shared" si="98"/>
        <v>1015.463624</v>
      </c>
      <c r="AX76" s="81">
        <f t="shared" si="98"/>
        <v>2187.711225</v>
      </c>
      <c r="AY76" s="81">
        <f t="shared" si="98"/>
        <v>1335.441433</v>
      </c>
      <c r="AZ76" s="81">
        <f t="shared" si="98"/>
        <v>2316.469488</v>
      </c>
      <c r="BA76" s="81">
        <f t="shared" si="98"/>
        <v>2146.935902</v>
      </c>
      <c r="BB76" s="81">
        <f t="shared" si="98"/>
        <v>655.8117858</v>
      </c>
      <c r="BC76" s="81">
        <f t="shared" si="98"/>
        <v>768.9760492</v>
      </c>
      <c r="BD76" s="81">
        <f t="shared" si="98"/>
        <v>1690.538553</v>
      </c>
      <c r="BE76" s="81" t="str">
        <f t="shared" si="98"/>
        <v>#N/A</v>
      </c>
      <c r="BF76" s="81" t="str">
        <f t="shared" si="98"/>
        <v>#N/A</v>
      </c>
      <c r="BG76" s="81" t="str">
        <f t="shared" si="98"/>
        <v>#N/A</v>
      </c>
      <c r="BH76" s="81" t="str">
        <f t="shared" si="98"/>
        <v>#N/A</v>
      </c>
      <c r="BI76" s="82">
        <f t="shared" si="2"/>
        <v>1717.886804</v>
      </c>
    </row>
    <row r="77">
      <c r="A77" s="6"/>
      <c r="B77" s="83" t="s">
        <v>21</v>
      </c>
      <c r="C77" s="84" t="s">
        <v>25</v>
      </c>
      <c r="D77" s="84">
        <v>9.0</v>
      </c>
      <c r="E77" s="84" t="s">
        <v>21</v>
      </c>
      <c r="F77" s="86">
        <v>45682.0</v>
      </c>
      <c r="G77" s="87"/>
      <c r="H77" s="87" t="b">
        <f t="shared" si="3"/>
        <v>1</v>
      </c>
      <c r="I77" s="87" t="b">
        <f>if(iferror(match(B77,'Osallistujat ja seuranta'!$C$5:$C$24,0),0)&gt;0,TRUE,FALSE)</f>
        <v>1</v>
      </c>
      <c r="J77" s="87" t="b">
        <f>if(iferror(match(C77,'Osallistujat ja seuranta'!$C$5:$C$99,0),0)&gt;0,TRUE,FALSE)</f>
        <v>1</v>
      </c>
      <c r="K77" s="87" t="b">
        <f t="shared" si="4"/>
        <v>1</v>
      </c>
      <c r="L77" s="87" t="b">
        <f t="shared" si="5"/>
        <v>1</v>
      </c>
      <c r="M77" s="87" t="b">
        <f t="shared" si="6"/>
        <v>1</v>
      </c>
      <c r="N77" s="88">
        <f t="shared" si="7"/>
        <v>1</v>
      </c>
      <c r="O77" s="89">
        <f t="shared" si="69"/>
        <v>2398.460665</v>
      </c>
      <c r="P77" s="89">
        <f t="shared" si="70"/>
        <v>1491.297111</v>
      </c>
      <c r="Q77" s="90">
        <f t="shared" si="10"/>
        <v>57.16355417</v>
      </c>
      <c r="R77" s="89">
        <f t="shared" si="11"/>
        <v>2341.297111</v>
      </c>
      <c r="S77" s="88">
        <f t="shared" si="12"/>
        <v>1</v>
      </c>
      <c r="T77" s="88">
        <f t="shared" si="13"/>
        <v>-47.62872572</v>
      </c>
      <c r="U77" s="88">
        <f t="shared" si="14"/>
        <v>-48.0590685</v>
      </c>
      <c r="V77" s="91">
        <f t="shared" si="15"/>
        <v>0.6059555168</v>
      </c>
      <c r="W77" s="92">
        <f t="shared" si="16"/>
        <v>11.12570384</v>
      </c>
      <c r="X77" s="92">
        <f t="shared" si="17"/>
        <v>0.05124927345</v>
      </c>
      <c r="Y77" s="92">
        <f>if(N77=1,(W77*(S77-V77))*'Säännöt ja ohjeet'!$B$54+X77,"")</f>
        <v>8.819293715</v>
      </c>
      <c r="Z77" s="92">
        <f t="shared" si="18"/>
        <v>0</v>
      </c>
      <c r="AA77" s="92">
        <f t="shared" si="19"/>
        <v>0.3940444832</v>
      </c>
      <c r="AB77" s="92">
        <f t="shared" si="20"/>
        <v>33.89530754</v>
      </c>
      <c r="AC77" s="92">
        <f t="shared" si="21"/>
        <v>2.021765367</v>
      </c>
      <c r="AD77" s="92">
        <f>if(N77=1,(AB77*(Z77-AA77))*'Säännöt ja ohjeet'!$B$54+AC77,"")</f>
        <v>-24.69075251</v>
      </c>
      <c r="AE77" s="93">
        <f t="shared" si="22"/>
        <v>11</v>
      </c>
      <c r="AF77" s="93">
        <f t="shared" si="23"/>
        <v>-9</v>
      </c>
      <c r="AG77" s="6"/>
      <c r="AH77" s="62"/>
      <c r="AI77" s="81">
        <f t="shared" ref="AI77:BH77" si="99">if($B77=AI$3,AI76+$Y77,if($C77=AI$3,AI76+$AD77,AI76))</f>
        <v>1145</v>
      </c>
      <c r="AJ77" s="81">
        <f t="shared" si="99"/>
        <v>1855.827543</v>
      </c>
      <c r="AK77" s="81">
        <f t="shared" si="99"/>
        <v>2407.279959</v>
      </c>
      <c r="AL77" s="81">
        <f t="shared" si="99"/>
        <v>1631.243458</v>
      </c>
      <c r="AM77" s="81">
        <f t="shared" si="99"/>
        <v>1466.606358</v>
      </c>
      <c r="AN77" s="81">
        <f t="shared" si="99"/>
        <v>1400.789962</v>
      </c>
      <c r="AO77" s="81">
        <f t="shared" si="99"/>
        <v>2249.842673</v>
      </c>
      <c r="AP77" s="81">
        <f t="shared" si="99"/>
        <v>1574.189279</v>
      </c>
      <c r="AQ77" s="81">
        <f t="shared" si="99"/>
        <v>1218.239268</v>
      </c>
      <c r="AR77" s="81">
        <f t="shared" si="99"/>
        <v>2223.044424</v>
      </c>
      <c r="AS77" s="81">
        <f t="shared" si="99"/>
        <v>1917.754482</v>
      </c>
      <c r="AT77" s="81">
        <f t="shared" si="99"/>
        <v>2346.81058</v>
      </c>
      <c r="AU77" s="81">
        <f t="shared" si="99"/>
        <v>2244.814915</v>
      </c>
      <c r="AV77" s="81">
        <f t="shared" si="99"/>
        <v>1978.847265</v>
      </c>
      <c r="AW77" s="81">
        <f t="shared" si="99"/>
        <v>1015.463624</v>
      </c>
      <c r="AX77" s="81">
        <f t="shared" si="99"/>
        <v>2187.711225</v>
      </c>
      <c r="AY77" s="81">
        <f t="shared" si="99"/>
        <v>1335.441433</v>
      </c>
      <c r="AZ77" s="81">
        <f t="shared" si="99"/>
        <v>2316.469488</v>
      </c>
      <c r="BA77" s="81">
        <f t="shared" si="99"/>
        <v>2146.935902</v>
      </c>
      <c r="BB77" s="81">
        <f t="shared" si="99"/>
        <v>655.8117858</v>
      </c>
      <c r="BC77" s="81">
        <f t="shared" si="99"/>
        <v>768.9760492</v>
      </c>
      <c r="BD77" s="81">
        <f t="shared" si="99"/>
        <v>1690.538553</v>
      </c>
      <c r="BE77" s="81" t="str">
        <f t="shared" si="99"/>
        <v>#N/A</v>
      </c>
      <c r="BF77" s="81" t="str">
        <f t="shared" si="99"/>
        <v>#N/A</v>
      </c>
      <c r="BG77" s="81" t="str">
        <f t="shared" si="99"/>
        <v>#N/A</v>
      </c>
      <c r="BH77" s="81" t="str">
        <f t="shared" si="99"/>
        <v>#N/A</v>
      </c>
      <c r="BI77" s="82">
        <f t="shared" si="2"/>
        <v>1717.165374</v>
      </c>
    </row>
    <row r="78">
      <c r="A78" s="6"/>
      <c r="B78" s="83" t="s">
        <v>23</v>
      </c>
      <c r="C78" s="84" t="s">
        <v>17</v>
      </c>
      <c r="D78" s="84">
        <v>4.0</v>
      </c>
      <c r="E78" s="84" t="s">
        <v>17</v>
      </c>
      <c r="F78" s="86">
        <v>45682.0</v>
      </c>
      <c r="G78" s="87"/>
      <c r="H78" s="87" t="b">
        <f t="shared" si="3"/>
        <v>1</v>
      </c>
      <c r="I78" s="87" t="b">
        <f>if(iferror(match(B78,'Osallistujat ja seuranta'!$C$5:$C$24,0),0)&gt;0,TRUE,FALSE)</f>
        <v>1</v>
      </c>
      <c r="J78" s="87" t="b">
        <f>if(iferror(match(C78,'Osallistujat ja seuranta'!$C$5:$C$99,0),0)&gt;0,TRUE,FALSE)</f>
        <v>1</v>
      </c>
      <c r="K78" s="87" t="b">
        <f t="shared" si="4"/>
        <v>1</v>
      </c>
      <c r="L78" s="87" t="b">
        <f t="shared" si="5"/>
        <v>1</v>
      </c>
      <c r="M78" s="87" t="b">
        <f t="shared" si="6"/>
        <v>1</v>
      </c>
      <c r="N78" s="88">
        <f t="shared" si="7"/>
        <v>1</v>
      </c>
      <c r="O78" s="89">
        <f t="shared" si="69"/>
        <v>1631.243458</v>
      </c>
      <c r="P78" s="89">
        <f t="shared" si="70"/>
        <v>1145</v>
      </c>
      <c r="Q78" s="90">
        <f t="shared" si="10"/>
        <v>136.2434576</v>
      </c>
      <c r="R78" s="89">
        <f t="shared" si="11"/>
        <v>1495</v>
      </c>
      <c r="S78" s="88">
        <f t="shared" si="12"/>
        <v>0</v>
      </c>
      <c r="T78" s="88">
        <f t="shared" si="13"/>
        <v>-51.9388383</v>
      </c>
      <c r="U78" s="88">
        <f t="shared" si="14"/>
        <v>-52.4882111</v>
      </c>
      <c r="V78" s="91">
        <f t="shared" si="15"/>
        <v>0.6339900628</v>
      </c>
      <c r="W78" s="92">
        <f t="shared" si="16"/>
        <v>29.79756509</v>
      </c>
      <c r="X78" s="92">
        <f t="shared" si="17"/>
        <v>1.671938185</v>
      </c>
      <c r="Y78" s="92">
        <f>if(N78=1,(W78*(S78-V78))*'Säännöt ja ohjeet'!$B$54+X78,"")</f>
        <v>-36.11078214</v>
      </c>
      <c r="Z78" s="92">
        <f t="shared" si="18"/>
        <v>1</v>
      </c>
      <c r="AA78" s="92">
        <f t="shared" si="19"/>
        <v>0.3660099372</v>
      </c>
      <c r="AB78" s="92">
        <f t="shared" si="20"/>
        <v>44.86086529</v>
      </c>
      <c r="AC78" s="92">
        <f t="shared" si="21"/>
        <v>2.887500107</v>
      </c>
      <c r="AD78" s="92">
        <f>if(N78=1,(AB78*(Z78-AA78))*'Säännöt ja ohjeet'!$B$54+AC78,"")</f>
        <v>59.77018571</v>
      </c>
      <c r="AE78" s="93">
        <f t="shared" si="22"/>
        <v>-10</v>
      </c>
      <c r="AF78" s="93">
        <f t="shared" si="23"/>
        <v>12</v>
      </c>
      <c r="AG78" s="6"/>
      <c r="AH78" s="62"/>
      <c r="AI78" s="81">
        <f t="shared" ref="AI78:BH78" si="100">if($B78=AI$3,AI77+$Y78,if($C78=AI$3,AI77+$AD78,AI77))</f>
        <v>1204.770186</v>
      </c>
      <c r="AJ78" s="81">
        <f t="shared" si="100"/>
        <v>1855.827543</v>
      </c>
      <c r="AK78" s="81">
        <f t="shared" si="100"/>
        <v>2407.279959</v>
      </c>
      <c r="AL78" s="81">
        <f t="shared" si="100"/>
        <v>1595.132675</v>
      </c>
      <c r="AM78" s="81">
        <f t="shared" si="100"/>
        <v>1466.606358</v>
      </c>
      <c r="AN78" s="81">
        <f t="shared" si="100"/>
        <v>1400.789962</v>
      </c>
      <c r="AO78" s="81">
        <f t="shared" si="100"/>
        <v>2249.842673</v>
      </c>
      <c r="AP78" s="81">
        <f t="shared" si="100"/>
        <v>1574.189279</v>
      </c>
      <c r="AQ78" s="81">
        <f t="shared" si="100"/>
        <v>1218.239268</v>
      </c>
      <c r="AR78" s="81">
        <f t="shared" si="100"/>
        <v>2223.044424</v>
      </c>
      <c r="AS78" s="81">
        <f t="shared" si="100"/>
        <v>1917.754482</v>
      </c>
      <c r="AT78" s="81">
        <f t="shared" si="100"/>
        <v>2346.81058</v>
      </c>
      <c r="AU78" s="81">
        <f t="shared" si="100"/>
        <v>2244.814915</v>
      </c>
      <c r="AV78" s="81">
        <f t="shared" si="100"/>
        <v>1978.847265</v>
      </c>
      <c r="AW78" s="81">
        <f t="shared" si="100"/>
        <v>1015.463624</v>
      </c>
      <c r="AX78" s="81">
        <f t="shared" si="100"/>
        <v>2187.711225</v>
      </c>
      <c r="AY78" s="81">
        <f t="shared" si="100"/>
        <v>1335.441433</v>
      </c>
      <c r="AZ78" s="81">
        <f t="shared" si="100"/>
        <v>2316.469488</v>
      </c>
      <c r="BA78" s="81">
        <f t="shared" si="100"/>
        <v>2146.935902</v>
      </c>
      <c r="BB78" s="81">
        <f t="shared" si="100"/>
        <v>655.8117858</v>
      </c>
      <c r="BC78" s="81">
        <f t="shared" si="100"/>
        <v>768.9760492</v>
      </c>
      <c r="BD78" s="81">
        <f t="shared" si="100"/>
        <v>1690.538553</v>
      </c>
      <c r="BE78" s="81" t="str">
        <f t="shared" si="100"/>
        <v>#N/A</v>
      </c>
      <c r="BF78" s="81" t="str">
        <f t="shared" si="100"/>
        <v>#N/A</v>
      </c>
      <c r="BG78" s="81" t="str">
        <f t="shared" si="100"/>
        <v>#N/A</v>
      </c>
      <c r="BH78" s="81" t="str">
        <f t="shared" si="100"/>
        <v>#N/A</v>
      </c>
      <c r="BI78" s="82">
        <f t="shared" si="2"/>
        <v>1718.240801</v>
      </c>
    </row>
    <row r="79">
      <c r="A79" s="6"/>
      <c r="B79" s="83" t="s">
        <v>19</v>
      </c>
      <c r="C79" s="84" t="s">
        <v>23</v>
      </c>
      <c r="D79" s="84">
        <v>0.0</v>
      </c>
      <c r="E79" s="84" t="s">
        <v>19</v>
      </c>
      <c r="F79" s="86">
        <v>45682.0</v>
      </c>
      <c r="G79" s="87"/>
      <c r="H79" s="87" t="b">
        <f t="shared" si="3"/>
        <v>1</v>
      </c>
      <c r="I79" s="87" t="b">
        <f>if(iferror(match(B79,'Osallistujat ja seuranta'!$C$5:$C$24,0),0)&gt;0,TRUE,FALSE)</f>
        <v>1</v>
      </c>
      <c r="J79" s="87" t="b">
        <f>if(iferror(match(C79,'Osallistujat ja seuranta'!$C$5:$C$99,0),0)&gt;0,TRUE,FALSE)</f>
        <v>1</v>
      </c>
      <c r="K79" s="87" t="b">
        <f t="shared" si="4"/>
        <v>1</v>
      </c>
      <c r="L79" s="87" t="b">
        <f t="shared" si="5"/>
        <v>1</v>
      </c>
      <c r="M79" s="87" t="b">
        <f t="shared" si="6"/>
        <v>1</v>
      </c>
      <c r="N79" s="88">
        <f t="shared" si="7"/>
        <v>1</v>
      </c>
      <c r="O79" s="89">
        <f t="shared" si="69"/>
        <v>1855.827543</v>
      </c>
      <c r="P79" s="89">
        <f t="shared" si="70"/>
        <v>1595.132675</v>
      </c>
      <c r="Q79" s="90">
        <f t="shared" si="10"/>
        <v>260.6948678</v>
      </c>
      <c r="R79" s="89">
        <f t="shared" si="11"/>
        <v>1595.132675</v>
      </c>
      <c r="S79" s="88">
        <f t="shared" si="12"/>
        <v>1</v>
      </c>
      <c r="T79" s="88">
        <f t="shared" si="13"/>
        <v>-50.9270422</v>
      </c>
      <c r="U79" s="88">
        <f t="shared" si="14"/>
        <v>-52.088698</v>
      </c>
      <c r="V79" s="91">
        <f t="shared" si="15"/>
        <v>0.7616334526</v>
      </c>
      <c r="W79" s="92">
        <f t="shared" si="16"/>
        <v>23.6451732</v>
      </c>
      <c r="X79" s="92">
        <f t="shared" si="17"/>
        <v>1.111205458</v>
      </c>
      <c r="Y79" s="92">
        <f>if(N79=1,(W79*(S79-V79))*'Säännöt ja ohjeet'!$B$54+X79,"")</f>
        <v>12.38364205</v>
      </c>
      <c r="Z79" s="92">
        <f t="shared" si="18"/>
        <v>0</v>
      </c>
      <c r="AA79" s="92">
        <f t="shared" si="19"/>
        <v>0.2383665474</v>
      </c>
      <c r="AB79" s="92">
        <f t="shared" si="20"/>
        <v>30.83592256</v>
      </c>
      <c r="AC79" s="92">
        <f t="shared" si="21"/>
        <v>1.762198131</v>
      </c>
      <c r="AD79" s="92">
        <f>if(N79=1,(AB79*(Z79-AA79))*'Säännöt ja ohjeet'!$B$54+AC79,"")</f>
        <v>-12.93830666</v>
      </c>
      <c r="AE79" s="93">
        <f t="shared" si="22"/>
        <v>6</v>
      </c>
      <c r="AF79" s="93">
        <f t="shared" si="23"/>
        <v>-4</v>
      </c>
      <c r="AG79" s="6"/>
      <c r="AH79" s="62"/>
      <c r="AI79" s="81">
        <f t="shared" ref="AI79:BH79" si="101">if($B79=AI$3,AI78+$Y79,if($C79=AI$3,AI78+$AD79,AI78))</f>
        <v>1204.770186</v>
      </c>
      <c r="AJ79" s="81">
        <f t="shared" si="101"/>
        <v>1868.211185</v>
      </c>
      <c r="AK79" s="81">
        <f t="shared" si="101"/>
        <v>2407.279959</v>
      </c>
      <c r="AL79" s="81">
        <f t="shared" si="101"/>
        <v>1582.194369</v>
      </c>
      <c r="AM79" s="81">
        <f t="shared" si="101"/>
        <v>1466.606358</v>
      </c>
      <c r="AN79" s="81">
        <f t="shared" si="101"/>
        <v>1400.789962</v>
      </c>
      <c r="AO79" s="81">
        <f t="shared" si="101"/>
        <v>2249.842673</v>
      </c>
      <c r="AP79" s="81">
        <f t="shared" si="101"/>
        <v>1574.189279</v>
      </c>
      <c r="AQ79" s="81">
        <f t="shared" si="101"/>
        <v>1218.239268</v>
      </c>
      <c r="AR79" s="81">
        <f t="shared" si="101"/>
        <v>2223.044424</v>
      </c>
      <c r="AS79" s="81">
        <f t="shared" si="101"/>
        <v>1917.754482</v>
      </c>
      <c r="AT79" s="81">
        <f t="shared" si="101"/>
        <v>2346.81058</v>
      </c>
      <c r="AU79" s="81">
        <f t="shared" si="101"/>
        <v>2244.814915</v>
      </c>
      <c r="AV79" s="81">
        <f t="shared" si="101"/>
        <v>1978.847265</v>
      </c>
      <c r="AW79" s="81">
        <f t="shared" si="101"/>
        <v>1015.463624</v>
      </c>
      <c r="AX79" s="81">
        <f t="shared" si="101"/>
        <v>2187.711225</v>
      </c>
      <c r="AY79" s="81">
        <f t="shared" si="101"/>
        <v>1335.441433</v>
      </c>
      <c r="AZ79" s="81">
        <f t="shared" si="101"/>
        <v>2316.469488</v>
      </c>
      <c r="BA79" s="81">
        <f t="shared" si="101"/>
        <v>2146.935902</v>
      </c>
      <c r="BB79" s="81">
        <f t="shared" si="101"/>
        <v>655.8117858</v>
      </c>
      <c r="BC79" s="81">
        <f t="shared" si="101"/>
        <v>768.9760492</v>
      </c>
      <c r="BD79" s="81">
        <f t="shared" si="101"/>
        <v>1690.538553</v>
      </c>
      <c r="BE79" s="81" t="str">
        <f t="shared" si="101"/>
        <v>#N/A</v>
      </c>
      <c r="BF79" s="81" t="str">
        <f t="shared" si="101"/>
        <v>#N/A</v>
      </c>
      <c r="BG79" s="81" t="str">
        <f t="shared" si="101"/>
        <v>#N/A</v>
      </c>
      <c r="BH79" s="81" t="str">
        <f t="shared" si="101"/>
        <v>#N/A</v>
      </c>
      <c r="BI79" s="82">
        <f t="shared" si="2"/>
        <v>1718.215589</v>
      </c>
    </row>
    <row r="80">
      <c r="A80" s="6"/>
      <c r="B80" s="83" t="s">
        <v>21</v>
      </c>
      <c r="C80" s="84" t="s">
        <v>37</v>
      </c>
      <c r="D80" s="84">
        <v>0.0</v>
      </c>
      <c r="E80" s="84" t="s">
        <v>21</v>
      </c>
      <c r="F80" s="86">
        <v>45682.0</v>
      </c>
      <c r="G80" s="87"/>
      <c r="H80" s="87" t="b">
        <f t="shared" si="3"/>
        <v>1</v>
      </c>
      <c r="I80" s="87" t="b">
        <f>if(iferror(match(B80,'Osallistujat ja seuranta'!$C$5:$C$24,0),0)&gt;0,TRUE,FALSE)</f>
        <v>1</v>
      </c>
      <c r="J80" s="87" t="b">
        <f>if(iferror(match(C80,'Osallistujat ja seuranta'!$C$5:$C$99,0),0)&gt;0,TRUE,FALSE)</f>
        <v>1</v>
      </c>
      <c r="K80" s="87" t="b">
        <f t="shared" si="4"/>
        <v>1</v>
      </c>
      <c r="L80" s="87" t="b">
        <f t="shared" si="5"/>
        <v>1</v>
      </c>
      <c r="M80" s="87" t="b">
        <f t="shared" si="6"/>
        <v>1</v>
      </c>
      <c r="N80" s="88">
        <f t="shared" si="7"/>
        <v>1</v>
      </c>
      <c r="O80" s="89">
        <f t="shared" si="69"/>
        <v>2407.279959</v>
      </c>
      <c r="P80" s="89">
        <f t="shared" si="70"/>
        <v>2346.81058</v>
      </c>
      <c r="Q80" s="90">
        <f t="shared" si="10"/>
        <v>60.46937892</v>
      </c>
      <c r="R80" s="89">
        <f t="shared" si="11"/>
        <v>2346.81058</v>
      </c>
      <c r="S80" s="88">
        <f t="shared" si="12"/>
        <v>1</v>
      </c>
      <c r="T80" s="88">
        <f t="shared" si="13"/>
        <v>-47.5599112</v>
      </c>
      <c r="U80" s="88">
        <f t="shared" si="14"/>
        <v>-48.01869552</v>
      </c>
      <c r="V80" s="91">
        <f t="shared" si="15"/>
        <v>0.6127257445</v>
      </c>
      <c r="W80" s="92">
        <f t="shared" si="16"/>
        <v>10.95207634</v>
      </c>
      <c r="X80" s="92">
        <f t="shared" si="17"/>
        <v>0.04647362895</v>
      </c>
      <c r="Y80" s="92">
        <f>if(N80=1,(W80*(S80-V80))*'Säännöt ja ohjeet'!$B$54+X80,"")</f>
        <v>8.529388051</v>
      </c>
      <c r="Z80" s="92">
        <f t="shared" si="18"/>
        <v>0</v>
      </c>
      <c r="AA80" s="92">
        <f t="shared" si="19"/>
        <v>0.3872742555</v>
      </c>
      <c r="AB80" s="92">
        <f t="shared" si="20"/>
        <v>12.16294515</v>
      </c>
      <c r="AC80" s="92">
        <f t="shared" si="21"/>
        <v>0.08855631354</v>
      </c>
      <c r="AD80" s="92">
        <f>if(N80=1,(AB80*(Z80-AA80))*'Säännöt ja ohjeet'!$B$54+AC80,"")</f>
        <v>-9.332234741</v>
      </c>
      <c r="AE80" s="93">
        <f t="shared" si="22"/>
        <v>10</v>
      </c>
      <c r="AF80" s="93">
        <f t="shared" si="23"/>
        <v>-8</v>
      </c>
      <c r="AG80" s="6"/>
      <c r="AH80" s="62"/>
      <c r="AI80" s="81">
        <f t="shared" ref="AI80:BH80" si="102">if($B80=AI$3,AI79+$Y80,if($C80=AI$3,AI79+$AD80,AI79))</f>
        <v>1204.770186</v>
      </c>
      <c r="AJ80" s="81">
        <f t="shared" si="102"/>
        <v>1868.211185</v>
      </c>
      <c r="AK80" s="81">
        <f t="shared" si="102"/>
        <v>2415.809347</v>
      </c>
      <c r="AL80" s="81">
        <f t="shared" si="102"/>
        <v>1582.194369</v>
      </c>
      <c r="AM80" s="81">
        <f t="shared" si="102"/>
        <v>1466.606358</v>
      </c>
      <c r="AN80" s="81">
        <f t="shared" si="102"/>
        <v>1400.789962</v>
      </c>
      <c r="AO80" s="81">
        <f t="shared" si="102"/>
        <v>2249.842673</v>
      </c>
      <c r="AP80" s="81">
        <f t="shared" si="102"/>
        <v>1574.189279</v>
      </c>
      <c r="AQ80" s="81">
        <f t="shared" si="102"/>
        <v>1218.239268</v>
      </c>
      <c r="AR80" s="81">
        <f t="shared" si="102"/>
        <v>2223.044424</v>
      </c>
      <c r="AS80" s="81">
        <f t="shared" si="102"/>
        <v>1917.754482</v>
      </c>
      <c r="AT80" s="81">
        <f t="shared" si="102"/>
        <v>2337.478345</v>
      </c>
      <c r="AU80" s="81">
        <f t="shared" si="102"/>
        <v>2244.814915</v>
      </c>
      <c r="AV80" s="81">
        <f t="shared" si="102"/>
        <v>1978.847265</v>
      </c>
      <c r="AW80" s="81">
        <f t="shared" si="102"/>
        <v>1015.463624</v>
      </c>
      <c r="AX80" s="81">
        <f t="shared" si="102"/>
        <v>2187.711225</v>
      </c>
      <c r="AY80" s="81">
        <f t="shared" si="102"/>
        <v>1335.441433</v>
      </c>
      <c r="AZ80" s="81">
        <f t="shared" si="102"/>
        <v>2316.469488</v>
      </c>
      <c r="BA80" s="81">
        <f t="shared" si="102"/>
        <v>2146.935902</v>
      </c>
      <c r="BB80" s="81">
        <f t="shared" si="102"/>
        <v>655.8117858</v>
      </c>
      <c r="BC80" s="81">
        <f t="shared" si="102"/>
        <v>768.9760492</v>
      </c>
      <c r="BD80" s="81">
        <f t="shared" si="102"/>
        <v>1690.538553</v>
      </c>
      <c r="BE80" s="81" t="str">
        <f t="shared" si="102"/>
        <v>#N/A</v>
      </c>
      <c r="BF80" s="81" t="str">
        <f t="shared" si="102"/>
        <v>#N/A</v>
      </c>
      <c r="BG80" s="81" t="str">
        <f t="shared" si="102"/>
        <v>#N/A</v>
      </c>
      <c r="BH80" s="81" t="str">
        <f t="shared" si="102"/>
        <v>#N/A</v>
      </c>
      <c r="BI80" s="82">
        <f t="shared" si="2"/>
        <v>1718.179096</v>
      </c>
    </row>
    <row r="81">
      <c r="A81" s="6"/>
      <c r="B81" s="83" t="s">
        <v>23</v>
      </c>
      <c r="C81" s="84" t="s">
        <v>25</v>
      </c>
      <c r="D81" s="84">
        <v>0.0</v>
      </c>
      <c r="E81" s="84" t="s">
        <v>23</v>
      </c>
      <c r="F81" s="86">
        <v>45682.0</v>
      </c>
      <c r="G81" s="87"/>
      <c r="H81" s="87" t="b">
        <f t="shared" si="3"/>
        <v>1</v>
      </c>
      <c r="I81" s="87" t="b">
        <f>if(iferror(match(B81,'Osallistujat ja seuranta'!$C$5:$C$24,0),0)&gt;0,TRUE,FALSE)</f>
        <v>1</v>
      </c>
      <c r="J81" s="87" t="b">
        <f>if(iferror(match(C81,'Osallistujat ja seuranta'!$C$5:$C$99,0),0)&gt;0,TRUE,FALSE)</f>
        <v>1</v>
      </c>
      <c r="K81" s="87" t="b">
        <f t="shared" si="4"/>
        <v>1</v>
      </c>
      <c r="L81" s="87" t="b">
        <f t="shared" si="5"/>
        <v>1</v>
      </c>
      <c r="M81" s="87" t="b">
        <f t="shared" si="6"/>
        <v>1</v>
      </c>
      <c r="N81" s="88">
        <f t="shared" si="7"/>
        <v>1</v>
      </c>
      <c r="O81" s="89">
        <f t="shared" si="69"/>
        <v>1582.194369</v>
      </c>
      <c r="P81" s="89">
        <f t="shared" si="70"/>
        <v>1466.606358</v>
      </c>
      <c r="Q81" s="90">
        <f t="shared" si="10"/>
        <v>115.5880105</v>
      </c>
      <c r="R81" s="89">
        <f t="shared" si="11"/>
        <v>1466.606358</v>
      </c>
      <c r="S81" s="88">
        <f t="shared" si="12"/>
        <v>1</v>
      </c>
      <c r="T81" s="88">
        <f t="shared" si="13"/>
        <v>-52.14162072</v>
      </c>
      <c r="U81" s="88">
        <f t="shared" si="14"/>
        <v>-52.59746784</v>
      </c>
      <c r="V81" s="91">
        <f t="shared" si="15"/>
        <v>0.6120285378</v>
      </c>
      <c r="W81" s="92">
        <f t="shared" si="16"/>
        <v>31.21119825</v>
      </c>
      <c r="X81" s="92">
        <f t="shared" si="17"/>
        <v>1.794539445</v>
      </c>
      <c r="Y81" s="92">
        <f>if(N81=1,(W81*(S81-V81))*'Säännöt ja ohjeet'!$B$54+X81,"")</f>
        <v>26.01264789</v>
      </c>
      <c r="Z81" s="92">
        <f t="shared" si="18"/>
        <v>0</v>
      </c>
      <c r="AA81" s="92">
        <f t="shared" si="19"/>
        <v>0.3879714622</v>
      </c>
      <c r="AB81" s="92">
        <f t="shared" si="20"/>
        <v>34.63866617</v>
      </c>
      <c r="AC81" s="92">
        <f t="shared" si="21"/>
        <v>2.083490086</v>
      </c>
      <c r="AD81" s="92">
        <f>if(N81=1,(AB81*(Z81-AA81))*'Säännöt ja ohjeet'!$B$54+AC81,"")</f>
        <v>-24.79413784</v>
      </c>
      <c r="AE81" s="93">
        <f t="shared" si="22"/>
        <v>9</v>
      </c>
      <c r="AF81" s="93">
        <f t="shared" si="23"/>
        <v>-7</v>
      </c>
      <c r="AG81" s="6"/>
      <c r="AH81" s="62"/>
      <c r="AI81" s="81">
        <f t="shared" ref="AI81:BH81" si="103">if($B81=AI$3,AI80+$Y81,if($C81=AI$3,AI80+$AD81,AI80))</f>
        <v>1204.770186</v>
      </c>
      <c r="AJ81" s="81">
        <f t="shared" si="103"/>
        <v>1868.211185</v>
      </c>
      <c r="AK81" s="81">
        <f t="shared" si="103"/>
        <v>2415.809347</v>
      </c>
      <c r="AL81" s="81">
        <f t="shared" si="103"/>
        <v>1608.207017</v>
      </c>
      <c r="AM81" s="81">
        <f t="shared" si="103"/>
        <v>1441.81222</v>
      </c>
      <c r="AN81" s="81">
        <f t="shared" si="103"/>
        <v>1400.789962</v>
      </c>
      <c r="AO81" s="81">
        <f t="shared" si="103"/>
        <v>2249.842673</v>
      </c>
      <c r="AP81" s="81">
        <f t="shared" si="103"/>
        <v>1574.189279</v>
      </c>
      <c r="AQ81" s="81">
        <f t="shared" si="103"/>
        <v>1218.239268</v>
      </c>
      <c r="AR81" s="81">
        <f t="shared" si="103"/>
        <v>2223.044424</v>
      </c>
      <c r="AS81" s="81">
        <f t="shared" si="103"/>
        <v>1917.754482</v>
      </c>
      <c r="AT81" s="81">
        <f t="shared" si="103"/>
        <v>2337.478345</v>
      </c>
      <c r="AU81" s="81">
        <f t="shared" si="103"/>
        <v>2244.814915</v>
      </c>
      <c r="AV81" s="81">
        <f t="shared" si="103"/>
        <v>1978.847265</v>
      </c>
      <c r="AW81" s="81">
        <f t="shared" si="103"/>
        <v>1015.463624</v>
      </c>
      <c r="AX81" s="81">
        <f t="shared" si="103"/>
        <v>2187.711225</v>
      </c>
      <c r="AY81" s="81">
        <f t="shared" si="103"/>
        <v>1335.441433</v>
      </c>
      <c r="AZ81" s="81">
        <f t="shared" si="103"/>
        <v>2316.469488</v>
      </c>
      <c r="BA81" s="81">
        <f t="shared" si="103"/>
        <v>2146.935902</v>
      </c>
      <c r="BB81" s="81">
        <f t="shared" si="103"/>
        <v>655.8117858</v>
      </c>
      <c r="BC81" s="81">
        <f t="shared" si="103"/>
        <v>768.9760492</v>
      </c>
      <c r="BD81" s="81">
        <f t="shared" si="103"/>
        <v>1690.538553</v>
      </c>
      <c r="BE81" s="81" t="str">
        <f t="shared" si="103"/>
        <v>#N/A</v>
      </c>
      <c r="BF81" s="81" t="str">
        <f t="shared" si="103"/>
        <v>#N/A</v>
      </c>
      <c r="BG81" s="81" t="str">
        <f t="shared" si="103"/>
        <v>#N/A</v>
      </c>
      <c r="BH81" s="81" t="str">
        <f t="shared" si="103"/>
        <v>#N/A</v>
      </c>
      <c r="BI81" s="82">
        <f t="shared" si="2"/>
        <v>1718.234483</v>
      </c>
    </row>
    <row r="82">
      <c r="A82" s="6"/>
      <c r="B82" s="83" t="s">
        <v>21</v>
      </c>
      <c r="C82" s="84" t="s">
        <v>25</v>
      </c>
      <c r="D82" s="84">
        <v>8.0</v>
      </c>
      <c r="E82" s="84" t="s">
        <v>25</v>
      </c>
      <c r="F82" s="86">
        <v>45683.0</v>
      </c>
      <c r="G82" s="87"/>
      <c r="H82" s="87" t="b">
        <f t="shared" si="3"/>
        <v>1</v>
      </c>
      <c r="I82" s="87" t="b">
        <f>if(iferror(match(B82,'Osallistujat ja seuranta'!$C$5:$C$24,0),0)&gt;0,TRUE,FALSE)</f>
        <v>1</v>
      </c>
      <c r="J82" s="87" t="b">
        <f>if(iferror(match(C82,'Osallistujat ja seuranta'!$C$5:$C$99,0),0)&gt;0,TRUE,FALSE)</f>
        <v>1</v>
      </c>
      <c r="K82" s="87" t="b">
        <f t="shared" si="4"/>
        <v>1</v>
      </c>
      <c r="L82" s="87" t="b">
        <f t="shared" si="5"/>
        <v>1</v>
      </c>
      <c r="M82" s="87" t="b">
        <f t="shared" si="6"/>
        <v>1</v>
      </c>
      <c r="N82" s="88">
        <f t="shared" si="7"/>
        <v>1</v>
      </c>
      <c r="O82" s="89">
        <f t="shared" si="69"/>
        <v>2415.809347</v>
      </c>
      <c r="P82" s="89">
        <f t="shared" si="70"/>
        <v>1441.81222</v>
      </c>
      <c r="Q82" s="90">
        <f t="shared" si="10"/>
        <v>223.9971263</v>
      </c>
      <c r="R82" s="89">
        <f t="shared" si="11"/>
        <v>2191.81222</v>
      </c>
      <c r="S82" s="88">
        <f t="shared" si="12"/>
        <v>0</v>
      </c>
      <c r="T82" s="88">
        <f t="shared" si="13"/>
        <v>-47.49270897</v>
      </c>
      <c r="U82" s="88">
        <f t="shared" si="14"/>
        <v>-49.0733693</v>
      </c>
      <c r="V82" s="91">
        <f t="shared" si="15"/>
        <v>0.8292980165</v>
      </c>
      <c r="W82" s="92">
        <f t="shared" si="16"/>
        <v>10.78513234</v>
      </c>
      <c r="X82" s="92">
        <f t="shared" si="17"/>
        <v>0.04223524143</v>
      </c>
      <c r="Y82" s="92">
        <f>if(N82=1,(W82*(S82-V82))*'Säännöt ja ohjeet'!$B$54+X82,"")</f>
        <v>-17.84594247</v>
      </c>
      <c r="Z82" s="92">
        <f t="shared" si="18"/>
        <v>1</v>
      </c>
      <c r="AA82" s="92">
        <f t="shared" si="19"/>
        <v>0.1707019835</v>
      </c>
      <c r="AB82" s="92">
        <f t="shared" si="20"/>
        <v>35.39120635</v>
      </c>
      <c r="AC82" s="92">
        <f t="shared" si="21"/>
        <v>2.145473836</v>
      </c>
      <c r="AD82" s="92">
        <f>if(N82=1,(AB82*(Z82-AA82))*'Säännöt ja ohjeet'!$B$54+AC82,"")</f>
        <v>60.84518829</v>
      </c>
      <c r="AE82" s="93">
        <f t="shared" si="22"/>
        <v>-12</v>
      </c>
      <c r="AF82" s="93">
        <f t="shared" si="23"/>
        <v>14</v>
      </c>
      <c r="AG82" s="6"/>
      <c r="AH82" s="62"/>
      <c r="AI82" s="81">
        <f t="shared" ref="AI82:BH82" si="104">if($B82=AI$3,AI81+$Y82,if($C82=AI$3,AI81+$AD82,AI81))</f>
        <v>1204.770186</v>
      </c>
      <c r="AJ82" s="81">
        <f t="shared" si="104"/>
        <v>1868.211185</v>
      </c>
      <c r="AK82" s="81">
        <f t="shared" si="104"/>
        <v>2397.963404</v>
      </c>
      <c r="AL82" s="81">
        <f t="shared" si="104"/>
        <v>1608.207017</v>
      </c>
      <c r="AM82" s="81">
        <f t="shared" si="104"/>
        <v>1502.657409</v>
      </c>
      <c r="AN82" s="81">
        <f t="shared" si="104"/>
        <v>1400.789962</v>
      </c>
      <c r="AO82" s="81">
        <f t="shared" si="104"/>
        <v>2249.842673</v>
      </c>
      <c r="AP82" s="81">
        <f t="shared" si="104"/>
        <v>1574.189279</v>
      </c>
      <c r="AQ82" s="81">
        <f t="shared" si="104"/>
        <v>1218.239268</v>
      </c>
      <c r="AR82" s="81">
        <f t="shared" si="104"/>
        <v>2223.044424</v>
      </c>
      <c r="AS82" s="81">
        <f t="shared" si="104"/>
        <v>1917.754482</v>
      </c>
      <c r="AT82" s="81">
        <f t="shared" si="104"/>
        <v>2337.478345</v>
      </c>
      <c r="AU82" s="81">
        <f t="shared" si="104"/>
        <v>2244.814915</v>
      </c>
      <c r="AV82" s="81">
        <f t="shared" si="104"/>
        <v>1978.847265</v>
      </c>
      <c r="AW82" s="81">
        <f t="shared" si="104"/>
        <v>1015.463624</v>
      </c>
      <c r="AX82" s="81">
        <f t="shared" si="104"/>
        <v>2187.711225</v>
      </c>
      <c r="AY82" s="81">
        <f t="shared" si="104"/>
        <v>1335.441433</v>
      </c>
      <c r="AZ82" s="81">
        <f t="shared" si="104"/>
        <v>2316.469488</v>
      </c>
      <c r="BA82" s="81">
        <f t="shared" si="104"/>
        <v>2146.935902</v>
      </c>
      <c r="BB82" s="81">
        <f t="shared" si="104"/>
        <v>655.8117858</v>
      </c>
      <c r="BC82" s="81">
        <f t="shared" si="104"/>
        <v>768.9760492</v>
      </c>
      <c r="BD82" s="81">
        <f t="shared" si="104"/>
        <v>1690.538553</v>
      </c>
      <c r="BE82" s="81" t="str">
        <f t="shared" si="104"/>
        <v>#N/A</v>
      </c>
      <c r="BF82" s="81" t="str">
        <f t="shared" si="104"/>
        <v>#N/A</v>
      </c>
      <c r="BG82" s="81" t="str">
        <f t="shared" si="104"/>
        <v>#N/A</v>
      </c>
      <c r="BH82" s="81" t="str">
        <f t="shared" si="104"/>
        <v>#N/A</v>
      </c>
      <c r="BI82" s="82">
        <f t="shared" si="2"/>
        <v>1720.188994</v>
      </c>
    </row>
    <row r="83">
      <c r="A83" s="6"/>
      <c r="B83" s="83" t="s">
        <v>44</v>
      </c>
      <c r="C83" s="84" t="s">
        <v>19</v>
      </c>
      <c r="D83" s="84">
        <v>4.0</v>
      </c>
      <c r="E83" s="84" t="s">
        <v>44</v>
      </c>
      <c r="F83" s="86">
        <v>45683.0</v>
      </c>
      <c r="G83" s="87"/>
      <c r="H83" s="87" t="b">
        <f t="shared" si="3"/>
        <v>1</v>
      </c>
      <c r="I83" s="87" t="b">
        <f>if(iferror(match(B83,'Osallistujat ja seuranta'!$C$5:$C$24,0),0)&gt;0,TRUE,FALSE)</f>
        <v>1</v>
      </c>
      <c r="J83" s="87" t="b">
        <f>if(iferror(match(C83,'Osallistujat ja seuranta'!$C$5:$C$99,0),0)&gt;0,TRUE,FALSE)</f>
        <v>1</v>
      </c>
      <c r="K83" s="87" t="b">
        <f t="shared" si="4"/>
        <v>1</v>
      </c>
      <c r="L83" s="87" t="b">
        <f t="shared" si="5"/>
        <v>1</v>
      </c>
      <c r="M83" s="87" t="b">
        <f t="shared" si="6"/>
        <v>1</v>
      </c>
      <c r="N83" s="88">
        <f t="shared" si="7"/>
        <v>1</v>
      </c>
      <c r="O83" s="89">
        <f t="shared" si="69"/>
        <v>2187.711225</v>
      </c>
      <c r="P83" s="89">
        <f t="shared" si="70"/>
        <v>1868.211185</v>
      </c>
      <c r="Q83" s="90">
        <f t="shared" si="10"/>
        <v>-30.49996071</v>
      </c>
      <c r="R83" s="89">
        <f t="shared" si="11"/>
        <v>2218.211185</v>
      </c>
      <c r="S83" s="88">
        <f t="shared" si="12"/>
        <v>1</v>
      </c>
      <c r="T83" s="88">
        <f t="shared" si="13"/>
        <v>-49.09922592</v>
      </c>
      <c r="U83" s="88">
        <f t="shared" si="14"/>
        <v>-48.90459882</v>
      </c>
      <c r="V83" s="91">
        <f t="shared" si="15"/>
        <v>0.4514962376</v>
      </c>
      <c r="W83" s="92">
        <f t="shared" si="16"/>
        <v>15.57041164</v>
      </c>
      <c r="X83" s="92">
        <f t="shared" si="17"/>
        <v>0.3246628161</v>
      </c>
      <c r="Y83" s="92">
        <f>if(N83=1,(W83*(S83-V83))*'Säännöt ja ohjeet'!$B$54+X83,"")</f>
        <v>17.40552155</v>
      </c>
      <c r="Z83" s="92">
        <f t="shared" si="18"/>
        <v>0</v>
      </c>
      <c r="AA83" s="92">
        <f t="shared" si="19"/>
        <v>0.5485037624</v>
      </c>
      <c r="AB83" s="92">
        <f t="shared" si="20"/>
        <v>23.32160049</v>
      </c>
      <c r="AC83" s="92">
        <f t="shared" si="21"/>
        <v>1.080375696</v>
      </c>
      <c r="AD83" s="92">
        <f>if(N83=1,(AB83*(Z83-AA83))*'Säännöt ja ohjeet'!$B$54+AC83,"")</f>
        <v>-24.50359554</v>
      </c>
      <c r="AE83" s="93">
        <f t="shared" si="22"/>
        <v>13</v>
      </c>
      <c r="AF83" s="93">
        <f t="shared" si="23"/>
        <v>-11</v>
      </c>
      <c r="AG83" s="6"/>
      <c r="AH83" s="62"/>
      <c r="AI83" s="81">
        <f t="shared" ref="AI83:BH83" si="105">if($B83=AI$3,AI82+$Y83,if($C83=AI$3,AI82+$AD83,AI82))</f>
        <v>1204.770186</v>
      </c>
      <c r="AJ83" s="81">
        <f t="shared" si="105"/>
        <v>1843.70759</v>
      </c>
      <c r="AK83" s="81">
        <f t="shared" si="105"/>
        <v>2397.963404</v>
      </c>
      <c r="AL83" s="81">
        <f t="shared" si="105"/>
        <v>1608.207017</v>
      </c>
      <c r="AM83" s="81">
        <f t="shared" si="105"/>
        <v>1502.657409</v>
      </c>
      <c r="AN83" s="81">
        <f t="shared" si="105"/>
        <v>1400.789962</v>
      </c>
      <c r="AO83" s="81">
        <f t="shared" si="105"/>
        <v>2249.842673</v>
      </c>
      <c r="AP83" s="81">
        <f t="shared" si="105"/>
        <v>1574.189279</v>
      </c>
      <c r="AQ83" s="81">
        <f t="shared" si="105"/>
        <v>1218.239268</v>
      </c>
      <c r="AR83" s="81">
        <f t="shared" si="105"/>
        <v>2223.044424</v>
      </c>
      <c r="AS83" s="81">
        <f t="shared" si="105"/>
        <v>1917.754482</v>
      </c>
      <c r="AT83" s="81">
        <f t="shared" si="105"/>
        <v>2337.478345</v>
      </c>
      <c r="AU83" s="81">
        <f t="shared" si="105"/>
        <v>2244.814915</v>
      </c>
      <c r="AV83" s="81">
        <f t="shared" si="105"/>
        <v>1978.847265</v>
      </c>
      <c r="AW83" s="81">
        <f t="shared" si="105"/>
        <v>1015.463624</v>
      </c>
      <c r="AX83" s="81">
        <f t="shared" si="105"/>
        <v>2205.116746</v>
      </c>
      <c r="AY83" s="81">
        <f t="shared" si="105"/>
        <v>1335.441433</v>
      </c>
      <c r="AZ83" s="81">
        <f t="shared" si="105"/>
        <v>2316.469488</v>
      </c>
      <c r="BA83" s="81">
        <f t="shared" si="105"/>
        <v>2146.935902</v>
      </c>
      <c r="BB83" s="81">
        <f t="shared" si="105"/>
        <v>655.8117858</v>
      </c>
      <c r="BC83" s="81">
        <f t="shared" si="105"/>
        <v>768.9760492</v>
      </c>
      <c r="BD83" s="81">
        <f t="shared" si="105"/>
        <v>1690.538553</v>
      </c>
      <c r="BE83" s="81" t="str">
        <f t="shared" si="105"/>
        <v>#N/A</v>
      </c>
      <c r="BF83" s="81" t="str">
        <f t="shared" si="105"/>
        <v>#N/A</v>
      </c>
      <c r="BG83" s="81" t="str">
        <f t="shared" si="105"/>
        <v>#N/A</v>
      </c>
      <c r="BH83" s="81" t="str">
        <f t="shared" si="105"/>
        <v>#N/A</v>
      </c>
      <c r="BI83" s="82">
        <f t="shared" si="2"/>
        <v>1719.866354</v>
      </c>
    </row>
    <row r="84">
      <c r="A84" s="6"/>
      <c r="B84" s="83" t="s">
        <v>21</v>
      </c>
      <c r="C84" s="84" t="s">
        <v>19</v>
      </c>
      <c r="D84" s="84">
        <v>4.0</v>
      </c>
      <c r="E84" s="84" t="s">
        <v>21</v>
      </c>
      <c r="F84" s="86">
        <v>45683.0</v>
      </c>
      <c r="G84" s="87"/>
      <c r="H84" s="87" t="b">
        <f t="shared" si="3"/>
        <v>1</v>
      </c>
      <c r="I84" s="87" t="b">
        <f>if(iferror(match(B84,'Osallistujat ja seuranta'!$C$5:$C$24,0),0)&gt;0,TRUE,FALSE)</f>
        <v>1</v>
      </c>
      <c r="J84" s="87" t="b">
        <f>if(iferror(match(C84,'Osallistujat ja seuranta'!$C$5:$C$99,0),0)&gt;0,TRUE,FALSE)</f>
        <v>1</v>
      </c>
      <c r="K84" s="87" t="b">
        <f t="shared" si="4"/>
        <v>1</v>
      </c>
      <c r="L84" s="87" t="b">
        <f t="shared" si="5"/>
        <v>1</v>
      </c>
      <c r="M84" s="87" t="b">
        <f t="shared" si="6"/>
        <v>1</v>
      </c>
      <c r="N84" s="88">
        <f t="shared" si="7"/>
        <v>1</v>
      </c>
      <c r="O84" s="89">
        <f t="shared" si="69"/>
        <v>2397.963404</v>
      </c>
      <c r="P84" s="89">
        <f t="shared" si="70"/>
        <v>1843.70759</v>
      </c>
      <c r="Q84" s="90">
        <f t="shared" si="10"/>
        <v>204.2558145</v>
      </c>
      <c r="R84" s="89">
        <f t="shared" si="11"/>
        <v>2193.70759</v>
      </c>
      <c r="S84" s="88">
        <f t="shared" si="12"/>
        <v>1</v>
      </c>
      <c r="T84" s="88">
        <f t="shared" si="13"/>
        <v>-47.63258564</v>
      </c>
      <c r="U84" s="88">
        <f t="shared" si="14"/>
        <v>-49.06138673</v>
      </c>
      <c r="V84" s="91">
        <f t="shared" si="15"/>
        <v>0.8067144431</v>
      </c>
      <c r="W84" s="92">
        <f t="shared" si="16"/>
        <v>11.13552401</v>
      </c>
      <c r="X84" s="92">
        <f t="shared" si="17"/>
        <v>0.05153096303</v>
      </c>
      <c r="Y84" s="92">
        <f>if(N84=1,(W84*(S84-V84))*'Säännöt ja ohjeet'!$B$54+X84,"")</f>
        <v>4.356202882</v>
      </c>
      <c r="Z84" s="92">
        <f t="shared" si="18"/>
        <v>0</v>
      </c>
      <c r="AA84" s="92">
        <f t="shared" si="19"/>
        <v>0.1932855569</v>
      </c>
      <c r="AB84" s="92">
        <f t="shared" si="20"/>
        <v>23.96347215</v>
      </c>
      <c r="AC84" s="92">
        <f t="shared" si="21"/>
        <v>1.141396668</v>
      </c>
      <c r="AD84" s="92">
        <f>if(N84=1,(AB84*(Z84-AA84))*'Säännöt ja ohjeet'!$B$54+AC84,"")</f>
        <v>-8.122189453</v>
      </c>
      <c r="AE84" s="93">
        <f t="shared" si="22"/>
        <v>8</v>
      </c>
      <c r="AF84" s="93">
        <f t="shared" si="23"/>
        <v>-6</v>
      </c>
      <c r="AG84" s="6"/>
      <c r="AH84" s="62"/>
      <c r="AI84" s="81">
        <f t="shared" ref="AI84:BH84" si="106">if($B84=AI$3,AI83+$Y84,if($C84=AI$3,AI83+$AD84,AI83))</f>
        <v>1204.770186</v>
      </c>
      <c r="AJ84" s="81">
        <f t="shared" si="106"/>
        <v>1835.5854</v>
      </c>
      <c r="AK84" s="81">
        <f t="shared" si="106"/>
        <v>2402.319607</v>
      </c>
      <c r="AL84" s="81">
        <f t="shared" si="106"/>
        <v>1608.207017</v>
      </c>
      <c r="AM84" s="81">
        <f t="shared" si="106"/>
        <v>1502.657409</v>
      </c>
      <c r="AN84" s="81">
        <f t="shared" si="106"/>
        <v>1400.789962</v>
      </c>
      <c r="AO84" s="81">
        <f t="shared" si="106"/>
        <v>2249.842673</v>
      </c>
      <c r="AP84" s="81">
        <f t="shared" si="106"/>
        <v>1574.189279</v>
      </c>
      <c r="AQ84" s="81">
        <f t="shared" si="106"/>
        <v>1218.239268</v>
      </c>
      <c r="AR84" s="81">
        <f t="shared" si="106"/>
        <v>2223.044424</v>
      </c>
      <c r="AS84" s="81">
        <f t="shared" si="106"/>
        <v>1917.754482</v>
      </c>
      <c r="AT84" s="81">
        <f t="shared" si="106"/>
        <v>2337.478345</v>
      </c>
      <c r="AU84" s="81">
        <f t="shared" si="106"/>
        <v>2244.814915</v>
      </c>
      <c r="AV84" s="81">
        <f t="shared" si="106"/>
        <v>1978.847265</v>
      </c>
      <c r="AW84" s="81">
        <f t="shared" si="106"/>
        <v>1015.463624</v>
      </c>
      <c r="AX84" s="81">
        <f t="shared" si="106"/>
        <v>2205.116746</v>
      </c>
      <c r="AY84" s="81">
        <f t="shared" si="106"/>
        <v>1335.441433</v>
      </c>
      <c r="AZ84" s="81">
        <f t="shared" si="106"/>
        <v>2316.469488</v>
      </c>
      <c r="BA84" s="81">
        <f t="shared" si="106"/>
        <v>2146.935902</v>
      </c>
      <c r="BB84" s="81">
        <f t="shared" si="106"/>
        <v>655.8117858</v>
      </c>
      <c r="BC84" s="81">
        <f t="shared" si="106"/>
        <v>768.9760492</v>
      </c>
      <c r="BD84" s="81">
        <f t="shared" si="106"/>
        <v>1690.538553</v>
      </c>
      <c r="BE84" s="81" t="str">
        <f t="shared" si="106"/>
        <v>#N/A</v>
      </c>
      <c r="BF84" s="81" t="str">
        <f t="shared" si="106"/>
        <v>#N/A</v>
      </c>
      <c r="BG84" s="81" t="str">
        <f t="shared" si="106"/>
        <v>#N/A</v>
      </c>
      <c r="BH84" s="81" t="str">
        <f t="shared" si="106"/>
        <v>#N/A</v>
      </c>
      <c r="BI84" s="82">
        <f t="shared" si="2"/>
        <v>1719.695173</v>
      </c>
    </row>
    <row r="85">
      <c r="A85" s="6"/>
      <c r="B85" s="83" t="s">
        <v>37</v>
      </c>
      <c r="C85" s="84" t="s">
        <v>39</v>
      </c>
      <c r="D85" s="84">
        <v>0.0</v>
      </c>
      <c r="E85" s="84" t="s">
        <v>39</v>
      </c>
      <c r="F85" s="86">
        <v>45655.0</v>
      </c>
      <c r="G85" s="87"/>
      <c r="H85" s="87" t="b">
        <f t="shared" si="3"/>
        <v>1</v>
      </c>
      <c r="I85" s="87" t="b">
        <f>if(iferror(match(B85,'Osallistujat ja seuranta'!$C$5:$C$24,0),0)&gt;0,TRUE,FALSE)</f>
        <v>1</v>
      </c>
      <c r="J85" s="87" t="b">
        <f>if(iferror(match(C85,'Osallistujat ja seuranta'!$C$5:$C$99,0),0)&gt;0,TRUE,FALSE)</f>
        <v>1</v>
      </c>
      <c r="K85" s="87" t="b">
        <f t="shared" si="4"/>
        <v>1</v>
      </c>
      <c r="L85" s="87" t="b">
        <f t="shared" si="5"/>
        <v>1</v>
      </c>
      <c r="M85" s="87" t="b">
        <f t="shared" si="6"/>
        <v>1</v>
      </c>
      <c r="N85" s="88">
        <f t="shared" si="7"/>
        <v>1</v>
      </c>
      <c r="O85" s="89">
        <f t="shared" si="69"/>
        <v>2337.478345</v>
      </c>
      <c r="P85" s="89">
        <f t="shared" si="70"/>
        <v>2244.814915</v>
      </c>
      <c r="Q85" s="90">
        <f t="shared" si="10"/>
        <v>92.6634296</v>
      </c>
      <c r="R85" s="89">
        <f t="shared" si="11"/>
        <v>2244.814915</v>
      </c>
      <c r="S85" s="88">
        <f t="shared" si="12"/>
        <v>0</v>
      </c>
      <c r="T85" s="88">
        <f t="shared" si="13"/>
        <v>-48.08689595</v>
      </c>
      <c r="U85" s="88">
        <f t="shared" si="14"/>
        <v>-48.73030026</v>
      </c>
      <c r="V85" s="91">
        <f t="shared" si="15"/>
        <v>0.6555226038</v>
      </c>
      <c r="W85" s="92">
        <f t="shared" si="16"/>
        <v>12.35403483</v>
      </c>
      <c r="X85" s="92">
        <f t="shared" si="17"/>
        <v>0.09721887327</v>
      </c>
      <c r="Y85" s="92">
        <f>if(N85=1,(W85*(S85-V85))*'Säännöt ja ohjeet'!$B$54+X85,"")</f>
        <v>-16.09947929</v>
      </c>
      <c r="Z85" s="92">
        <f t="shared" si="18"/>
        <v>1</v>
      </c>
      <c r="AA85" s="92">
        <f t="shared" si="19"/>
        <v>0.3444773962</v>
      </c>
      <c r="AB85" s="92">
        <f t="shared" si="20"/>
        <v>14.31125885</v>
      </c>
      <c r="AC85" s="92">
        <f t="shared" si="21"/>
        <v>0.2192782217</v>
      </c>
      <c r="AD85" s="92">
        <f>if(N85=1,(AB85*(Z85-AA85))*'Säännöt ja ohjeet'!$B$54+AC85,"")</f>
        <v>18.98198555</v>
      </c>
      <c r="AE85" s="93">
        <f t="shared" si="22"/>
        <v>-10</v>
      </c>
      <c r="AF85" s="93">
        <f t="shared" si="23"/>
        <v>12</v>
      </c>
      <c r="AG85" s="6"/>
      <c r="AH85" s="62"/>
      <c r="AI85" s="81">
        <f t="shared" ref="AI85:BH85" si="107">if($B85=AI$3,AI84+$Y85,if($C85=AI$3,AI84+$AD85,AI84))</f>
        <v>1204.770186</v>
      </c>
      <c r="AJ85" s="81">
        <f t="shared" si="107"/>
        <v>1835.5854</v>
      </c>
      <c r="AK85" s="81">
        <f t="shared" si="107"/>
        <v>2402.319607</v>
      </c>
      <c r="AL85" s="81">
        <f t="shared" si="107"/>
        <v>1608.207017</v>
      </c>
      <c r="AM85" s="81">
        <f t="shared" si="107"/>
        <v>1502.657409</v>
      </c>
      <c r="AN85" s="81">
        <f t="shared" si="107"/>
        <v>1400.789962</v>
      </c>
      <c r="AO85" s="81">
        <f t="shared" si="107"/>
        <v>2249.842673</v>
      </c>
      <c r="AP85" s="81">
        <f t="shared" si="107"/>
        <v>1574.189279</v>
      </c>
      <c r="AQ85" s="81">
        <f t="shared" si="107"/>
        <v>1218.239268</v>
      </c>
      <c r="AR85" s="81">
        <f t="shared" si="107"/>
        <v>2223.044424</v>
      </c>
      <c r="AS85" s="81">
        <f t="shared" si="107"/>
        <v>1917.754482</v>
      </c>
      <c r="AT85" s="81">
        <f t="shared" si="107"/>
        <v>2321.378866</v>
      </c>
      <c r="AU85" s="81">
        <f t="shared" si="107"/>
        <v>2263.796901</v>
      </c>
      <c r="AV85" s="81">
        <f t="shared" si="107"/>
        <v>1978.847265</v>
      </c>
      <c r="AW85" s="81">
        <f t="shared" si="107"/>
        <v>1015.463624</v>
      </c>
      <c r="AX85" s="81">
        <f t="shared" si="107"/>
        <v>2205.116746</v>
      </c>
      <c r="AY85" s="81">
        <f t="shared" si="107"/>
        <v>1335.441433</v>
      </c>
      <c r="AZ85" s="81">
        <f t="shared" si="107"/>
        <v>2316.469488</v>
      </c>
      <c r="BA85" s="81">
        <f t="shared" si="107"/>
        <v>2146.935902</v>
      </c>
      <c r="BB85" s="81">
        <f t="shared" si="107"/>
        <v>655.8117858</v>
      </c>
      <c r="BC85" s="81">
        <f t="shared" si="107"/>
        <v>768.9760492</v>
      </c>
      <c r="BD85" s="81">
        <f t="shared" si="107"/>
        <v>1690.538553</v>
      </c>
      <c r="BE85" s="81" t="str">
        <f t="shared" si="107"/>
        <v>#N/A</v>
      </c>
      <c r="BF85" s="81" t="str">
        <f t="shared" si="107"/>
        <v>#N/A</v>
      </c>
      <c r="BG85" s="81" t="str">
        <f t="shared" si="107"/>
        <v>#N/A</v>
      </c>
      <c r="BH85" s="81" t="str">
        <f t="shared" si="107"/>
        <v>#N/A</v>
      </c>
      <c r="BI85" s="82">
        <f t="shared" si="2"/>
        <v>1719.826196</v>
      </c>
    </row>
    <row r="86">
      <c r="A86" s="6"/>
      <c r="B86" s="83" t="s">
        <v>21</v>
      </c>
      <c r="C86" s="84" t="s">
        <v>23</v>
      </c>
      <c r="D86" s="84">
        <v>8.0</v>
      </c>
      <c r="E86" s="84" t="s">
        <v>23</v>
      </c>
      <c r="F86" s="86">
        <v>45686.0</v>
      </c>
      <c r="G86" s="87"/>
      <c r="H86" s="87" t="b">
        <f t="shared" si="3"/>
        <v>1</v>
      </c>
      <c r="I86" s="87" t="b">
        <f>if(iferror(match(B86,'Osallistujat ja seuranta'!$C$5:$C$24,0),0)&gt;0,TRUE,FALSE)</f>
        <v>1</v>
      </c>
      <c r="J86" s="87" t="b">
        <f>if(iferror(match(C86,'Osallistujat ja seuranta'!$C$5:$C$99,0),0)&gt;0,TRUE,FALSE)</f>
        <v>1</v>
      </c>
      <c r="K86" s="87" t="b">
        <f t="shared" si="4"/>
        <v>1</v>
      </c>
      <c r="L86" s="87" t="b">
        <f t="shared" si="5"/>
        <v>1</v>
      </c>
      <c r="M86" s="87" t="b">
        <f t="shared" si="6"/>
        <v>1</v>
      </c>
      <c r="N86" s="88">
        <f t="shared" si="7"/>
        <v>1</v>
      </c>
      <c r="O86" s="89">
        <f t="shared" si="69"/>
        <v>2402.319607</v>
      </c>
      <c r="P86" s="89">
        <f t="shared" si="70"/>
        <v>1608.207017</v>
      </c>
      <c r="Q86" s="90">
        <f t="shared" si="10"/>
        <v>44.11259047</v>
      </c>
      <c r="R86" s="89">
        <f t="shared" si="11"/>
        <v>2358.207017</v>
      </c>
      <c r="S86" s="88">
        <f t="shared" si="12"/>
        <v>0</v>
      </c>
      <c r="T86" s="88">
        <f t="shared" si="13"/>
        <v>-47.59869866</v>
      </c>
      <c r="U86" s="88">
        <f t="shared" si="14"/>
        <v>-47.93449841</v>
      </c>
      <c r="V86" s="91">
        <f t="shared" si="15"/>
        <v>0.583169872</v>
      </c>
      <c r="W86" s="92">
        <f t="shared" si="16"/>
        <v>11.04960594</v>
      </c>
      <c r="X86" s="92">
        <f t="shared" si="17"/>
        <v>0.04910884932</v>
      </c>
      <c r="Y86" s="92">
        <f>if(N86=1,(W86*(S86-V86))*'Säännöt ja ohjeet'!$B$54+X86,"")</f>
        <v>-12.83848571</v>
      </c>
      <c r="Z86" s="92">
        <f t="shared" si="18"/>
        <v>1</v>
      </c>
      <c r="AA86" s="92">
        <f t="shared" si="19"/>
        <v>0.416830128</v>
      </c>
      <c r="AB86" s="92">
        <f t="shared" si="20"/>
        <v>30.45843311</v>
      </c>
      <c r="AC86" s="92">
        <f t="shared" si="21"/>
        <v>1.729517571</v>
      </c>
      <c r="AD86" s="92">
        <f>if(N86=1,(AB86*(Z86-AA86))*'Säännöt ja ohjeet'!$B$54+AC86,"")</f>
        <v>37.25439865</v>
      </c>
      <c r="AE86" s="93">
        <f t="shared" si="22"/>
        <v>-8</v>
      </c>
      <c r="AF86" s="93">
        <f t="shared" si="23"/>
        <v>10</v>
      </c>
      <c r="AG86" s="6"/>
      <c r="AH86" s="62"/>
      <c r="AI86" s="81">
        <f t="shared" ref="AI86:BH86" si="108">if($B86=AI$3,AI85+$Y86,if($C86=AI$3,AI85+$AD86,AI85))</f>
        <v>1204.770186</v>
      </c>
      <c r="AJ86" s="81">
        <f t="shared" si="108"/>
        <v>1835.5854</v>
      </c>
      <c r="AK86" s="81">
        <f t="shared" si="108"/>
        <v>2389.481121</v>
      </c>
      <c r="AL86" s="81">
        <f t="shared" si="108"/>
        <v>1645.461415</v>
      </c>
      <c r="AM86" s="81">
        <f t="shared" si="108"/>
        <v>1502.657409</v>
      </c>
      <c r="AN86" s="81">
        <f t="shared" si="108"/>
        <v>1400.789962</v>
      </c>
      <c r="AO86" s="81">
        <f t="shared" si="108"/>
        <v>2249.842673</v>
      </c>
      <c r="AP86" s="81">
        <f t="shared" si="108"/>
        <v>1574.189279</v>
      </c>
      <c r="AQ86" s="81">
        <f t="shared" si="108"/>
        <v>1218.239268</v>
      </c>
      <c r="AR86" s="81">
        <f t="shared" si="108"/>
        <v>2223.044424</v>
      </c>
      <c r="AS86" s="81">
        <f t="shared" si="108"/>
        <v>1917.754482</v>
      </c>
      <c r="AT86" s="81">
        <f t="shared" si="108"/>
        <v>2321.378866</v>
      </c>
      <c r="AU86" s="81">
        <f t="shared" si="108"/>
        <v>2263.796901</v>
      </c>
      <c r="AV86" s="81">
        <f t="shared" si="108"/>
        <v>1978.847265</v>
      </c>
      <c r="AW86" s="81">
        <f t="shared" si="108"/>
        <v>1015.463624</v>
      </c>
      <c r="AX86" s="81">
        <f t="shared" si="108"/>
        <v>2205.116746</v>
      </c>
      <c r="AY86" s="81">
        <f t="shared" si="108"/>
        <v>1335.441433</v>
      </c>
      <c r="AZ86" s="81">
        <f t="shared" si="108"/>
        <v>2316.469488</v>
      </c>
      <c r="BA86" s="81">
        <f t="shared" si="108"/>
        <v>2146.935902</v>
      </c>
      <c r="BB86" s="81">
        <f t="shared" si="108"/>
        <v>655.8117858</v>
      </c>
      <c r="BC86" s="81">
        <f t="shared" si="108"/>
        <v>768.9760492</v>
      </c>
      <c r="BD86" s="81">
        <f t="shared" si="108"/>
        <v>1690.538553</v>
      </c>
      <c r="BE86" s="81" t="str">
        <f t="shared" si="108"/>
        <v>#N/A</v>
      </c>
      <c r="BF86" s="81" t="str">
        <f t="shared" si="108"/>
        <v>#N/A</v>
      </c>
      <c r="BG86" s="81" t="str">
        <f t="shared" si="108"/>
        <v>#N/A</v>
      </c>
      <c r="BH86" s="81" t="str">
        <f t="shared" si="108"/>
        <v>#N/A</v>
      </c>
      <c r="BI86" s="82">
        <f t="shared" si="2"/>
        <v>1720.936011</v>
      </c>
    </row>
    <row r="87">
      <c r="A87" s="6"/>
      <c r="B87" s="83" t="s">
        <v>19</v>
      </c>
      <c r="C87" s="84" t="s">
        <v>25</v>
      </c>
      <c r="D87" s="84">
        <v>2.0</v>
      </c>
      <c r="E87" s="84" t="s">
        <v>19</v>
      </c>
      <c r="F87" s="86">
        <v>45686.0</v>
      </c>
      <c r="G87" s="87"/>
      <c r="H87" s="87" t="b">
        <f t="shared" si="3"/>
        <v>1</v>
      </c>
      <c r="I87" s="87" t="b">
        <f>if(iferror(match(B87,'Osallistujat ja seuranta'!$C$5:$C$24,0),0)&gt;0,TRUE,FALSE)</f>
        <v>1</v>
      </c>
      <c r="J87" s="87" t="b">
        <f>if(iferror(match(C87,'Osallistujat ja seuranta'!$C$5:$C$99,0),0)&gt;0,TRUE,FALSE)</f>
        <v>1</v>
      </c>
      <c r="K87" s="87" t="b">
        <f t="shared" si="4"/>
        <v>1</v>
      </c>
      <c r="L87" s="87" t="b">
        <f t="shared" si="5"/>
        <v>1</v>
      </c>
      <c r="M87" s="87" t="b">
        <f t="shared" si="6"/>
        <v>1</v>
      </c>
      <c r="N87" s="88">
        <f t="shared" si="7"/>
        <v>1</v>
      </c>
      <c r="O87" s="89">
        <f t="shared" si="69"/>
        <v>1835.5854</v>
      </c>
      <c r="P87" s="89">
        <f t="shared" si="70"/>
        <v>1502.657409</v>
      </c>
      <c r="Q87" s="90">
        <f t="shared" si="10"/>
        <v>182.9279916</v>
      </c>
      <c r="R87" s="89">
        <f t="shared" si="11"/>
        <v>1652.657409</v>
      </c>
      <c r="S87" s="88">
        <f t="shared" si="12"/>
        <v>1</v>
      </c>
      <c r="T87" s="88">
        <f t="shared" si="13"/>
        <v>-51.02447596</v>
      </c>
      <c r="U87" s="88">
        <f t="shared" si="14"/>
        <v>-51.84843102</v>
      </c>
      <c r="V87" s="91">
        <f t="shared" si="15"/>
        <v>0.6950752457</v>
      </c>
      <c r="W87" s="92">
        <f t="shared" si="16"/>
        <v>24.1776723</v>
      </c>
      <c r="X87" s="92">
        <f t="shared" si="17"/>
        <v>1.161637975</v>
      </c>
      <c r="Y87" s="92">
        <f>if(N87=1,(W87*(S87-V87))*'Säännöt ja ohjeet'!$B$54+X87,"")</f>
        <v>15.90637954</v>
      </c>
      <c r="Z87" s="92">
        <f t="shared" si="18"/>
        <v>0</v>
      </c>
      <c r="AA87" s="92">
        <f t="shared" si="19"/>
        <v>0.3049247543</v>
      </c>
      <c r="AB87" s="92">
        <f t="shared" si="20"/>
        <v>33.55532057</v>
      </c>
      <c r="AC87" s="92">
        <f t="shared" si="21"/>
        <v>1.993365865</v>
      </c>
      <c r="AD87" s="92">
        <f>if(N87=1,(AB87*(Z87-AA87))*'Säännöt ja ohjeet'!$B$54+AC87,"")</f>
        <v>-18.4703299</v>
      </c>
      <c r="AE87" s="93">
        <f t="shared" si="22"/>
        <v>9</v>
      </c>
      <c r="AF87" s="93">
        <f t="shared" si="23"/>
        <v>-7</v>
      </c>
      <c r="AG87" s="6"/>
      <c r="AH87" s="62"/>
      <c r="AI87" s="81">
        <f t="shared" ref="AI87:BH87" si="109">if($B87=AI$3,AI86+$Y87,if($C87=AI$3,AI86+$AD87,AI86))</f>
        <v>1204.770186</v>
      </c>
      <c r="AJ87" s="81">
        <f t="shared" si="109"/>
        <v>1851.49178</v>
      </c>
      <c r="AK87" s="81">
        <f t="shared" si="109"/>
        <v>2389.481121</v>
      </c>
      <c r="AL87" s="81">
        <f t="shared" si="109"/>
        <v>1645.461415</v>
      </c>
      <c r="AM87" s="81">
        <f t="shared" si="109"/>
        <v>1484.187079</v>
      </c>
      <c r="AN87" s="81">
        <f t="shared" si="109"/>
        <v>1400.789962</v>
      </c>
      <c r="AO87" s="81">
        <f t="shared" si="109"/>
        <v>2249.842673</v>
      </c>
      <c r="AP87" s="81">
        <f t="shared" si="109"/>
        <v>1574.189279</v>
      </c>
      <c r="AQ87" s="81">
        <f t="shared" si="109"/>
        <v>1218.239268</v>
      </c>
      <c r="AR87" s="81">
        <f t="shared" si="109"/>
        <v>2223.044424</v>
      </c>
      <c r="AS87" s="81">
        <f t="shared" si="109"/>
        <v>1917.754482</v>
      </c>
      <c r="AT87" s="81">
        <f t="shared" si="109"/>
        <v>2321.378866</v>
      </c>
      <c r="AU87" s="81">
        <f t="shared" si="109"/>
        <v>2263.796901</v>
      </c>
      <c r="AV87" s="81">
        <f t="shared" si="109"/>
        <v>1978.847265</v>
      </c>
      <c r="AW87" s="81">
        <f t="shared" si="109"/>
        <v>1015.463624</v>
      </c>
      <c r="AX87" s="81">
        <f t="shared" si="109"/>
        <v>2205.116746</v>
      </c>
      <c r="AY87" s="81">
        <f t="shared" si="109"/>
        <v>1335.441433</v>
      </c>
      <c r="AZ87" s="81">
        <f t="shared" si="109"/>
        <v>2316.469488</v>
      </c>
      <c r="BA87" s="81">
        <f t="shared" si="109"/>
        <v>2146.935902</v>
      </c>
      <c r="BB87" s="81">
        <f t="shared" si="109"/>
        <v>655.8117858</v>
      </c>
      <c r="BC87" s="81">
        <f t="shared" si="109"/>
        <v>768.9760492</v>
      </c>
      <c r="BD87" s="81">
        <f t="shared" si="109"/>
        <v>1690.538553</v>
      </c>
      <c r="BE87" s="81" t="str">
        <f t="shared" si="109"/>
        <v>#N/A</v>
      </c>
      <c r="BF87" s="81" t="str">
        <f t="shared" si="109"/>
        <v>#N/A</v>
      </c>
      <c r="BG87" s="81" t="str">
        <f t="shared" si="109"/>
        <v>#N/A</v>
      </c>
      <c r="BH87" s="81" t="str">
        <f t="shared" si="109"/>
        <v>#N/A</v>
      </c>
      <c r="BI87" s="82">
        <f t="shared" si="2"/>
        <v>1720.819467</v>
      </c>
    </row>
    <row r="88">
      <c r="A88" s="6"/>
      <c r="B88" s="83" t="s">
        <v>21</v>
      </c>
      <c r="C88" s="84" t="s">
        <v>39</v>
      </c>
      <c r="D88" s="84">
        <v>0.0</v>
      </c>
      <c r="E88" s="84" t="s">
        <v>21</v>
      </c>
      <c r="F88" s="86">
        <v>45690.0</v>
      </c>
      <c r="G88" s="87"/>
      <c r="H88" s="87" t="b">
        <f t="shared" si="3"/>
        <v>1</v>
      </c>
      <c r="I88" s="87" t="b">
        <f>if(iferror(match(B88,'Osallistujat ja seuranta'!$C$5:$C$24,0),0)&gt;0,TRUE,FALSE)</f>
        <v>1</v>
      </c>
      <c r="J88" s="87" t="b">
        <f>if(iferror(match(C88,'Osallistujat ja seuranta'!$C$5:$C$99,0),0)&gt;0,TRUE,FALSE)</f>
        <v>1</v>
      </c>
      <c r="K88" s="87" t="b">
        <f t="shared" si="4"/>
        <v>1</v>
      </c>
      <c r="L88" s="87" t="b">
        <f t="shared" si="5"/>
        <v>1</v>
      </c>
      <c r="M88" s="87" t="b">
        <f t="shared" si="6"/>
        <v>1</v>
      </c>
      <c r="N88" s="88">
        <f t="shared" si="7"/>
        <v>1</v>
      </c>
      <c r="O88" s="89">
        <f t="shared" si="69"/>
        <v>2389.481121</v>
      </c>
      <c r="P88" s="89">
        <f t="shared" si="70"/>
        <v>2263.796901</v>
      </c>
      <c r="Q88" s="90">
        <f t="shared" si="10"/>
        <v>125.6842205</v>
      </c>
      <c r="R88" s="89">
        <f t="shared" si="11"/>
        <v>2263.796901</v>
      </c>
      <c r="S88" s="88">
        <f t="shared" si="12"/>
        <v>1</v>
      </c>
      <c r="T88" s="88">
        <f t="shared" si="13"/>
        <v>-47.69810243</v>
      </c>
      <c r="U88" s="88">
        <f t="shared" si="14"/>
        <v>-48.60322912</v>
      </c>
      <c r="V88" s="91">
        <f t="shared" si="15"/>
        <v>0.7120018972</v>
      </c>
      <c r="W88" s="92">
        <f t="shared" si="16"/>
        <v>11.30353633</v>
      </c>
      <c r="X88" s="92">
        <f t="shared" si="17"/>
        <v>0.05654872984</v>
      </c>
      <c r="Y88" s="92">
        <f>if(N88=1,(W88*(S88-V88))*'Säännöt ja ohjeet'!$B$54+X88,"")</f>
        <v>6.567342768</v>
      </c>
      <c r="Z88" s="92">
        <f t="shared" si="18"/>
        <v>0</v>
      </c>
      <c r="AA88" s="92">
        <f t="shared" si="19"/>
        <v>0.2879981028</v>
      </c>
      <c r="AB88" s="92">
        <f t="shared" si="20"/>
        <v>13.9015692</v>
      </c>
      <c r="AC88" s="92">
        <f t="shared" si="21"/>
        <v>0.188959993</v>
      </c>
      <c r="AD88" s="92">
        <f>if(N88=1,(AB88*(Z88-AA88))*'Säännöt ja ohjeet'!$B$54+AC88,"")</f>
        <v>-7.818291117</v>
      </c>
      <c r="AE88" s="93">
        <f t="shared" si="22"/>
        <v>9</v>
      </c>
      <c r="AF88" s="93">
        <f t="shared" si="23"/>
        <v>-7</v>
      </c>
      <c r="AG88" s="6"/>
      <c r="AH88" s="62"/>
      <c r="AI88" s="81">
        <f t="shared" ref="AI88:BH88" si="110">if($B88=AI$3,AI87+$Y88,if($C88=AI$3,AI87+$AD88,AI87))</f>
        <v>1204.770186</v>
      </c>
      <c r="AJ88" s="81">
        <f t="shared" si="110"/>
        <v>1851.49178</v>
      </c>
      <c r="AK88" s="81">
        <f t="shared" si="110"/>
        <v>2396.048464</v>
      </c>
      <c r="AL88" s="81">
        <f t="shared" si="110"/>
        <v>1645.461415</v>
      </c>
      <c r="AM88" s="81">
        <f t="shared" si="110"/>
        <v>1484.187079</v>
      </c>
      <c r="AN88" s="81">
        <f t="shared" si="110"/>
        <v>1400.789962</v>
      </c>
      <c r="AO88" s="81">
        <f t="shared" si="110"/>
        <v>2249.842673</v>
      </c>
      <c r="AP88" s="81">
        <f t="shared" si="110"/>
        <v>1574.189279</v>
      </c>
      <c r="AQ88" s="81">
        <f t="shared" si="110"/>
        <v>1218.239268</v>
      </c>
      <c r="AR88" s="81">
        <f t="shared" si="110"/>
        <v>2223.044424</v>
      </c>
      <c r="AS88" s="81">
        <f t="shared" si="110"/>
        <v>1917.754482</v>
      </c>
      <c r="AT88" s="81">
        <f t="shared" si="110"/>
        <v>2321.378866</v>
      </c>
      <c r="AU88" s="81">
        <f t="shared" si="110"/>
        <v>2255.97861</v>
      </c>
      <c r="AV88" s="81">
        <f t="shared" si="110"/>
        <v>1978.847265</v>
      </c>
      <c r="AW88" s="81">
        <f t="shared" si="110"/>
        <v>1015.463624</v>
      </c>
      <c r="AX88" s="81">
        <f t="shared" si="110"/>
        <v>2205.116746</v>
      </c>
      <c r="AY88" s="81">
        <f t="shared" si="110"/>
        <v>1335.441433</v>
      </c>
      <c r="AZ88" s="81">
        <f t="shared" si="110"/>
        <v>2316.469488</v>
      </c>
      <c r="BA88" s="81">
        <f t="shared" si="110"/>
        <v>2146.935902</v>
      </c>
      <c r="BB88" s="81">
        <f t="shared" si="110"/>
        <v>655.8117858</v>
      </c>
      <c r="BC88" s="81">
        <f t="shared" si="110"/>
        <v>768.9760492</v>
      </c>
      <c r="BD88" s="81">
        <f t="shared" si="110"/>
        <v>1690.538553</v>
      </c>
      <c r="BE88" s="81" t="str">
        <f t="shared" si="110"/>
        <v>#N/A</v>
      </c>
      <c r="BF88" s="81" t="str">
        <f t="shared" si="110"/>
        <v>#N/A</v>
      </c>
      <c r="BG88" s="81" t="str">
        <f t="shared" si="110"/>
        <v>#N/A</v>
      </c>
      <c r="BH88" s="81" t="str">
        <f t="shared" si="110"/>
        <v>#N/A</v>
      </c>
      <c r="BI88" s="82">
        <f t="shared" si="2"/>
        <v>1720.762606</v>
      </c>
    </row>
    <row r="89">
      <c r="A89" s="6"/>
      <c r="B89" s="83" t="s">
        <v>21</v>
      </c>
      <c r="C89" s="84" t="s">
        <v>40</v>
      </c>
      <c r="D89" s="84">
        <v>3.0</v>
      </c>
      <c r="E89" s="84" t="s">
        <v>21</v>
      </c>
      <c r="F89" s="86">
        <v>45690.0</v>
      </c>
      <c r="G89" s="87"/>
      <c r="H89" s="87" t="b">
        <f t="shared" si="3"/>
        <v>1</v>
      </c>
      <c r="I89" s="87" t="b">
        <f>if(iferror(match(B89,'Osallistujat ja seuranta'!$C$5:$C$24,0),0)&gt;0,TRUE,FALSE)</f>
        <v>1</v>
      </c>
      <c r="J89" s="87" t="b">
        <f>if(iferror(match(C89,'Osallistujat ja seuranta'!$C$5:$C$99,0),0)&gt;0,TRUE,FALSE)</f>
        <v>1</v>
      </c>
      <c r="K89" s="87" t="b">
        <f t="shared" si="4"/>
        <v>1</v>
      </c>
      <c r="L89" s="87" t="b">
        <f t="shared" si="5"/>
        <v>1</v>
      </c>
      <c r="M89" s="87" t="b">
        <f t="shared" si="6"/>
        <v>1</v>
      </c>
      <c r="N89" s="88">
        <f t="shared" si="7"/>
        <v>1</v>
      </c>
      <c r="O89" s="89">
        <f t="shared" si="69"/>
        <v>2396.048464</v>
      </c>
      <c r="P89" s="89">
        <f t="shared" si="70"/>
        <v>1978.847265</v>
      </c>
      <c r="Q89" s="90">
        <f t="shared" si="10"/>
        <v>167.2011988</v>
      </c>
      <c r="R89" s="89">
        <f t="shared" si="11"/>
        <v>2228.847265</v>
      </c>
      <c r="S89" s="88">
        <f t="shared" si="12"/>
        <v>1</v>
      </c>
      <c r="T89" s="88">
        <f t="shared" si="13"/>
        <v>-47.64743024</v>
      </c>
      <c r="U89" s="88">
        <f t="shared" si="14"/>
        <v>-48.83543469</v>
      </c>
      <c r="V89" s="91">
        <f t="shared" si="15"/>
        <v>0.7663839719</v>
      </c>
      <c r="W89" s="92">
        <f t="shared" si="16"/>
        <v>11.17337159</v>
      </c>
      <c r="X89" s="92">
        <f t="shared" si="17"/>
        <v>0.05262845434</v>
      </c>
      <c r="Y89" s="92">
        <f>if(N89=1,(W89*(S89-V89))*'Säännöt ja ohjeet'!$B$54+X89,"")</f>
        <v>5.273185836</v>
      </c>
      <c r="Z89" s="92">
        <f t="shared" si="18"/>
        <v>0</v>
      </c>
      <c r="AA89" s="92">
        <f t="shared" si="19"/>
        <v>0.2336160281</v>
      </c>
      <c r="AB89" s="92">
        <f t="shared" si="20"/>
        <v>20.50580635</v>
      </c>
      <c r="AC89" s="92">
        <f t="shared" si="21"/>
        <v>0.8064603539</v>
      </c>
      <c r="AD89" s="92">
        <f>if(N89=1,(AB89*(Z89-AA89))*'Säännöt ja ohjeet'!$B$54+AC89,"")</f>
        <v>-8.774509714</v>
      </c>
      <c r="AE89" s="93">
        <f t="shared" si="22"/>
        <v>9</v>
      </c>
      <c r="AF89" s="93">
        <f t="shared" si="23"/>
        <v>-7</v>
      </c>
      <c r="AG89" s="6"/>
      <c r="AH89" s="62"/>
      <c r="AI89" s="81">
        <f t="shared" ref="AI89:BH89" si="111">if($B89=AI$3,AI88+$Y89,if($C89=AI$3,AI88+$AD89,AI88))</f>
        <v>1204.770186</v>
      </c>
      <c r="AJ89" s="81">
        <f t="shared" si="111"/>
        <v>1851.49178</v>
      </c>
      <c r="AK89" s="81">
        <f t="shared" si="111"/>
        <v>2401.32165</v>
      </c>
      <c r="AL89" s="81">
        <f t="shared" si="111"/>
        <v>1645.461415</v>
      </c>
      <c r="AM89" s="81">
        <f t="shared" si="111"/>
        <v>1484.187079</v>
      </c>
      <c r="AN89" s="81">
        <f t="shared" si="111"/>
        <v>1400.789962</v>
      </c>
      <c r="AO89" s="81">
        <f t="shared" si="111"/>
        <v>2249.842673</v>
      </c>
      <c r="AP89" s="81">
        <f t="shared" si="111"/>
        <v>1574.189279</v>
      </c>
      <c r="AQ89" s="81">
        <f t="shared" si="111"/>
        <v>1218.239268</v>
      </c>
      <c r="AR89" s="81">
        <f t="shared" si="111"/>
        <v>2223.044424</v>
      </c>
      <c r="AS89" s="81">
        <f t="shared" si="111"/>
        <v>1917.754482</v>
      </c>
      <c r="AT89" s="81">
        <f t="shared" si="111"/>
        <v>2321.378866</v>
      </c>
      <c r="AU89" s="81">
        <f t="shared" si="111"/>
        <v>2255.97861</v>
      </c>
      <c r="AV89" s="81">
        <f t="shared" si="111"/>
        <v>1970.072756</v>
      </c>
      <c r="AW89" s="81">
        <f t="shared" si="111"/>
        <v>1015.463624</v>
      </c>
      <c r="AX89" s="81">
        <f t="shared" si="111"/>
        <v>2205.116746</v>
      </c>
      <c r="AY89" s="81">
        <f t="shared" si="111"/>
        <v>1335.441433</v>
      </c>
      <c r="AZ89" s="81">
        <f t="shared" si="111"/>
        <v>2316.469488</v>
      </c>
      <c r="BA89" s="81">
        <f t="shared" si="111"/>
        <v>2146.935902</v>
      </c>
      <c r="BB89" s="81">
        <f t="shared" si="111"/>
        <v>655.8117858</v>
      </c>
      <c r="BC89" s="81">
        <f t="shared" si="111"/>
        <v>768.9760492</v>
      </c>
      <c r="BD89" s="81">
        <f t="shared" si="111"/>
        <v>1690.538553</v>
      </c>
      <c r="BE89" s="81" t="str">
        <f t="shared" si="111"/>
        <v>#N/A</v>
      </c>
      <c r="BF89" s="81" t="str">
        <f t="shared" si="111"/>
        <v>#N/A</v>
      </c>
      <c r="BG89" s="81" t="str">
        <f t="shared" si="111"/>
        <v>#N/A</v>
      </c>
      <c r="BH89" s="81" t="str">
        <f t="shared" si="111"/>
        <v>#N/A</v>
      </c>
      <c r="BI89" s="82">
        <f t="shared" si="2"/>
        <v>1720.603455</v>
      </c>
    </row>
    <row r="90">
      <c r="A90" s="6"/>
      <c r="B90" s="83" t="s">
        <v>21</v>
      </c>
      <c r="C90" s="84" t="s">
        <v>39</v>
      </c>
      <c r="D90" s="84">
        <v>1.0</v>
      </c>
      <c r="E90" s="84" t="s">
        <v>21</v>
      </c>
      <c r="F90" s="86">
        <v>45690.0</v>
      </c>
      <c r="G90" s="87"/>
      <c r="H90" s="87" t="b">
        <f t="shared" si="3"/>
        <v>1</v>
      </c>
      <c r="I90" s="87" t="b">
        <f>if(iferror(match(B90,'Osallistujat ja seuranta'!$C$5:$C$24,0),0)&gt;0,TRUE,FALSE)</f>
        <v>1</v>
      </c>
      <c r="J90" s="87" t="b">
        <f>if(iferror(match(C90,'Osallistujat ja seuranta'!$C$5:$C$99,0),0)&gt;0,TRUE,FALSE)</f>
        <v>1</v>
      </c>
      <c r="K90" s="87" t="b">
        <f t="shared" si="4"/>
        <v>1</v>
      </c>
      <c r="L90" s="87" t="b">
        <f t="shared" si="5"/>
        <v>1</v>
      </c>
      <c r="M90" s="87" t="b">
        <f t="shared" si="6"/>
        <v>1</v>
      </c>
      <c r="N90" s="88">
        <f t="shared" si="7"/>
        <v>1</v>
      </c>
      <c r="O90" s="89">
        <f t="shared" si="69"/>
        <v>2401.32165</v>
      </c>
      <c r="P90" s="89">
        <f t="shared" si="70"/>
        <v>2255.97861</v>
      </c>
      <c r="Q90" s="90">
        <f t="shared" si="10"/>
        <v>95.34304019</v>
      </c>
      <c r="R90" s="89">
        <f t="shared" si="11"/>
        <v>2305.97861</v>
      </c>
      <c r="S90" s="88">
        <f t="shared" si="12"/>
        <v>1</v>
      </c>
      <c r="T90" s="88">
        <f t="shared" si="13"/>
        <v>-47.60647629</v>
      </c>
      <c r="U90" s="88">
        <f t="shared" si="14"/>
        <v>-48.31231108</v>
      </c>
      <c r="V90" s="91">
        <f t="shared" si="15"/>
        <v>0.6694801487</v>
      </c>
      <c r="W90" s="92">
        <f t="shared" si="16"/>
        <v>11.06926676</v>
      </c>
      <c r="X90" s="92">
        <f t="shared" si="17"/>
        <v>0.04965469728</v>
      </c>
      <c r="Y90" s="92">
        <f>if(N90=1,(W90*(S90-V90))*'Säännöt ja ohjeet'!$B$54+X90,"")</f>
        <v>7.366879504</v>
      </c>
      <c r="Z90" s="92">
        <f t="shared" si="18"/>
        <v>0</v>
      </c>
      <c r="AA90" s="92">
        <f t="shared" si="19"/>
        <v>0.3305198513</v>
      </c>
      <c r="AB90" s="92">
        <f t="shared" si="20"/>
        <v>14.06977141</v>
      </c>
      <c r="AC90" s="92">
        <f t="shared" si="21"/>
        <v>0.2011324086</v>
      </c>
      <c r="AD90" s="92">
        <f>if(N90=1,(AB90*(Z90-AA90))*'Säännöt ja ohjeet'!$B$54+AC90,"")</f>
        <v>-9.0995451</v>
      </c>
      <c r="AE90" s="93">
        <f t="shared" si="22"/>
        <v>11</v>
      </c>
      <c r="AF90" s="93">
        <f t="shared" si="23"/>
        <v>-9</v>
      </c>
      <c r="AG90" s="6"/>
      <c r="AH90" s="62"/>
      <c r="AI90" s="81">
        <f t="shared" ref="AI90:BH90" si="112">if($B90=AI$3,AI89+$Y90,if($C90=AI$3,AI89+$AD90,AI89))</f>
        <v>1204.770186</v>
      </c>
      <c r="AJ90" s="81">
        <f t="shared" si="112"/>
        <v>1851.49178</v>
      </c>
      <c r="AK90" s="81">
        <f t="shared" si="112"/>
        <v>2408.68853</v>
      </c>
      <c r="AL90" s="81">
        <f t="shared" si="112"/>
        <v>1645.461415</v>
      </c>
      <c r="AM90" s="81">
        <f t="shared" si="112"/>
        <v>1484.187079</v>
      </c>
      <c r="AN90" s="81">
        <f t="shared" si="112"/>
        <v>1400.789962</v>
      </c>
      <c r="AO90" s="81">
        <f t="shared" si="112"/>
        <v>2249.842673</v>
      </c>
      <c r="AP90" s="81">
        <f t="shared" si="112"/>
        <v>1574.189279</v>
      </c>
      <c r="AQ90" s="81">
        <f t="shared" si="112"/>
        <v>1218.239268</v>
      </c>
      <c r="AR90" s="81">
        <f t="shared" si="112"/>
        <v>2223.044424</v>
      </c>
      <c r="AS90" s="81">
        <f t="shared" si="112"/>
        <v>1917.754482</v>
      </c>
      <c r="AT90" s="81">
        <f t="shared" si="112"/>
        <v>2321.378866</v>
      </c>
      <c r="AU90" s="81">
        <f t="shared" si="112"/>
        <v>2246.879065</v>
      </c>
      <c r="AV90" s="81">
        <f t="shared" si="112"/>
        <v>1970.072756</v>
      </c>
      <c r="AW90" s="81">
        <f t="shared" si="112"/>
        <v>1015.463624</v>
      </c>
      <c r="AX90" s="81">
        <f t="shared" si="112"/>
        <v>2205.116746</v>
      </c>
      <c r="AY90" s="81">
        <f t="shared" si="112"/>
        <v>1335.441433</v>
      </c>
      <c r="AZ90" s="81">
        <f t="shared" si="112"/>
        <v>2316.469488</v>
      </c>
      <c r="BA90" s="81">
        <f t="shared" si="112"/>
        <v>2146.935902</v>
      </c>
      <c r="BB90" s="81">
        <f t="shared" si="112"/>
        <v>655.8117858</v>
      </c>
      <c r="BC90" s="81">
        <f t="shared" si="112"/>
        <v>768.9760492</v>
      </c>
      <c r="BD90" s="81">
        <f t="shared" si="112"/>
        <v>1690.538553</v>
      </c>
      <c r="BE90" s="81" t="str">
        <f t="shared" si="112"/>
        <v>#N/A</v>
      </c>
      <c r="BF90" s="81" t="str">
        <f t="shared" si="112"/>
        <v>#N/A</v>
      </c>
      <c r="BG90" s="81" t="str">
        <f t="shared" si="112"/>
        <v>#N/A</v>
      </c>
      <c r="BH90" s="81" t="str">
        <f t="shared" si="112"/>
        <v>#N/A</v>
      </c>
      <c r="BI90" s="82">
        <f t="shared" si="2"/>
        <v>1720.524697</v>
      </c>
    </row>
    <row r="91">
      <c r="A91" s="6"/>
      <c r="B91" s="83" t="s">
        <v>39</v>
      </c>
      <c r="C91" s="84" t="s">
        <v>40</v>
      </c>
      <c r="D91" s="84">
        <v>2.0</v>
      </c>
      <c r="E91" s="84" t="s">
        <v>39</v>
      </c>
      <c r="F91" s="86">
        <v>45690.0</v>
      </c>
      <c r="G91" s="87"/>
      <c r="H91" s="87" t="b">
        <f t="shared" si="3"/>
        <v>1</v>
      </c>
      <c r="I91" s="87" t="b">
        <f>if(iferror(match(B91,'Osallistujat ja seuranta'!$C$5:$C$24,0),0)&gt;0,TRUE,FALSE)</f>
        <v>1</v>
      </c>
      <c r="J91" s="87" t="b">
        <f>if(iferror(match(C91,'Osallistujat ja seuranta'!$C$5:$C$99,0),0)&gt;0,TRUE,FALSE)</f>
        <v>1</v>
      </c>
      <c r="K91" s="87" t="b">
        <f t="shared" si="4"/>
        <v>1</v>
      </c>
      <c r="L91" s="87" t="b">
        <f t="shared" si="5"/>
        <v>1</v>
      </c>
      <c r="M91" s="87" t="b">
        <f t="shared" si="6"/>
        <v>1</v>
      </c>
      <c r="N91" s="88">
        <f t="shared" si="7"/>
        <v>1</v>
      </c>
      <c r="O91" s="89">
        <f t="shared" si="69"/>
        <v>2246.879065</v>
      </c>
      <c r="P91" s="89">
        <f t="shared" si="70"/>
        <v>1970.072756</v>
      </c>
      <c r="Q91" s="90">
        <f t="shared" si="10"/>
        <v>126.8063091</v>
      </c>
      <c r="R91" s="89">
        <f t="shared" si="11"/>
        <v>2120.072756</v>
      </c>
      <c r="S91" s="88">
        <f t="shared" si="12"/>
        <v>1</v>
      </c>
      <c r="T91" s="88">
        <f t="shared" si="13"/>
        <v>-48.71659348</v>
      </c>
      <c r="U91" s="88">
        <f t="shared" si="14"/>
        <v>-49.51245641</v>
      </c>
      <c r="V91" s="91">
        <f t="shared" si="15"/>
        <v>0.6890888271</v>
      </c>
      <c r="W91" s="92">
        <f t="shared" si="16"/>
        <v>14.26649213</v>
      </c>
      <c r="X91" s="92">
        <f t="shared" si="17"/>
        <v>0.2158566503</v>
      </c>
      <c r="Y91" s="92">
        <f>if(N91=1,(W91*(S91-V91))*'Säännöt ja ohjeet'!$B$54+X91,"")</f>
        <v>9.08708025</v>
      </c>
      <c r="Z91" s="92">
        <f t="shared" si="18"/>
        <v>0</v>
      </c>
      <c r="AA91" s="92">
        <f t="shared" si="19"/>
        <v>0.3109111729</v>
      </c>
      <c r="AB91" s="92">
        <f t="shared" si="20"/>
        <v>20.72414487</v>
      </c>
      <c r="AC91" s="92">
        <f t="shared" si="21"/>
        <v>0.8280278566</v>
      </c>
      <c r="AD91" s="92">
        <f>if(N91=1,(AB91*(Z91-AA91))*'Säännöt ja ohjeet'!$B$54+AC91,"")</f>
        <v>-12.05870852</v>
      </c>
      <c r="AE91" s="93">
        <f t="shared" si="22"/>
        <v>10</v>
      </c>
      <c r="AF91" s="93">
        <f t="shared" si="23"/>
        <v>-8</v>
      </c>
      <c r="AG91" s="6"/>
      <c r="AH91" s="62"/>
      <c r="AI91" s="81">
        <f t="shared" ref="AI91:BH91" si="113">if($B91=AI$3,AI90+$Y91,if($C91=AI$3,AI90+$AD91,AI90))</f>
        <v>1204.770186</v>
      </c>
      <c r="AJ91" s="81">
        <f t="shared" si="113"/>
        <v>1851.49178</v>
      </c>
      <c r="AK91" s="81">
        <f t="shared" si="113"/>
        <v>2408.68853</v>
      </c>
      <c r="AL91" s="81">
        <f t="shared" si="113"/>
        <v>1645.461415</v>
      </c>
      <c r="AM91" s="81">
        <f t="shared" si="113"/>
        <v>1484.187079</v>
      </c>
      <c r="AN91" s="81">
        <f t="shared" si="113"/>
        <v>1400.789962</v>
      </c>
      <c r="AO91" s="81">
        <f t="shared" si="113"/>
        <v>2249.842673</v>
      </c>
      <c r="AP91" s="81">
        <f t="shared" si="113"/>
        <v>1574.189279</v>
      </c>
      <c r="AQ91" s="81">
        <f t="shared" si="113"/>
        <v>1218.239268</v>
      </c>
      <c r="AR91" s="81">
        <f t="shared" si="113"/>
        <v>2223.044424</v>
      </c>
      <c r="AS91" s="81">
        <f t="shared" si="113"/>
        <v>1917.754482</v>
      </c>
      <c r="AT91" s="81">
        <f t="shared" si="113"/>
        <v>2321.378866</v>
      </c>
      <c r="AU91" s="81">
        <f t="shared" si="113"/>
        <v>2255.966145</v>
      </c>
      <c r="AV91" s="81">
        <f t="shared" si="113"/>
        <v>1958.014047</v>
      </c>
      <c r="AW91" s="81">
        <f t="shared" si="113"/>
        <v>1015.463624</v>
      </c>
      <c r="AX91" s="81">
        <f t="shared" si="113"/>
        <v>2205.116746</v>
      </c>
      <c r="AY91" s="81">
        <f t="shared" si="113"/>
        <v>1335.441433</v>
      </c>
      <c r="AZ91" s="81">
        <f t="shared" si="113"/>
        <v>2316.469488</v>
      </c>
      <c r="BA91" s="81">
        <f t="shared" si="113"/>
        <v>2146.935902</v>
      </c>
      <c r="BB91" s="81">
        <f t="shared" si="113"/>
        <v>655.8117858</v>
      </c>
      <c r="BC91" s="81">
        <f t="shared" si="113"/>
        <v>768.9760492</v>
      </c>
      <c r="BD91" s="81">
        <f t="shared" si="113"/>
        <v>1690.538553</v>
      </c>
      <c r="BE91" s="81" t="str">
        <f t="shared" si="113"/>
        <v>#N/A</v>
      </c>
      <c r="BF91" s="81" t="str">
        <f t="shared" si="113"/>
        <v>#N/A</v>
      </c>
      <c r="BG91" s="81" t="str">
        <f t="shared" si="113"/>
        <v>#N/A</v>
      </c>
      <c r="BH91" s="81" t="str">
        <f t="shared" si="113"/>
        <v>#N/A</v>
      </c>
      <c r="BI91" s="82">
        <f t="shared" si="2"/>
        <v>1720.389623</v>
      </c>
    </row>
    <row r="92">
      <c r="A92" s="6"/>
      <c r="B92" s="83" t="s">
        <v>23</v>
      </c>
      <c r="C92" s="84" t="s">
        <v>26</v>
      </c>
      <c r="D92" s="84">
        <v>0.0</v>
      </c>
      <c r="E92" s="84" t="s">
        <v>23</v>
      </c>
      <c r="F92" s="86">
        <v>45692.0</v>
      </c>
      <c r="G92" s="87"/>
      <c r="H92" s="87" t="b">
        <f t="shared" si="3"/>
        <v>1</v>
      </c>
      <c r="I92" s="87" t="b">
        <f>if(iferror(match(B92,'Osallistujat ja seuranta'!$C$5:$C$24,0),0)&gt;0,TRUE,FALSE)</f>
        <v>1</v>
      </c>
      <c r="J92" s="87" t="b">
        <f>if(iferror(match(C92,'Osallistujat ja seuranta'!$C$5:$C$99,0),0)&gt;0,TRUE,FALSE)</f>
        <v>1</v>
      </c>
      <c r="K92" s="87" t="b">
        <f t="shared" si="4"/>
        <v>1</v>
      </c>
      <c r="L92" s="87" t="b">
        <f t="shared" si="5"/>
        <v>1</v>
      </c>
      <c r="M92" s="87" t="b">
        <f t="shared" si="6"/>
        <v>1</v>
      </c>
      <c r="N92" s="88">
        <f t="shared" si="7"/>
        <v>1</v>
      </c>
      <c r="O92" s="89">
        <f t="shared" si="69"/>
        <v>1645.461415</v>
      </c>
      <c r="P92" s="89">
        <f t="shared" si="70"/>
        <v>1400.789962</v>
      </c>
      <c r="Q92" s="90">
        <f t="shared" si="10"/>
        <v>244.6714538</v>
      </c>
      <c r="R92" s="89">
        <f t="shared" si="11"/>
        <v>1400.789962</v>
      </c>
      <c r="S92" s="88">
        <f t="shared" si="12"/>
        <v>1</v>
      </c>
      <c r="T92" s="88">
        <f t="shared" si="13"/>
        <v>-51.87894214</v>
      </c>
      <c r="U92" s="88">
        <f t="shared" si="14"/>
        <v>-52.84435317</v>
      </c>
      <c r="V92" s="91">
        <f t="shared" si="15"/>
        <v>0.7242038743</v>
      </c>
      <c r="W92" s="92">
        <f t="shared" si="16"/>
        <v>29.39239979</v>
      </c>
      <c r="X92" s="92">
        <f t="shared" si="17"/>
        <v>1.636402397</v>
      </c>
      <c r="Y92" s="92">
        <f>if(N92=1,(W92*(S92-V92))*'Säännöt ja ohjeet'!$B$54+X92,"")</f>
        <v>17.84902237</v>
      </c>
      <c r="Z92" s="92">
        <f t="shared" si="18"/>
        <v>0</v>
      </c>
      <c r="AA92" s="92">
        <f t="shared" si="19"/>
        <v>0.2757961257</v>
      </c>
      <c r="AB92" s="92">
        <f t="shared" si="20"/>
        <v>36.64956315</v>
      </c>
      <c r="AC92" s="92">
        <f t="shared" si="21"/>
        <v>2.248027723</v>
      </c>
      <c r="AD92" s="92">
        <f>if(N92=1,(AB92*(Z92-AA92))*'Säännöt ja ohjeet'!$B$54+AC92,"")</f>
        <v>-17.96758733</v>
      </c>
      <c r="AE92" s="93">
        <f t="shared" si="22"/>
        <v>7</v>
      </c>
      <c r="AF92" s="93">
        <f t="shared" si="23"/>
        <v>-5</v>
      </c>
      <c r="AG92" s="6"/>
      <c r="AH92" s="62"/>
      <c r="AI92" s="81">
        <f t="shared" ref="AI92:BH92" si="114">if($B92=AI$3,AI91+$Y92,if($C92=AI$3,AI91+$AD92,AI91))</f>
        <v>1204.770186</v>
      </c>
      <c r="AJ92" s="81">
        <f t="shared" si="114"/>
        <v>1851.49178</v>
      </c>
      <c r="AK92" s="81">
        <f t="shared" si="114"/>
        <v>2408.68853</v>
      </c>
      <c r="AL92" s="81">
        <f t="shared" si="114"/>
        <v>1663.310438</v>
      </c>
      <c r="AM92" s="81">
        <f t="shared" si="114"/>
        <v>1484.187079</v>
      </c>
      <c r="AN92" s="81">
        <f t="shared" si="114"/>
        <v>1382.822374</v>
      </c>
      <c r="AO92" s="81">
        <f t="shared" si="114"/>
        <v>2249.842673</v>
      </c>
      <c r="AP92" s="81">
        <f t="shared" si="114"/>
        <v>1574.189279</v>
      </c>
      <c r="AQ92" s="81">
        <f t="shared" si="114"/>
        <v>1218.239268</v>
      </c>
      <c r="AR92" s="81">
        <f t="shared" si="114"/>
        <v>2223.044424</v>
      </c>
      <c r="AS92" s="81">
        <f t="shared" si="114"/>
        <v>1917.754482</v>
      </c>
      <c r="AT92" s="81">
        <f t="shared" si="114"/>
        <v>2321.378866</v>
      </c>
      <c r="AU92" s="81">
        <f t="shared" si="114"/>
        <v>2255.966145</v>
      </c>
      <c r="AV92" s="81">
        <f t="shared" si="114"/>
        <v>1958.014047</v>
      </c>
      <c r="AW92" s="81">
        <f t="shared" si="114"/>
        <v>1015.463624</v>
      </c>
      <c r="AX92" s="81">
        <f t="shared" si="114"/>
        <v>2205.116746</v>
      </c>
      <c r="AY92" s="81">
        <f t="shared" si="114"/>
        <v>1335.441433</v>
      </c>
      <c r="AZ92" s="81">
        <f t="shared" si="114"/>
        <v>2316.469488</v>
      </c>
      <c r="BA92" s="81">
        <f t="shared" si="114"/>
        <v>2146.935902</v>
      </c>
      <c r="BB92" s="81">
        <f t="shared" si="114"/>
        <v>655.8117858</v>
      </c>
      <c r="BC92" s="81">
        <f t="shared" si="114"/>
        <v>768.9760492</v>
      </c>
      <c r="BD92" s="81">
        <f t="shared" si="114"/>
        <v>1690.538553</v>
      </c>
      <c r="BE92" s="81" t="str">
        <f t="shared" si="114"/>
        <v>#N/A</v>
      </c>
      <c r="BF92" s="81" t="str">
        <f t="shared" si="114"/>
        <v>#N/A</v>
      </c>
      <c r="BG92" s="81" t="str">
        <f t="shared" si="114"/>
        <v>#N/A</v>
      </c>
      <c r="BH92" s="81" t="str">
        <f t="shared" si="114"/>
        <v>#N/A</v>
      </c>
      <c r="BI92" s="82">
        <f t="shared" si="2"/>
        <v>1720.384234</v>
      </c>
    </row>
    <row r="93">
      <c r="A93" s="6"/>
      <c r="B93" s="83" t="s">
        <v>19</v>
      </c>
      <c r="C93" s="84" t="s">
        <v>32</v>
      </c>
      <c r="D93" s="84">
        <v>3.0</v>
      </c>
      <c r="E93" s="84" t="s">
        <v>19</v>
      </c>
      <c r="F93" s="86">
        <v>45693.0</v>
      </c>
      <c r="G93" s="87"/>
      <c r="H93" s="87" t="b">
        <f t="shared" si="3"/>
        <v>1</v>
      </c>
      <c r="I93" s="87" t="b">
        <f>if(iferror(match(B93,'Osallistujat ja seuranta'!$C$5:$C$24,0),0)&gt;0,TRUE,FALSE)</f>
        <v>1</v>
      </c>
      <c r="J93" s="87" t="b">
        <f>if(iferror(match(C93,'Osallistujat ja seuranta'!$C$5:$C$99,0),0)&gt;0,TRUE,FALSE)</f>
        <v>1</v>
      </c>
      <c r="K93" s="87" t="b">
        <f t="shared" si="4"/>
        <v>1</v>
      </c>
      <c r="L93" s="87" t="b">
        <f t="shared" si="5"/>
        <v>1</v>
      </c>
      <c r="M93" s="87" t="b">
        <f t="shared" si="6"/>
        <v>1</v>
      </c>
      <c r="N93" s="88">
        <f t="shared" si="7"/>
        <v>1</v>
      </c>
      <c r="O93" s="89">
        <f t="shared" si="69"/>
        <v>1851.49178</v>
      </c>
      <c r="P93" s="89">
        <f t="shared" si="70"/>
        <v>1218.239268</v>
      </c>
      <c r="Q93" s="90">
        <f t="shared" si="10"/>
        <v>383.2525115</v>
      </c>
      <c r="R93" s="89">
        <f t="shared" si="11"/>
        <v>1468.239268</v>
      </c>
      <c r="S93" s="88">
        <f t="shared" si="12"/>
        <v>1</v>
      </c>
      <c r="T93" s="88">
        <f t="shared" si="13"/>
        <v>-50.94802644</v>
      </c>
      <c r="U93" s="88">
        <f t="shared" si="14"/>
        <v>-52.59123052</v>
      </c>
      <c r="V93" s="91">
        <f t="shared" si="15"/>
        <v>0.8379704453</v>
      </c>
      <c r="W93" s="92">
        <f t="shared" si="16"/>
        <v>23.75885732</v>
      </c>
      <c r="X93" s="92">
        <f t="shared" si="17"/>
        <v>1.122004093</v>
      </c>
      <c r="Y93" s="92">
        <f>if(N93=1,(W93*(S93-V93))*'Säännöt ja ohjeet'!$B$54+X93,"")</f>
        <v>8.821278236</v>
      </c>
      <c r="Z93" s="92">
        <f t="shared" si="18"/>
        <v>0</v>
      </c>
      <c r="AA93" s="92">
        <f t="shared" si="19"/>
        <v>0.1620295547</v>
      </c>
      <c r="AB93" s="92">
        <f t="shared" si="20"/>
        <v>42.44644339</v>
      </c>
      <c r="AC93" s="92">
        <f t="shared" si="21"/>
        <v>2.704402097</v>
      </c>
      <c r="AD93" s="92">
        <f>if(N93=1,(AB93*(Z93-AA93))*'Säännöt ja ohjeet'!$B$54+AC93,"")</f>
        <v>-11.05075454</v>
      </c>
      <c r="AE93" s="93">
        <f t="shared" si="22"/>
        <v>5</v>
      </c>
      <c r="AF93" s="93">
        <f t="shared" si="23"/>
        <v>-3</v>
      </c>
      <c r="AG93" s="6"/>
      <c r="AH93" s="62"/>
      <c r="AI93" s="81">
        <f t="shared" ref="AI93:BH93" si="115">if($B93=AI$3,AI92+$Y93,if($C93=AI$3,AI92+$AD93,AI92))</f>
        <v>1204.770186</v>
      </c>
      <c r="AJ93" s="81">
        <f t="shared" si="115"/>
        <v>1860.313058</v>
      </c>
      <c r="AK93" s="81">
        <f t="shared" si="115"/>
        <v>2408.68853</v>
      </c>
      <c r="AL93" s="81">
        <f t="shared" si="115"/>
        <v>1663.310438</v>
      </c>
      <c r="AM93" s="81">
        <f t="shared" si="115"/>
        <v>1484.187079</v>
      </c>
      <c r="AN93" s="81">
        <f t="shared" si="115"/>
        <v>1382.822374</v>
      </c>
      <c r="AO93" s="81">
        <f t="shared" si="115"/>
        <v>2249.842673</v>
      </c>
      <c r="AP93" s="81">
        <f t="shared" si="115"/>
        <v>1574.189279</v>
      </c>
      <c r="AQ93" s="81">
        <f t="shared" si="115"/>
        <v>1207.188514</v>
      </c>
      <c r="AR93" s="81">
        <f t="shared" si="115"/>
        <v>2223.044424</v>
      </c>
      <c r="AS93" s="81">
        <f t="shared" si="115"/>
        <v>1917.754482</v>
      </c>
      <c r="AT93" s="81">
        <f t="shared" si="115"/>
        <v>2321.378866</v>
      </c>
      <c r="AU93" s="81">
        <f t="shared" si="115"/>
        <v>2255.966145</v>
      </c>
      <c r="AV93" s="81">
        <f t="shared" si="115"/>
        <v>1958.014047</v>
      </c>
      <c r="AW93" s="81">
        <f t="shared" si="115"/>
        <v>1015.463624</v>
      </c>
      <c r="AX93" s="81">
        <f t="shared" si="115"/>
        <v>2205.116746</v>
      </c>
      <c r="AY93" s="81">
        <f t="shared" si="115"/>
        <v>1335.441433</v>
      </c>
      <c r="AZ93" s="81">
        <f t="shared" si="115"/>
        <v>2316.469488</v>
      </c>
      <c r="BA93" s="81">
        <f t="shared" si="115"/>
        <v>2146.935902</v>
      </c>
      <c r="BB93" s="81">
        <f t="shared" si="115"/>
        <v>655.8117858</v>
      </c>
      <c r="BC93" s="81">
        <f t="shared" si="115"/>
        <v>768.9760492</v>
      </c>
      <c r="BD93" s="81">
        <f t="shared" si="115"/>
        <v>1690.538553</v>
      </c>
      <c r="BE93" s="81" t="str">
        <f t="shared" si="115"/>
        <v>#N/A</v>
      </c>
      <c r="BF93" s="81" t="str">
        <f t="shared" si="115"/>
        <v>#N/A</v>
      </c>
      <c r="BG93" s="81" t="str">
        <f t="shared" si="115"/>
        <v>#N/A</v>
      </c>
      <c r="BH93" s="81" t="str">
        <f t="shared" si="115"/>
        <v>#N/A</v>
      </c>
      <c r="BI93" s="82">
        <f t="shared" si="2"/>
        <v>1720.282894</v>
      </c>
    </row>
    <row r="94">
      <c r="A94" s="6"/>
      <c r="B94" s="83" t="s">
        <v>23</v>
      </c>
      <c r="C94" s="84" t="s">
        <v>25</v>
      </c>
      <c r="D94" s="84">
        <v>0.0</v>
      </c>
      <c r="E94" s="84" t="s">
        <v>25</v>
      </c>
      <c r="F94" s="86">
        <v>45693.0</v>
      </c>
      <c r="G94" s="87"/>
      <c r="H94" s="87" t="b">
        <f t="shared" si="3"/>
        <v>1</v>
      </c>
      <c r="I94" s="87" t="b">
        <f>if(iferror(match(B94,'Osallistujat ja seuranta'!$C$5:$C$24,0),0)&gt;0,TRUE,FALSE)</f>
        <v>1</v>
      </c>
      <c r="J94" s="87" t="b">
        <f>if(iferror(match(C94,'Osallistujat ja seuranta'!$C$5:$C$99,0),0)&gt;0,TRUE,FALSE)</f>
        <v>1</v>
      </c>
      <c r="K94" s="87" t="b">
        <f t="shared" si="4"/>
        <v>1</v>
      </c>
      <c r="L94" s="87" t="b">
        <f t="shared" si="5"/>
        <v>1</v>
      </c>
      <c r="M94" s="87" t="b">
        <f t="shared" si="6"/>
        <v>1</v>
      </c>
      <c r="N94" s="88">
        <f t="shared" si="7"/>
        <v>1</v>
      </c>
      <c r="O94" s="89">
        <f t="shared" si="69"/>
        <v>1663.310438</v>
      </c>
      <c r="P94" s="89">
        <f t="shared" si="70"/>
        <v>1484.187079</v>
      </c>
      <c r="Q94" s="90">
        <f t="shared" si="10"/>
        <v>179.1233589</v>
      </c>
      <c r="R94" s="89">
        <f t="shared" si="11"/>
        <v>1484.187079</v>
      </c>
      <c r="S94" s="88">
        <f t="shared" si="12"/>
        <v>0</v>
      </c>
      <c r="T94" s="88">
        <f t="shared" si="13"/>
        <v>-51.80301645</v>
      </c>
      <c r="U94" s="88">
        <f t="shared" si="14"/>
        <v>-52.53001976</v>
      </c>
      <c r="V94" s="91">
        <f t="shared" si="15"/>
        <v>0.6741473254</v>
      </c>
      <c r="W94" s="92">
        <f t="shared" si="16"/>
        <v>28.88671172</v>
      </c>
      <c r="X94" s="92">
        <f t="shared" si="17"/>
        <v>1.591793821</v>
      </c>
      <c r="Y94" s="92">
        <f>if(N94=1,(W94*(S94-V94))*'Säännöt ja ohjeet'!$B$54+X94,"")</f>
        <v>-37.35600507</v>
      </c>
      <c r="Z94" s="92">
        <f t="shared" si="18"/>
        <v>1</v>
      </c>
      <c r="AA94" s="92">
        <f t="shared" si="19"/>
        <v>0.3258526746</v>
      </c>
      <c r="AB94" s="92">
        <f t="shared" si="20"/>
        <v>34.10874737</v>
      </c>
      <c r="AC94" s="92">
        <f t="shared" si="21"/>
        <v>2.039539754</v>
      </c>
      <c r="AD94" s="92">
        <f>if(N94=1,(AB94*(Z94-AA94))*'Säännöt ja ohjeet'!$B$54+AC94,"")</f>
        <v>48.02818138</v>
      </c>
      <c r="AE94" s="93">
        <f t="shared" si="22"/>
        <v>-12</v>
      </c>
      <c r="AF94" s="93">
        <f t="shared" si="23"/>
        <v>14</v>
      </c>
      <c r="AG94" s="6"/>
      <c r="AH94" s="62"/>
      <c r="AI94" s="81">
        <f t="shared" ref="AI94:BH94" si="116">if($B94=AI$3,AI93+$Y94,if($C94=AI$3,AI93+$AD94,AI93))</f>
        <v>1204.770186</v>
      </c>
      <c r="AJ94" s="81">
        <f t="shared" si="116"/>
        <v>1860.313058</v>
      </c>
      <c r="AK94" s="81">
        <f t="shared" si="116"/>
        <v>2408.68853</v>
      </c>
      <c r="AL94" s="81">
        <f t="shared" si="116"/>
        <v>1625.954433</v>
      </c>
      <c r="AM94" s="81">
        <f t="shared" si="116"/>
        <v>1532.21526</v>
      </c>
      <c r="AN94" s="81">
        <f t="shared" si="116"/>
        <v>1382.822374</v>
      </c>
      <c r="AO94" s="81">
        <f t="shared" si="116"/>
        <v>2249.842673</v>
      </c>
      <c r="AP94" s="81">
        <f t="shared" si="116"/>
        <v>1574.189279</v>
      </c>
      <c r="AQ94" s="81">
        <f t="shared" si="116"/>
        <v>1207.188514</v>
      </c>
      <c r="AR94" s="81">
        <f t="shared" si="116"/>
        <v>2223.044424</v>
      </c>
      <c r="AS94" s="81">
        <f t="shared" si="116"/>
        <v>1917.754482</v>
      </c>
      <c r="AT94" s="81">
        <f t="shared" si="116"/>
        <v>2321.378866</v>
      </c>
      <c r="AU94" s="81">
        <f t="shared" si="116"/>
        <v>2255.966145</v>
      </c>
      <c r="AV94" s="81">
        <f t="shared" si="116"/>
        <v>1958.014047</v>
      </c>
      <c r="AW94" s="81">
        <f t="shared" si="116"/>
        <v>1015.463624</v>
      </c>
      <c r="AX94" s="81">
        <f t="shared" si="116"/>
        <v>2205.116746</v>
      </c>
      <c r="AY94" s="81">
        <f t="shared" si="116"/>
        <v>1335.441433</v>
      </c>
      <c r="AZ94" s="81">
        <f t="shared" si="116"/>
        <v>2316.469488</v>
      </c>
      <c r="BA94" s="81">
        <f t="shared" si="116"/>
        <v>2146.935902</v>
      </c>
      <c r="BB94" s="81">
        <f t="shared" si="116"/>
        <v>655.8117858</v>
      </c>
      <c r="BC94" s="81">
        <f t="shared" si="116"/>
        <v>768.9760492</v>
      </c>
      <c r="BD94" s="81">
        <f t="shared" si="116"/>
        <v>1690.538553</v>
      </c>
      <c r="BE94" s="81" t="str">
        <f t="shared" si="116"/>
        <v>#N/A</v>
      </c>
      <c r="BF94" s="81" t="str">
        <f t="shared" si="116"/>
        <v>#N/A</v>
      </c>
      <c r="BG94" s="81" t="str">
        <f t="shared" si="116"/>
        <v>#N/A</v>
      </c>
      <c r="BH94" s="81" t="str">
        <f t="shared" si="116"/>
        <v>#N/A</v>
      </c>
      <c r="BI94" s="82">
        <f t="shared" si="2"/>
        <v>1720.767993</v>
      </c>
    </row>
    <row r="95">
      <c r="A95" s="6"/>
      <c r="B95" s="83" t="s">
        <v>37</v>
      </c>
      <c r="C95" s="84" t="s">
        <v>25</v>
      </c>
      <c r="D95" s="84">
        <v>8.0</v>
      </c>
      <c r="E95" s="84" t="s">
        <v>25</v>
      </c>
      <c r="F95" s="86">
        <v>45697.0</v>
      </c>
      <c r="G95" s="87"/>
      <c r="H95" s="87" t="b">
        <f t="shared" si="3"/>
        <v>1</v>
      </c>
      <c r="I95" s="87" t="b">
        <f>if(iferror(match(B95,'Osallistujat ja seuranta'!$C$5:$C$24,0),0)&gt;0,TRUE,FALSE)</f>
        <v>1</v>
      </c>
      <c r="J95" s="87" t="b">
        <f>if(iferror(match(C95,'Osallistujat ja seuranta'!$C$5:$C$99,0),0)&gt;0,TRUE,FALSE)</f>
        <v>1</v>
      </c>
      <c r="K95" s="87" t="b">
        <f t="shared" si="4"/>
        <v>1</v>
      </c>
      <c r="L95" s="87" t="b">
        <f t="shared" si="5"/>
        <v>1</v>
      </c>
      <c r="M95" s="87" t="b">
        <f t="shared" si="6"/>
        <v>1</v>
      </c>
      <c r="N95" s="88">
        <f t="shared" si="7"/>
        <v>1</v>
      </c>
      <c r="O95" s="89">
        <f t="shared" si="69"/>
        <v>2321.378866</v>
      </c>
      <c r="P95" s="89">
        <f t="shared" si="70"/>
        <v>1532.21526</v>
      </c>
      <c r="Q95" s="90">
        <f t="shared" si="10"/>
        <v>39.16360552</v>
      </c>
      <c r="R95" s="89">
        <f t="shared" si="11"/>
        <v>2282.21526</v>
      </c>
      <c r="S95" s="88">
        <f t="shared" si="12"/>
        <v>0</v>
      </c>
      <c r="T95" s="88">
        <f t="shared" si="13"/>
        <v>-48.20301203</v>
      </c>
      <c r="U95" s="88">
        <f t="shared" si="14"/>
        <v>-48.47768604</v>
      </c>
      <c r="V95" s="91">
        <f t="shared" si="15"/>
        <v>0.5682400082</v>
      </c>
      <c r="W95" s="92">
        <f t="shared" si="16"/>
        <v>12.68631094</v>
      </c>
      <c r="X95" s="92">
        <f t="shared" si="17"/>
        <v>0.1136859411</v>
      </c>
      <c r="Y95" s="92">
        <f>if(N95=1,(W95*(S95-V95))*'Säännöt ja ohjeet'!$B$54+X95,"")</f>
        <v>-14.30405293</v>
      </c>
      <c r="Z95" s="92">
        <f t="shared" si="18"/>
        <v>1</v>
      </c>
      <c r="AA95" s="92">
        <f t="shared" si="19"/>
        <v>0.4317599918</v>
      </c>
      <c r="AB95" s="92">
        <f t="shared" si="20"/>
        <v>32.67676207</v>
      </c>
      <c r="AC95" s="92">
        <f t="shared" si="21"/>
        <v>1.919475431</v>
      </c>
      <c r="AD95" s="92">
        <f>if(N95=1,(AB95*(Z95-AA95))*'Säännöt ja ohjeet'!$B$54+AC95,"")</f>
        <v>39.05596252</v>
      </c>
      <c r="AE95" s="93">
        <f t="shared" si="22"/>
        <v>-8</v>
      </c>
      <c r="AF95" s="93">
        <f t="shared" si="23"/>
        <v>10</v>
      </c>
      <c r="AG95" s="6"/>
      <c r="AH95" s="62"/>
      <c r="AI95" s="81">
        <f t="shared" ref="AI95:BH95" si="117">if($B95=AI$3,AI94+$Y95,if($C95=AI$3,AI94+$AD95,AI94))</f>
        <v>1204.770186</v>
      </c>
      <c r="AJ95" s="81">
        <f t="shared" si="117"/>
        <v>1860.313058</v>
      </c>
      <c r="AK95" s="81">
        <f t="shared" si="117"/>
        <v>2408.68853</v>
      </c>
      <c r="AL95" s="81">
        <f t="shared" si="117"/>
        <v>1625.954433</v>
      </c>
      <c r="AM95" s="81">
        <f t="shared" si="117"/>
        <v>1571.271223</v>
      </c>
      <c r="AN95" s="81">
        <f t="shared" si="117"/>
        <v>1382.822374</v>
      </c>
      <c r="AO95" s="81">
        <f t="shared" si="117"/>
        <v>2249.842673</v>
      </c>
      <c r="AP95" s="81">
        <f t="shared" si="117"/>
        <v>1574.189279</v>
      </c>
      <c r="AQ95" s="81">
        <f t="shared" si="117"/>
        <v>1207.188514</v>
      </c>
      <c r="AR95" s="81">
        <f t="shared" si="117"/>
        <v>2223.044424</v>
      </c>
      <c r="AS95" s="81">
        <f t="shared" si="117"/>
        <v>1917.754482</v>
      </c>
      <c r="AT95" s="81">
        <f t="shared" si="117"/>
        <v>2307.074813</v>
      </c>
      <c r="AU95" s="81">
        <f t="shared" si="117"/>
        <v>2255.966145</v>
      </c>
      <c r="AV95" s="81">
        <f t="shared" si="117"/>
        <v>1958.014047</v>
      </c>
      <c r="AW95" s="81">
        <f t="shared" si="117"/>
        <v>1015.463624</v>
      </c>
      <c r="AX95" s="81">
        <f t="shared" si="117"/>
        <v>2205.116746</v>
      </c>
      <c r="AY95" s="81">
        <f t="shared" si="117"/>
        <v>1335.441433</v>
      </c>
      <c r="AZ95" s="81">
        <f t="shared" si="117"/>
        <v>2316.469488</v>
      </c>
      <c r="BA95" s="81">
        <f t="shared" si="117"/>
        <v>2146.935902</v>
      </c>
      <c r="BB95" s="81">
        <f t="shared" si="117"/>
        <v>655.8117858</v>
      </c>
      <c r="BC95" s="81">
        <f t="shared" si="117"/>
        <v>768.9760492</v>
      </c>
      <c r="BD95" s="81">
        <f t="shared" si="117"/>
        <v>1690.538553</v>
      </c>
      <c r="BE95" s="81" t="str">
        <f t="shared" si="117"/>
        <v>#N/A</v>
      </c>
      <c r="BF95" s="81" t="str">
        <f t="shared" si="117"/>
        <v>#N/A</v>
      </c>
      <c r="BG95" s="81" t="str">
        <f t="shared" si="117"/>
        <v>#N/A</v>
      </c>
      <c r="BH95" s="81" t="str">
        <f t="shared" si="117"/>
        <v>#N/A</v>
      </c>
      <c r="BI95" s="82">
        <f t="shared" si="2"/>
        <v>1721.89308</v>
      </c>
    </row>
    <row r="96">
      <c r="A96" s="6"/>
      <c r="B96" s="83" t="s">
        <v>19</v>
      </c>
      <c r="C96" s="84" t="s">
        <v>25</v>
      </c>
      <c r="D96" s="84">
        <v>2.0</v>
      </c>
      <c r="E96" s="84" t="s">
        <v>19</v>
      </c>
      <c r="F96" s="86">
        <v>45697.0</v>
      </c>
      <c r="G96" s="87"/>
      <c r="H96" s="87" t="b">
        <f t="shared" si="3"/>
        <v>1</v>
      </c>
      <c r="I96" s="87" t="b">
        <f>if(iferror(match(B96,'Osallistujat ja seuranta'!$C$5:$C$24,0),0)&gt;0,TRUE,FALSE)</f>
        <v>1</v>
      </c>
      <c r="J96" s="87" t="b">
        <f>if(iferror(match(C96,'Osallistujat ja seuranta'!$C$5:$C$99,0),0)&gt;0,TRUE,FALSE)</f>
        <v>1</v>
      </c>
      <c r="K96" s="87" t="b">
        <f t="shared" si="4"/>
        <v>1</v>
      </c>
      <c r="L96" s="87" t="b">
        <f t="shared" si="5"/>
        <v>1</v>
      </c>
      <c r="M96" s="87" t="b">
        <f t="shared" si="6"/>
        <v>1</v>
      </c>
      <c r="N96" s="88">
        <f t="shared" si="7"/>
        <v>1</v>
      </c>
      <c r="O96" s="89">
        <f t="shared" si="69"/>
        <v>1860.313058</v>
      </c>
      <c r="P96" s="89">
        <f t="shared" si="70"/>
        <v>1571.271223</v>
      </c>
      <c r="Q96" s="90">
        <f t="shared" si="10"/>
        <v>139.0418354</v>
      </c>
      <c r="R96" s="89">
        <f t="shared" si="11"/>
        <v>1721.271223</v>
      </c>
      <c r="S96" s="88">
        <f t="shared" si="12"/>
        <v>1</v>
      </c>
      <c r="T96" s="88">
        <f t="shared" si="13"/>
        <v>-50.90526677</v>
      </c>
      <c r="U96" s="88">
        <f t="shared" si="14"/>
        <v>-51.55062662</v>
      </c>
      <c r="V96" s="91">
        <f t="shared" si="15"/>
        <v>0.6559640535</v>
      </c>
      <c r="W96" s="92">
        <f t="shared" si="16"/>
        <v>23.5277779</v>
      </c>
      <c r="X96" s="92">
        <f t="shared" si="17"/>
        <v>1.100036235</v>
      </c>
      <c r="Y96" s="92">
        <f>if(N96=1,(W96*(S96-V96))*'Säännöt ja ohjeet'!$B$54+X96,"")</f>
        <v>17.28883891</v>
      </c>
      <c r="Z96" s="92">
        <f t="shared" si="18"/>
        <v>0</v>
      </c>
      <c r="AA96" s="92">
        <f t="shared" si="19"/>
        <v>0.3440359465</v>
      </c>
      <c r="AB96" s="92">
        <f t="shared" si="20"/>
        <v>31.52934767</v>
      </c>
      <c r="AC96" s="92">
        <f t="shared" si="21"/>
        <v>1.821844073</v>
      </c>
      <c r="AD96" s="92">
        <f>if(N96=1,(AB96*(Z96-AA96))*'Säännöt ja ohjeet'!$B$54+AC96,"")</f>
        <v>-19.87261386</v>
      </c>
      <c r="AE96" s="93">
        <f t="shared" si="22"/>
        <v>10</v>
      </c>
      <c r="AF96" s="93">
        <f t="shared" si="23"/>
        <v>-8</v>
      </c>
      <c r="AG96" s="6"/>
      <c r="AH96" s="62"/>
      <c r="AI96" s="81">
        <f t="shared" ref="AI96:BH96" si="118">if($B96=AI$3,AI95+$Y96,if($C96=AI$3,AI95+$AD96,AI95))</f>
        <v>1204.770186</v>
      </c>
      <c r="AJ96" s="81">
        <f t="shared" si="118"/>
        <v>1877.601897</v>
      </c>
      <c r="AK96" s="81">
        <f t="shared" si="118"/>
        <v>2408.68853</v>
      </c>
      <c r="AL96" s="81">
        <f t="shared" si="118"/>
        <v>1625.954433</v>
      </c>
      <c r="AM96" s="81">
        <f t="shared" si="118"/>
        <v>1551.398609</v>
      </c>
      <c r="AN96" s="81">
        <f t="shared" si="118"/>
        <v>1382.822374</v>
      </c>
      <c r="AO96" s="81">
        <f t="shared" si="118"/>
        <v>2249.842673</v>
      </c>
      <c r="AP96" s="81">
        <f t="shared" si="118"/>
        <v>1574.189279</v>
      </c>
      <c r="AQ96" s="81">
        <f t="shared" si="118"/>
        <v>1207.188514</v>
      </c>
      <c r="AR96" s="81">
        <f t="shared" si="118"/>
        <v>2223.044424</v>
      </c>
      <c r="AS96" s="81">
        <f t="shared" si="118"/>
        <v>1917.754482</v>
      </c>
      <c r="AT96" s="81">
        <f t="shared" si="118"/>
        <v>2307.074813</v>
      </c>
      <c r="AU96" s="81">
        <f t="shared" si="118"/>
        <v>2255.966145</v>
      </c>
      <c r="AV96" s="81">
        <f t="shared" si="118"/>
        <v>1958.014047</v>
      </c>
      <c r="AW96" s="81">
        <f t="shared" si="118"/>
        <v>1015.463624</v>
      </c>
      <c r="AX96" s="81">
        <f t="shared" si="118"/>
        <v>2205.116746</v>
      </c>
      <c r="AY96" s="81">
        <f t="shared" si="118"/>
        <v>1335.441433</v>
      </c>
      <c r="AZ96" s="81">
        <f t="shared" si="118"/>
        <v>2316.469488</v>
      </c>
      <c r="BA96" s="81">
        <f t="shared" si="118"/>
        <v>2146.935902</v>
      </c>
      <c r="BB96" s="81">
        <f t="shared" si="118"/>
        <v>655.8117858</v>
      </c>
      <c r="BC96" s="81">
        <f t="shared" si="118"/>
        <v>768.9760492</v>
      </c>
      <c r="BD96" s="81">
        <f t="shared" si="118"/>
        <v>1690.538553</v>
      </c>
      <c r="BE96" s="81" t="str">
        <f t="shared" si="118"/>
        <v>#N/A</v>
      </c>
      <c r="BF96" s="81" t="str">
        <f t="shared" si="118"/>
        <v>#N/A</v>
      </c>
      <c r="BG96" s="81" t="str">
        <f t="shared" si="118"/>
        <v>#N/A</v>
      </c>
      <c r="BH96" s="81" t="str">
        <f t="shared" si="118"/>
        <v>#N/A</v>
      </c>
      <c r="BI96" s="82">
        <f t="shared" si="2"/>
        <v>1721.775636</v>
      </c>
    </row>
    <row r="97">
      <c r="A97" s="6"/>
      <c r="B97" s="83" t="s">
        <v>19</v>
      </c>
      <c r="C97" s="84" t="s">
        <v>48</v>
      </c>
      <c r="D97" s="84">
        <v>8.0</v>
      </c>
      <c r="E97" s="84" t="s">
        <v>19</v>
      </c>
      <c r="F97" s="95">
        <v>45697.0</v>
      </c>
      <c r="G97" s="87"/>
      <c r="H97" s="87" t="b">
        <f t="shared" si="3"/>
        <v>1</v>
      </c>
      <c r="I97" s="87" t="b">
        <f>if(iferror(match(B97,'Osallistujat ja seuranta'!$C$5:$C$24,0),0)&gt;0,TRUE,FALSE)</f>
        <v>1</v>
      </c>
      <c r="J97" s="87" t="b">
        <f>if(iferror(match(C97,'Osallistujat ja seuranta'!$C$5:$C$99,0),0)&gt;0,TRUE,FALSE)</f>
        <v>1</v>
      </c>
      <c r="K97" s="87" t="b">
        <f t="shared" si="4"/>
        <v>1</v>
      </c>
      <c r="L97" s="87" t="b">
        <f t="shared" si="5"/>
        <v>1</v>
      </c>
      <c r="M97" s="87" t="b">
        <f t="shared" si="6"/>
        <v>1</v>
      </c>
      <c r="N97" s="88">
        <f t="shared" si="7"/>
        <v>1</v>
      </c>
      <c r="O97" s="89">
        <f t="shared" si="69"/>
        <v>1877.601897</v>
      </c>
      <c r="P97" s="89">
        <f t="shared" si="70"/>
        <v>655.8117858</v>
      </c>
      <c r="Q97" s="90">
        <f t="shared" si="10"/>
        <v>471.7901113</v>
      </c>
      <c r="R97" s="89">
        <f t="shared" si="11"/>
        <v>1405.811786</v>
      </c>
      <c r="S97" s="88">
        <f t="shared" si="12"/>
        <v>1</v>
      </c>
      <c r="T97" s="88">
        <f t="shared" si="13"/>
        <v>-50.82069672</v>
      </c>
      <c r="U97" s="88">
        <f t="shared" si="14"/>
        <v>-52.8258195</v>
      </c>
      <c r="V97" s="91">
        <f t="shared" si="15"/>
        <v>0.8813338888</v>
      </c>
      <c r="W97" s="92">
        <f t="shared" si="16"/>
        <v>23.07734645</v>
      </c>
      <c r="X97" s="92">
        <f t="shared" si="17"/>
        <v>1.057011183</v>
      </c>
      <c r="Y97" s="92">
        <f>if(N97=1,(W97*(S97-V97))*'Säännöt ja ohjeet'!$B$54+X97,"")</f>
        <v>6.534009102</v>
      </c>
      <c r="Z97" s="92">
        <f t="shared" si="18"/>
        <v>0</v>
      </c>
      <c r="AA97" s="92">
        <f t="shared" si="19"/>
        <v>0.1186661112</v>
      </c>
      <c r="AB97" s="92">
        <f t="shared" si="20"/>
        <v>62.23286446</v>
      </c>
      <c r="AC97" s="92">
        <f t="shared" si="21"/>
        <v>4.110470536</v>
      </c>
      <c r="AD97" s="92">
        <f>if(N97=1,(AB97*(Z97-AA97))*'Säännöt ja ohjeet'!$B$54+AC97,"")</f>
        <v>-10.65939349</v>
      </c>
      <c r="AE97" s="93">
        <f t="shared" si="22"/>
        <v>3</v>
      </c>
      <c r="AF97" s="93">
        <f t="shared" si="23"/>
        <v>-1</v>
      </c>
      <c r="AG97" s="6"/>
      <c r="AH97" s="62"/>
      <c r="AI97" s="81">
        <f t="shared" ref="AI97:BH97" si="119">if($B97=AI$3,AI96+$Y97,if($C97=AI$3,AI96+$AD97,AI96))</f>
        <v>1204.770186</v>
      </c>
      <c r="AJ97" s="81">
        <f t="shared" si="119"/>
        <v>1884.135906</v>
      </c>
      <c r="AK97" s="81">
        <f t="shared" si="119"/>
        <v>2408.68853</v>
      </c>
      <c r="AL97" s="81">
        <f t="shared" si="119"/>
        <v>1625.954433</v>
      </c>
      <c r="AM97" s="81">
        <f t="shared" si="119"/>
        <v>1551.398609</v>
      </c>
      <c r="AN97" s="81">
        <f t="shared" si="119"/>
        <v>1382.822374</v>
      </c>
      <c r="AO97" s="81">
        <f t="shared" si="119"/>
        <v>2249.842673</v>
      </c>
      <c r="AP97" s="81">
        <f t="shared" si="119"/>
        <v>1574.189279</v>
      </c>
      <c r="AQ97" s="81">
        <f t="shared" si="119"/>
        <v>1207.188514</v>
      </c>
      <c r="AR97" s="81">
        <f t="shared" si="119"/>
        <v>2223.044424</v>
      </c>
      <c r="AS97" s="81">
        <f t="shared" si="119"/>
        <v>1917.754482</v>
      </c>
      <c r="AT97" s="81">
        <f t="shared" si="119"/>
        <v>2307.074813</v>
      </c>
      <c r="AU97" s="81">
        <f t="shared" si="119"/>
        <v>2255.966145</v>
      </c>
      <c r="AV97" s="81">
        <f t="shared" si="119"/>
        <v>1958.014047</v>
      </c>
      <c r="AW97" s="81">
        <f t="shared" si="119"/>
        <v>1015.463624</v>
      </c>
      <c r="AX97" s="81">
        <f t="shared" si="119"/>
        <v>2205.116746</v>
      </c>
      <c r="AY97" s="81">
        <f t="shared" si="119"/>
        <v>1335.441433</v>
      </c>
      <c r="AZ97" s="81">
        <f t="shared" si="119"/>
        <v>2316.469488</v>
      </c>
      <c r="BA97" s="81">
        <f t="shared" si="119"/>
        <v>2146.935902</v>
      </c>
      <c r="BB97" s="81">
        <f t="shared" si="119"/>
        <v>645.1523923</v>
      </c>
      <c r="BC97" s="81">
        <f t="shared" si="119"/>
        <v>768.9760492</v>
      </c>
      <c r="BD97" s="81">
        <f t="shared" si="119"/>
        <v>1690.538553</v>
      </c>
      <c r="BE97" s="81" t="str">
        <f t="shared" si="119"/>
        <v>#N/A</v>
      </c>
      <c r="BF97" s="81" t="str">
        <f t="shared" si="119"/>
        <v>#N/A</v>
      </c>
      <c r="BG97" s="81" t="str">
        <f t="shared" si="119"/>
        <v>#N/A</v>
      </c>
      <c r="BH97" s="81" t="str">
        <f t="shared" si="119"/>
        <v>#N/A</v>
      </c>
      <c r="BI97" s="82">
        <f t="shared" si="2"/>
        <v>1721.588118</v>
      </c>
    </row>
    <row r="98">
      <c r="A98" s="6"/>
      <c r="B98" s="83" t="s">
        <v>21</v>
      </c>
      <c r="C98" s="84" t="s">
        <v>19</v>
      </c>
      <c r="D98" s="84">
        <v>4.0</v>
      </c>
      <c r="E98" s="84" t="s">
        <v>21</v>
      </c>
      <c r="F98" s="95">
        <v>45697.0</v>
      </c>
      <c r="G98" s="87"/>
      <c r="H98" s="87" t="b">
        <f t="shared" si="3"/>
        <v>1</v>
      </c>
      <c r="I98" s="87" t="b">
        <f>if(iferror(match(B98,'Osallistujat ja seuranta'!$C$5:$C$24,0),0)&gt;0,TRUE,FALSE)</f>
        <v>1</v>
      </c>
      <c r="J98" s="87" t="b">
        <f>if(iferror(match(C98,'Osallistujat ja seuranta'!$C$5:$C$99,0),0)&gt;0,TRUE,FALSE)</f>
        <v>1</v>
      </c>
      <c r="K98" s="87" t="b">
        <f t="shared" si="4"/>
        <v>1</v>
      </c>
      <c r="L98" s="87" t="b">
        <f t="shared" si="5"/>
        <v>1</v>
      </c>
      <c r="M98" s="87" t="b">
        <f t="shared" si="6"/>
        <v>1</v>
      </c>
      <c r="N98" s="88">
        <f t="shared" si="7"/>
        <v>1</v>
      </c>
      <c r="O98" s="89">
        <f t="shared" si="69"/>
        <v>2408.68853</v>
      </c>
      <c r="P98" s="89">
        <f t="shared" si="70"/>
        <v>1884.135906</v>
      </c>
      <c r="Q98" s="90">
        <f t="shared" si="10"/>
        <v>174.5526234</v>
      </c>
      <c r="R98" s="89">
        <f t="shared" si="11"/>
        <v>2234.135906</v>
      </c>
      <c r="S98" s="88">
        <f t="shared" si="12"/>
        <v>1</v>
      </c>
      <c r="T98" s="88">
        <f t="shared" si="13"/>
        <v>-47.54885758</v>
      </c>
      <c r="U98" s="88">
        <f t="shared" si="14"/>
        <v>-48.80078773</v>
      </c>
      <c r="V98" s="91">
        <f t="shared" si="15"/>
        <v>0.7776338008</v>
      </c>
      <c r="W98" s="92">
        <f t="shared" si="16"/>
        <v>10.92444041</v>
      </c>
      <c r="X98" s="92">
        <f t="shared" si="17"/>
        <v>0.04574855366</v>
      </c>
      <c r="Y98" s="92">
        <f>if(N98=1,(W98*(S98-V98))*'Säännöt ja ohjeet'!$B$54+X98,"")</f>
        <v>4.904201135</v>
      </c>
      <c r="Z98" s="92">
        <f t="shared" si="18"/>
        <v>0</v>
      </c>
      <c r="AA98" s="92">
        <f t="shared" si="19"/>
        <v>0.2223661992</v>
      </c>
      <c r="AB98" s="92">
        <f t="shared" si="20"/>
        <v>22.90796528</v>
      </c>
      <c r="AC98" s="92">
        <f t="shared" si="21"/>
        <v>1.040762381</v>
      </c>
      <c r="AD98" s="92">
        <f>if(N98=1,(AB98*(Z98-AA98))*'Säännöt ja ohjeet'!$B$54+AC98,"")</f>
        <v>-9.147151957</v>
      </c>
      <c r="AE98" s="93">
        <f t="shared" si="22"/>
        <v>9</v>
      </c>
      <c r="AF98" s="93">
        <f t="shared" si="23"/>
        <v>-7</v>
      </c>
      <c r="AG98" s="6"/>
      <c r="AH98" s="62"/>
      <c r="AI98" s="81">
        <f t="shared" ref="AI98:BH98" si="120">if($B98=AI$3,AI97+$Y98,if($C98=AI$3,AI97+$AD98,AI97))</f>
        <v>1204.770186</v>
      </c>
      <c r="AJ98" s="81">
        <f t="shared" si="120"/>
        <v>1874.988754</v>
      </c>
      <c r="AK98" s="81">
        <f t="shared" si="120"/>
        <v>2413.592731</v>
      </c>
      <c r="AL98" s="81">
        <f t="shared" si="120"/>
        <v>1625.954433</v>
      </c>
      <c r="AM98" s="81">
        <f t="shared" si="120"/>
        <v>1551.398609</v>
      </c>
      <c r="AN98" s="81">
        <f t="shared" si="120"/>
        <v>1382.822374</v>
      </c>
      <c r="AO98" s="81">
        <f t="shared" si="120"/>
        <v>2249.842673</v>
      </c>
      <c r="AP98" s="81">
        <f t="shared" si="120"/>
        <v>1574.189279</v>
      </c>
      <c r="AQ98" s="81">
        <f t="shared" si="120"/>
        <v>1207.188514</v>
      </c>
      <c r="AR98" s="81">
        <f t="shared" si="120"/>
        <v>2223.044424</v>
      </c>
      <c r="AS98" s="81">
        <f t="shared" si="120"/>
        <v>1917.754482</v>
      </c>
      <c r="AT98" s="81">
        <f t="shared" si="120"/>
        <v>2307.074813</v>
      </c>
      <c r="AU98" s="81">
        <f t="shared" si="120"/>
        <v>2255.966145</v>
      </c>
      <c r="AV98" s="81">
        <f t="shared" si="120"/>
        <v>1958.014047</v>
      </c>
      <c r="AW98" s="81">
        <f t="shared" si="120"/>
        <v>1015.463624</v>
      </c>
      <c r="AX98" s="81">
        <f t="shared" si="120"/>
        <v>2205.116746</v>
      </c>
      <c r="AY98" s="81">
        <f t="shared" si="120"/>
        <v>1335.441433</v>
      </c>
      <c r="AZ98" s="81">
        <f t="shared" si="120"/>
        <v>2316.469488</v>
      </c>
      <c r="BA98" s="81">
        <f t="shared" si="120"/>
        <v>2146.935902</v>
      </c>
      <c r="BB98" s="81">
        <f t="shared" si="120"/>
        <v>645.1523923</v>
      </c>
      <c r="BC98" s="81">
        <f t="shared" si="120"/>
        <v>768.9760492</v>
      </c>
      <c r="BD98" s="81">
        <f t="shared" si="120"/>
        <v>1690.538553</v>
      </c>
      <c r="BE98" s="81" t="str">
        <f t="shared" si="120"/>
        <v>#N/A</v>
      </c>
      <c r="BF98" s="81" t="str">
        <f t="shared" si="120"/>
        <v>#N/A</v>
      </c>
      <c r="BG98" s="81" t="str">
        <f t="shared" si="120"/>
        <v>#N/A</v>
      </c>
      <c r="BH98" s="81" t="str">
        <f t="shared" si="120"/>
        <v>#N/A</v>
      </c>
      <c r="BI98" s="82">
        <f t="shared" si="2"/>
        <v>1721.395257</v>
      </c>
    </row>
    <row r="99">
      <c r="A99" s="6"/>
      <c r="B99" s="83" t="s">
        <v>21</v>
      </c>
      <c r="C99" s="84" t="s">
        <v>39</v>
      </c>
      <c r="D99" s="84">
        <v>1.0</v>
      </c>
      <c r="E99" s="84" t="s">
        <v>39</v>
      </c>
      <c r="F99" s="95">
        <v>45697.0</v>
      </c>
      <c r="G99" s="87"/>
      <c r="H99" s="87" t="b">
        <f t="shared" si="3"/>
        <v>1</v>
      </c>
      <c r="I99" s="87" t="b">
        <f>if(iferror(match(B99,'Osallistujat ja seuranta'!$C$5:$C$24,0),0)&gt;0,TRUE,FALSE)</f>
        <v>1</v>
      </c>
      <c r="J99" s="87" t="b">
        <f>if(iferror(match(C99,'Osallistujat ja seuranta'!$C$5:$C$99,0),0)&gt;0,TRUE,FALSE)</f>
        <v>1</v>
      </c>
      <c r="K99" s="87" t="b">
        <f t="shared" si="4"/>
        <v>1</v>
      </c>
      <c r="L99" s="87" t="b">
        <f t="shared" si="5"/>
        <v>1</v>
      </c>
      <c r="M99" s="87" t="b">
        <f t="shared" si="6"/>
        <v>1</v>
      </c>
      <c r="N99" s="88">
        <f t="shared" si="7"/>
        <v>1</v>
      </c>
      <c r="O99" s="89">
        <f t="shared" si="69"/>
        <v>2413.592731</v>
      </c>
      <c r="P99" s="89">
        <f t="shared" si="70"/>
        <v>2255.966145</v>
      </c>
      <c r="Q99" s="90">
        <f t="shared" si="10"/>
        <v>107.6265857</v>
      </c>
      <c r="R99" s="89">
        <f t="shared" si="11"/>
        <v>2305.966145</v>
      </c>
      <c r="S99" s="88">
        <f t="shared" si="12"/>
        <v>0</v>
      </c>
      <c r="T99" s="88">
        <f t="shared" si="13"/>
        <v>-47.51023562</v>
      </c>
      <c r="U99" s="88">
        <f t="shared" si="14"/>
        <v>-48.31239886</v>
      </c>
      <c r="V99" s="91">
        <f t="shared" si="15"/>
        <v>0.6904370288</v>
      </c>
      <c r="W99" s="92">
        <f t="shared" si="16"/>
        <v>10.82842521</v>
      </c>
      <c r="X99" s="92">
        <f t="shared" si="17"/>
        <v>0.04330207714</v>
      </c>
      <c r="Y99" s="92">
        <f>if(N99=1,(W99*(S99-V99))*'Säännöt ja ohjeet'!$B$54+X99,"")</f>
        <v>-14.90938938</v>
      </c>
      <c r="Z99" s="92">
        <f t="shared" si="18"/>
        <v>1</v>
      </c>
      <c r="AA99" s="92">
        <f t="shared" si="19"/>
        <v>0.3095629712</v>
      </c>
      <c r="AB99" s="92">
        <f t="shared" si="20"/>
        <v>14.07004019</v>
      </c>
      <c r="AC99" s="92">
        <f t="shared" si="21"/>
        <v>0.2011521721</v>
      </c>
      <c r="AD99" s="92">
        <f>if(N99=1,(AB99*(Z99-AA99))*'Säännöt ja ohjeet'!$B$54+AC99,"")</f>
        <v>19.63010565</v>
      </c>
      <c r="AE99" s="93">
        <f t="shared" si="22"/>
        <v>-10</v>
      </c>
      <c r="AF99" s="93">
        <f t="shared" si="23"/>
        <v>12</v>
      </c>
      <c r="AG99" s="6"/>
      <c r="AH99" s="62"/>
      <c r="AI99" s="81">
        <f t="shared" ref="AI99:BH99" si="121">if($B99=AI$3,AI98+$Y99,if($C99=AI$3,AI98+$AD99,AI98))</f>
        <v>1204.770186</v>
      </c>
      <c r="AJ99" s="81">
        <f t="shared" si="121"/>
        <v>1874.988754</v>
      </c>
      <c r="AK99" s="81">
        <f t="shared" si="121"/>
        <v>2398.683341</v>
      </c>
      <c r="AL99" s="81">
        <f t="shared" si="121"/>
        <v>1625.954433</v>
      </c>
      <c r="AM99" s="81">
        <f t="shared" si="121"/>
        <v>1551.398609</v>
      </c>
      <c r="AN99" s="81">
        <f t="shared" si="121"/>
        <v>1382.822374</v>
      </c>
      <c r="AO99" s="81">
        <f t="shared" si="121"/>
        <v>2249.842673</v>
      </c>
      <c r="AP99" s="81">
        <f t="shared" si="121"/>
        <v>1574.189279</v>
      </c>
      <c r="AQ99" s="81">
        <f t="shared" si="121"/>
        <v>1207.188514</v>
      </c>
      <c r="AR99" s="81">
        <f t="shared" si="121"/>
        <v>2223.044424</v>
      </c>
      <c r="AS99" s="81">
        <f t="shared" si="121"/>
        <v>1917.754482</v>
      </c>
      <c r="AT99" s="81">
        <f t="shared" si="121"/>
        <v>2307.074813</v>
      </c>
      <c r="AU99" s="81">
        <f t="shared" si="121"/>
        <v>2275.596251</v>
      </c>
      <c r="AV99" s="81">
        <f t="shared" si="121"/>
        <v>1958.014047</v>
      </c>
      <c r="AW99" s="81">
        <f t="shared" si="121"/>
        <v>1015.463624</v>
      </c>
      <c r="AX99" s="81">
        <f t="shared" si="121"/>
        <v>2205.116746</v>
      </c>
      <c r="AY99" s="81">
        <f t="shared" si="121"/>
        <v>1335.441433</v>
      </c>
      <c r="AZ99" s="81">
        <f t="shared" si="121"/>
        <v>2316.469488</v>
      </c>
      <c r="BA99" s="81">
        <f t="shared" si="121"/>
        <v>2146.935902</v>
      </c>
      <c r="BB99" s="81">
        <f t="shared" si="121"/>
        <v>645.1523923</v>
      </c>
      <c r="BC99" s="81">
        <f t="shared" si="121"/>
        <v>768.9760492</v>
      </c>
      <c r="BD99" s="81">
        <f t="shared" si="121"/>
        <v>1690.538553</v>
      </c>
      <c r="BE99" s="81" t="str">
        <f t="shared" si="121"/>
        <v>#N/A</v>
      </c>
      <c r="BF99" s="81" t="str">
        <f t="shared" si="121"/>
        <v>#N/A</v>
      </c>
      <c r="BG99" s="81" t="str">
        <f t="shared" si="121"/>
        <v>#N/A</v>
      </c>
      <c r="BH99" s="81" t="str">
        <f t="shared" si="121"/>
        <v>#N/A</v>
      </c>
      <c r="BI99" s="82">
        <f t="shared" si="2"/>
        <v>1721.609835</v>
      </c>
    </row>
    <row r="100">
      <c r="A100" s="6"/>
      <c r="B100" s="83" t="s">
        <v>21</v>
      </c>
      <c r="C100" s="84" t="s">
        <v>48</v>
      </c>
      <c r="D100" s="84">
        <v>9.0</v>
      </c>
      <c r="E100" s="84" t="s">
        <v>21</v>
      </c>
      <c r="F100" s="95">
        <v>45697.0</v>
      </c>
      <c r="G100" s="87"/>
      <c r="H100" s="87" t="b">
        <f t="shared" si="3"/>
        <v>1</v>
      </c>
      <c r="I100" s="87" t="b">
        <f>if(iferror(match(B100,'Osallistujat ja seuranta'!$C$5:$C$24,0),0)&gt;0,TRUE,FALSE)</f>
        <v>1</v>
      </c>
      <c r="J100" s="87" t="b">
        <f>if(iferror(match(C100,'Osallistujat ja seuranta'!$C$5:$C$99,0),0)&gt;0,TRUE,FALSE)</f>
        <v>1</v>
      </c>
      <c r="K100" s="87" t="b">
        <f t="shared" si="4"/>
        <v>1</v>
      </c>
      <c r="L100" s="87" t="b">
        <f t="shared" si="5"/>
        <v>1</v>
      </c>
      <c r="M100" s="87" t="b">
        <f t="shared" si="6"/>
        <v>1</v>
      </c>
      <c r="N100" s="88">
        <f t="shared" si="7"/>
        <v>1</v>
      </c>
      <c r="O100" s="89">
        <f t="shared" si="69"/>
        <v>2398.683341</v>
      </c>
      <c r="P100" s="89">
        <f t="shared" si="70"/>
        <v>645.1523923</v>
      </c>
      <c r="Q100" s="90">
        <f t="shared" si="10"/>
        <v>903.530949</v>
      </c>
      <c r="R100" s="89">
        <f t="shared" si="11"/>
        <v>1495.152392</v>
      </c>
      <c r="S100" s="88">
        <f t="shared" si="12"/>
        <v>1</v>
      </c>
      <c r="T100" s="88">
        <f t="shared" si="13"/>
        <v>-47.62699654</v>
      </c>
      <c r="U100" s="88">
        <f t="shared" si="14"/>
        <v>-52.48762008</v>
      </c>
      <c r="V100" s="91">
        <f t="shared" si="15"/>
        <v>0.9923138813</v>
      </c>
      <c r="W100" s="92">
        <f t="shared" si="16"/>
        <v>11.12130737</v>
      </c>
      <c r="X100" s="92">
        <f t="shared" si="17"/>
        <v>0.05112356967</v>
      </c>
      <c r="Y100" s="92">
        <f>if(N100=1,(W100*(S100-V100))*'Säännöt ja ohjeet'!$B$54+X100,"")</f>
        <v>0.2220829462</v>
      </c>
      <c r="Z100" s="92">
        <f t="shared" si="18"/>
        <v>0</v>
      </c>
      <c r="AA100" s="92">
        <f t="shared" si="19"/>
        <v>0.007686118679</v>
      </c>
      <c r="AB100" s="92">
        <f t="shared" si="20"/>
        <v>62.63475199</v>
      </c>
      <c r="AC100" s="92">
        <f t="shared" si="21"/>
        <v>4.13711902</v>
      </c>
      <c r="AD100" s="92">
        <f>if(N100=1,(AB100*(Z100-AA100))*'Säännöt ja ohjeet'!$B$54+AC100,"")</f>
        <v>3.174282745</v>
      </c>
      <c r="AE100" s="93">
        <f t="shared" si="22"/>
        <v>-6</v>
      </c>
      <c r="AF100" s="93">
        <f t="shared" si="23"/>
        <v>1</v>
      </c>
      <c r="AG100" s="6"/>
      <c r="AH100" s="62"/>
      <c r="AI100" s="81">
        <f t="shared" ref="AI100:BH100" si="122">if($B100=AI$3,AI99+$Y100,if($C100=AI$3,AI99+$AD100,AI99))</f>
        <v>1204.770186</v>
      </c>
      <c r="AJ100" s="81">
        <f t="shared" si="122"/>
        <v>1874.988754</v>
      </c>
      <c r="AK100" s="81">
        <f t="shared" si="122"/>
        <v>2398.905424</v>
      </c>
      <c r="AL100" s="81">
        <f t="shared" si="122"/>
        <v>1625.954433</v>
      </c>
      <c r="AM100" s="81">
        <f t="shared" si="122"/>
        <v>1551.398609</v>
      </c>
      <c r="AN100" s="81">
        <f t="shared" si="122"/>
        <v>1382.822374</v>
      </c>
      <c r="AO100" s="81">
        <f t="shared" si="122"/>
        <v>2249.842673</v>
      </c>
      <c r="AP100" s="81">
        <f t="shared" si="122"/>
        <v>1574.189279</v>
      </c>
      <c r="AQ100" s="81">
        <f t="shared" si="122"/>
        <v>1207.188514</v>
      </c>
      <c r="AR100" s="81">
        <f t="shared" si="122"/>
        <v>2223.044424</v>
      </c>
      <c r="AS100" s="81">
        <f t="shared" si="122"/>
        <v>1917.754482</v>
      </c>
      <c r="AT100" s="81">
        <f t="shared" si="122"/>
        <v>2307.074813</v>
      </c>
      <c r="AU100" s="81">
        <f t="shared" si="122"/>
        <v>2275.596251</v>
      </c>
      <c r="AV100" s="81">
        <f t="shared" si="122"/>
        <v>1958.014047</v>
      </c>
      <c r="AW100" s="81">
        <f t="shared" si="122"/>
        <v>1015.463624</v>
      </c>
      <c r="AX100" s="81">
        <f t="shared" si="122"/>
        <v>2205.116746</v>
      </c>
      <c r="AY100" s="81">
        <f t="shared" si="122"/>
        <v>1335.441433</v>
      </c>
      <c r="AZ100" s="81">
        <f t="shared" si="122"/>
        <v>2316.469488</v>
      </c>
      <c r="BA100" s="81">
        <f t="shared" si="122"/>
        <v>2146.935902</v>
      </c>
      <c r="BB100" s="81">
        <f t="shared" si="122"/>
        <v>648.326675</v>
      </c>
      <c r="BC100" s="81">
        <f t="shared" si="122"/>
        <v>768.9760492</v>
      </c>
      <c r="BD100" s="81">
        <f t="shared" si="122"/>
        <v>1690.538553</v>
      </c>
      <c r="BE100" s="81" t="str">
        <f t="shared" si="122"/>
        <v>#N/A</v>
      </c>
      <c r="BF100" s="81" t="str">
        <f t="shared" si="122"/>
        <v>#N/A</v>
      </c>
      <c r="BG100" s="81" t="str">
        <f t="shared" si="122"/>
        <v>#N/A</v>
      </c>
      <c r="BH100" s="81" t="str">
        <f t="shared" si="122"/>
        <v>#N/A</v>
      </c>
      <c r="BI100" s="82">
        <f t="shared" si="2"/>
        <v>1721.764215</v>
      </c>
    </row>
    <row r="101">
      <c r="A101" s="6"/>
      <c r="B101" s="83" t="s">
        <v>39</v>
      </c>
      <c r="C101" s="84" t="s">
        <v>25</v>
      </c>
      <c r="D101" s="84">
        <v>7.0</v>
      </c>
      <c r="E101" s="84" t="s">
        <v>25</v>
      </c>
      <c r="F101" s="95">
        <v>45697.0</v>
      </c>
      <c r="G101" s="87"/>
      <c r="H101" s="87" t="b">
        <f t="shared" si="3"/>
        <v>1</v>
      </c>
      <c r="I101" s="87" t="b">
        <f>if(iferror(match(B101,'Osallistujat ja seuranta'!$C$5:$C$24,0),0)&gt;0,TRUE,FALSE)</f>
        <v>1</v>
      </c>
      <c r="J101" s="87" t="b">
        <f>if(iferror(match(C101,'Osallistujat ja seuranta'!$C$5:$C$99,0),0)&gt;0,TRUE,FALSE)</f>
        <v>1</v>
      </c>
      <c r="K101" s="87" t="b">
        <f t="shared" si="4"/>
        <v>1</v>
      </c>
      <c r="L101" s="87" t="b">
        <f t="shared" si="5"/>
        <v>1</v>
      </c>
      <c r="M101" s="87" t="b">
        <f t="shared" si="6"/>
        <v>1</v>
      </c>
      <c r="N101" s="88">
        <f t="shared" si="7"/>
        <v>1</v>
      </c>
      <c r="O101" s="89">
        <f t="shared" si="69"/>
        <v>2275.596251</v>
      </c>
      <c r="P101" s="89">
        <f t="shared" si="70"/>
        <v>1551.398609</v>
      </c>
      <c r="Q101" s="90">
        <f t="shared" si="10"/>
        <v>74.19764178</v>
      </c>
      <c r="R101" s="89">
        <f t="shared" si="11"/>
        <v>2201.398609</v>
      </c>
      <c r="S101" s="88">
        <f t="shared" si="12"/>
        <v>0</v>
      </c>
      <c r="T101" s="88">
        <f t="shared" si="13"/>
        <v>-48.5230621</v>
      </c>
      <c r="U101" s="88">
        <f t="shared" si="14"/>
        <v>-49.01255231</v>
      </c>
      <c r="V101" s="91">
        <f t="shared" si="15"/>
        <v>0.6199863314</v>
      </c>
      <c r="W101" s="92">
        <f t="shared" si="16"/>
        <v>13.64915802</v>
      </c>
      <c r="X101" s="92">
        <f t="shared" si="17"/>
        <v>0.1714514984</v>
      </c>
      <c r="Y101" s="92">
        <f>if(N101=1,(W101*(S101-V101))*'Säännöt ja ohjeet'!$B$54+X101,"")</f>
        <v>-16.75313132</v>
      </c>
      <c r="Z101" s="92">
        <f t="shared" si="18"/>
        <v>1</v>
      </c>
      <c r="AA101" s="92">
        <f t="shared" si="19"/>
        <v>0.3800136686</v>
      </c>
      <c r="AB101" s="92">
        <f t="shared" si="20"/>
        <v>32.11125787</v>
      </c>
      <c r="AC101" s="92">
        <f t="shared" si="21"/>
        <v>1.87152074</v>
      </c>
      <c r="AD101" s="92">
        <f>if(N101=1,(AB101*(Z101-AA101))*'Säännöt ja ohjeet'!$B$54+AC101,"")</f>
        <v>41.68860267</v>
      </c>
      <c r="AE101" s="93">
        <f t="shared" si="22"/>
        <v>-9</v>
      </c>
      <c r="AF101" s="93">
        <f t="shared" si="23"/>
        <v>11</v>
      </c>
      <c r="AG101" s="6"/>
      <c r="AH101" s="62"/>
      <c r="AI101" s="81">
        <f t="shared" ref="AI101:BH101" si="123">if($B101=AI$3,AI100+$Y101,if($C101=AI$3,AI100+$AD101,AI100))</f>
        <v>1204.770186</v>
      </c>
      <c r="AJ101" s="81">
        <f t="shared" si="123"/>
        <v>1874.988754</v>
      </c>
      <c r="AK101" s="81">
        <f t="shared" si="123"/>
        <v>2398.905424</v>
      </c>
      <c r="AL101" s="81">
        <f t="shared" si="123"/>
        <v>1625.954433</v>
      </c>
      <c r="AM101" s="81">
        <f t="shared" si="123"/>
        <v>1593.087212</v>
      </c>
      <c r="AN101" s="81">
        <f t="shared" si="123"/>
        <v>1382.822374</v>
      </c>
      <c r="AO101" s="81">
        <f t="shared" si="123"/>
        <v>2249.842673</v>
      </c>
      <c r="AP101" s="81">
        <f t="shared" si="123"/>
        <v>1574.189279</v>
      </c>
      <c r="AQ101" s="81">
        <f t="shared" si="123"/>
        <v>1207.188514</v>
      </c>
      <c r="AR101" s="81">
        <f t="shared" si="123"/>
        <v>2223.044424</v>
      </c>
      <c r="AS101" s="81">
        <f t="shared" si="123"/>
        <v>1917.754482</v>
      </c>
      <c r="AT101" s="81">
        <f t="shared" si="123"/>
        <v>2307.074813</v>
      </c>
      <c r="AU101" s="81">
        <f t="shared" si="123"/>
        <v>2258.843119</v>
      </c>
      <c r="AV101" s="81">
        <f t="shared" si="123"/>
        <v>1958.014047</v>
      </c>
      <c r="AW101" s="81">
        <f t="shared" si="123"/>
        <v>1015.463624</v>
      </c>
      <c r="AX101" s="81">
        <f t="shared" si="123"/>
        <v>2205.116746</v>
      </c>
      <c r="AY101" s="81">
        <f t="shared" si="123"/>
        <v>1335.441433</v>
      </c>
      <c r="AZ101" s="81">
        <f t="shared" si="123"/>
        <v>2316.469488</v>
      </c>
      <c r="BA101" s="81">
        <f t="shared" si="123"/>
        <v>2146.935902</v>
      </c>
      <c r="BB101" s="81">
        <f t="shared" si="123"/>
        <v>648.326675</v>
      </c>
      <c r="BC101" s="81">
        <f t="shared" si="123"/>
        <v>768.9760492</v>
      </c>
      <c r="BD101" s="81">
        <f t="shared" si="123"/>
        <v>1690.538553</v>
      </c>
      <c r="BE101" s="81" t="str">
        <f t="shared" si="123"/>
        <v>#N/A</v>
      </c>
      <c r="BF101" s="81" t="str">
        <f t="shared" si="123"/>
        <v>#N/A</v>
      </c>
      <c r="BG101" s="81" t="str">
        <f t="shared" si="123"/>
        <v>#N/A</v>
      </c>
      <c r="BH101" s="81" t="str">
        <f t="shared" si="123"/>
        <v>#N/A</v>
      </c>
      <c r="BI101" s="82">
        <f t="shared" si="2"/>
        <v>1722.897646</v>
      </c>
    </row>
    <row r="102">
      <c r="A102" s="6"/>
      <c r="B102" s="83" t="s">
        <v>21</v>
      </c>
      <c r="C102" s="84" t="s">
        <v>37</v>
      </c>
      <c r="D102" s="84">
        <v>0.0</v>
      </c>
      <c r="E102" s="84" t="s">
        <v>37</v>
      </c>
      <c r="F102" s="95">
        <v>45697.0</v>
      </c>
      <c r="G102" s="87"/>
      <c r="H102" s="87" t="b">
        <f t="shared" si="3"/>
        <v>1</v>
      </c>
      <c r="I102" s="87" t="b">
        <f>if(iferror(match(B102,'Osallistujat ja seuranta'!$C$5:$C$24,0),0)&gt;0,TRUE,FALSE)</f>
        <v>1</v>
      </c>
      <c r="J102" s="87" t="b">
        <f>if(iferror(match(C102,'Osallistujat ja seuranta'!$C$5:$C$99,0),0)&gt;0,TRUE,FALSE)</f>
        <v>1</v>
      </c>
      <c r="K102" s="87" t="b">
        <f t="shared" si="4"/>
        <v>1</v>
      </c>
      <c r="L102" s="87" t="b">
        <f t="shared" si="5"/>
        <v>1</v>
      </c>
      <c r="M102" s="87" t="b">
        <f t="shared" si="6"/>
        <v>1</v>
      </c>
      <c r="N102" s="88">
        <f t="shared" si="7"/>
        <v>1</v>
      </c>
      <c r="O102" s="89">
        <f t="shared" si="69"/>
        <v>2398.905424</v>
      </c>
      <c r="P102" s="89">
        <f t="shared" si="70"/>
        <v>2307.074813</v>
      </c>
      <c r="Q102" s="90">
        <f t="shared" si="10"/>
        <v>91.83061144</v>
      </c>
      <c r="R102" s="89">
        <f t="shared" si="11"/>
        <v>2307.074813</v>
      </c>
      <c r="S102" s="88">
        <f t="shared" si="12"/>
        <v>0</v>
      </c>
      <c r="T102" s="88">
        <f t="shared" si="13"/>
        <v>-47.62527154</v>
      </c>
      <c r="U102" s="88">
        <f t="shared" si="14"/>
        <v>-48.30458725</v>
      </c>
      <c r="V102" s="91">
        <f t="shared" si="15"/>
        <v>0.6635859538</v>
      </c>
      <c r="W102" s="92">
        <f t="shared" si="16"/>
        <v>11.11692326</v>
      </c>
      <c r="X102" s="92">
        <f t="shared" si="17"/>
        <v>0.05099847046</v>
      </c>
      <c r="Y102" s="92">
        <f>if(N102=1,(W102*(S102-V102))*'Säännöt ja ohjeet'!$B$54+X102,"")</f>
        <v>-14.70306977</v>
      </c>
      <c r="Z102" s="92">
        <f t="shared" si="18"/>
        <v>1</v>
      </c>
      <c r="AA102" s="92">
        <f t="shared" si="19"/>
        <v>0.3364140462</v>
      </c>
      <c r="AB102" s="92">
        <f t="shared" si="20"/>
        <v>12.9842973</v>
      </c>
      <c r="AC102" s="92">
        <f t="shared" si="21"/>
        <v>0.1299813759</v>
      </c>
      <c r="AD102" s="92">
        <f>if(N102=1,(AB102*(Z102-AA102))*'Säännöt ja ohjeet'!$B$54+AC102,"")</f>
        <v>17.36237599</v>
      </c>
      <c r="AE102" s="93">
        <f t="shared" si="22"/>
        <v>-10</v>
      </c>
      <c r="AF102" s="93">
        <f t="shared" si="23"/>
        <v>12</v>
      </c>
      <c r="AG102" s="6"/>
      <c r="AH102" s="62"/>
      <c r="AI102" s="81">
        <f t="shared" ref="AI102:BH102" si="124">if($B102=AI$3,AI101+$Y102,if($C102=AI$3,AI101+$AD102,AI101))</f>
        <v>1204.770186</v>
      </c>
      <c r="AJ102" s="81">
        <f t="shared" si="124"/>
        <v>1874.988754</v>
      </c>
      <c r="AK102" s="81">
        <f t="shared" si="124"/>
        <v>2384.202354</v>
      </c>
      <c r="AL102" s="81">
        <f t="shared" si="124"/>
        <v>1625.954433</v>
      </c>
      <c r="AM102" s="81">
        <f t="shared" si="124"/>
        <v>1593.087212</v>
      </c>
      <c r="AN102" s="81">
        <f t="shared" si="124"/>
        <v>1382.822374</v>
      </c>
      <c r="AO102" s="81">
        <f t="shared" si="124"/>
        <v>2249.842673</v>
      </c>
      <c r="AP102" s="81">
        <f t="shared" si="124"/>
        <v>1574.189279</v>
      </c>
      <c r="AQ102" s="81">
        <f t="shared" si="124"/>
        <v>1207.188514</v>
      </c>
      <c r="AR102" s="81">
        <f t="shared" si="124"/>
        <v>2223.044424</v>
      </c>
      <c r="AS102" s="81">
        <f t="shared" si="124"/>
        <v>1917.754482</v>
      </c>
      <c r="AT102" s="81">
        <f t="shared" si="124"/>
        <v>2324.437189</v>
      </c>
      <c r="AU102" s="81">
        <f t="shared" si="124"/>
        <v>2258.843119</v>
      </c>
      <c r="AV102" s="81">
        <f t="shared" si="124"/>
        <v>1958.014047</v>
      </c>
      <c r="AW102" s="81">
        <f t="shared" si="124"/>
        <v>1015.463624</v>
      </c>
      <c r="AX102" s="81">
        <f t="shared" si="124"/>
        <v>2205.116746</v>
      </c>
      <c r="AY102" s="81">
        <f t="shared" si="124"/>
        <v>1335.441433</v>
      </c>
      <c r="AZ102" s="81">
        <f t="shared" si="124"/>
        <v>2316.469488</v>
      </c>
      <c r="BA102" s="81">
        <f t="shared" si="124"/>
        <v>2146.935902</v>
      </c>
      <c r="BB102" s="81">
        <f t="shared" si="124"/>
        <v>648.326675</v>
      </c>
      <c r="BC102" s="81">
        <f t="shared" si="124"/>
        <v>768.9760492</v>
      </c>
      <c r="BD102" s="81">
        <f t="shared" si="124"/>
        <v>1690.538553</v>
      </c>
      <c r="BE102" s="81" t="str">
        <f t="shared" si="124"/>
        <v>#N/A</v>
      </c>
      <c r="BF102" s="81" t="str">
        <f t="shared" si="124"/>
        <v>#N/A</v>
      </c>
      <c r="BG102" s="81" t="str">
        <f t="shared" si="124"/>
        <v>#N/A</v>
      </c>
      <c r="BH102" s="81" t="str">
        <f t="shared" si="124"/>
        <v>#N/A</v>
      </c>
      <c r="BI102" s="82">
        <f t="shared" si="2"/>
        <v>1723.018523</v>
      </c>
    </row>
    <row r="103">
      <c r="A103" s="6"/>
      <c r="B103" s="83" t="s">
        <v>37</v>
      </c>
      <c r="C103" s="84" t="s">
        <v>39</v>
      </c>
      <c r="D103" s="84">
        <v>1.0</v>
      </c>
      <c r="E103" s="84" t="s">
        <v>37</v>
      </c>
      <c r="F103" s="95">
        <v>45697.0</v>
      </c>
      <c r="G103" s="87"/>
      <c r="H103" s="87" t="b">
        <f t="shared" si="3"/>
        <v>1</v>
      </c>
      <c r="I103" s="87" t="b">
        <f>if(iferror(match(B103,'Osallistujat ja seuranta'!$C$5:$C$24,0),0)&gt;0,TRUE,FALSE)</f>
        <v>1</v>
      </c>
      <c r="J103" s="87" t="b">
        <f>if(iferror(match(C103,'Osallistujat ja seuranta'!$C$5:$C$99,0),0)&gt;0,TRUE,FALSE)</f>
        <v>1</v>
      </c>
      <c r="K103" s="87" t="b">
        <f t="shared" si="4"/>
        <v>1</v>
      </c>
      <c r="L103" s="87" t="b">
        <f t="shared" si="5"/>
        <v>1</v>
      </c>
      <c r="M103" s="87" t="b">
        <f t="shared" si="6"/>
        <v>1</v>
      </c>
      <c r="N103" s="88">
        <f t="shared" si="7"/>
        <v>1</v>
      </c>
      <c r="O103" s="89">
        <f t="shared" si="69"/>
        <v>2324.437189</v>
      </c>
      <c r="P103" s="89">
        <f t="shared" si="70"/>
        <v>2258.843119</v>
      </c>
      <c r="Q103" s="90">
        <f t="shared" si="10"/>
        <v>15.59406946</v>
      </c>
      <c r="R103" s="89">
        <f t="shared" si="11"/>
        <v>2308.843119</v>
      </c>
      <c r="S103" s="88">
        <f t="shared" si="12"/>
        <v>1</v>
      </c>
      <c r="T103" s="88">
        <f t="shared" si="13"/>
        <v>-48.18110183</v>
      </c>
      <c r="U103" s="88">
        <f t="shared" si="14"/>
        <v>-48.29210979</v>
      </c>
      <c r="V103" s="91">
        <f t="shared" si="15"/>
        <v>0.5277235275</v>
      </c>
      <c r="W103" s="92">
        <f t="shared" si="16"/>
        <v>12.62293615</v>
      </c>
      <c r="X103" s="92">
        <f t="shared" si="17"/>
        <v>0.1104066564</v>
      </c>
      <c r="Y103" s="92">
        <f>if(N103=1,(W103*(S103-V103))*'Säännöt ja ohjeet'!$B$54+X103,"")</f>
        <v>12.03343817</v>
      </c>
      <c r="Z103" s="92">
        <f t="shared" si="18"/>
        <v>0</v>
      </c>
      <c r="AA103" s="92">
        <f t="shared" si="19"/>
        <v>0.4722764725</v>
      </c>
      <c r="AB103" s="92">
        <f t="shared" si="20"/>
        <v>14.0080565</v>
      </c>
      <c r="AC103" s="92">
        <f t="shared" si="21"/>
        <v>0.1966205833</v>
      </c>
      <c r="AD103" s="92">
        <f>if(N103=1,(AB103*(Z103-AA103))*'Säännöt ja ohjeet'!$B$54+AC103,"")</f>
        <v>-13.03473043</v>
      </c>
      <c r="AE103" s="93">
        <f t="shared" si="22"/>
        <v>12</v>
      </c>
      <c r="AF103" s="93">
        <f t="shared" si="23"/>
        <v>-10</v>
      </c>
      <c r="AG103" s="6"/>
      <c r="AH103" s="62"/>
      <c r="AI103" s="81">
        <f t="shared" ref="AI103:BH103" si="125">if($B103=AI$3,AI102+$Y103,if($C103=AI$3,AI102+$AD103,AI102))</f>
        <v>1204.770186</v>
      </c>
      <c r="AJ103" s="81">
        <f t="shared" si="125"/>
        <v>1874.988754</v>
      </c>
      <c r="AK103" s="81">
        <f t="shared" si="125"/>
        <v>2384.202354</v>
      </c>
      <c r="AL103" s="81">
        <f t="shared" si="125"/>
        <v>1625.954433</v>
      </c>
      <c r="AM103" s="81">
        <f t="shared" si="125"/>
        <v>1593.087212</v>
      </c>
      <c r="AN103" s="81">
        <f t="shared" si="125"/>
        <v>1382.822374</v>
      </c>
      <c r="AO103" s="81">
        <f t="shared" si="125"/>
        <v>2249.842673</v>
      </c>
      <c r="AP103" s="81">
        <f t="shared" si="125"/>
        <v>1574.189279</v>
      </c>
      <c r="AQ103" s="81">
        <f t="shared" si="125"/>
        <v>1207.188514</v>
      </c>
      <c r="AR103" s="81">
        <f t="shared" si="125"/>
        <v>2223.044424</v>
      </c>
      <c r="AS103" s="81">
        <f t="shared" si="125"/>
        <v>1917.754482</v>
      </c>
      <c r="AT103" s="81">
        <f t="shared" si="125"/>
        <v>2336.470627</v>
      </c>
      <c r="AU103" s="81">
        <f t="shared" si="125"/>
        <v>2245.808389</v>
      </c>
      <c r="AV103" s="81">
        <f t="shared" si="125"/>
        <v>1958.014047</v>
      </c>
      <c r="AW103" s="81">
        <f t="shared" si="125"/>
        <v>1015.463624</v>
      </c>
      <c r="AX103" s="81">
        <f t="shared" si="125"/>
        <v>2205.116746</v>
      </c>
      <c r="AY103" s="81">
        <f t="shared" si="125"/>
        <v>1335.441433</v>
      </c>
      <c r="AZ103" s="81">
        <f t="shared" si="125"/>
        <v>2316.469488</v>
      </c>
      <c r="BA103" s="81">
        <f t="shared" si="125"/>
        <v>2146.935902</v>
      </c>
      <c r="BB103" s="81">
        <f t="shared" si="125"/>
        <v>648.326675</v>
      </c>
      <c r="BC103" s="81">
        <f t="shared" si="125"/>
        <v>768.9760492</v>
      </c>
      <c r="BD103" s="81">
        <f t="shared" si="125"/>
        <v>1690.538553</v>
      </c>
      <c r="BE103" s="81" t="str">
        <f t="shared" si="125"/>
        <v>#N/A</v>
      </c>
      <c r="BF103" s="81" t="str">
        <f t="shared" si="125"/>
        <v>#N/A</v>
      </c>
      <c r="BG103" s="81" t="str">
        <f t="shared" si="125"/>
        <v>#N/A</v>
      </c>
      <c r="BH103" s="81" t="str">
        <f t="shared" si="125"/>
        <v>#N/A</v>
      </c>
      <c r="BI103" s="82">
        <f t="shared" si="2"/>
        <v>1722.97301</v>
      </c>
    </row>
    <row r="104">
      <c r="A104" s="6"/>
      <c r="B104" s="83" t="s">
        <v>34</v>
      </c>
      <c r="C104" s="84" t="s">
        <v>25</v>
      </c>
      <c r="D104" s="84">
        <v>7.0</v>
      </c>
      <c r="E104" s="84" t="s">
        <v>25</v>
      </c>
      <c r="F104" s="95">
        <v>45700.0</v>
      </c>
      <c r="G104" s="87"/>
      <c r="H104" s="87" t="b">
        <f t="shared" si="3"/>
        <v>1</v>
      </c>
      <c r="I104" s="87" t="b">
        <f>if(iferror(match(B104,'Osallistujat ja seuranta'!$C$5:$C$24,0),0)&gt;0,TRUE,FALSE)</f>
        <v>1</v>
      </c>
      <c r="J104" s="87" t="b">
        <f>if(iferror(match(C104,'Osallistujat ja seuranta'!$C$5:$C$99,0),0)&gt;0,TRUE,FALSE)</f>
        <v>1</v>
      </c>
      <c r="K104" s="87" t="b">
        <f t="shared" si="4"/>
        <v>1</v>
      </c>
      <c r="L104" s="87" t="b">
        <f t="shared" si="5"/>
        <v>1</v>
      </c>
      <c r="M104" s="87" t="b">
        <f t="shared" si="6"/>
        <v>1</v>
      </c>
      <c r="N104" s="88">
        <f t="shared" si="7"/>
        <v>1</v>
      </c>
      <c r="O104" s="89">
        <f t="shared" si="69"/>
        <v>2223.044424</v>
      </c>
      <c r="P104" s="89">
        <f t="shared" si="70"/>
        <v>1593.087212</v>
      </c>
      <c r="Q104" s="90">
        <f t="shared" si="10"/>
        <v>-20.04278786</v>
      </c>
      <c r="R104" s="89">
        <f t="shared" si="11"/>
        <v>2243.087212</v>
      </c>
      <c r="S104" s="88">
        <f t="shared" si="12"/>
        <v>0</v>
      </c>
      <c r="T104" s="88">
        <f t="shared" si="13"/>
        <v>-48.873254</v>
      </c>
      <c r="U104" s="88">
        <f t="shared" si="14"/>
        <v>-48.74175232</v>
      </c>
      <c r="V104" s="91">
        <f t="shared" si="15"/>
        <v>0.4671718727</v>
      </c>
      <c r="W104" s="92">
        <f t="shared" si="16"/>
        <v>14.78660494</v>
      </c>
      <c r="X104" s="92">
        <f t="shared" si="17"/>
        <v>0.2571168471</v>
      </c>
      <c r="Y104" s="92">
        <f>if(N104=1,(W104*(S104-V104))*'Säännöt ja ohjeet'!$B$54+X104,"")</f>
        <v>-13.558655</v>
      </c>
      <c r="Z104" s="92">
        <f t="shared" si="18"/>
        <v>1</v>
      </c>
      <c r="AA104" s="92">
        <f t="shared" si="19"/>
        <v>0.5328281273</v>
      </c>
      <c r="AB104" s="92">
        <f t="shared" si="20"/>
        <v>30.89513793</v>
      </c>
      <c r="AC104" s="92">
        <f t="shared" si="21"/>
        <v>1.767311038</v>
      </c>
      <c r="AD104" s="92">
        <f>if(N104=1,(AB104*(Z104-AA104))*'Säännöt ja ohjeet'!$B$54+AC104,"")</f>
        <v>30.63398993</v>
      </c>
      <c r="AE104" s="93">
        <f t="shared" si="22"/>
        <v>-7</v>
      </c>
      <c r="AF104" s="93">
        <f t="shared" si="23"/>
        <v>9</v>
      </c>
      <c r="AG104" s="6"/>
      <c r="AH104" s="62"/>
      <c r="AI104" s="81">
        <f t="shared" ref="AI104:BH104" si="126">if($B104=AI$3,AI103+$Y104,if($C104=AI$3,AI103+$AD104,AI103))</f>
        <v>1204.770186</v>
      </c>
      <c r="AJ104" s="81">
        <f t="shared" si="126"/>
        <v>1874.988754</v>
      </c>
      <c r="AK104" s="81">
        <f t="shared" si="126"/>
        <v>2384.202354</v>
      </c>
      <c r="AL104" s="81">
        <f t="shared" si="126"/>
        <v>1625.954433</v>
      </c>
      <c r="AM104" s="81">
        <f t="shared" si="126"/>
        <v>1623.721201</v>
      </c>
      <c r="AN104" s="81">
        <f t="shared" si="126"/>
        <v>1382.822374</v>
      </c>
      <c r="AO104" s="81">
        <f t="shared" si="126"/>
        <v>2249.842673</v>
      </c>
      <c r="AP104" s="81">
        <f t="shared" si="126"/>
        <v>1574.189279</v>
      </c>
      <c r="AQ104" s="81">
        <f t="shared" si="126"/>
        <v>1207.188514</v>
      </c>
      <c r="AR104" s="81">
        <f t="shared" si="126"/>
        <v>2209.485769</v>
      </c>
      <c r="AS104" s="81">
        <f t="shared" si="126"/>
        <v>1917.754482</v>
      </c>
      <c r="AT104" s="81">
        <f t="shared" si="126"/>
        <v>2336.470627</v>
      </c>
      <c r="AU104" s="81">
        <f t="shared" si="126"/>
        <v>2245.808389</v>
      </c>
      <c r="AV104" s="81">
        <f t="shared" si="126"/>
        <v>1958.014047</v>
      </c>
      <c r="AW104" s="81">
        <f t="shared" si="126"/>
        <v>1015.463624</v>
      </c>
      <c r="AX104" s="81">
        <f t="shared" si="126"/>
        <v>2205.116746</v>
      </c>
      <c r="AY104" s="81">
        <f t="shared" si="126"/>
        <v>1335.441433</v>
      </c>
      <c r="AZ104" s="81">
        <f t="shared" si="126"/>
        <v>2316.469488</v>
      </c>
      <c r="BA104" s="81">
        <f t="shared" si="126"/>
        <v>2146.935902</v>
      </c>
      <c r="BB104" s="81">
        <f t="shared" si="126"/>
        <v>648.326675</v>
      </c>
      <c r="BC104" s="81">
        <f t="shared" si="126"/>
        <v>768.9760492</v>
      </c>
      <c r="BD104" s="81">
        <f t="shared" si="126"/>
        <v>1690.538553</v>
      </c>
      <c r="BE104" s="81" t="str">
        <f t="shared" si="126"/>
        <v>#N/A</v>
      </c>
      <c r="BF104" s="81" t="str">
        <f t="shared" si="126"/>
        <v>#N/A</v>
      </c>
      <c r="BG104" s="81" t="str">
        <f t="shared" si="126"/>
        <v>#N/A</v>
      </c>
      <c r="BH104" s="81" t="str">
        <f t="shared" si="126"/>
        <v>#N/A</v>
      </c>
      <c r="BI104" s="82">
        <f t="shared" si="2"/>
        <v>1723.749161</v>
      </c>
    </row>
    <row r="105">
      <c r="A105" s="6"/>
      <c r="B105" s="83" t="s">
        <v>25</v>
      </c>
      <c r="C105" s="84" t="s">
        <v>30</v>
      </c>
      <c r="D105" s="84">
        <v>0.0</v>
      </c>
      <c r="E105" s="84" t="s">
        <v>25</v>
      </c>
      <c r="F105" s="95">
        <v>45704.0</v>
      </c>
      <c r="G105" s="87"/>
      <c r="H105" s="87" t="b">
        <f t="shared" si="3"/>
        <v>1</v>
      </c>
      <c r="I105" s="87" t="b">
        <f>if(iferror(match(B105,'Osallistujat ja seuranta'!$C$5:$C$24,0),0)&gt;0,TRUE,FALSE)</f>
        <v>1</v>
      </c>
      <c r="J105" s="87" t="b">
        <f>if(iferror(match(C105,'Osallistujat ja seuranta'!$C$5:$C$99,0),0)&gt;0,TRUE,FALSE)</f>
        <v>1</v>
      </c>
      <c r="K105" s="87" t="b">
        <f t="shared" si="4"/>
        <v>1</v>
      </c>
      <c r="L105" s="87" t="b">
        <f t="shared" si="5"/>
        <v>1</v>
      </c>
      <c r="M105" s="87" t="b">
        <f t="shared" si="6"/>
        <v>1</v>
      </c>
      <c r="N105" s="88">
        <f t="shared" si="7"/>
        <v>1</v>
      </c>
      <c r="O105" s="89">
        <f t="shared" si="69"/>
        <v>1623.721201</v>
      </c>
      <c r="P105" s="89">
        <f t="shared" si="70"/>
        <v>1574.189279</v>
      </c>
      <c r="Q105" s="90">
        <f t="shared" si="10"/>
        <v>49.53192262</v>
      </c>
      <c r="R105" s="89">
        <f t="shared" si="11"/>
        <v>1574.189279</v>
      </c>
      <c r="S105" s="88">
        <f t="shared" si="12"/>
        <v>1</v>
      </c>
      <c r="T105" s="88">
        <f t="shared" si="13"/>
        <v>-51.9703213</v>
      </c>
      <c r="U105" s="88">
        <f t="shared" si="14"/>
        <v>-52.17416542</v>
      </c>
      <c r="V105" s="91">
        <f t="shared" si="15"/>
        <v>0.5507852956</v>
      </c>
      <c r="W105" s="92">
        <f t="shared" si="16"/>
        <v>30.01276518</v>
      </c>
      <c r="X105" s="92">
        <f t="shared" si="17"/>
        <v>1.690739623</v>
      </c>
      <c r="Y105" s="92">
        <f>if(N105=1,(W105*(S105-V105))*'Säännöt ja ohjeet'!$B$54+X105,"")</f>
        <v>28.6550905</v>
      </c>
      <c r="Z105" s="92">
        <f t="shared" si="18"/>
        <v>0</v>
      </c>
      <c r="AA105" s="92">
        <f t="shared" si="19"/>
        <v>0.4492147044</v>
      </c>
      <c r="AB105" s="92">
        <f t="shared" si="20"/>
        <v>31.44423744</v>
      </c>
      <c r="AC105" s="92">
        <f t="shared" si="21"/>
        <v>1.814549754</v>
      </c>
      <c r="AD105" s="92">
        <f>if(N105=1,(AB105*(Z105-AA105))*'Säännöt ja ohjeet'!$B$54+AC105,"")</f>
        <v>-26.43587791</v>
      </c>
      <c r="AE105" s="93">
        <f t="shared" si="22"/>
        <v>11</v>
      </c>
      <c r="AF105" s="93">
        <f t="shared" si="23"/>
        <v>-9</v>
      </c>
      <c r="AG105" s="6"/>
      <c r="AH105" s="62"/>
      <c r="AI105" s="81">
        <f t="shared" ref="AI105:BH105" si="127">if($B105=AI$3,AI104+$Y105,if($C105=AI$3,AI104+$AD105,AI104))</f>
        <v>1204.770186</v>
      </c>
      <c r="AJ105" s="81">
        <f t="shared" si="127"/>
        <v>1874.988754</v>
      </c>
      <c r="AK105" s="81">
        <f t="shared" si="127"/>
        <v>2384.202354</v>
      </c>
      <c r="AL105" s="81">
        <f t="shared" si="127"/>
        <v>1625.954433</v>
      </c>
      <c r="AM105" s="81">
        <f t="shared" si="127"/>
        <v>1652.376292</v>
      </c>
      <c r="AN105" s="81">
        <f t="shared" si="127"/>
        <v>1382.822374</v>
      </c>
      <c r="AO105" s="81">
        <f t="shared" si="127"/>
        <v>2249.842673</v>
      </c>
      <c r="AP105" s="81">
        <f t="shared" si="127"/>
        <v>1547.753401</v>
      </c>
      <c r="AQ105" s="81">
        <f t="shared" si="127"/>
        <v>1207.188514</v>
      </c>
      <c r="AR105" s="81">
        <f t="shared" si="127"/>
        <v>2209.485769</v>
      </c>
      <c r="AS105" s="81">
        <f t="shared" si="127"/>
        <v>1917.754482</v>
      </c>
      <c r="AT105" s="81">
        <f t="shared" si="127"/>
        <v>2336.470627</v>
      </c>
      <c r="AU105" s="81">
        <f t="shared" si="127"/>
        <v>2245.808389</v>
      </c>
      <c r="AV105" s="81">
        <f t="shared" si="127"/>
        <v>1958.014047</v>
      </c>
      <c r="AW105" s="81">
        <f t="shared" si="127"/>
        <v>1015.463624</v>
      </c>
      <c r="AX105" s="81">
        <f t="shared" si="127"/>
        <v>2205.116746</v>
      </c>
      <c r="AY105" s="81">
        <f t="shared" si="127"/>
        <v>1335.441433</v>
      </c>
      <c r="AZ105" s="81">
        <f t="shared" si="127"/>
        <v>2316.469488</v>
      </c>
      <c r="BA105" s="81">
        <f t="shared" si="127"/>
        <v>2146.935902</v>
      </c>
      <c r="BB105" s="81">
        <f t="shared" si="127"/>
        <v>648.326675</v>
      </c>
      <c r="BC105" s="81">
        <f t="shared" si="127"/>
        <v>768.9760492</v>
      </c>
      <c r="BD105" s="81">
        <f t="shared" si="127"/>
        <v>1690.538553</v>
      </c>
      <c r="BE105" s="81" t="str">
        <f t="shared" si="127"/>
        <v>#N/A</v>
      </c>
      <c r="BF105" s="81" t="str">
        <f t="shared" si="127"/>
        <v>#N/A</v>
      </c>
      <c r="BG105" s="81" t="str">
        <f t="shared" si="127"/>
        <v>#N/A</v>
      </c>
      <c r="BH105" s="81" t="str">
        <f t="shared" si="127"/>
        <v>#N/A</v>
      </c>
      <c r="BI105" s="82">
        <f t="shared" si="2"/>
        <v>1723.850035</v>
      </c>
    </row>
    <row r="106">
      <c r="A106" s="6"/>
      <c r="B106" s="83" t="s">
        <v>19</v>
      </c>
      <c r="C106" s="84" t="s">
        <v>25</v>
      </c>
      <c r="D106" s="84">
        <v>2.0</v>
      </c>
      <c r="E106" s="84" t="s">
        <v>19</v>
      </c>
      <c r="F106" s="95">
        <v>45704.0</v>
      </c>
      <c r="G106" s="87"/>
      <c r="H106" s="87" t="b">
        <f t="shared" si="3"/>
        <v>1</v>
      </c>
      <c r="I106" s="87" t="b">
        <f>if(iferror(match(B106,'Osallistujat ja seuranta'!$C$5:$C$24,0),0)&gt;0,TRUE,FALSE)</f>
        <v>1</v>
      </c>
      <c r="J106" s="87" t="b">
        <f>if(iferror(match(C106,'Osallistujat ja seuranta'!$C$5:$C$99,0),0)&gt;0,TRUE,FALSE)</f>
        <v>1</v>
      </c>
      <c r="K106" s="87" t="b">
        <f t="shared" si="4"/>
        <v>1</v>
      </c>
      <c r="L106" s="87" t="b">
        <f t="shared" si="5"/>
        <v>1</v>
      </c>
      <c r="M106" s="87" t="b">
        <f t="shared" si="6"/>
        <v>1</v>
      </c>
      <c r="N106" s="88">
        <f t="shared" si="7"/>
        <v>1</v>
      </c>
      <c r="O106" s="89">
        <f t="shared" si="69"/>
        <v>1874.988754</v>
      </c>
      <c r="P106" s="89">
        <f t="shared" si="70"/>
        <v>1652.376292</v>
      </c>
      <c r="Q106" s="90">
        <f t="shared" si="10"/>
        <v>72.61246217</v>
      </c>
      <c r="R106" s="89">
        <f t="shared" si="11"/>
        <v>1802.376292</v>
      </c>
      <c r="S106" s="88">
        <f t="shared" si="12"/>
        <v>1</v>
      </c>
      <c r="T106" s="88">
        <f t="shared" si="13"/>
        <v>-50.83354489</v>
      </c>
      <c r="U106" s="88">
        <f t="shared" si="14"/>
        <v>-51.18144455</v>
      </c>
      <c r="V106" s="91">
        <f t="shared" si="15"/>
        <v>0.58610816</v>
      </c>
      <c r="W106" s="92">
        <f t="shared" si="16"/>
        <v>23.14521789</v>
      </c>
      <c r="X106" s="92">
        <f t="shared" si="17"/>
        <v>1.063511472</v>
      </c>
      <c r="Y106" s="92">
        <f>if(N106=1,(W106*(S106-V106))*'Säännöt ja ohjeet'!$B$54+X106,"")</f>
        <v>20.22274511</v>
      </c>
      <c r="Z106" s="92">
        <f t="shared" si="18"/>
        <v>0</v>
      </c>
      <c r="AA106" s="92">
        <f t="shared" si="19"/>
        <v>0.41389184</v>
      </c>
      <c r="AB106" s="92">
        <f t="shared" si="20"/>
        <v>29.1961011</v>
      </c>
      <c r="AC106" s="92">
        <f t="shared" si="21"/>
        <v>1.619120255</v>
      </c>
      <c r="AD106" s="92">
        <f>if(N106=1,(AB106*(Z106-AA106))*'Säännöt ja ohjeet'!$B$54+AC106,"")</f>
        <v>-22.54893576</v>
      </c>
      <c r="AE106" s="93">
        <f t="shared" si="22"/>
        <v>11</v>
      </c>
      <c r="AF106" s="93">
        <f t="shared" si="23"/>
        <v>-9</v>
      </c>
      <c r="AG106" s="6"/>
      <c r="AH106" s="62"/>
      <c r="AI106" s="81">
        <f t="shared" ref="AI106:BH106" si="128">if($B106=AI$3,AI105+$Y106,if($C106=AI$3,AI105+$AD106,AI105))</f>
        <v>1204.770186</v>
      </c>
      <c r="AJ106" s="81">
        <f t="shared" si="128"/>
        <v>1895.211499</v>
      </c>
      <c r="AK106" s="81">
        <f t="shared" si="128"/>
        <v>2384.202354</v>
      </c>
      <c r="AL106" s="81">
        <f t="shared" si="128"/>
        <v>1625.954433</v>
      </c>
      <c r="AM106" s="81">
        <f t="shared" si="128"/>
        <v>1629.827356</v>
      </c>
      <c r="AN106" s="81">
        <f t="shared" si="128"/>
        <v>1382.822374</v>
      </c>
      <c r="AO106" s="81">
        <f t="shared" si="128"/>
        <v>2249.842673</v>
      </c>
      <c r="AP106" s="81">
        <f t="shared" si="128"/>
        <v>1547.753401</v>
      </c>
      <c r="AQ106" s="81">
        <f t="shared" si="128"/>
        <v>1207.188514</v>
      </c>
      <c r="AR106" s="81">
        <f t="shared" si="128"/>
        <v>2209.485769</v>
      </c>
      <c r="AS106" s="81">
        <f t="shared" si="128"/>
        <v>1917.754482</v>
      </c>
      <c r="AT106" s="81">
        <f t="shared" si="128"/>
        <v>2336.470627</v>
      </c>
      <c r="AU106" s="81">
        <f t="shared" si="128"/>
        <v>2245.808389</v>
      </c>
      <c r="AV106" s="81">
        <f t="shared" si="128"/>
        <v>1958.014047</v>
      </c>
      <c r="AW106" s="81">
        <f t="shared" si="128"/>
        <v>1015.463624</v>
      </c>
      <c r="AX106" s="81">
        <f t="shared" si="128"/>
        <v>2205.116746</v>
      </c>
      <c r="AY106" s="81">
        <f t="shared" si="128"/>
        <v>1335.441433</v>
      </c>
      <c r="AZ106" s="81">
        <f t="shared" si="128"/>
        <v>2316.469488</v>
      </c>
      <c r="BA106" s="81">
        <f t="shared" si="128"/>
        <v>2146.935902</v>
      </c>
      <c r="BB106" s="81">
        <f t="shared" si="128"/>
        <v>648.326675</v>
      </c>
      <c r="BC106" s="81">
        <f t="shared" si="128"/>
        <v>768.9760492</v>
      </c>
      <c r="BD106" s="81">
        <f t="shared" si="128"/>
        <v>1690.538553</v>
      </c>
      <c r="BE106" s="81" t="str">
        <f t="shared" si="128"/>
        <v>#N/A</v>
      </c>
      <c r="BF106" s="81" t="str">
        <f t="shared" si="128"/>
        <v>#N/A</v>
      </c>
      <c r="BG106" s="81" t="str">
        <f t="shared" si="128"/>
        <v>#N/A</v>
      </c>
      <c r="BH106" s="81" t="str">
        <f t="shared" si="128"/>
        <v>#N/A</v>
      </c>
      <c r="BI106" s="82">
        <f t="shared" si="2"/>
        <v>1723.744299</v>
      </c>
    </row>
    <row r="107">
      <c r="A107" s="6"/>
      <c r="B107" s="83" t="s">
        <v>23</v>
      </c>
      <c r="C107" s="84" t="s">
        <v>26</v>
      </c>
      <c r="D107" s="84">
        <v>0.0</v>
      </c>
      <c r="E107" s="84" t="s">
        <v>23</v>
      </c>
      <c r="F107" s="95">
        <v>45704.0</v>
      </c>
      <c r="G107" s="87"/>
      <c r="H107" s="87" t="b">
        <f t="shared" si="3"/>
        <v>1</v>
      </c>
      <c r="I107" s="87" t="b">
        <f>if(iferror(match(B107,'Osallistujat ja seuranta'!$C$5:$C$24,0),0)&gt;0,TRUE,FALSE)</f>
        <v>1</v>
      </c>
      <c r="J107" s="87" t="b">
        <f>if(iferror(match(C107,'Osallistujat ja seuranta'!$C$5:$C$99,0),0)&gt;0,TRUE,FALSE)</f>
        <v>1</v>
      </c>
      <c r="K107" s="87" t="b">
        <f t="shared" si="4"/>
        <v>1</v>
      </c>
      <c r="L107" s="87" t="b">
        <f t="shared" si="5"/>
        <v>1</v>
      </c>
      <c r="M107" s="87" t="b">
        <f t="shared" si="6"/>
        <v>1</v>
      </c>
      <c r="N107" s="88">
        <f t="shared" si="7"/>
        <v>1</v>
      </c>
      <c r="O107" s="89">
        <f t="shared" si="69"/>
        <v>1625.954433</v>
      </c>
      <c r="P107" s="89">
        <f t="shared" si="70"/>
        <v>1382.822374</v>
      </c>
      <c r="Q107" s="90">
        <f t="shared" si="10"/>
        <v>243.1320584</v>
      </c>
      <c r="R107" s="89">
        <f t="shared" si="11"/>
        <v>1382.822374</v>
      </c>
      <c r="S107" s="88">
        <f t="shared" si="12"/>
        <v>1</v>
      </c>
      <c r="T107" s="88">
        <f t="shared" si="13"/>
        <v>-51.9609893</v>
      </c>
      <c r="U107" s="88">
        <f t="shared" si="14"/>
        <v>-52.91026578</v>
      </c>
      <c r="V107" s="91">
        <f t="shared" si="15"/>
        <v>0.7209696489</v>
      </c>
      <c r="W107" s="92">
        <f t="shared" si="16"/>
        <v>29.94881529</v>
      </c>
      <c r="X107" s="92">
        <f t="shared" si="17"/>
        <v>1.685157752</v>
      </c>
      <c r="Y107" s="92">
        <f>if(N107=1,(W107*(S107-V107))*'Säännöt ja ohjeet'!$B$54+X107,"")</f>
        <v>18.39841464</v>
      </c>
      <c r="Z107" s="92">
        <f t="shared" si="18"/>
        <v>0</v>
      </c>
      <c r="AA107" s="92">
        <f t="shared" si="19"/>
        <v>0.2790303511</v>
      </c>
      <c r="AB107" s="92">
        <f t="shared" si="20"/>
        <v>37.2058962</v>
      </c>
      <c r="AC107" s="92">
        <f t="shared" si="21"/>
        <v>2.292946163</v>
      </c>
      <c r="AD107" s="92">
        <f>if(N107=1,(AB107*(Z107-AA107))*'Säännöt ja ohjeet'!$B$54+AC107,"")</f>
        <v>-18.47020239</v>
      </c>
      <c r="AE107" s="93">
        <f t="shared" si="22"/>
        <v>7</v>
      </c>
      <c r="AF107" s="93">
        <f t="shared" si="23"/>
        <v>-5</v>
      </c>
      <c r="AG107" s="6"/>
      <c r="AH107" s="62"/>
      <c r="AI107" s="81">
        <f t="shared" ref="AI107:BH107" si="129">if($B107=AI$3,AI106+$Y107,if($C107=AI$3,AI106+$AD107,AI106))</f>
        <v>1204.770186</v>
      </c>
      <c r="AJ107" s="81">
        <f t="shared" si="129"/>
        <v>1895.211499</v>
      </c>
      <c r="AK107" s="81">
        <f t="shared" si="129"/>
        <v>2384.202354</v>
      </c>
      <c r="AL107" s="81">
        <f t="shared" si="129"/>
        <v>1644.352847</v>
      </c>
      <c r="AM107" s="81">
        <f t="shared" si="129"/>
        <v>1629.827356</v>
      </c>
      <c r="AN107" s="81">
        <f t="shared" si="129"/>
        <v>1364.352172</v>
      </c>
      <c r="AO107" s="81">
        <f t="shared" si="129"/>
        <v>2249.842673</v>
      </c>
      <c r="AP107" s="81">
        <f t="shared" si="129"/>
        <v>1547.753401</v>
      </c>
      <c r="AQ107" s="81">
        <f t="shared" si="129"/>
        <v>1207.188514</v>
      </c>
      <c r="AR107" s="81">
        <f t="shared" si="129"/>
        <v>2209.485769</v>
      </c>
      <c r="AS107" s="81">
        <f t="shared" si="129"/>
        <v>1917.754482</v>
      </c>
      <c r="AT107" s="81">
        <f t="shared" si="129"/>
        <v>2336.470627</v>
      </c>
      <c r="AU107" s="81">
        <f t="shared" si="129"/>
        <v>2245.808389</v>
      </c>
      <c r="AV107" s="81">
        <f t="shared" si="129"/>
        <v>1958.014047</v>
      </c>
      <c r="AW107" s="81">
        <f t="shared" si="129"/>
        <v>1015.463624</v>
      </c>
      <c r="AX107" s="81">
        <f t="shared" si="129"/>
        <v>2205.116746</v>
      </c>
      <c r="AY107" s="81">
        <f t="shared" si="129"/>
        <v>1335.441433</v>
      </c>
      <c r="AZ107" s="81">
        <f t="shared" si="129"/>
        <v>2316.469488</v>
      </c>
      <c r="BA107" s="81">
        <f t="shared" si="129"/>
        <v>2146.935902</v>
      </c>
      <c r="BB107" s="81">
        <f t="shared" si="129"/>
        <v>648.326675</v>
      </c>
      <c r="BC107" s="81">
        <f t="shared" si="129"/>
        <v>768.9760492</v>
      </c>
      <c r="BD107" s="81">
        <f t="shared" si="129"/>
        <v>1690.538553</v>
      </c>
      <c r="BE107" s="81" t="str">
        <f t="shared" si="129"/>
        <v>#N/A</v>
      </c>
      <c r="BF107" s="81" t="str">
        <f t="shared" si="129"/>
        <v>#N/A</v>
      </c>
      <c r="BG107" s="81" t="str">
        <f t="shared" si="129"/>
        <v>#N/A</v>
      </c>
      <c r="BH107" s="81" t="str">
        <f t="shared" si="129"/>
        <v>#N/A</v>
      </c>
      <c r="BI107" s="82">
        <f t="shared" si="2"/>
        <v>1723.741036</v>
      </c>
    </row>
    <row r="108">
      <c r="A108" s="6"/>
      <c r="B108" s="83" t="s">
        <v>19</v>
      </c>
      <c r="C108" s="84" t="s">
        <v>25</v>
      </c>
      <c r="D108" s="84">
        <v>2.0</v>
      </c>
      <c r="E108" s="84" t="s">
        <v>19</v>
      </c>
      <c r="F108" s="95">
        <v>45707.0</v>
      </c>
      <c r="G108" s="87"/>
      <c r="H108" s="87" t="b">
        <f t="shared" si="3"/>
        <v>1</v>
      </c>
      <c r="I108" s="87" t="b">
        <f>if(iferror(match(B108,'Osallistujat ja seuranta'!$C$5:$C$24,0),0)&gt;0,TRUE,FALSE)</f>
        <v>1</v>
      </c>
      <c r="J108" s="87" t="b">
        <f>if(iferror(match(C108,'Osallistujat ja seuranta'!$C$5:$C$99,0),0)&gt;0,TRUE,FALSE)</f>
        <v>1</v>
      </c>
      <c r="K108" s="87" t="b">
        <f t="shared" si="4"/>
        <v>1</v>
      </c>
      <c r="L108" s="87" t="b">
        <f t="shared" si="5"/>
        <v>1</v>
      </c>
      <c r="M108" s="87" t="b">
        <f t="shared" si="6"/>
        <v>1</v>
      </c>
      <c r="N108" s="88">
        <f t="shared" si="7"/>
        <v>1</v>
      </c>
      <c r="O108" s="89">
        <f t="shared" si="69"/>
        <v>1895.211499</v>
      </c>
      <c r="P108" s="89">
        <f t="shared" si="70"/>
        <v>1629.827356</v>
      </c>
      <c r="Q108" s="90">
        <f t="shared" si="10"/>
        <v>115.384143</v>
      </c>
      <c r="R108" s="89">
        <f t="shared" si="11"/>
        <v>1779.827356</v>
      </c>
      <c r="S108" s="88">
        <f t="shared" si="12"/>
        <v>1</v>
      </c>
      <c r="T108" s="88">
        <f t="shared" si="13"/>
        <v>-50.73349426</v>
      </c>
      <c r="U108" s="88">
        <f t="shared" si="14"/>
        <v>-51.28605432</v>
      </c>
      <c r="V108" s="91">
        <f t="shared" si="15"/>
        <v>0.6347293407</v>
      </c>
      <c r="W108" s="92">
        <f t="shared" si="16"/>
        <v>22.62192283</v>
      </c>
      <c r="X108" s="92">
        <f t="shared" si="17"/>
        <v>1.013236535</v>
      </c>
      <c r="Y108" s="92">
        <f>if(N108=1,(W108*(S108-V108))*'Säännöt ja ohjeet'!$B$54+X108,"")</f>
        <v>17.53948587</v>
      </c>
      <c r="Z108" s="92">
        <f t="shared" si="18"/>
        <v>0</v>
      </c>
      <c r="AA108" s="92">
        <f t="shared" si="19"/>
        <v>0.3652706593</v>
      </c>
      <c r="AB108" s="92">
        <f t="shared" si="20"/>
        <v>29.83803318</v>
      </c>
      <c r="AC108" s="92">
        <f t="shared" si="21"/>
        <v>1.675477617</v>
      </c>
      <c r="AD108" s="92">
        <f>if(N108=1,(AB108*(Z108-AA108))*'Säännöt ja ohjeet'!$B$54+AC108,"")</f>
        <v>-20.12243849</v>
      </c>
      <c r="AE108" s="93">
        <f t="shared" si="22"/>
        <v>10</v>
      </c>
      <c r="AF108" s="93">
        <f t="shared" si="23"/>
        <v>-8</v>
      </c>
      <c r="AG108" s="6"/>
      <c r="AH108" s="62"/>
      <c r="AI108" s="81">
        <f t="shared" ref="AI108:BH108" si="130">if($B108=AI$3,AI107+$Y108,if($C108=AI$3,AI107+$AD108,AI107))</f>
        <v>1204.770186</v>
      </c>
      <c r="AJ108" s="81">
        <f t="shared" si="130"/>
        <v>1912.750985</v>
      </c>
      <c r="AK108" s="81">
        <f t="shared" si="130"/>
        <v>2384.202354</v>
      </c>
      <c r="AL108" s="81">
        <f t="shared" si="130"/>
        <v>1644.352847</v>
      </c>
      <c r="AM108" s="81">
        <f t="shared" si="130"/>
        <v>1609.704918</v>
      </c>
      <c r="AN108" s="81">
        <f t="shared" si="130"/>
        <v>1364.352172</v>
      </c>
      <c r="AO108" s="81">
        <f t="shared" si="130"/>
        <v>2249.842673</v>
      </c>
      <c r="AP108" s="81">
        <f t="shared" si="130"/>
        <v>1547.753401</v>
      </c>
      <c r="AQ108" s="81">
        <f t="shared" si="130"/>
        <v>1207.188514</v>
      </c>
      <c r="AR108" s="81">
        <f t="shared" si="130"/>
        <v>2209.485769</v>
      </c>
      <c r="AS108" s="81">
        <f t="shared" si="130"/>
        <v>1917.754482</v>
      </c>
      <c r="AT108" s="81">
        <f t="shared" si="130"/>
        <v>2336.470627</v>
      </c>
      <c r="AU108" s="81">
        <f t="shared" si="130"/>
        <v>2245.808389</v>
      </c>
      <c r="AV108" s="81">
        <f t="shared" si="130"/>
        <v>1958.014047</v>
      </c>
      <c r="AW108" s="81">
        <f t="shared" si="130"/>
        <v>1015.463624</v>
      </c>
      <c r="AX108" s="81">
        <f t="shared" si="130"/>
        <v>2205.116746</v>
      </c>
      <c r="AY108" s="81">
        <f t="shared" si="130"/>
        <v>1335.441433</v>
      </c>
      <c r="AZ108" s="81">
        <f t="shared" si="130"/>
        <v>2316.469488</v>
      </c>
      <c r="BA108" s="81">
        <f t="shared" si="130"/>
        <v>2146.935902</v>
      </c>
      <c r="BB108" s="81">
        <f t="shared" si="130"/>
        <v>648.326675</v>
      </c>
      <c r="BC108" s="81">
        <f t="shared" si="130"/>
        <v>768.9760492</v>
      </c>
      <c r="BD108" s="81">
        <f t="shared" si="130"/>
        <v>1690.538553</v>
      </c>
      <c r="BE108" s="81" t="str">
        <f t="shared" si="130"/>
        <v>#N/A</v>
      </c>
      <c r="BF108" s="81" t="str">
        <f t="shared" si="130"/>
        <v>#N/A</v>
      </c>
      <c r="BG108" s="81" t="str">
        <f t="shared" si="130"/>
        <v>#N/A</v>
      </c>
      <c r="BH108" s="81" t="str">
        <f t="shared" si="130"/>
        <v>#N/A</v>
      </c>
      <c r="BI108" s="82">
        <f t="shared" si="2"/>
        <v>1723.623629</v>
      </c>
    </row>
    <row r="109">
      <c r="A109" s="6"/>
      <c r="B109" s="83" t="s">
        <v>25</v>
      </c>
      <c r="C109" s="84" t="s">
        <v>30</v>
      </c>
      <c r="D109" s="84">
        <v>0.0</v>
      </c>
      <c r="E109" s="84" t="s">
        <v>25</v>
      </c>
      <c r="F109" s="95">
        <v>45710.0</v>
      </c>
      <c r="G109" s="87"/>
      <c r="H109" s="87" t="b">
        <f t="shared" si="3"/>
        <v>1</v>
      </c>
      <c r="I109" s="87" t="b">
        <f>if(iferror(match(B109,'Osallistujat ja seuranta'!$C$5:$C$24,0),0)&gt;0,TRUE,FALSE)</f>
        <v>1</v>
      </c>
      <c r="J109" s="87" t="b">
        <f>if(iferror(match(C109,'Osallistujat ja seuranta'!$C$5:$C$99,0),0)&gt;0,TRUE,FALSE)</f>
        <v>1</v>
      </c>
      <c r="K109" s="87" t="b">
        <f t="shared" si="4"/>
        <v>1</v>
      </c>
      <c r="L109" s="87" t="b">
        <f t="shared" si="5"/>
        <v>1</v>
      </c>
      <c r="M109" s="87" t="b">
        <f t="shared" si="6"/>
        <v>1</v>
      </c>
      <c r="N109" s="88">
        <f t="shared" si="7"/>
        <v>1</v>
      </c>
      <c r="O109" s="89">
        <f t="shared" si="69"/>
        <v>1609.704918</v>
      </c>
      <c r="P109" s="89">
        <f t="shared" si="70"/>
        <v>1547.753401</v>
      </c>
      <c r="Q109" s="90">
        <f t="shared" si="10"/>
        <v>61.95151679</v>
      </c>
      <c r="R109" s="89">
        <f t="shared" si="11"/>
        <v>1547.753401</v>
      </c>
      <c r="S109" s="88">
        <f t="shared" si="12"/>
        <v>1</v>
      </c>
      <c r="T109" s="88">
        <f t="shared" si="13"/>
        <v>-52.02860878</v>
      </c>
      <c r="U109" s="88">
        <f t="shared" si="14"/>
        <v>-52.2805781</v>
      </c>
      <c r="V109" s="91">
        <f t="shared" si="15"/>
        <v>0.5626611578</v>
      </c>
      <c r="W109" s="92">
        <f t="shared" si="16"/>
        <v>30.4152963</v>
      </c>
      <c r="X109" s="92">
        <f t="shared" si="17"/>
        <v>1.725773482</v>
      </c>
      <c r="Y109" s="92">
        <f>if(N109=1,(W109*(S109-V109))*'Säännöt ja ohjeet'!$B$54+X109,"")</f>
        <v>28.32935442</v>
      </c>
      <c r="Z109" s="92">
        <f t="shared" si="18"/>
        <v>0</v>
      </c>
      <c r="AA109" s="92">
        <f t="shared" si="19"/>
        <v>0.4373388422</v>
      </c>
      <c r="AB109" s="92">
        <f t="shared" si="20"/>
        <v>32.2184296</v>
      </c>
      <c r="AC109" s="92">
        <f t="shared" si="21"/>
        <v>1.880632991</v>
      </c>
      <c r="AD109" s="92">
        <f>if(N109=1,(AB109*(Z109-AA109))*'Säännöt ja ohjeet'!$B$54+AC109,"")</f>
        <v>-26.30010841</v>
      </c>
      <c r="AE109" s="93">
        <f t="shared" si="22"/>
        <v>10</v>
      </c>
      <c r="AF109" s="93">
        <f t="shared" si="23"/>
        <v>-8</v>
      </c>
      <c r="AG109" s="6"/>
      <c r="AH109" s="62"/>
      <c r="AI109" s="81">
        <f t="shared" ref="AI109:BH109" si="131">if($B109=AI$3,AI108+$Y109,if($C109=AI$3,AI108+$AD109,AI108))</f>
        <v>1204.770186</v>
      </c>
      <c r="AJ109" s="81">
        <f t="shared" si="131"/>
        <v>1912.750985</v>
      </c>
      <c r="AK109" s="81">
        <f t="shared" si="131"/>
        <v>2384.202354</v>
      </c>
      <c r="AL109" s="81">
        <f t="shared" si="131"/>
        <v>1644.352847</v>
      </c>
      <c r="AM109" s="81">
        <f t="shared" si="131"/>
        <v>1638.034272</v>
      </c>
      <c r="AN109" s="81">
        <f t="shared" si="131"/>
        <v>1364.352172</v>
      </c>
      <c r="AO109" s="81">
        <f t="shared" si="131"/>
        <v>2249.842673</v>
      </c>
      <c r="AP109" s="81">
        <f t="shared" si="131"/>
        <v>1521.453293</v>
      </c>
      <c r="AQ109" s="81">
        <f t="shared" si="131"/>
        <v>1207.188514</v>
      </c>
      <c r="AR109" s="81">
        <f t="shared" si="131"/>
        <v>2209.485769</v>
      </c>
      <c r="AS109" s="81">
        <f t="shared" si="131"/>
        <v>1917.754482</v>
      </c>
      <c r="AT109" s="81">
        <f t="shared" si="131"/>
        <v>2336.470627</v>
      </c>
      <c r="AU109" s="81">
        <f t="shared" si="131"/>
        <v>2245.808389</v>
      </c>
      <c r="AV109" s="81">
        <f t="shared" si="131"/>
        <v>1958.014047</v>
      </c>
      <c r="AW109" s="81">
        <f t="shared" si="131"/>
        <v>1015.463624</v>
      </c>
      <c r="AX109" s="81">
        <f t="shared" si="131"/>
        <v>2205.116746</v>
      </c>
      <c r="AY109" s="81">
        <f t="shared" si="131"/>
        <v>1335.441433</v>
      </c>
      <c r="AZ109" s="81">
        <f t="shared" si="131"/>
        <v>2316.469488</v>
      </c>
      <c r="BA109" s="81">
        <f t="shared" si="131"/>
        <v>2146.935902</v>
      </c>
      <c r="BB109" s="81">
        <f t="shared" si="131"/>
        <v>648.326675</v>
      </c>
      <c r="BC109" s="81">
        <f t="shared" si="131"/>
        <v>768.9760492</v>
      </c>
      <c r="BD109" s="81">
        <f t="shared" si="131"/>
        <v>1690.538553</v>
      </c>
      <c r="BE109" s="81" t="str">
        <f t="shared" si="131"/>
        <v>#N/A</v>
      </c>
      <c r="BF109" s="81" t="str">
        <f t="shared" si="131"/>
        <v>#N/A</v>
      </c>
      <c r="BG109" s="81" t="str">
        <f t="shared" si="131"/>
        <v>#N/A</v>
      </c>
      <c r="BH109" s="81" t="str">
        <f t="shared" si="131"/>
        <v>#N/A</v>
      </c>
      <c r="BI109" s="82">
        <f t="shared" si="2"/>
        <v>1723.715867</v>
      </c>
    </row>
    <row r="110">
      <c r="A110" s="6"/>
      <c r="B110" s="83" t="s">
        <v>47</v>
      </c>
      <c r="C110" s="84" t="s">
        <v>25</v>
      </c>
      <c r="D110" s="84">
        <v>7.0</v>
      </c>
      <c r="E110" s="84" t="s">
        <v>25</v>
      </c>
      <c r="F110" s="95">
        <v>45711.0</v>
      </c>
      <c r="G110" s="87"/>
      <c r="H110" s="87" t="b">
        <f t="shared" si="3"/>
        <v>1</v>
      </c>
      <c r="I110" s="87" t="b">
        <f>if(iferror(match(B110,'Osallistujat ja seuranta'!$C$5:$C$24,0),0)&gt;0,TRUE,FALSE)</f>
        <v>1</v>
      </c>
      <c r="J110" s="87" t="b">
        <f>if(iferror(match(C110,'Osallistujat ja seuranta'!$C$5:$C$99,0),0)&gt;0,TRUE,FALSE)</f>
        <v>1</v>
      </c>
      <c r="K110" s="87" t="b">
        <f t="shared" si="4"/>
        <v>1</v>
      </c>
      <c r="L110" s="87" t="b">
        <f t="shared" si="5"/>
        <v>1</v>
      </c>
      <c r="M110" s="87" t="b">
        <f t="shared" si="6"/>
        <v>1</v>
      </c>
      <c r="N110" s="88">
        <f t="shared" si="7"/>
        <v>1</v>
      </c>
      <c r="O110" s="89">
        <f t="shared" si="69"/>
        <v>2146.935902</v>
      </c>
      <c r="P110" s="89">
        <f t="shared" si="70"/>
        <v>1638.034272</v>
      </c>
      <c r="Q110" s="90">
        <f t="shared" si="10"/>
        <v>-141.0983702</v>
      </c>
      <c r="R110" s="89">
        <f t="shared" si="11"/>
        <v>2288.034272</v>
      </c>
      <c r="S110" s="88">
        <f t="shared" si="12"/>
        <v>0</v>
      </c>
      <c r="T110" s="88">
        <f t="shared" si="13"/>
        <v>-49.35124678</v>
      </c>
      <c r="U110" s="88">
        <f t="shared" si="14"/>
        <v>-48.43754988</v>
      </c>
      <c r="V110" s="91">
        <f t="shared" si="15"/>
        <v>0.2862439346</v>
      </c>
      <c r="W110" s="92">
        <f t="shared" si="16"/>
        <v>16.49367858</v>
      </c>
      <c r="X110" s="92">
        <f t="shared" si="17"/>
        <v>0.4101934721</v>
      </c>
      <c r="Y110" s="92">
        <f>if(N110=1,(W110*(S110-V110))*'Säännöt ja ohjeet'!$B$54+X110,"")</f>
        <v>-9.032237436</v>
      </c>
      <c r="Z110" s="92">
        <f t="shared" si="18"/>
        <v>1</v>
      </c>
      <c r="AA110" s="92">
        <f t="shared" si="19"/>
        <v>0.7137560654</v>
      </c>
      <c r="AB110" s="92">
        <f t="shared" si="20"/>
        <v>29.6037896</v>
      </c>
      <c r="AC110" s="92">
        <f t="shared" si="21"/>
        <v>1.654965297</v>
      </c>
      <c r="AD110" s="92">
        <f>if(N110=1,(AB110*(Z110-AA110))*'Säännöt ja ohjeet'!$B$54+AC110,"")</f>
        <v>18.60277573</v>
      </c>
      <c r="AE110" s="93">
        <f t="shared" si="22"/>
        <v>-5</v>
      </c>
      <c r="AF110" s="93">
        <f t="shared" si="23"/>
        <v>7</v>
      </c>
      <c r="AG110" s="6"/>
      <c r="AH110" s="62"/>
      <c r="AI110" s="81">
        <f t="shared" ref="AI110:BH110" si="132">if($B110=AI$3,AI109+$Y110,if($C110=AI$3,AI109+$AD110,AI109))</f>
        <v>1204.770186</v>
      </c>
      <c r="AJ110" s="81">
        <f t="shared" si="132"/>
        <v>1912.750985</v>
      </c>
      <c r="AK110" s="81">
        <f t="shared" si="132"/>
        <v>2384.202354</v>
      </c>
      <c r="AL110" s="81">
        <f t="shared" si="132"/>
        <v>1644.352847</v>
      </c>
      <c r="AM110" s="81">
        <f t="shared" si="132"/>
        <v>1656.637048</v>
      </c>
      <c r="AN110" s="81">
        <f t="shared" si="132"/>
        <v>1364.352172</v>
      </c>
      <c r="AO110" s="81">
        <f t="shared" si="132"/>
        <v>2249.842673</v>
      </c>
      <c r="AP110" s="81">
        <f t="shared" si="132"/>
        <v>1521.453293</v>
      </c>
      <c r="AQ110" s="81">
        <f t="shared" si="132"/>
        <v>1207.188514</v>
      </c>
      <c r="AR110" s="81">
        <f t="shared" si="132"/>
        <v>2209.485769</v>
      </c>
      <c r="AS110" s="81">
        <f t="shared" si="132"/>
        <v>1917.754482</v>
      </c>
      <c r="AT110" s="81">
        <f t="shared" si="132"/>
        <v>2336.470627</v>
      </c>
      <c r="AU110" s="81">
        <f t="shared" si="132"/>
        <v>2245.808389</v>
      </c>
      <c r="AV110" s="81">
        <f t="shared" si="132"/>
        <v>1958.014047</v>
      </c>
      <c r="AW110" s="81">
        <f t="shared" si="132"/>
        <v>1015.463624</v>
      </c>
      <c r="AX110" s="81">
        <f t="shared" si="132"/>
        <v>2205.116746</v>
      </c>
      <c r="AY110" s="81">
        <f t="shared" si="132"/>
        <v>1335.441433</v>
      </c>
      <c r="AZ110" s="81">
        <f t="shared" si="132"/>
        <v>2316.469488</v>
      </c>
      <c r="BA110" s="81">
        <f t="shared" si="132"/>
        <v>2137.903665</v>
      </c>
      <c r="BB110" s="81">
        <f t="shared" si="132"/>
        <v>648.326675</v>
      </c>
      <c r="BC110" s="81">
        <f t="shared" si="132"/>
        <v>768.9760492</v>
      </c>
      <c r="BD110" s="81">
        <f t="shared" si="132"/>
        <v>1690.538553</v>
      </c>
      <c r="BE110" s="81" t="str">
        <f t="shared" si="132"/>
        <v>#N/A</v>
      </c>
      <c r="BF110" s="81" t="str">
        <f t="shared" si="132"/>
        <v>#N/A</v>
      </c>
      <c r="BG110" s="81" t="str">
        <f t="shared" si="132"/>
        <v>#N/A</v>
      </c>
      <c r="BH110" s="81" t="str">
        <f t="shared" si="132"/>
        <v>#N/A</v>
      </c>
      <c r="BI110" s="82">
        <f t="shared" si="2"/>
        <v>1724.150892</v>
      </c>
    </row>
    <row r="111">
      <c r="A111" s="6"/>
      <c r="B111" s="83" t="s">
        <v>23</v>
      </c>
      <c r="C111" s="84" t="s">
        <v>26</v>
      </c>
      <c r="D111" s="84">
        <v>0.0</v>
      </c>
      <c r="E111" s="84" t="s">
        <v>23</v>
      </c>
      <c r="F111" s="95">
        <v>45713.0</v>
      </c>
      <c r="G111" s="87"/>
      <c r="H111" s="87" t="b">
        <f t="shared" si="3"/>
        <v>1</v>
      </c>
      <c r="I111" s="87" t="b">
        <f>if(iferror(match(B111,'Osallistujat ja seuranta'!$C$5:$C$24,0),0)&gt;0,TRUE,FALSE)</f>
        <v>1</v>
      </c>
      <c r="J111" s="87" t="b">
        <f>if(iferror(match(C111,'Osallistujat ja seuranta'!$C$5:$C$99,0),0)&gt;0,TRUE,FALSE)</f>
        <v>1</v>
      </c>
      <c r="K111" s="87" t="b">
        <f t="shared" si="4"/>
        <v>1</v>
      </c>
      <c r="L111" s="87" t="b">
        <f t="shared" si="5"/>
        <v>1</v>
      </c>
      <c r="M111" s="87" t="b">
        <f t="shared" si="6"/>
        <v>1</v>
      </c>
      <c r="N111" s="88">
        <f t="shared" si="7"/>
        <v>1</v>
      </c>
      <c r="O111" s="89">
        <f t="shared" si="69"/>
        <v>1644.352847</v>
      </c>
      <c r="P111" s="89">
        <f t="shared" si="70"/>
        <v>1364.352172</v>
      </c>
      <c r="Q111" s="90">
        <f t="shared" si="10"/>
        <v>280.0006755</v>
      </c>
      <c r="R111" s="89">
        <f t="shared" si="11"/>
        <v>1364.352172</v>
      </c>
      <c r="S111" s="88">
        <f t="shared" si="12"/>
        <v>1</v>
      </c>
      <c r="T111" s="88">
        <f t="shared" si="13"/>
        <v>-51.88363068</v>
      </c>
      <c r="U111" s="88">
        <f t="shared" si="14"/>
        <v>-52.97738141</v>
      </c>
      <c r="V111" s="91">
        <f t="shared" si="15"/>
        <v>0.7490873501</v>
      </c>
      <c r="W111" s="92">
        <f t="shared" si="16"/>
        <v>29.42391555</v>
      </c>
      <c r="X111" s="92">
        <f t="shared" si="17"/>
        <v>1.639173048</v>
      </c>
      <c r="Y111" s="92">
        <f>if(N111=1,(W111*(S111-V111))*'Säännöt ja ohjeet'!$B$54+X111,"")</f>
        <v>16.40483829</v>
      </c>
      <c r="Z111" s="92">
        <f t="shared" si="18"/>
        <v>0</v>
      </c>
      <c r="AA111" s="92">
        <f t="shared" si="19"/>
        <v>0.2509126499</v>
      </c>
      <c r="AB111" s="92">
        <f t="shared" si="20"/>
        <v>37.78106172</v>
      </c>
      <c r="AC111" s="92">
        <f t="shared" si="21"/>
        <v>2.339121237</v>
      </c>
      <c r="AD111" s="92">
        <f>if(N111=1,(AB111*(Z111-AA111))*'Säännöt ja ohjeet'!$B$54+AC111,"")</f>
        <v>-16.62037139</v>
      </c>
      <c r="AE111" s="93">
        <f t="shared" si="22"/>
        <v>6</v>
      </c>
      <c r="AF111" s="93">
        <f t="shared" si="23"/>
        <v>-4</v>
      </c>
      <c r="AG111" s="6"/>
      <c r="AH111" s="62"/>
      <c r="AI111" s="81">
        <f t="shared" ref="AI111:BH111" si="133">if($B111=AI$3,AI110+$Y111,if($C111=AI$3,AI110+$AD111,AI110))</f>
        <v>1204.770186</v>
      </c>
      <c r="AJ111" s="81">
        <f t="shared" si="133"/>
        <v>1912.750985</v>
      </c>
      <c r="AK111" s="81">
        <f t="shared" si="133"/>
        <v>2384.202354</v>
      </c>
      <c r="AL111" s="81">
        <f t="shared" si="133"/>
        <v>1660.757686</v>
      </c>
      <c r="AM111" s="81">
        <f t="shared" si="133"/>
        <v>1656.637048</v>
      </c>
      <c r="AN111" s="81">
        <f t="shared" si="133"/>
        <v>1347.7318</v>
      </c>
      <c r="AO111" s="81">
        <f t="shared" si="133"/>
        <v>2249.842673</v>
      </c>
      <c r="AP111" s="81">
        <f t="shared" si="133"/>
        <v>1521.453293</v>
      </c>
      <c r="AQ111" s="81">
        <f t="shared" si="133"/>
        <v>1207.188514</v>
      </c>
      <c r="AR111" s="81">
        <f t="shared" si="133"/>
        <v>2209.485769</v>
      </c>
      <c r="AS111" s="81">
        <f t="shared" si="133"/>
        <v>1917.754482</v>
      </c>
      <c r="AT111" s="81">
        <f t="shared" si="133"/>
        <v>2336.470627</v>
      </c>
      <c r="AU111" s="81">
        <f t="shared" si="133"/>
        <v>2245.808389</v>
      </c>
      <c r="AV111" s="81">
        <f t="shared" si="133"/>
        <v>1958.014047</v>
      </c>
      <c r="AW111" s="81">
        <f t="shared" si="133"/>
        <v>1015.463624</v>
      </c>
      <c r="AX111" s="81">
        <f t="shared" si="133"/>
        <v>2205.116746</v>
      </c>
      <c r="AY111" s="81">
        <f t="shared" si="133"/>
        <v>1335.441433</v>
      </c>
      <c r="AZ111" s="81">
        <f t="shared" si="133"/>
        <v>2316.469488</v>
      </c>
      <c r="BA111" s="81">
        <f t="shared" si="133"/>
        <v>2137.903665</v>
      </c>
      <c r="BB111" s="81">
        <f t="shared" si="133"/>
        <v>648.326675</v>
      </c>
      <c r="BC111" s="81">
        <f t="shared" si="133"/>
        <v>768.9760492</v>
      </c>
      <c r="BD111" s="81">
        <f t="shared" si="133"/>
        <v>1690.538553</v>
      </c>
      <c r="BE111" s="81" t="str">
        <f t="shared" si="133"/>
        <v>#N/A</v>
      </c>
      <c r="BF111" s="81" t="str">
        <f t="shared" si="133"/>
        <v>#N/A</v>
      </c>
      <c r="BG111" s="81" t="str">
        <f t="shared" si="133"/>
        <v>#N/A</v>
      </c>
      <c r="BH111" s="81" t="str">
        <f t="shared" si="133"/>
        <v>#N/A</v>
      </c>
      <c r="BI111" s="82">
        <f t="shared" si="2"/>
        <v>1724.141095</v>
      </c>
    </row>
    <row r="112">
      <c r="A112" s="6"/>
      <c r="B112" s="83" t="s">
        <v>19</v>
      </c>
      <c r="C112" s="84" t="s">
        <v>23</v>
      </c>
      <c r="D112" s="84">
        <v>1.0</v>
      </c>
      <c r="E112" s="84" t="s">
        <v>23</v>
      </c>
      <c r="F112" s="95">
        <v>45714.0</v>
      </c>
      <c r="G112" s="87"/>
      <c r="H112" s="87" t="b">
        <f t="shared" si="3"/>
        <v>1</v>
      </c>
      <c r="I112" s="87" t="b">
        <f>if(iferror(match(B112,'Osallistujat ja seuranta'!$C$5:$C$24,0),0)&gt;0,TRUE,FALSE)</f>
        <v>1</v>
      </c>
      <c r="J112" s="87" t="b">
        <f>if(iferror(match(C112,'Osallistujat ja seuranta'!$C$5:$C$99,0),0)&gt;0,TRUE,FALSE)</f>
        <v>1</v>
      </c>
      <c r="K112" s="87" t="b">
        <f t="shared" si="4"/>
        <v>1</v>
      </c>
      <c r="L112" s="87" t="b">
        <f t="shared" si="5"/>
        <v>1</v>
      </c>
      <c r="M112" s="87" t="b">
        <f t="shared" si="6"/>
        <v>1</v>
      </c>
      <c r="N112" s="88">
        <f t="shared" si="7"/>
        <v>1</v>
      </c>
      <c r="O112" s="89">
        <f t="shared" si="69"/>
        <v>1912.750985</v>
      </c>
      <c r="P112" s="89">
        <f t="shared" si="70"/>
        <v>1660.757686</v>
      </c>
      <c r="Q112" s="90">
        <f t="shared" si="10"/>
        <v>201.9932996</v>
      </c>
      <c r="R112" s="89">
        <f t="shared" si="11"/>
        <v>1710.757686</v>
      </c>
      <c r="S112" s="88">
        <f t="shared" si="12"/>
        <v>0</v>
      </c>
      <c r="T112" s="88">
        <f t="shared" si="13"/>
        <v>-50.64554557</v>
      </c>
      <c r="U112" s="88">
        <f t="shared" si="14"/>
        <v>-51.59708855</v>
      </c>
      <c r="V112" s="91">
        <f t="shared" si="15"/>
        <v>0.7214253769</v>
      </c>
      <c r="W112" s="92">
        <f t="shared" si="16"/>
        <v>22.17170477</v>
      </c>
      <c r="X112" s="92">
        <f t="shared" si="17"/>
        <v>0.9696967676</v>
      </c>
      <c r="Y112" s="92">
        <f>if(N112=1,(W112*(S112-V112))*'Säännöt ja ohjeet'!$B$54+X112,"")</f>
        <v>-31.02076418</v>
      </c>
      <c r="Z112" s="92">
        <f t="shared" si="18"/>
        <v>1</v>
      </c>
      <c r="AA112" s="92">
        <f t="shared" si="19"/>
        <v>0.2785746231</v>
      </c>
      <c r="AB112" s="92">
        <f t="shared" si="20"/>
        <v>28.95883302</v>
      </c>
      <c r="AC112" s="92">
        <f t="shared" si="21"/>
        <v>1.598173506</v>
      </c>
      <c r="AD112" s="92">
        <f>if(N112=1,(AB112*(Z112-AA112))*'Säännöt ja ohjeet'!$B$54+AC112,"")</f>
        <v>43.38144757</v>
      </c>
      <c r="AE112" s="93">
        <f t="shared" si="22"/>
        <v>-12</v>
      </c>
      <c r="AF112" s="93">
        <f t="shared" si="23"/>
        <v>14</v>
      </c>
      <c r="AG112" s="6"/>
      <c r="AH112" s="62"/>
      <c r="AI112" s="81">
        <f t="shared" ref="AI112:BH112" si="134">if($B112=AI$3,AI111+$Y112,if($C112=AI$3,AI111+$AD112,AI111))</f>
        <v>1204.770186</v>
      </c>
      <c r="AJ112" s="81">
        <f t="shared" si="134"/>
        <v>1881.730221</v>
      </c>
      <c r="AK112" s="81">
        <f t="shared" si="134"/>
        <v>2384.202354</v>
      </c>
      <c r="AL112" s="81">
        <f t="shared" si="134"/>
        <v>1704.139133</v>
      </c>
      <c r="AM112" s="81">
        <f t="shared" si="134"/>
        <v>1656.637048</v>
      </c>
      <c r="AN112" s="81">
        <f t="shared" si="134"/>
        <v>1347.7318</v>
      </c>
      <c r="AO112" s="81">
        <f t="shared" si="134"/>
        <v>2249.842673</v>
      </c>
      <c r="AP112" s="81">
        <f t="shared" si="134"/>
        <v>1521.453293</v>
      </c>
      <c r="AQ112" s="81">
        <f t="shared" si="134"/>
        <v>1207.188514</v>
      </c>
      <c r="AR112" s="81">
        <f t="shared" si="134"/>
        <v>2209.485769</v>
      </c>
      <c r="AS112" s="81">
        <f t="shared" si="134"/>
        <v>1917.754482</v>
      </c>
      <c r="AT112" s="81">
        <f t="shared" si="134"/>
        <v>2336.470627</v>
      </c>
      <c r="AU112" s="81">
        <f t="shared" si="134"/>
        <v>2245.808389</v>
      </c>
      <c r="AV112" s="81">
        <f t="shared" si="134"/>
        <v>1958.014047</v>
      </c>
      <c r="AW112" s="81">
        <f t="shared" si="134"/>
        <v>1015.463624</v>
      </c>
      <c r="AX112" s="81">
        <f t="shared" si="134"/>
        <v>2205.116746</v>
      </c>
      <c r="AY112" s="81">
        <f t="shared" si="134"/>
        <v>1335.441433</v>
      </c>
      <c r="AZ112" s="81">
        <f t="shared" si="134"/>
        <v>2316.469488</v>
      </c>
      <c r="BA112" s="81">
        <f t="shared" si="134"/>
        <v>2137.903665</v>
      </c>
      <c r="BB112" s="81">
        <f t="shared" si="134"/>
        <v>648.326675</v>
      </c>
      <c r="BC112" s="81">
        <f t="shared" si="134"/>
        <v>768.9760492</v>
      </c>
      <c r="BD112" s="81">
        <f t="shared" si="134"/>
        <v>1690.538553</v>
      </c>
      <c r="BE112" s="81" t="str">
        <f t="shared" si="134"/>
        <v>#N/A</v>
      </c>
      <c r="BF112" s="81" t="str">
        <f t="shared" si="134"/>
        <v>#N/A</v>
      </c>
      <c r="BG112" s="81" t="str">
        <f t="shared" si="134"/>
        <v>#N/A</v>
      </c>
      <c r="BH112" s="81" t="str">
        <f t="shared" si="134"/>
        <v>#N/A</v>
      </c>
      <c r="BI112" s="82">
        <f t="shared" si="2"/>
        <v>1724.702944</v>
      </c>
    </row>
    <row r="113">
      <c r="A113" s="6"/>
      <c r="B113" s="83" t="s">
        <v>25</v>
      </c>
      <c r="C113" s="84" t="s">
        <v>26</v>
      </c>
      <c r="D113" s="84">
        <v>0.0</v>
      </c>
      <c r="E113" s="84" t="s">
        <v>25</v>
      </c>
      <c r="F113" s="95">
        <v>45714.0</v>
      </c>
      <c r="G113" s="87"/>
      <c r="H113" s="87" t="b">
        <f t="shared" si="3"/>
        <v>1</v>
      </c>
      <c r="I113" s="87" t="b">
        <f>if(iferror(match(B113,'Osallistujat ja seuranta'!$C$5:$C$24,0),0)&gt;0,TRUE,FALSE)</f>
        <v>1</v>
      </c>
      <c r="J113" s="87" t="b">
        <f>if(iferror(match(C113,'Osallistujat ja seuranta'!$C$5:$C$99,0),0)&gt;0,TRUE,FALSE)</f>
        <v>1</v>
      </c>
      <c r="K113" s="87" t="b">
        <f t="shared" si="4"/>
        <v>1</v>
      </c>
      <c r="L113" s="87" t="b">
        <f t="shared" si="5"/>
        <v>1</v>
      </c>
      <c r="M113" s="87" t="b">
        <f t="shared" si="6"/>
        <v>1</v>
      </c>
      <c r="N113" s="88">
        <f t="shared" si="7"/>
        <v>1</v>
      </c>
      <c r="O113" s="89">
        <f t="shared" si="69"/>
        <v>1656.637048</v>
      </c>
      <c r="P113" s="89">
        <f t="shared" si="70"/>
        <v>1347.7318</v>
      </c>
      <c r="Q113" s="90">
        <f t="shared" si="10"/>
        <v>308.9052475</v>
      </c>
      <c r="R113" s="89">
        <f t="shared" si="11"/>
        <v>1347.7318</v>
      </c>
      <c r="S113" s="88">
        <f t="shared" si="12"/>
        <v>1</v>
      </c>
      <c r="T113" s="88">
        <f t="shared" si="13"/>
        <v>-51.83150001</v>
      </c>
      <c r="U113" s="88">
        <f t="shared" si="14"/>
        <v>-53.03723008</v>
      </c>
      <c r="V113" s="91">
        <f t="shared" si="15"/>
        <v>0.7695425625</v>
      </c>
      <c r="W113" s="92">
        <f t="shared" si="16"/>
        <v>29.07539304</v>
      </c>
      <c r="X113" s="92">
        <f t="shared" si="17"/>
        <v>1.608471701</v>
      </c>
      <c r="Y113" s="92">
        <f>if(N113=1,(W113*(S113-V113))*'Säännöt ja ohjeet'!$B$54+X113,"")</f>
        <v>15.00975285</v>
      </c>
      <c r="Z113" s="92">
        <f t="shared" si="18"/>
        <v>0</v>
      </c>
      <c r="AA113" s="92">
        <f t="shared" si="19"/>
        <v>0.2304574375</v>
      </c>
      <c r="AB113" s="92">
        <f t="shared" si="20"/>
        <v>38.30144643</v>
      </c>
      <c r="AC113" s="92">
        <f t="shared" si="21"/>
        <v>2.380671852</v>
      </c>
      <c r="AD113" s="92">
        <f>if(N113=1,(AB113*(Z113-AA113))*'Säännöt ja ohjeet'!$B$54+AC113,"")</f>
        <v>-15.27303454</v>
      </c>
      <c r="AE113" s="93">
        <f t="shared" si="22"/>
        <v>5</v>
      </c>
      <c r="AF113" s="93">
        <f t="shared" si="23"/>
        <v>-3</v>
      </c>
      <c r="AG113" s="6"/>
      <c r="AH113" s="62"/>
      <c r="AI113" s="81">
        <f t="shared" ref="AI113:BH113" si="135">if($B113=AI$3,AI112+$Y113,if($C113=AI$3,AI112+$AD113,AI112))</f>
        <v>1204.770186</v>
      </c>
      <c r="AJ113" s="81">
        <f t="shared" si="135"/>
        <v>1881.730221</v>
      </c>
      <c r="AK113" s="81">
        <f t="shared" si="135"/>
        <v>2384.202354</v>
      </c>
      <c r="AL113" s="81">
        <f t="shared" si="135"/>
        <v>1704.139133</v>
      </c>
      <c r="AM113" s="81">
        <f t="shared" si="135"/>
        <v>1671.646801</v>
      </c>
      <c r="AN113" s="81">
        <f t="shared" si="135"/>
        <v>1332.458766</v>
      </c>
      <c r="AO113" s="81">
        <f t="shared" si="135"/>
        <v>2249.842673</v>
      </c>
      <c r="AP113" s="81">
        <f t="shared" si="135"/>
        <v>1521.453293</v>
      </c>
      <c r="AQ113" s="81">
        <f t="shared" si="135"/>
        <v>1207.188514</v>
      </c>
      <c r="AR113" s="81">
        <f t="shared" si="135"/>
        <v>2209.485769</v>
      </c>
      <c r="AS113" s="81">
        <f t="shared" si="135"/>
        <v>1917.754482</v>
      </c>
      <c r="AT113" s="81">
        <f t="shared" si="135"/>
        <v>2336.470627</v>
      </c>
      <c r="AU113" s="81">
        <f t="shared" si="135"/>
        <v>2245.808389</v>
      </c>
      <c r="AV113" s="81">
        <f t="shared" si="135"/>
        <v>1958.014047</v>
      </c>
      <c r="AW113" s="81">
        <f t="shared" si="135"/>
        <v>1015.463624</v>
      </c>
      <c r="AX113" s="81">
        <f t="shared" si="135"/>
        <v>2205.116746</v>
      </c>
      <c r="AY113" s="81">
        <f t="shared" si="135"/>
        <v>1335.441433</v>
      </c>
      <c r="AZ113" s="81">
        <f t="shared" si="135"/>
        <v>2316.469488</v>
      </c>
      <c r="BA113" s="81">
        <f t="shared" si="135"/>
        <v>2137.903665</v>
      </c>
      <c r="BB113" s="81">
        <f t="shared" si="135"/>
        <v>648.326675</v>
      </c>
      <c r="BC113" s="81">
        <f t="shared" si="135"/>
        <v>768.9760492</v>
      </c>
      <c r="BD113" s="81">
        <f t="shared" si="135"/>
        <v>1690.538553</v>
      </c>
      <c r="BE113" s="81" t="str">
        <f t="shared" si="135"/>
        <v>#N/A</v>
      </c>
      <c r="BF113" s="81" t="str">
        <f t="shared" si="135"/>
        <v>#N/A</v>
      </c>
      <c r="BG113" s="81" t="str">
        <f t="shared" si="135"/>
        <v>#N/A</v>
      </c>
      <c r="BH113" s="81" t="str">
        <f t="shared" si="135"/>
        <v>#N/A</v>
      </c>
      <c r="BI113" s="82">
        <f t="shared" si="2"/>
        <v>1724.690977</v>
      </c>
    </row>
    <row r="114">
      <c r="A114" s="6"/>
      <c r="B114" s="83"/>
      <c r="C114" s="84"/>
      <c r="D114" s="84"/>
      <c r="E114" s="84"/>
      <c r="F114" s="95"/>
      <c r="G114" s="87"/>
      <c r="H114" s="87" t="b">
        <f t="shared" si="3"/>
        <v>0</v>
      </c>
      <c r="I114" s="87" t="b">
        <f>if(iferror(match(B114,'Osallistujat ja seuranta'!$C$5:$C$24,0),0)&gt;0,TRUE,FALSE)</f>
        <v>0</v>
      </c>
      <c r="J114" s="87" t="b">
        <f>if(iferror(match(C114,'Osallistujat ja seuranta'!$C$5:$C$99,0),0)&gt;0,TRUE,FALSE)</f>
        <v>0</v>
      </c>
      <c r="K114" s="87" t="b">
        <f t="shared" si="4"/>
        <v>0</v>
      </c>
      <c r="L114" s="87" t="b">
        <f t="shared" si="5"/>
        <v>1</v>
      </c>
      <c r="M114" s="87" t="b">
        <f t="shared" si="6"/>
        <v>0</v>
      </c>
      <c r="N114" s="88" t="str">
        <f t="shared" si="7"/>
        <v/>
      </c>
      <c r="O114" s="89" t="str">
        <f t="shared" si="69"/>
        <v/>
      </c>
      <c r="P114" s="89" t="str">
        <f t="shared" si="70"/>
        <v/>
      </c>
      <c r="Q114" s="90" t="str">
        <f t="shared" si="10"/>
        <v/>
      </c>
      <c r="R114" s="88" t="str">
        <f t="shared" si="11"/>
        <v/>
      </c>
      <c r="S114" s="88">
        <f t="shared" si="12"/>
        <v>1</v>
      </c>
      <c r="T114" s="88">
        <f t="shared" si="13"/>
        <v>-56.71174423</v>
      </c>
      <c r="U114" s="88">
        <f t="shared" si="14"/>
        <v>-56.71174423</v>
      </c>
      <c r="V114" s="91" t="str">
        <f t="shared" si="15"/>
        <v/>
      </c>
      <c r="W114" s="92">
        <f t="shared" si="16"/>
        <v>88.71035368</v>
      </c>
      <c r="X114" s="92">
        <f t="shared" si="17"/>
        <v>5.75</v>
      </c>
      <c r="Y114" s="92" t="str">
        <f>if(N114=1,(W114*(S114-V114))*'Säännöt ja ohjeet'!$B$54+X114,"")</f>
        <v/>
      </c>
      <c r="Z114" s="92">
        <f t="shared" si="18"/>
        <v>0</v>
      </c>
      <c r="AA114" s="92">
        <f t="shared" si="19"/>
        <v>1</v>
      </c>
      <c r="AB114" s="92">
        <f t="shared" si="20"/>
        <v>88.71035368</v>
      </c>
      <c r="AC114" s="92">
        <f t="shared" si="21"/>
        <v>5.75</v>
      </c>
      <c r="AD114" s="92" t="str">
        <f>if(N114=1,(AB114*(Z114-AA114))*'Säännöt ja ohjeet'!$B$54+AC114,"")</f>
        <v/>
      </c>
      <c r="AE114" s="93">
        <f t="shared" si="22"/>
        <v>11</v>
      </c>
      <c r="AF114" s="93">
        <f t="shared" si="23"/>
        <v>11</v>
      </c>
      <c r="AG114" s="6"/>
      <c r="AH114" s="62"/>
      <c r="AI114" s="81">
        <f t="shared" ref="AI114:BH114" si="136">if($B114=AI$3,AI113+$Y114,if($C114=AI$3,AI113+$AD114,AI113))</f>
        <v>1204.770186</v>
      </c>
      <c r="AJ114" s="81">
        <f t="shared" si="136"/>
        <v>1881.730221</v>
      </c>
      <c r="AK114" s="81">
        <f t="shared" si="136"/>
        <v>2384.202354</v>
      </c>
      <c r="AL114" s="81">
        <f t="shared" si="136"/>
        <v>1704.139133</v>
      </c>
      <c r="AM114" s="81">
        <f t="shared" si="136"/>
        <v>1671.646801</v>
      </c>
      <c r="AN114" s="81">
        <f t="shared" si="136"/>
        <v>1332.458766</v>
      </c>
      <c r="AO114" s="81">
        <f t="shared" si="136"/>
        <v>2249.842673</v>
      </c>
      <c r="AP114" s="81">
        <f t="shared" si="136"/>
        <v>1521.453293</v>
      </c>
      <c r="AQ114" s="81">
        <f t="shared" si="136"/>
        <v>1207.188514</v>
      </c>
      <c r="AR114" s="81">
        <f t="shared" si="136"/>
        <v>2209.485769</v>
      </c>
      <c r="AS114" s="81">
        <f t="shared" si="136"/>
        <v>1917.754482</v>
      </c>
      <c r="AT114" s="81">
        <f t="shared" si="136"/>
        <v>2336.470627</v>
      </c>
      <c r="AU114" s="81">
        <f t="shared" si="136"/>
        <v>2245.808389</v>
      </c>
      <c r="AV114" s="81">
        <f t="shared" si="136"/>
        <v>1958.014047</v>
      </c>
      <c r="AW114" s="81">
        <f t="shared" si="136"/>
        <v>1015.463624</v>
      </c>
      <c r="AX114" s="81">
        <f t="shared" si="136"/>
        <v>2205.116746</v>
      </c>
      <c r="AY114" s="81">
        <f t="shared" si="136"/>
        <v>1335.441433</v>
      </c>
      <c r="AZ114" s="81">
        <f t="shared" si="136"/>
        <v>2316.469488</v>
      </c>
      <c r="BA114" s="81">
        <f t="shared" si="136"/>
        <v>2137.903665</v>
      </c>
      <c r="BB114" s="81">
        <f t="shared" si="136"/>
        <v>648.326675</v>
      </c>
      <c r="BC114" s="81">
        <f t="shared" si="136"/>
        <v>768.9760492</v>
      </c>
      <c r="BD114" s="81">
        <f t="shared" si="136"/>
        <v>1690.538553</v>
      </c>
      <c r="BE114" s="81" t="str">
        <f t="shared" si="136"/>
        <v>#N/A</v>
      </c>
      <c r="BF114" s="81" t="str">
        <f t="shared" si="136"/>
        <v>#N/A</v>
      </c>
      <c r="BG114" s="81" t="str">
        <f t="shared" si="136"/>
        <v>#N/A</v>
      </c>
      <c r="BH114" s="81" t="str">
        <f t="shared" si="136"/>
        <v>#N/A</v>
      </c>
      <c r="BI114" s="82">
        <f t="shared" si="2"/>
        <v>1724.690977</v>
      </c>
    </row>
    <row r="115">
      <c r="A115" s="6"/>
      <c r="B115" s="83"/>
      <c r="C115" s="84"/>
      <c r="D115" s="84"/>
      <c r="E115" s="84"/>
      <c r="F115" s="95"/>
      <c r="G115" s="87"/>
      <c r="H115" s="87" t="b">
        <f t="shared" si="3"/>
        <v>0</v>
      </c>
      <c r="I115" s="87" t="b">
        <f>if(iferror(match(B115,'Osallistujat ja seuranta'!$C$5:$C$24,0),0)&gt;0,TRUE,FALSE)</f>
        <v>0</v>
      </c>
      <c r="J115" s="87" t="b">
        <f>if(iferror(match(C115,'Osallistujat ja seuranta'!$C$5:$C$99,0),0)&gt;0,TRUE,FALSE)</f>
        <v>0</v>
      </c>
      <c r="K115" s="87" t="b">
        <f t="shared" si="4"/>
        <v>0</v>
      </c>
      <c r="L115" s="87" t="b">
        <f t="shared" si="5"/>
        <v>1</v>
      </c>
      <c r="M115" s="87" t="b">
        <f t="shared" si="6"/>
        <v>0</v>
      </c>
      <c r="N115" s="88" t="str">
        <f t="shared" si="7"/>
        <v/>
      </c>
      <c r="O115" s="89" t="str">
        <f t="shared" si="69"/>
        <v/>
      </c>
      <c r="P115" s="89" t="str">
        <f t="shared" si="70"/>
        <v/>
      </c>
      <c r="Q115" s="90" t="str">
        <f t="shared" si="10"/>
        <v/>
      </c>
      <c r="R115" s="88" t="str">
        <f t="shared" si="11"/>
        <v/>
      </c>
      <c r="S115" s="88">
        <f t="shared" si="12"/>
        <v>1</v>
      </c>
      <c r="T115" s="88">
        <f t="shared" si="13"/>
        <v>-56.71174423</v>
      </c>
      <c r="U115" s="88">
        <f t="shared" si="14"/>
        <v>-56.71174423</v>
      </c>
      <c r="V115" s="91" t="str">
        <f t="shared" si="15"/>
        <v/>
      </c>
      <c r="W115" s="92">
        <f t="shared" si="16"/>
        <v>88.71035368</v>
      </c>
      <c r="X115" s="92">
        <f t="shared" si="17"/>
        <v>5.75</v>
      </c>
      <c r="Y115" s="92" t="str">
        <f>if(N115=1,(W115*(S115-V115))*'Säännöt ja ohjeet'!$B$54+X115,"")</f>
        <v/>
      </c>
      <c r="Z115" s="92">
        <f t="shared" si="18"/>
        <v>0</v>
      </c>
      <c r="AA115" s="92">
        <f t="shared" si="19"/>
        <v>1</v>
      </c>
      <c r="AB115" s="92">
        <f t="shared" si="20"/>
        <v>88.71035368</v>
      </c>
      <c r="AC115" s="92">
        <f t="shared" si="21"/>
        <v>5.75</v>
      </c>
      <c r="AD115" s="92" t="str">
        <f>if(N115=1,(AB115*(Z115-AA115))*'Säännöt ja ohjeet'!$B$54+AC115,"")</f>
        <v/>
      </c>
      <c r="AE115" s="93">
        <f t="shared" si="22"/>
        <v>11</v>
      </c>
      <c r="AF115" s="93">
        <f t="shared" si="23"/>
        <v>11</v>
      </c>
      <c r="AG115" s="6"/>
      <c r="AH115" s="62"/>
      <c r="AI115" s="81">
        <f t="shared" ref="AI115:BH115" si="137">if($B115=AI$3,AI114+$Y115,if($C115=AI$3,AI114+$AD115,AI114))</f>
        <v>1204.770186</v>
      </c>
      <c r="AJ115" s="81">
        <f t="shared" si="137"/>
        <v>1881.730221</v>
      </c>
      <c r="AK115" s="81">
        <f t="shared" si="137"/>
        <v>2384.202354</v>
      </c>
      <c r="AL115" s="81">
        <f t="shared" si="137"/>
        <v>1704.139133</v>
      </c>
      <c r="AM115" s="81">
        <f t="shared" si="137"/>
        <v>1671.646801</v>
      </c>
      <c r="AN115" s="81">
        <f t="shared" si="137"/>
        <v>1332.458766</v>
      </c>
      <c r="AO115" s="81">
        <f t="shared" si="137"/>
        <v>2249.842673</v>
      </c>
      <c r="AP115" s="81">
        <f t="shared" si="137"/>
        <v>1521.453293</v>
      </c>
      <c r="AQ115" s="81">
        <f t="shared" si="137"/>
        <v>1207.188514</v>
      </c>
      <c r="AR115" s="81">
        <f t="shared" si="137"/>
        <v>2209.485769</v>
      </c>
      <c r="AS115" s="81">
        <f t="shared" si="137"/>
        <v>1917.754482</v>
      </c>
      <c r="AT115" s="81">
        <f t="shared" si="137"/>
        <v>2336.470627</v>
      </c>
      <c r="AU115" s="81">
        <f t="shared" si="137"/>
        <v>2245.808389</v>
      </c>
      <c r="AV115" s="81">
        <f t="shared" si="137"/>
        <v>1958.014047</v>
      </c>
      <c r="AW115" s="81">
        <f t="shared" si="137"/>
        <v>1015.463624</v>
      </c>
      <c r="AX115" s="81">
        <f t="shared" si="137"/>
        <v>2205.116746</v>
      </c>
      <c r="AY115" s="81">
        <f t="shared" si="137"/>
        <v>1335.441433</v>
      </c>
      <c r="AZ115" s="81">
        <f t="shared" si="137"/>
        <v>2316.469488</v>
      </c>
      <c r="BA115" s="81">
        <f t="shared" si="137"/>
        <v>2137.903665</v>
      </c>
      <c r="BB115" s="81">
        <f t="shared" si="137"/>
        <v>648.326675</v>
      </c>
      <c r="BC115" s="81">
        <f t="shared" si="137"/>
        <v>768.9760492</v>
      </c>
      <c r="BD115" s="81">
        <f t="shared" si="137"/>
        <v>1690.538553</v>
      </c>
      <c r="BE115" s="81" t="str">
        <f t="shared" si="137"/>
        <v>#N/A</v>
      </c>
      <c r="BF115" s="81" t="str">
        <f t="shared" si="137"/>
        <v>#N/A</v>
      </c>
      <c r="BG115" s="81" t="str">
        <f t="shared" si="137"/>
        <v>#N/A</v>
      </c>
      <c r="BH115" s="81" t="str">
        <f t="shared" si="137"/>
        <v>#N/A</v>
      </c>
      <c r="BI115" s="82">
        <f t="shared" si="2"/>
        <v>1724.690977</v>
      </c>
    </row>
    <row r="116">
      <c r="A116" s="6"/>
      <c r="B116" s="83"/>
      <c r="C116" s="84"/>
      <c r="D116" s="84"/>
      <c r="E116" s="84"/>
      <c r="F116" s="95"/>
      <c r="G116" s="87"/>
      <c r="H116" s="87" t="b">
        <f t="shared" si="3"/>
        <v>0</v>
      </c>
      <c r="I116" s="87" t="b">
        <f>if(iferror(match(B116,'Osallistujat ja seuranta'!$C$5:$C$24,0),0)&gt;0,TRUE,FALSE)</f>
        <v>0</v>
      </c>
      <c r="J116" s="87" t="b">
        <f>if(iferror(match(C116,'Osallistujat ja seuranta'!$C$5:$C$99,0),0)&gt;0,TRUE,FALSE)</f>
        <v>0</v>
      </c>
      <c r="K116" s="87" t="b">
        <f t="shared" si="4"/>
        <v>0</v>
      </c>
      <c r="L116" s="87" t="b">
        <f t="shared" si="5"/>
        <v>1</v>
      </c>
      <c r="M116" s="87" t="b">
        <f t="shared" si="6"/>
        <v>0</v>
      </c>
      <c r="N116" s="88" t="str">
        <f t="shared" si="7"/>
        <v/>
      </c>
      <c r="O116" s="89" t="str">
        <f t="shared" si="69"/>
        <v/>
      </c>
      <c r="P116" s="89" t="str">
        <f t="shared" si="70"/>
        <v/>
      </c>
      <c r="Q116" s="90" t="str">
        <f t="shared" si="10"/>
        <v/>
      </c>
      <c r="R116" s="88" t="str">
        <f t="shared" si="11"/>
        <v/>
      </c>
      <c r="S116" s="88">
        <f t="shared" si="12"/>
        <v>1</v>
      </c>
      <c r="T116" s="88">
        <f t="shared" si="13"/>
        <v>-56.71174423</v>
      </c>
      <c r="U116" s="88">
        <f t="shared" si="14"/>
        <v>-56.71174423</v>
      </c>
      <c r="V116" s="91" t="str">
        <f t="shared" si="15"/>
        <v/>
      </c>
      <c r="W116" s="92">
        <f t="shared" si="16"/>
        <v>88.71035368</v>
      </c>
      <c r="X116" s="92">
        <f t="shared" si="17"/>
        <v>5.75</v>
      </c>
      <c r="Y116" s="92" t="str">
        <f>if(N116=1,(W116*(S116-V116))*'Säännöt ja ohjeet'!$B$54+X116,"")</f>
        <v/>
      </c>
      <c r="Z116" s="92">
        <f t="shared" si="18"/>
        <v>0</v>
      </c>
      <c r="AA116" s="92">
        <f t="shared" si="19"/>
        <v>1</v>
      </c>
      <c r="AB116" s="92">
        <f t="shared" si="20"/>
        <v>88.71035368</v>
      </c>
      <c r="AC116" s="92">
        <f t="shared" si="21"/>
        <v>5.75</v>
      </c>
      <c r="AD116" s="92" t="str">
        <f>if(N116=1,(AB116*(Z116-AA116))*'Säännöt ja ohjeet'!$B$54+AC116,"")</f>
        <v/>
      </c>
      <c r="AE116" s="93">
        <f t="shared" si="22"/>
        <v>11</v>
      </c>
      <c r="AF116" s="93">
        <f t="shared" si="23"/>
        <v>11</v>
      </c>
      <c r="AG116" s="6"/>
      <c r="AH116" s="62"/>
      <c r="AI116" s="81">
        <f t="shared" ref="AI116:BH116" si="138">if($B116=AI$3,AI115+$Y116,if($C116=AI$3,AI115+$AD116,AI115))</f>
        <v>1204.770186</v>
      </c>
      <c r="AJ116" s="81">
        <f t="shared" si="138"/>
        <v>1881.730221</v>
      </c>
      <c r="AK116" s="81">
        <f t="shared" si="138"/>
        <v>2384.202354</v>
      </c>
      <c r="AL116" s="81">
        <f t="shared" si="138"/>
        <v>1704.139133</v>
      </c>
      <c r="AM116" s="81">
        <f t="shared" si="138"/>
        <v>1671.646801</v>
      </c>
      <c r="AN116" s="81">
        <f t="shared" si="138"/>
        <v>1332.458766</v>
      </c>
      <c r="AO116" s="81">
        <f t="shared" si="138"/>
        <v>2249.842673</v>
      </c>
      <c r="AP116" s="81">
        <f t="shared" si="138"/>
        <v>1521.453293</v>
      </c>
      <c r="AQ116" s="81">
        <f t="shared" si="138"/>
        <v>1207.188514</v>
      </c>
      <c r="AR116" s="81">
        <f t="shared" si="138"/>
        <v>2209.485769</v>
      </c>
      <c r="AS116" s="81">
        <f t="shared" si="138"/>
        <v>1917.754482</v>
      </c>
      <c r="AT116" s="81">
        <f t="shared" si="138"/>
        <v>2336.470627</v>
      </c>
      <c r="AU116" s="81">
        <f t="shared" si="138"/>
        <v>2245.808389</v>
      </c>
      <c r="AV116" s="81">
        <f t="shared" si="138"/>
        <v>1958.014047</v>
      </c>
      <c r="AW116" s="81">
        <f t="shared" si="138"/>
        <v>1015.463624</v>
      </c>
      <c r="AX116" s="81">
        <f t="shared" si="138"/>
        <v>2205.116746</v>
      </c>
      <c r="AY116" s="81">
        <f t="shared" si="138"/>
        <v>1335.441433</v>
      </c>
      <c r="AZ116" s="81">
        <f t="shared" si="138"/>
        <v>2316.469488</v>
      </c>
      <c r="BA116" s="81">
        <f t="shared" si="138"/>
        <v>2137.903665</v>
      </c>
      <c r="BB116" s="81">
        <f t="shared" si="138"/>
        <v>648.326675</v>
      </c>
      <c r="BC116" s="81">
        <f t="shared" si="138"/>
        <v>768.9760492</v>
      </c>
      <c r="BD116" s="81">
        <f t="shared" si="138"/>
        <v>1690.538553</v>
      </c>
      <c r="BE116" s="81" t="str">
        <f t="shared" si="138"/>
        <v>#N/A</v>
      </c>
      <c r="BF116" s="81" t="str">
        <f t="shared" si="138"/>
        <v>#N/A</v>
      </c>
      <c r="BG116" s="81" t="str">
        <f t="shared" si="138"/>
        <v>#N/A</v>
      </c>
      <c r="BH116" s="81" t="str">
        <f t="shared" si="138"/>
        <v>#N/A</v>
      </c>
      <c r="BI116" s="82">
        <f t="shared" si="2"/>
        <v>1724.690977</v>
      </c>
    </row>
    <row r="117">
      <c r="A117" s="6"/>
      <c r="B117" s="83"/>
      <c r="C117" s="84"/>
      <c r="D117" s="84"/>
      <c r="E117" s="84"/>
      <c r="F117" s="95"/>
      <c r="G117" s="87"/>
      <c r="H117" s="87" t="b">
        <f t="shared" si="3"/>
        <v>0</v>
      </c>
      <c r="I117" s="87" t="b">
        <f>if(iferror(match(B117,'Osallistujat ja seuranta'!$C$5:$C$24,0),0)&gt;0,TRUE,FALSE)</f>
        <v>0</v>
      </c>
      <c r="J117" s="87" t="b">
        <f>if(iferror(match(C117,'Osallistujat ja seuranta'!$C$5:$C$99,0),0)&gt;0,TRUE,FALSE)</f>
        <v>0</v>
      </c>
      <c r="K117" s="87" t="b">
        <f t="shared" si="4"/>
        <v>0</v>
      </c>
      <c r="L117" s="87" t="b">
        <f t="shared" si="5"/>
        <v>1</v>
      </c>
      <c r="M117" s="87" t="b">
        <f t="shared" si="6"/>
        <v>0</v>
      </c>
      <c r="N117" s="88" t="str">
        <f t="shared" si="7"/>
        <v/>
      </c>
      <c r="O117" s="89" t="str">
        <f t="shared" si="69"/>
        <v/>
      </c>
      <c r="P117" s="89" t="str">
        <f t="shared" si="70"/>
        <v/>
      </c>
      <c r="Q117" s="90" t="str">
        <f t="shared" si="10"/>
        <v/>
      </c>
      <c r="R117" s="88" t="str">
        <f t="shared" si="11"/>
        <v/>
      </c>
      <c r="S117" s="88">
        <f t="shared" si="12"/>
        <v>1</v>
      </c>
      <c r="T117" s="88">
        <f t="shared" si="13"/>
        <v>-56.71174423</v>
      </c>
      <c r="U117" s="88">
        <f t="shared" si="14"/>
        <v>-56.71174423</v>
      </c>
      <c r="V117" s="91" t="str">
        <f t="shared" si="15"/>
        <v/>
      </c>
      <c r="W117" s="92">
        <f t="shared" si="16"/>
        <v>88.71035368</v>
      </c>
      <c r="X117" s="92">
        <f t="shared" si="17"/>
        <v>5.75</v>
      </c>
      <c r="Y117" s="92" t="str">
        <f>if(N117=1,(W117*(S117-V117))*'Säännöt ja ohjeet'!$B$54+X117,"")</f>
        <v/>
      </c>
      <c r="Z117" s="92">
        <f t="shared" si="18"/>
        <v>0</v>
      </c>
      <c r="AA117" s="92">
        <f t="shared" si="19"/>
        <v>1</v>
      </c>
      <c r="AB117" s="92">
        <f t="shared" si="20"/>
        <v>88.71035368</v>
      </c>
      <c r="AC117" s="92">
        <f t="shared" si="21"/>
        <v>5.75</v>
      </c>
      <c r="AD117" s="92" t="str">
        <f>if(N117=1,(AB117*(Z117-AA117))*'Säännöt ja ohjeet'!$B$54+AC117,"")</f>
        <v/>
      </c>
      <c r="AE117" s="93">
        <f t="shared" si="22"/>
        <v>11</v>
      </c>
      <c r="AF117" s="93">
        <f t="shared" si="23"/>
        <v>11</v>
      </c>
      <c r="AG117" s="6"/>
      <c r="AH117" s="62"/>
      <c r="AI117" s="81">
        <f t="shared" ref="AI117:BH117" si="139">if($B117=AI$3,AI116+$Y117,if($C117=AI$3,AI116+$AD117,AI116))</f>
        <v>1204.770186</v>
      </c>
      <c r="AJ117" s="81">
        <f t="shared" si="139"/>
        <v>1881.730221</v>
      </c>
      <c r="AK117" s="81">
        <f t="shared" si="139"/>
        <v>2384.202354</v>
      </c>
      <c r="AL117" s="81">
        <f t="shared" si="139"/>
        <v>1704.139133</v>
      </c>
      <c r="AM117" s="81">
        <f t="shared" si="139"/>
        <v>1671.646801</v>
      </c>
      <c r="AN117" s="81">
        <f t="shared" si="139"/>
        <v>1332.458766</v>
      </c>
      <c r="AO117" s="81">
        <f t="shared" si="139"/>
        <v>2249.842673</v>
      </c>
      <c r="AP117" s="81">
        <f t="shared" si="139"/>
        <v>1521.453293</v>
      </c>
      <c r="AQ117" s="81">
        <f t="shared" si="139"/>
        <v>1207.188514</v>
      </c>
      <c r="AR117" s="81">
        <f t="shared" si="139"/>
        <v>2209.485769</v>
      </c>
      <c r="AS117" s="81">
        <f t="shared" si="139"/>
        <v>1917.754482</v>
      </c>
      <c r="AT117" s="81">
        <f t="shared" si="139"/>
        <v>2336.470627</v>
      </c>
      <c r="AU117" s="81">
        <f t="shared" si="139"/>
        <v>2245.808389</v>
      </c>
      <c r="AV117" s="81">
        <f t="shared" si="139"/>
        <v>1958.014047</v>
      </c>
      <c r="AW117" s="81">
        <f t="shared" si="139"/>
        <v>1015.463624</v>
      </c>
      <c r="AX117" s="81">
        <f t="shared" si="139"/>
        <v>2205.116746</v>
      </c>
      <c r="AY117" s="81">
        <f t="shared" si="139"/>
        <v>1335.441433</v>
      </c>
      <c r="AZ117" s="81">
        <f t="shared" si="139"/>
        <v>2316.469488</v>
      </c>
      <c r="BA117" s="81">
        <f t="shared" si="139"/>
        <v>2137.903665</v>
      </c>
      <c r="BB117" s="81">
        <f t="shared" si="139"/>
        <v>648.326675</v>
      </c>
      <c r="BC117" s="81">
        <f t="shared" si="139"/>
        <v>768.9760492</v>
      </c>
      <c r="BD117" s="81">
        <f t="shared" si="139"/>
        <v>1690.538553</v>
      </c>
      <c r="BE117" s="81" t="str">
        <f t="shared" si="139"/>
        <v>#N/A</v>
      </c>
      <c r="BF117" s="81" t="str">
        <f t="shared" si="139"/>
        <v>#N/A</v>
      </c>
      <c r="BG117" s="81" t="str">
        <f t="shared" si="139"/>
        <v>#N/A</v>
      </c>
      <c r="BH117" s="81" t="str">
        <f t="shared" si="139"/>
        <v>#N/A</v>
      </c>
      <c r="BI117" s="82">
        <f t="shared" si="2"/>
        <v>1724.690977</v>
      </c>
    </row>
    <row r="118">
      <c r="A118" s="6"/>
      <c r="B118" s="83"/>
      <c r="C118" s="84"/>
      <c r="D118" s="84"/>
      <c r="E118" s="84"/>
      <c r="F118" s="95"/>
      <c r="G118" s="87"/>
      <c r="H118" s="87" t="b">
        <f t="shared" si="3"/>
        <v>0</v>
      </c>
      <c r="I118" s="87" t="b">
        <f>if(iferror(match(B118,'Osallistujat ja seuranta'!$C$5:$C$24,0),0)&gt;0,TRUE,FALSE)</f>
        <v>0</v>
      </c>
      <c r="J118" s="87" t="b">
        <f>if(iferror(match(C118,'Osallistujat ja seuranta'!$C$5:$C$99,0),0)&gt;0,TRUE,FALSE)</f>
        <v>0</v>
      </c>
      <c r="K118" s="87" t="b">
        <f t="shared" si="4"/>
        <v>0</v>
      </c>
      <c r="L118" s="87" t="b">
        <f t="shared" si="5"/>
        <v>1</v>
      </c>
      <c r="M118" s="87" t="b">
        <f t="shared" si="6"/>
        <v>0</v>
      </c>
      <c r="N118" s="88" t="str">
        <f t="shared" si="7"/>
        <v/>
      </c>
      <c r="O118" s="89" t="str">
        <f t="shared" si="69"/>
        <v/>
      </c>
      <c r="P118" s="89" t="str">
        <f t="shared" si="70"/>
        <v/>
      </c>
      <c r="Q118" s="90" t="str">
        <f t="shared" si="10"/>
        <v/>
      </c>
      <c r="R118" s="88" t="str">
        <f t="shared" si="11"/>
        <v/>
      </c>
      <c r="S118" s="88">
        <f t="shared" si="12"/>
        <v>1</v>
      </c>
      <c r="T118" s="88">
        <f t="shared" si="13"/>
        <v>-56.71174423</v>
      </c>
      <c r="U118" s="88">
        <f t="shared" si="14"/>
        <v>-56.71174423</v>
      </c>
      <c r="V118" s="91" t="str">
        <f t="shared" si="15"/>
        <v/>
      </c>
      <c r="W118" s="92">
        <f t="shared" si="16"/>
        <v>88.71035368</v>
      </c>
      <c r="X118" s="92">
        <f t="shared" si="17"/>
        <v>5.75</v>
      </c>
      <c r="Y118" s="92" t="str">
        <f>if(N118=1,(W118*(S118-V118))*'Säännöt ja ohjeet'!$B$54+X118,"")</f>
        <v/>
      </c>
      <c r="Z118" s="92">
        <f t="shared" si="18"/>
        <v>0</v>
      </c>
      <c r="AA118" s="92">
        <f t="shared" si="19"/>
        <v>1</v>
      </c>
      <c r="AB118" s="92">
        <f t="shared" si="20"/>
        <v>88.71035368</v>
      </c>
      <c r="AC118" s="92">
        <f t="shared" si="21"/>
        <v>5.75</v>
      </c>
      <c r="AD118" s="92" t="str">
        <f>if(N118=1,(AB118*(Z118-AA118))*'Säännöt ja ohjeet'!$B$54+AC118,"")</f>
        <v/>
      </c>
      <c r="AE118" s="93">
        <f t="shared" si="22"/>
        <v>11</v>
      </c>
      <c r="AF118" s="93">
        <f t="shared" si="23"/>
        <v>11</v>
      </c>
      <c r="AG118" s="6"/>
      <c r="AH118" s="62"/>
      <c r="AI118" s="81">
        <f t="shared" ref="AI118:BH118" si="140">if($B118=AI$3,AI117+$Y118,if($C118=AI$3,AI117+$AD118,AI117))</f>
        <v>1204.770186</v>
      </c>
      <c r="AJ118" s="81">
        <f t="shared" si="140"/>
        <v>1881.730221</v>
      </c>
      <c r="AK118" s="81">
        <f t="shared" si="140"/>
        <v>2384.202354</v>
      </c>
      <c r="AL118" s="81">
        <f t="shared" si="140"/>
        <v>1704.139133</v>
      </c>
      <c r="AM118" s="81">
        <f t="shared" si="140"/>
        <v>1671.646801</v>
      </c>
      <c r="AN118" s="81">
        <f t="shared" si="140"/>
        <v>1332.458766</v>
      </c>
      <c r="AO118" s="81">
        <f t="shared" si="140"/>
        <v>2249.842673</v>
      </c>
      <c r="AP118" s="81">
        <f t="shared" si="140"/>
        <v>1521.453293</v>
      </c>
      <c r="AQ118" s="81">
        <f t="shared" si="140"/>
        <v>1207.188514</v>
      </c>
      <c r="AR118" s="81">
        <f t="shared" si="140"/>
        <v>2209.485769</v>
      </c>
      <c r="AS118" s="81">
        <f t="shared" si="140"/>
        <v>1917.754482</v>
      </c>
      <c r="AT118" s="81">
        <f t="shared" si="140"/>
        <v>2336.470627</v>
      </c>
      <c r="AU118" s="81">
        <f t="shared" si="140"/>
        <v>2245.808389</v>
      </c>
      <c r="AV118" s="81">
        <f t="shared" si="140"/>
        <v>1958.014047</v>
      </c>
      <c r="AW118" s="81">
        <f t="shared" si="140"/>
        <v>1015.463624</v>
      </c>
      <c r="AX118" s="81">
        <f t="shared" si="140"/>
        <v>2205.116746</v>
      </c>
      <c r="AY118" s="81">
        <f t="shared" si="140"/>
        <v>1335.441433</v>
      </c>
      <c r="AZ118" s="81">
        <f t="shared" si="140"/>
        <v>2316.469488</v>
      </c>
      <c r="BA118" s="81">
        <f t="shared" si="140"/>
        <v>2137.903665</v>
      </c>
      <c r="BB118" s="81">
        <f t="shared" si="140"/>
        <v>648.326675</v>
      </c>
      <c r="BC118" s="81">
        <f t="shared" si="140"/>
        <v>768.9760492</v>
      </c>
      <c r="BD118" s="81">
        <f t="shared" si="140"/>
        <v>1690.538553</v>
      </c>
      <c r="BE118" s="81" t="str">
        <f t="shared" si="140"/>
        <v>#N/A</v>
      </c>
      <c r="BF118" s="81" t="str">
        <f t="shared" si="140"/>
        <v>#N/A</v>
      </c>
      <c r="BG118" s="81" t="str">
        <f t="shared" si="140"/>
        <v>#N/A</v>
      </c>
      <c r="BH118" s="81" t="str">
        <f t="shared" si="140"/>
        <v>#N/A</v>
      </c>
      <c r="BI118" s="82">
        <f t="shared" si="2"/>
        <v>1724.690977</v>
      </c>
    </row>
    <row r="119">
      <c r="A119" s="6"/>
      <c r="B119" s="83"/>
      <c r="C119" s="84"/>
      <c r="D119" s="84"/>
      <c r="E119" s="84"/>
      <c r="F119" s="95"/>
      <c r="G119" s="87"/>
      <c r="H119" s="87" t="b">
        <f t="shared" si="3"/>
        <v>0</v>
      </c>
      <c r="I119" s="87" t="b">
        <f>if(iferror(match(B119,'Osallistujat ja seuranta'!$C$5:$C$24,0),0)&gt;0,TRUE,FALSE)</f>
        <v>0</v>
      </c>
      <c r="J119" s="87" t="b">
        <f>if(iferror(match(C119,'Osallistujat ja seuranta'!$C$5:$C$99,0),0)&gt;0,TRUE,FALSE)</f>
        <v>0</v>
      </c>
      <c r="K119" s="87" t="b">
        <f t="shared" si="4"/>
        <v>0</v>
      </c>
      <c r="L119" s="87" t="b">
        <f t="shared" si="5"/>
        <v>1</v>
      </c>
      <c r="M119" s="87" t="b">
        <f t="shared" si="6"/>
        <v>0</v>
      </c>
      <c r="N119" s="88" t="str">
        <f t="shared" si="7"/>
        <v/>
      </c>
      <c r="O119" s="89" t="str">
        <f t="shared" si="69"/>
        <v/>
      </c>
      <c r="P119" s="89" t="str">
        <f t="shared" si="70"/>
        <v/>
      </c>
      <c r="Q119" s="90" t="str">
        <f t="shared" si="10"/>
        <v/>
      </c>
      <c r="R119" s="88" t="str">
        <f t="shared" si="11"/>
        <v/>
      </c>
      <c r="S119" s="88">
        <f t="shared" si="12"/>
        <v>1</v>
      </c>
      <c r="T119" s="88">
        <f t="shared" si="13"/>
        <v>-56.71174423</v>
      </c>
      <c r="U119" s="88">
        <f t="shared" si="14"/>
        <v>-56.71174423</v>
      </c>
      <c r="V119" s="91" t="str">
        <f t="shared" si="15"/>
        <v/>
      </c>
      <c r="W119" s="92">
        <f t="shared" si="16"/>
        <v>88.71035368</v>
      </c>
      <c r="X119" s="92">
        <f t="shared" si="17"/>
        <v>5.75</v>
      </c>
      <c r="Y119" s="92" t="str">
        <f>if(N119=1,(W119*(S119-V119))*'Säännöt ja ohjeet'!$B$54+X119,"")</f>
        <v/>
      </c>
      <c r="Z119" s="92">
        <f t="shared" si="18"/>
        <v>0</v>
      </c>
      <c r="AA119" s="92">
        <f t="shared" si="19"/>
        <v>1</v>
      </c>
      <c r="AB119" s="92">
        <f t="shared" si="20"/>
        <v>88.71035368</v>
      </c>
      <c r="AC119" s="92">
        <f t="shared" si="21"/>
        <v>5.75</v>
      </c>
      <c r="AD119" s="92" t="str">
        <f>if(N119=1,(AB119*(Z119-AA119))*'Säännöt ja ohjeet'!$B$54+AC119,"")</f>
        <v/>
      </c>
      <c r="AE119" s="93">
        <f t="shared" si="22"/>
        <v>11</v>
      </c>
      <c r="AF119" s="93">
        <f t="shared" si="23"/>
        <v>11</v>
      </c>
      <c r="AG119" s="6"/>
      <c r="AH119" s="62"/>
      <c r="AI119" s="81">
        <f t="shared" ref="AI119:BH119" si="141">if($B119=AI$3,AI118+$Y119,if($C119=AI$3,AI118+$AD119,AI118))</f>
        <v>1204.770186</v>
      </c>
      <c r="AJ119" s="81">
        <f t="shared" si="141"/>
        <v>1881.730221</v>
      </c>
      <c r="AK119" s="81">
        <f t="shared" si="141"/>
        <v>2384.202354</v>
      </c>
      <c r="AL119" s="81">
        <f t="shared" si="141"/>
        <v>1704.139133</v>
      </c>
      <c r="AM119" s="81">
        <f t="shared" si="141"/>
        <v>1671.646801</v>
      </c>
      <c r="AN119" s="81">
        <f t="shared" si="141"/>
        <v>1332.458766</v>
      </c>
      <c r="AO119" s="81">
        <f t="shared" si="141"/>
        <v>2249.842673</v>
      </c>
      <c r="AP119" s="81">
        <f t="shared" si="141"/>
        <v>1521.453293</v>
      </c>
      <c r="AQ119" s="81">
        <f t="shared" si="141"/>
        <v>1207.188514</v>
      </c>
      <c r="AR119" s="81">
        <f t="shared" si="141"/>
        <v>2209.485769</v>
      </c>
      <c r="AS119" s="81">
        <f t="shared" si="141"/>
        <v>1917.754482</v>
      </c>
      <c r="AT119" s="81">
        <f t="shared" si="141"/>
        <v>2336.470627</v>
      </c>
      <c r="AU119" s="81">
        <f t="shared" si="141"/>
        <v>2245.808389</v>
      </c>
      <c r="AV119" s="81">
        <f t="shared" si="141"/>
        <v>1958.014047</v>
      </c>
      <c r="AW119" s="81">
        <f t="shared" si="141"/>
        <v>1015.463624</v>
      </c>
      <c r="AX119" s="81">
        <f t="shared" si="141"/>
        <v>2205.116746</v>
      </c>
      <c r="AY119" s="81">
        <f t="shared" si="141"/>
        <v>1335.441433</v>
      </c>
      <c r="AZ119" s="81">
        <f t="shared" si="141"/>
        <v>2316.469488</v>
      </c>
      <c r="BA119" s="81">
        <f t="shared" si="141"/>
        <v>2137.903665</v>
      </c>
      <c r="BB119" s="81">
        <f t="shared" si="141"/>
        <v>648.326675</v>
      </c>
      <c r="BC119" s="81">
        <f t="shared" si="141"/>
        <v>768.9760492</v>
      </c>
      <c r="BD119" s="81">
        <f t="shared" si="141"/>
        <v>1690.538553</v>
      </c>
      <c r="BE119" s="81" t="str">
        <f t="shared" si="141"/>
        <v>#N/A</v>
      </c>
      <c r="BF119" s="81" t="str">
        <f t="shared" si="141"/>
        <v>#N/A</v>
      </c>
      <c r="BG119" s="81" t="str">
        <f t="shared" si="141"/>
        <v>#N/A</v>
      </c>
      <c r="BH119" s="81" t="str">
        <f t="shared" si="141"/>
        <v>#N/A</v>
      </c>
      <c r="BI119" s="82">
        <f t="shared" si="2"/>
        <v>1724.690977</v>
      </c>
    </row>
    <row r="120">
      <c r="A120" s="6"/>
      <c r="B120" s="83"/>
      <c r="C120" s="84"/>
      <c r="D120" s="84"/>
      <c r="E120" s="84"/>
      <c r="F120" s="95"/>
      <c r="G120" s="87"/>
      <c r="H120" s="87" t="b">
        <f t="shared" si="3"/>
        <v>0</v>
      </c>
      <c r="I120" s="87" t="b">
        <f>if(iferror(match(B120,'Osallistujat ja seuranta'!$C$5:$C$24,0),0)&gt;0,TRUE,FALSE)</f>
        <v>0</v>
      </c>
      <c r="J120" s="87" t="b">
        <f>if(iferror(match(C120,'Osallistujat ja seuranta'!$C$5:$C$99,0),0)&gt;0,TRUE,FALSE)</f>
        <v>0</v>
      </c>
      <c r="K120" s="87" t="b">
        <f t="shared" si="4"/>
        <v>0</v>
      </c>
      <c r="L120" s="87" t="b">
        <f t="shared" si="5"/>
        <v>1</v>
      </c>
      <c r="M120" s="87" t="b">
        <f t="shared" si="6"/>
        <v>0</v>
      </c>
      <c r="N120" s="88" t="str">
        <f t="shared" si="7"/>
        <v/>
      </c>
      <c r="O120" s="89" t="str">
        <f t="shared" si="69"/>
        <v/>
      </c>
      <c r="P120" s="89" t="str">
        <f t="shared" si="70"/>
        <v/>
      </c>
      <c r="Q120" s="90" t="str">
        <f t="shared" si="10"/>
        <v/>
      </c>
      <c r="R120" s="88" t="str">
        <f t="shared" si="11"/>
        <v/>
      </c>
      <c r="S120" s="88">
        <f t="shared" si="12"/>
        <v>1</v>
      </c>
      <c r="T120" s="88">
        <f t="shared" si="13"/>
        <v>-56.71174423</v>
      </c>
      <c r="U120" s="88">
        <f t="shared" si="14"/>
        <v>-56.71174423</v>
      </c>
      <c r="V120" s="91" t="str">
        <f t="shared" si="15"/>
        <v/>
      </c>
      <c r="W120" s="92">
        <f t="shared" si="16"/>
        <v>88.71035368</v>
      </c>
      <c r="X120" s="92">
        <f t="shared" si="17"/>
        <v>5.75</v>
      </c>
      <c r="Y120" s="92" t="str">
        <f>if(N120=1,(W120*(S120-V120))*'Säännöt ja ohjeet'!$B$54+X120,"")</f>
        <v/>
      </c>
      <c r="Z120" s="92">
        <f t="shared" si="18"/>
        <v>0</v>
      </c>
      <c r="AA120" s="92">
        <f t="shared" si="19"/>
        <v>1</v>
      </c>
      <c r="AB120" s="92">
        <f t="shared" si="20"/>
        <v>88.71035368</v>
      </c>
      <c r="AC120" s="92">
        <f t="shared" si="21"/>
        <v>5.75</v>
      </c>
      <c r="AD120" s="92" t="str">
        <f>if(N120=1,(AB120*(Z120-AA120))*'Säännöt ja ohjeet'!$B$54+AC120,"")</f>
        <v/>
      </c>
      <c r="AE120" s="93">
        <f t="shared" si="22"/>
        <v>11</v>
      </c>
      <c r="AF120" s="93">
        <f t="shared" si="23"/>
        <v>11</v>
      </c>
      <c r="AG120" s="6"/>
      <c r="AH120" s="62"/>
      <c r="AI120" s="81">
        <f t="shared" ref="AI120:BH120" si="142">if($B120=AI$3,AI119+$Y120,if($C120=AI$3,AI119+$AD120,AI119))</f>
        <v>1204.770186</v>
      </c>
      <c r="AJ120" s="81">
        <f t="shared" si="142"/>
        <v>1881.730221</v>
      </c>
      <c r="AK120" s="81">
        <f t="shared" si="142"/>
        <v>2384.202354</v>
      </c>
      <c r="AL120" s="81">
        <f t="shared" si="142"/>
        <v>1704.139133</v>
      </c>
      <c r="AM120" s="81">
        <f t="shared" si="142"/>
        <v>1671.646801</v>
      </c>
      <c r="AN120" s="81">
        <f t="shared" si="142"/>
        <v>1332.458766</v>
      </c>
      <c r="AO120" s="81">
        <f t="shared" si="142"/>
        <v>2249.842673</v>
      </c>
      <c r="AP120" s="81">
        <f t="shared" si="142"/>
        <v>1521.453293</v>
      </c>
      <c r="AQ120" s="81">
        <f t="shared" si="142"/>
        <v>1207.188514</v>
      </c>
      <c r="AR120" s="81">
        <f t="shared" si="142"/>
        <v>2209.485769</v>
      </c>
      <c r="AS120" s="81">
        <f t="shared" si="142"/>
        <v>1917.754482</v>
      </c>
      <c r="AT120" s="81">
        <f t="shared" si="142"/>
        <v>2336.470627</v>
      </c>
      <c r="AU120" s="81">
        <f t="shared" si="142"/>
        <v>2245.808389</v>
      </c>
      <c r="AV120" s="81">
        <f t="shared" si="142"/>
        <v>1958.014047</v>
      </c>
      <c r="AW120" s="81">
        <f t="shared" si="142"/>
        <v>1015.463624</v>
      </c>
      <c r="AX120" s="81">
        <f t="shared" si="142"/>
        <v>2205.116746</v>
      </c>
      <c r="AY120" s="81">
        <f t="shared" si="142"/>
        <v>1335.441433</v>
      </c>
      <c r="AZ120" s="81">
        <f t="shared" si="142"/>
        <v>2316.469488</v>
      </c>
      <c r="BA120" s="81">
        <f t="shared" si="142"/>
        <v>2137.903665</v>
      </c>
      <c r="BB120" s="81">
        <f t="shared" si="142"/>
        <v>648.326675</v>
      </c>
      <c r="BC120" s="81">
        <f t="shared" si="142"/>
        <v>768.9760492</v>
      </c>
      <c r="BD120" s="81">
        <f t="shared" si="142"/>
        <v>1690.538553</v>
      </c>
      <c r="BE120" s="81" t="str">
        <f t="shared" si="142"/>
        <v>#N/A</v>
      </c>
      <c r="BF120" s="81" t="str">
        <f t="shared" si="142"/>
        <v>#N/A</v>
      </c>
      <c r="BG120" s="81" t="str">
        <f t="shared" si="142"/>
        <v>#N/A</v>
      </c>
      <c r="BH120" s="81" t="str">
        <f t="shared" si="142"/>
        <v>#N/A</v>
      </c>
      <c r="BI120" s="82">
        <f t="shared" si="2"/>
        <v>1724.690977</v>
      </c>
    </row>
    <row r="121">
      <c r="A121" s="6"/>
      <c r="B121" s="83"/>
      <c r="C121" s="84"/>
      <c r="D121" s="84"/>
      <c r="E121" s="84"/>
      <c r="F121" s="95"/>
      <c r="G121" s="87"/>
      <c r="H121" s="87" t="b">
        <f t="shared" si="3"/>
        <v>0</v>
      </c>
      <c r="I121" s="87" t="b">
        <f>if(iferror(match(B121,'Osallistujat ja seuranta'!$C$5:$C$24,0),0)&gt;0,TRUE,FALSE)</f>
        <v>0</v>
      </c>
      <c r="J121" s="87" t="b">
        <f>if(iferror(match(C121,'Osallistujat ja seuranta'!$C$5:$C$99,0),0)&gt;0,TRUE,FALSE)</f>
        <v>0</v>
      </c>
      <c r="K121" s="87" t="b">
        <f t="shared" si="4"/>
        <v>0</v>
      </c>
      <c r="L121" s="87" t="b">
        <f t="shared" si="5"/>
        <v>1</v>
      </c>
      <c r="M121" s="87" t="b">
        <f t="shared" si="6"/>
        <v>0</v>
      </c>
      <c r="N121" s="88" t="str">
        <f t="shared" si="7"/>
        <v/>
      </c>
      <c r="O121" s="89" t="str">
        <f t="shared" si="69"/>
        <v/>
      </c>
      <c r="P121" s="89" t="str">
        <f t="shared" si="70"/>
        <v/>
      </c>
      <c r="Q121" s="90" t="str">
        <f t="shared" si="10"/>
        <v/>
      </c>
      <c r="R121" s="88" t="str">
        <f t="shared" si="11"/>
        <v/>
      </c>
      <c r="S121" s="88">
        <f t="shared" si="12"/>
        <v>1</v>
      </c>
      <c r="T121" s="88">
        <f t="shared" si="13"/>
        <v>-56.71174423</v>
      </c>
      <c r="U121" s="88">
        <f t="shared" si="14"/>
        <v>-56.71174423</v>
      </c>
      <c r="V121" s="91" t="str">
        <f t="shared" si="15"/>
        <v/>
      </c>
      <c r="W121" s="92">
        <f t="shared" si="16"/>
        <v>88.71035368</v>
      </c>
      <c r="X121" s="92">
        <f t="shared" si="17"/>
        <v>5.75</v>
      </c>
      <c r="Y121" s="92" t="str">
        <f>if(N121=1,(W121*(S121-V121))*'Säännöt ja ohjeet'!$B$54+X121,"")</f>
        <v/>
      </c>
      <c r="Z121" s="92">
        <f t="shared" si="18"/>
        <v>0</v>
      </c>
      <c r="AA121" s="92">
        <f t="shared" si="19"/>
        <v>1</v>
      </c>
      <c r="AB121" s="92">
        <f t="shared" si="20"/>
        <v>88.71035368</v>
      </c>
      <c r="AC121" s="92">
        <f t="shared" si="21"/>
        <v>5.75</v>
      </c>
      <c r="AD121" s="92" t="str">
        <f>if(N121=1,(AB121*(Z121-AA121))*'Säännöt ja ohjeet'!$B$54+AC121,"")</f>
        <v/>
      </c>
      <c r="AE121" s="93">
        <f t="shared" si="22"/>
        <v>11</v>
      </c>
      <c r="AF121" s="93">
        <f t="shared" si="23"/>
        <v>11</v>
      </c>
      <c r="AG121" s="6"/>
      <c r="AH121" s="62"/>
      <c r="AI121" s="81">
        <f t="shared" ref="AI121:BH121" si="143">if($B121=AI$3,AI120+$Y121,if($C121=AI$3,AI120+$AD121,AI120))</f>
        <v>1204.770186</v>
      </c>
      <c r="AJ121" s="81">
        <f t="shared" si="143"/>
        <v>1881.730221</v>
      </c>
      <c r="AK121" s="81">
        <f t="shared" si="143"/>
        <v>2384.202354</v>
      </c>
      <c r="AL121" s="81">
        <f t="shared" si="143"/>
        <v>1704.139133</v>
      </c>
      <c r="AM121" s="81">
        <f t="shared" si="143"/>
        <v>1671.646801</v>
      </c>
      <c r="AN121" s="81">
        <f t="shared" si="143"/>
        <v>1332.458766</v>
      </c>
      <c r="AO121" s="81">
        <f t="shared" si="143"/>
        <v>2249.842673</v>
      </c>
      <c r="AP121" s="81">
        <f t="shared" si="143"/>
        <v>1521.453293</v>
      </c>
      <c r="AQ121" s="81">
        <f t="shared" si="143"/>
        <v>1207.188514</v>
      </c>
      <c r="AR121" s="81">
        <f t="shared" si="143"/>
        <v>2209.485769</v>
      </c>
      <c r="AS121" s="81">
        <f t="shared" si="143"/>
        <v>1917.754482</v>
      </c>
      <c r="AT121" s="81">
        <f t="shared" si="143"/>
        <v>2336.470627</v>
      </c>
      <c r="AU121" s="81">
        <f t="shared" si="143"/>
        <v>2245.808389</v>
      </c>
      <c r="AV121" s="81">
        <f t="shared" si="143"/>
        <v>1958.014047</v>
      </c>
      <c r="AW121" s="81">
        <f t="shared" si="143"/>
        <v>1015.463624</v>
      </c>
      <c r="AX121" s="81">
        <f t="shared" si="143"/>
        <v>2205.116746</v>
      </c>
      <c r="AY121" s="81">
        <f t="shared" si="143"/>
        <v>1335.441433</v>
      </c>
      <c r="AZ121" s="81">
        <f t="shared" si="143"/>
        <v>2316.469488</v>
      </c>
      <c r="BA121" s="81">
        <f t="shared" si="143"/>
        <v>2137.903665</v>
      </c>
      <c r="BB121" s="81">
        <f t="shared" si="143"/>
        <v>648.326675</v>
      </c>
      <c r="BC121" s="81">
        <f t="shared" si="143"/>
        <v>768.9760492</v>
      </c>
      <c r="BD121" s="81">
        <f t="shared" si="143"/>
        <v>1690.538553</v>
      </c>
      <c r="BE121" s="81" t="str">
        <f t="shared" si="143"/>
        <v>#N/A</v>
      </c>
      <c r="BF121" s="81" t="str">
        <f t="shared" si="143"/>
        <v>#N/A</v>
      </c>
      <c r="BG121" s="81" t="str">
        <f t="shared" si="143"/>
        <v>#N/A</v>
      </c>
      <c r="BH121" s="81" t="str">
        <f t="shared" si="143"/>
        <v>#N/A</v>
      </c>
      <c r="BI121" s="82">
        <f t="shared" si="2"/>
        <v>1724.690977</v>
      </c>
    </row>
    <row r="122">
      <c r="A122" s="6"/>
      <c r="B122" s="83"/>
      <c r="C122" s="84"/>
      <c r="D122" s="84"/>
      <c r="E122" s="84"/>
      <c r="F122" s="95"/>
      <c r="G122" s="87"/>
      <c r="H122" s="87" t="b">
        <f t="shared" si="3"/>
        <v>0</v>
      </c>
      <c r="I122" s="87" t="b">
        <f>if(iferror(match(B122,'Osallistujat ja seuranta'!$C$5:$C$24,0),0)&gt;0,TRUE,FALSE)</f>
        <v>0</v>
      </c>
      <c r="J122" s="87" t="b">
        <f>if(iferror(match(C122,'Osallistujat ja seuranta'!$C$5:$C$99,0),0)&gt;0,TRUE,FALSE)</f>
        <v>0</v>
      </c>
      <c r="K122" s="87" t="b">
        <f t="shared" si="4"/>
        <v>0</v>
      </c>
      <c r="L122" s="87" t="b">
        <f t="shared" si="5"/>
        <v>1</v>
      </c>
      <c r="M122" s="87" t="b">
        <f t="shared" si="6"/>
        <v>0</v>
      </c>
      <c r="N122" s="88" t="str">
        <f t="shared" si="7"/>
        <v/>
      </c>
      <c r="O122" s="89" t="str">
        <f t="shared" si="69"/>
        <v/>
      </c>
      <c r="P122" s="89" t="str">
        <f t="shared" si="70"/>
        <v/>
      </c>
      <c r="Q122" s="90" t="str">
        <f t="shared" si="10"/>
        <v/>
      </c>
      <c r="R122" s="88" t="str">
        <f t="shared" si="11"/>
        <v/>
      </c>
      <c r="S122" s="88">
        <f t="shared" si="12"/>
        <v>1</v>
      </c>
      <c r="T122" s="88">
        <f t="shared" si="13"/>
        <v>-56.71174423</v>
      </c>
      <c r="U122" s="88">
        <f t="shared" si="14"/>
        <v>-56.71174423</v>
      </c>
      <c r="V122" s="91" t="str">
        <f t="shared" si="15"/>
        <v/>
      </c>
      <c r="W122" s="92">
        <f t="shared" si="16"/>
        <v>88.71035368</v>
      </c>
      <c r="X122" s="92">
        <f t="shared" si="17"/>
        <v>5.75</v>
      </c>
      <c r="Y122" s="92" t="str">
        <f>if(N122=1,(W122*(S122-V122))*'Säännöt ja ohjeet'!$B$54+X122,"")</f>
        <v/>
      </c>
      <c r="Z122" s="92">
        <f t="shared" si="18"/>
        <v>0</v>
      </c>
      <c r="AA122" s="92">
        <f t="shared" si="19"/>
        <v>1</v>
      </c>
      <c r="AB122" s="92">
        <f t="shared" si="20"/>
        <v>88.71035368</v>
      </c>
      <c r="AC122" s="92">
        <f t="shared" si="21"/>
        <v>5.75</v>
      </c>
      <c r="AD122" s="92" t="str">
        <f>if(N122=1,(AB122*(Z122-AA122))*'Säännöt ja ohjeet'!$B$54+AC122,"")</f>
        <v/>
      </c>
      <c r="AE122" s="93">
        <f t="shared" si="22"/>
        <v>11</v>
      </c>
      <c r="AF122" s="93">
        <f t="shared" si="23"/>
        <v>11</v>
      </c>
      <c r="AG122" s="6"/>
      <c r="AH122" s="62"/>
      <c r="AI122" s="81">
        <f t="shared" ref="AI122:BH122" si="144">if($B122=AI$3,AI121+$Y122,if($C122=AI$3,AI121+$AD122,AI121))</f>
        <v>1204.770186</v>
      </c>
      <c r="AJ122" s="81">
        <f t="shared" si="144"/>
        <v>1881.730221</v>
      </c>
      <c r="AK122" s="81">
        <f t="shared" si="144"/>
        <v>2384.202354</v>
      </c>
      <c r="AL122" s="81">
        <f t="shared" si="144"/>
        <v>1704.139133</v>
      </c>
      <c r="AM122" s="81">
        <f t="shared" si="144"/>
        <v>1671.646801</v>
      </c>
      <c r="AN122" s="81">
        <f t="shared" si="144"/>
        <v>1332.458766</v>
      </c>
      <c r="AO122" s="81">
        <f t="shared" si="144"/>
        <v>2249.842673</v>
      </c>
      <c r="AP122" s="81">
        <f t="shared" si="144"/>
        <v>1521.453293</v>
      </c>
      <c r="AQ122" s="81">
        <f t="shared" si="144"/>
        <v>1207.188514</v>
      </c>
      <c r="AR122" s="81">
        <f t="shared" si="144"/>
        <v>2209.485769</v>
      </c>
      <c r="AS122" s="81">
        <f t="shared" si="144"/>
        <v>1917.754482</v>
      </c>
      <c r="AT122" s="81">
        <f t="shared" si="144"/>
        <v>2336.470627</v>
      </c>
      <c r="AU122" s="81">
        <f t="shared" si="144"/>
        <v>2245.808389</v>
      </c>
      <c r="AV122" s="81">
        <f t="shared" si="144"/>
        <v>1958.014047</v>
      </c>
      <c r="AW122" s="81">
        <f t="shared" si="144"/>
        <v>1015.463624</v>
      </c>
      <c r="AX122" s="81">
        <f t="shared" si="144"/>
        <v>2205.116746</v>
      </c>
      <c r="AY122" s="81">
        <f t="shared" si="144"/>
        <v>1335.441433</v>
      </c>
      <c r="AZ122" s="81">
        <f t="shared" si="144"/>
        <v>2316.469488</v>
      </c>
      <c r="BA122" s="81">
        <f t="shared" si="144"/>
        <v>2137.903665</v>
      </c>
      <c r="BB122" s="81">
        <f t="shared" si="144"/>
        <v>648.326675</v>
      </c>
      <c r="BC122" s="81">
        <f t="shared" si="144"/>
        <v>768.9760492</v>
      </c>
      <c r="BD122" s="81">
        <f t="shared" si="144"/>
        <v>1690.538553</v>
      </c>
      <c r="BE122" s="81" t="str">
        <f t="shared" si="144"/>
        <v>#N/A</v>
      </c>
      <c r="BF122" s="81" t="str">
        <f t="shared" si="144"/>
        <v>#N/A</v>
      </c>
      <c r="BG122" s="81" t="str">
        <f t="shared" si="144"/>
        <v>#N/A</v>
      </c>
      <c r="BH122" s="81" t="str">
        <f t="shared" si="144"/>
        <v>#N/A</v>
      </c>
      <c r="BI122" s="82">
        <f t="shared" si="2"/>
        <v>1724.690977</v>
      </c>
    </row>
    <row r="123">
      <c r="A123" s="6"/>
      <c r="B123" s="83"/>
      <c r="C123" s="84"/>
      <c r="D123" s="84"/>
      <c r="E123" s="84"/>
      <c r="F123" s="95"/>
      <c r="G123" s="87"/>
      <c r="H123" s="87" t="b">
        <f t="shared" si="3"/>
        <v>0</v>
      </c>
      <c r="I123" s="87" t="b">
        <f>if(iferror(match(B123,'Osallistujat ja seuranta'!$C$5:$C$24,0),0)&gt;0,TRUE,FALSE)</f>
        <v>0</v>
      </c>
      <c r="J123" s="87" t="b">
        <f>if(iferror(match(C123,'Osallistujat ja seuranta'!$C$5:$C$99,0),0)&gt;0,TRUE,FALSE)</f>
        <v>0</v>
      </c>
      <c r="K123" s="87" t="b">
        <f t="shared" si="4"/>
        <v>0</v>
      </c>
      <c r="L123" s="87" t="b">
        <f t="shared" si="5"/>
        <v>1</v>
      </c>
      <c r="M123" s="87" t="b">
        <f t="shared" si="6"/>
        <v>0</v>
      </c>
      <c r="N123" s="88" t="str">
        <f t="shared" si="7"/>
        <v/>
      </c>
      <c r="O123" s="89" t="str">
        <f t="shared" si="69"/>
        <v/>
      </c>
      <c r="P123" s="89" t="str">
        <f t="shared" si="70"/>
        <v/>
      </c>
      <c r="Q123" s="90" t="str">
        <f t="shared" si="10"/>
        <v/>
      </c>
      <c r="R123" s="88" t="str">
        <f t="shared" si="11"/>
        <v/>
      </c>
      <c r="S123" s="88">
        <f t="shared" si="12"/>
        <v>1</v>
      </c>
      <c r="T123" s="88">
        <f t="shared" si="13"/>
        <v>-56.71174423</v>
      </c>
      <c r="U123" s="88">
        <f t="shared" si="14"/>
        <v>-56.71174423</v>
      </c>
      <c r="V123" s="91" t="str">
        <f t="shared" si="15"/>
        <v/>
      </c>
      <c r="W123" s="92">
        <f t="shared" si="16"/>
        <v>88.71035368</v>
      </c>
      <c r="X123" s="92">
        <f t="shared" si="17"/>
        <v>5.75</v>
      </c>
      <c r="Y123" s="92" t="str">
        <f>if(N123=1,(W123*(S123-V123))*'Säännöt ja ohjeet'!$B$54+X123,"")</f>
        <v/>
      </c>
      <c r="Z123" s="92">
        <f t="shared" si="18"/>
        <v>0</v>
      </c>
      <c r="AA123" s="92">
        <f t="shared" si="19"/>
        <v>1</v>
      </c>
      <c r="AB123" s="92">
        <f t="shared" si="20"/>
        <v>88.71035368</v>
      </c>
      <c r="AC123" s="92">
        <f t="shared" si="21"/>
        <v>5.75</v>
      </c>
      <c r="AD123" s="92" t="str">
        <f>if(N123=1,(AB123*(Z123-AA123))*'Säännöt ja ohjeet'!$B$54+AC123,"")</f>
        <v/>
      </c>
      <c r="AE123" s="93">
        <f t="shared" si="22"/>
        <v>11</v>
      </c>
      <c r="AF123" s="93">
        <f t="shared" si="23"/>
        <v>11</v>
      </c>
      <c r="AG123" s="6"/>
      <c r="AH123" s="62"/>
      <c r="AI123" s="81">
        <f t="shared" ref="AI123:BH123" si="145">if($B123=AI$3,AI122+$Y123,if($C123=AI$3,AI122+$AD123,AI122))</f>
        <v>1204.770186</v>
      </c>
      <c r="AJ123" s="81">
        <f t="shared" si="145"/>
        <v>1881.730221</v>
      </c>
      <c r="AK123" s="81">
        <f t="shared" si="145"/>
        <v>2384.202354</v>
      </c>
      <c r="AL123" s="81">
        <f t="shared" si="145"/>
        <v>1704.139133</v>
      </c>
      <c r="AM123" s="81">
        <f t="shared" si="145"/>
        <v>1671.646801</v>
      </c>
      <c r="AN123" s="81">
        <f t="shared" si="145"/>
        <v>1332.458766</v>
      </c>
      <c r="AO123" s="81">
        <f t="shared" si="145"/>
        <v>2249.842673</v>
      </c>
      <c r="AP123" s="81">
        <f t="shared" si="145"/>
        <v>1521.453293</v>
      </c>
      <c r="AQ123" s="81">
        <f t="shared" si="145"/>
        <v>1207.188514</v>
      </c>
      <c r="AR123" s="81">
        <f t="shared" si="145"/>
        <v>2209.485769</v>
      </c>
      <c r="AS123" s="81">
        <f t="shared" si="145"/>
        <v>1917.754482</v>
      </c>
      <c r="AT123" s="81">
        <f t="shared" si="145"/>
        <v>2336.470627</v>
      </c>
      <c r="AU123" s="81">
        <f t="shared" si="145"/>
        <v>2245.808389</v>
      </c>
      <c r="AV123" s="81">
        <f t="shared" si="145"/>
        <v>1958.014047</v>
      </c>
      <c r="AW123" s="81">
        <f t="shared" si="145"/>
        <v>1015.463624</v>
      </c>
      <c r="AX123" s="81">
        <f t="shared" si="145"/>
        <v>2205.116746</v>
      </c>
      <c r="AY123" s="81">
        <f t="shared" si="145"/>
        <v>1335.441433</v>
      </c>
      <c r="AZ123" s="81">
        <f t="shared" si="145"/>
        <v>2316.469488</v>
      </c>
      <c r="BA123" s="81">
        <f t="shared" si="145"/>
        <v>2137.903665</v>
      </c>
      <c r="BB123" s="81">
        <f t="shared" si="145"/>
        <v>648.326675</v>
      </c>
      <c r="BC123" s="81">
        <f t="shared" si="145"/>
        <v>768.9760492</v>
      </c>
      <c r="BD123" s="81">
        <f t="shared" si="145"/>
        <v>1690.538553</v>
      </c>
      <c r="BE123" s="81" t="str">
        <f t="shared" si="145"/>
        <v>#N/A</v>
      </c>
      <c r="BF123" s="81" t="str">
        <f t="shared" si="145"/>
        <v>#N/A</v>
      </c>
      <c r="BG123" s="81" t="str">
        <f t="shared" si="145"/>
        <v>#N/A</v>
      </c>
      <c r="BH123" s="81" t="str">
        <f t="shared" si="145"/>
        <v>#N/A</v>
      </c>
      <c r="BI123" s="82">
        <f t="shared" si="2"/>
        <v>1724.690977</v>
      </c>
    </row>
    <row r="124">
      <c r="A124" s="6"/>
      <c r="B124" s="83"/>
      <c r="C124" s="84"/>
      <c r="D124" s="84"/>
      <c r="E124" s="84"/>
      <c r="F124" s="95"/>
      <c r="G124" s="87"/>
      <c r="H124" s="87" t="b">
        <f t="shared" si="3"/>
        <v>0</v>
      </c>
      <c r="I124" s="87" t="b">
        <f>if(iferror(match(B124,'Osallistujat ja seuranta'!$C$5:$C$24,0),0)&gt;0,TRUE,FALSE)</f>
        <v>0</v>
      </c>
      <c r="J124" s="87" t="b">
        <f>if(iferror(match(C124,'Osallistujat ja seuranta'!$C$5:$C$99,0),0)&gt;0,TRUE,FALSE)</f>
        <v>0</v>
      </c>
      <c r="K124" s="87" t="b">
        <f t="shared" si="4"/>
        <v>0</v>
      </c>
      <c r="L124" s="87" t="b">
        <f t="shared" si="5"/>
        <v>1</v>
      </c>
      <c r="M124" s="87" t="b">
        <f t="shared" si="6"/>
        <v>0</v>
      </c>
      <c r="N124" s="88" t="str">
        <f t="shared" si="7"/>
        <v/>
      </c>
      <c r="O124" s="89" t="str">
        <f t="shared" si="69"/>
        <v/>
      </c>
      <c r="P124" s="89" t="str">
        <f t="shared" si="70"/>
        <v/>
      </c>
      <c r="Q124" s="90" t="str">
        <f t="shared" si="10"/>
        <v/>
      </c>
      <c r="R124" s="88" t="str">
        <f t="shared" si="11"/>
        <v/>
      </c>
      <c r="S124" s="88">
        <f t="shared" si="12"/>
        <v>1</v>
      </c>
      <c r="T124" s="88">
        <f t="shared" si="13"/>
        <v>-56.71174423</v>
      </c>
      <c r="U124" s="88">
        <f t="shared" si="14"/>
        <v>-56.71174423</v>
      </c>
      <c r="V124" s="91" t="str">
        <f t="shared" si="15"/>
        <v/>
      </c>
      <c r="W124" s="92">
        <f t="shared" si="16"/>
        <v>88.71035368</v>
      </c>
      <c r="X124" s="92">
        <f t="shared" si="17"/>
        <v>5.75</v>
      </c>
      <c r="Y124" s="92" t="str">
        <f>if(N124=1,(W124*(S124-V124))*'Säännöt ja ohjeet'!$B$54+X124,"")</f>
        <v/>
      </c>
      <c r="Z124" s="92">
        <f t="shared" si="18"/>
        <v>0</v>
      </c>
      <c r="AA124" s="92">
        <f t="shared" si="19"/>
        <v>1</v>
      </c>
      <c r="AB124" s="92">
        <f t="shared" si="20"/>
        <v>88.71035368</v>
      </c>
      <c r="AC124" s="92">
        <f t="shared" si="21"/>
        <v>5.75</v>
      </c>
      <c r="AD124" s="92" t="str">
        <f>if(N124=1,(AB124*(Z124-AA124))*'Säännöt ja ohjeet'!$B$54+AC124,"")</f>
        <v/>
      </c>
      <c r="AE124" s="93">
        <f t="shared" si="22"/>
        <v>11</v>
      </c>
      <c r="AF124" s="93">
        <f t="shared" si="23"/>
        <v>11</v>
      </c>
      <c r="AG124" s="6"/>
      <c r="AH124" s="62"/>
      <c r="AI124" s="81">
        <f t="shared" ref="AI124:BH124" si="146">if($B124=AI$3,AI123+$Y124,if($C124=AI$3,AI123+$AD124,AI123))</f>
        <v>1204.770186</v>
      </c>
      <c r="AJ124" s="81">
        <f t="shared" si="146"/>
        <v>1881.730221</v>
      </c>
      <c r="AK124" s="81">
        <f t="shared" si="146"/>
        <v>2384.202354</v>
      </c>
      <c r="AL124" s="81">
        <f t="shared" si="146"/>
        <v>1704.139133</v>
      </c>
      <c r="AM124" s="81">
        <f t="shared" si="146"/>
        <v>1671.646801</v>
      </c>
      <c r="AN124" s="81">
        <f t="shared" si="146"/>
        <v>1332.458766</v>
      </c>
      <c r="AO124" s="81">
        <f t="shared" si="146"/>
        <v>2249.842673</v>
      </c>
      <c r="AP124" s="81">
        <f t="shared" si="146"/>
        <v>1521.453293</v>
      </c>
      <c r="AQ124" s="81">
        <f t="shared" si="146"/>
        <v>1207.188514</v>
      </c>
      <c r="AR124" s="81">
        <f t="shared" si="146"/>
        <v>2209.485769</v>
      </c>
      <c r="AS124" s="81">
        <f t="shared" si="146"/>
        <v>1917.754482</v>
      </c>
      <c r="AT124" s="81">
        <f t="shared" si="146"/>
        <v>2336.470627</v>
      </c>
      <c r="AU124" s="81">
        <f t="shared" si="146"/>
        <v>2245.808389</v>
      </c>
      <c r="AV124" s="81">
        <f t="shared" si="146"/>
        <v>1958.014047</v>
      </c>
      <c r="AW124" s="81">
        <f t="shared" si="146"/>
        <v>1015.463624</v>
      </c>
      <c r="AX124" s="81">
        <f t="shared" si="146"/>
        <v>2205.116746</v>
      </c>
      <c r="AY124" s="81">
        <f t="shared" si="146"/>
        <v>1335.441433</v>
      </c>
      <c r="AZ124" s="81">
        <f t="shared" si="146"/>
        <v>2316.469488</v>
      </c>
      <c r="BA124" s="81">
        <f t="shared" si="146"/>
        <v>2137.903665</v>
      </c>
      <c r="BB124" s="81">
        <f t="shared" si="146"/>
        <v>648.326675</v>
      </c>
      <c r="BC124" s="81">
        <f t="shared" si="146"/>
        <v>768.9760492</v>
      </c>
      <c r="BD124" s="81">
        <f t="shared" si="146"/>
        <v>1690.538553</v>
      </c>
      <c r="BE124" s="81" t="str">
        <f t="shared" si="146"/>
        <v>#N/A</v>
      </c>
      <c r="BF124" s="81" t="str">
        <f t="shared" si="146"/>
        <v>#N/A</v>
      </c>
      <c r="BG124" s="81" t="str">
        <f t="shared" si="146"/>
        <v>#N/A</v>
      </c>
      <c r="BH124" s="81" t="str">
        <f t="shared" si="146"/>
        <v>#N/A</v>
      </c>
      <c r="BI124" s="82">
        <f t="shared" si="2"/>
        <v>1724.690977</v>
      </c>
    </row>
    <row r="125">
      <c r="A125" s="6"/>
      <c r="B125" s="83"/>
      <c r="C125" s="84"/>
      <c r="D125" s="84"/>
      <c r="E125" s="84"/>
      <c r="F125" s="95"/>
      <c r="G125" s="87"/>
      <c r="H125" s="87" t="b">
        <f t="shared" si="3"/>
        <v>0</v>
      </c>
      <c r="I125" s="87" t="b">
        <f>if(iferror(match(B125,'Osallistujat ja seuranta'!$C$5:$C$24,0),0)&gt;0,TRUE,FALSE)</f>
        <v>0</v>
      </c>
      <c r="J125" s="87" t="b">
        <f>if(iferror(match(C125,'Osallistujat ja seuranta'!$C$5:$C$99,0),0)&gt;0,TRUE,FALSE)</f>
        <v>0</v>
      </c>
      <c r="K125" s="87" t="b">
        <f t="shared" si="4"/>
        <v>0</v>
      </c>
      <c r="L125" s="87" t="b">
        <f t="shared" si="5"/>
        <v>1</v>
      </c>
      <c r="M125" s="87" t="b">
        <f t="shared" si="6"/>
        <v>0</v>
      </c>
      <c r="N125" s="88" t="str">
        <f t="shared" si="7"/>
        <v/>
      </c>
      <c r="O125" s="89" t="str">
        <f t="shared" si="69"/>
        <v/>
      </c>
      <c r="P125" s="89" t="str">
        <f t="shared" si="70"/>
        <v/>
      </c>
      <c r="Q125" s="90" t="str">
        <f t="shared" si="10"/>
        <v/>
      </c>
      <c r="R125" s="88" t="str">
        <f t="shared" si="11"/>
        <v/>
      </c>
      <c r="S125" s="88">
        <f t="shared" si="12"/>
        <v>1</v>
      </c>
      <c r="T125" s="88">
        <f t="shared" si="13"/>
        <v>-56.71174423</v>
      </c>
      <c r="U125" s="88">
        <f t="shared" si="14"/>
        <v>-56.71174423</v>
      </c>
      <c r="V125" s="91" t="str">
        <f t="shared" si="15"/>
        <v/>
      </c>
      <c r="W125" s="92">
        <f t="shared" si="16"/>
        <v>88.71035368</v>
      </c>
      <c r="X125" s="92">
        <f t="shared" si="17"/>
        <v>5.75</v>
      </c>
      <c r="Y125" s="92" t="str">
        <f>if(N125=1,(W125*(S125-V125))*'Säännöt ja ohjeet'!$B$54+X125,"")</f>
        <v/>
      </c>
      <c r="Z125" s="92">
        <f t="shared" si="18"/>
        <v>0</v>
      </c>
      <c r="AA125" s="92">
        <f t="shared" si="19"/>
        <v>1</v>
      </c>
      <c r="AB125" s="92">
        <f t="shared" si="20"/>
        <v>88.71035368</v>
      </c>
      <c r="AC125" s="92">
        <f t="shared" si="21"/>
        <v>5.75</v>
      </c>
      <c r="AD125" s="92" t="str">
        <f>if(N125=1,(AB125*(Z125-AA125))*'Säännöt ja ohjeet'!$B$54+AC125,"")</f>
        <v/>
      </c>
      <c r="AE125" s="93">
        <f t="shared" si="22"/>
        <v>11</v>
      </c>
      <c r="AF125" s="93">
        <f t="shared" si="23"/>
        <v>11</v>
      </c>
      <c r="AG125" s="6"/>
      <c r="AH125" s="62"/>
      <c r="AI125" s="81">
        <f t="shared" ref="AI125:BH125" si="147">if($B125=AI$3,AI124+$Y125,if($C125=AI$3,AI124+$AD125,AI124))</f>
        <v>1204.770186</v>
      </c>
      <c r="AJ125" s="81">
        <f t="shared" si="147"/>
        <v>1881.730221</v>
      </c>
      <c r="AK125" s="81">
        <f t="shared" si="147"/>
        <v>2384.202354</v>
      </c>
      <c r="AL125" s="81">
        <f t="shared" si="147"/>
        <v>1704.139133</v>
      </c>
      <c r="AM125" s="81">
        <f t="shared" si="147"/>
        <v>1671.646801</v>
      </c>
      <c r="AN125" s="81">
        <f t="shared" si="147"/>
        <v>1332.458766</v>
      </c>
      <c r="AO125" s="81">
        <f t="shared" si="147"/>
        <v>2249.842673</v>
      </c>
      <c r="AP125" s="81">
        <f t="shared" si="147"/>
        <v>1521.453293</v>
      </c>
      <c r="AQ125" s="81">
        <f t="shared" si="147"/>
        <v>1207.188514</v>
      </c>
      <c r="AR125" s="81">
        <f t="shared" si="147"/>
        <v>2209.485769</v>
      </c>
      <c r="AS125" s="81">
        <f t="shared" si="147"/>
        <v>1917.754482</v>
      </c>
      <c r="AT125" s="81">
        <f t="shared" si="147"/>
        <v>2336.470627</v>
      </c>
      <c r="AU125" s="81">
        <f t="shared" si="147"/>
        <v>2245.808389</v>
      </c>
      <c r="AV125" s="81">
        <f t="shared" si="147"/>
        <v>1958.014047</v>
      </c>
      <c r="AW125" s="81">
        <f t="shared" si="147"/>
        <v>1015.463624</v>
      </c>
      <c r="AX125" s="81">
        <f t="shared" si="147"/>
        <v>2205.116746</v>
      </c>
      <c r="AY125" s="81">
        <f t="shared" si="147"/>
        <v>1335.441433</v>
      </c>
      <c r="AZ125" s="81">
        <f t="shared" si="147"/>
        <v>2316.469488</v>
      </c>
      <c r="BA125" s="81">
        <f t="shared" si="147"/>
        <v>2137.903665</v>
      </c>
      <c r="BB125" s="81">
        <f t="shared" si="147"/>
        <v>648.326675</v>
      </c>
      <c r="BC125" s="81">
        <f t="shared" si="147"/>
        <v>768.9760492</v>
      </c>
      <c r="BD125" s="81">
        <f t="shared" si="147"/>
        <v>1690.538553</v>
      </c>
      <c r="BE125" s="81" t="str">
        <f t="shared" si="147"/>
        <v>#N/A</v>
      </c>
      <c r="BF125" s="81" t="str">
        <f t="shared" si="147"/>
        <v>#N/A</v>
      </c>
      <c r="BG125" s="81" t="str">
        <f t="shared" si="147"/>
        <v>#N/A</v>
      </c>
      <c r="BH125" s="81" t="str">
        <f t="shared" si="147"/>
        <v>#N/A</v>
      </c>
      <c r="BI125" s="82">
        <f t="shared" si="2"/>
        <v>1724.690977</v>
      </c>
    </row>
    <row r="126">
      <c r="A126" s="6"/>
      <c r="B126" s="83"/>
      <c r="C126" s="84"/>
      <c r="D126" s="84"/>
      <c r="E126" s="84"/>
      <c r="F126" s="95"/>
      <c r="G126" s="87"/>
      <c r="H126" s="87" t="b">
        <f t="shared" si="3"/>
        <v>0</v>
      </c>
      <c r="I126" s="87" t="b">
        <f>if(iferror(match(B126,'Osallistujat ja seuranta'!$C$5:$C$24,0),0)&gt;0,TRUE,FALSE)</f>
        <v>0</v>
      </c>
      <c r="J126" s="87" t="b">
        <f>if(iferror(match(C126,'Osallistujat ja seuranta'!$C$5:$C$99,0),0)&gt;0,TRUE,FALSE)</f>
        <v>0</v>
      </c>
      <c r="K126" s="87" t="b">
        <f t="shared" si="4"/>
        <v>0</v>
      </c>
      <c r="L126" s="87" t="b">
        <f t="shared" si="5"/>
        <v>1</v>
      </c>
      <c r="M126" s="87" t="b">
        <f t="shared" si="6"/>
        <v>0</v>
      </c>
      <c r="N126" s="88" t="str">
        <f t="shared" si="7"/>
        <v/>
      </c>
      <c r="O126" s="89" t="str">
        <f t="shared" si="69"/>
        <v/>
      </c>
      <c r="P126" s="89" t="str">
        <f t="shared" si="70"/>
        <v/>
      </c>
      <c r="Q126" s="90" t="str">
        <f t="shared" si="10"/>
        <v/>
      </c>
      <c r="R126" s="88" t="str">
        <f t="shared" si="11"/>
        <v/>
      </c>
      <c r="S126" s="88">
        <f t="shared" si="12"/>
        <v>1</v>
      </c>
      <c r="T126" s="88">
        <f t="shared" si="13"/>
        <v>-56.71174423</v>
      </c>
      <c r="U126" s="88">
        <f t="shared" si="14"/>
        <v>-56.71174423</v>
      </c>
      <c r="V126" s="91" t="str">
        <f t="shared" si="15"/>
        <v/>
      </c>
      <c r="W126" s="92">
        <f t="shared" si="16"/>
        <v>88.71035368</v>
      </c>
      <c r="X126" s="92">
        <f t="shared" si="17"/>
        <v>5.75</v>
      </c>
      <c r="Y126" s="92" t="str">
        <f>if(N126=1,(W126*(S126-V126))*'Säännöt ja ohjeet'!$B$54+X126,"")</f>
        <v/>
      </c>
      <c r="Z126" s="92">
        <f t="shared" si="18"/>
        <v>0</v>
      </c>
      <c r="AA126" s="92">
        <f t="shared" si="19"/>
        <v>1</v>
      </c>
      <c r="AB126" s="92">
        <f t="shared" si="20"/>
        <v>88.71035368</v>
      </c>
      <c r="AC126" s="92">
        <f t="shared" si="21"/>
        <v>5.75</v>
      </c>
      <c r="AD126" s="92" t="str">
        <f>if(N126=1,(AB126*(Z126-AA126))*'Säännöt ja ohjeet'!$B$54+AC126,"")</f>
        <v/>
      </c>
      <c r="AE126" s="93">
        <f t="shared" si="22"/>
        <v>11</v>
      </c>
      <c r="AF126" s="93">
        <f t="shared" si="23"/>
        <v>11</v>
      </c>
      <c r="AG126" s="6"/>
      <c r="AH126" s="62"/>
      <c r="AI126" s="81">
        <f t="shared" ref="AI126:BH126" si="148">if($B126=AI$3,AI125+$Y126,if($C126=AI$3,AI125+$AD126,AI125))</f>
        <v>1204.770186</v>
      </c>
      <c r="AJ126" s="81">
        <f t="shared" si="148"/>
        <v>1881.730221</v>
      </c>
      <c r="AK126" s="81">
        <f t="shared" si="148"/>
        <v>2384.202354</v>
      </c>
      <c r="AL126" s="81">
        <f t="shared" si="148"/>
        <v>1704.139133</v>
      </c>
      <c r="AM126" s="81">
        <f t="shared" si="148"/>
        <v>1671.646801</v>
      </c>
      <c r="AN126" s="81">
        <f t="shared" si="148"/>
        <v>1332.458766</v>
      </c>
      <c r="AO126" s="81">
        <f t="shared" si="148"/>
        <v>2249.842673</v>
      </c>
      <c r="AP126" s="81">
        <f t="shared" si="148"/>
        <v>1521.453293</v>
      </c>
      <c r="AQ126" s="81">
        <f t="shared" si="148"/>
        <v>1207.188514</v>
      </c>
      <c r="AR126" s="81">
        <f t="shared" si="148"/>
        <v>2209.485769</v>
      </c>
      <c r="AS126" s="81">
        <f t="shared" si="148"/>
        <v>1917.754482</v>
      </c>
      <c r="AT126" s="81">
        <f t="shared" si="148"/>
        <v>2336.470627</v>
      </c>
      <c r="AU126" s="81">
        <f t="shared" si="148"/>
        <v>2245.808389</v>
      </c>
      <c r="AV126" s="81">
        <f t="shared" si="148"/>
        <v>1958.014047</v>
      </c>
      <c r="AW126" s="81">
        <f t="shared" si="148"/>
        <v>1015.463624</v>
      </c>
      <c r="AX126" s="81">
        <f t="shared" si="148"/>
        <v>2205.116746</v>
      </c>
      <c r="AY126" s="81">
        <f t="shared" si="148"/>
        <v>1335.441433</v>
      </c>
      <c r="AZ126" s="81">
        <f t="shared" si="148"/>
        <v>2316.469488</v>
      </c>
      <c r="BA126" s="81">
        <f t="shared" si="148"/>
        <v>2137.903665</v>
      </c>
      <c r="BB126" s="81">
        <f t="shared" si="148"/>
        <v>648.326675</v>
      </c>
      <c r="BC126" s="81">
        <f t="shared" si="148"/>
        <v>768.9760492</v>
      </c>
      <c r="BD126" s="81">
        <f t="shared" si="148"/>
        <v>1690.538553</v>
      </c>
      <c r="BE126" s="81" t="str">
        <f t="shared" si="148"/>
        <v>#N/A</v>
      </c>
      <c r="BF126" s="81" t="str">
        <f t="shared" si="148"/>
        <v>#N/A</v>
      </c>
      <c r="BG126" s="81" t="str">
        <f t="shared" si="148"/>
        <v>#N/A</v>
      </c>
      <c r="BH126" s="81" t="str">
        <f t="shared" si="148"/>
        <v>#N/A</v>
      </c>
      <c r="BI126" s="82">
        <f t="shared" si="2"/>
        <v>1724.690977</v>
      </c>
    </row>
    <row r="127">
      <c r="A127" s="6"/>
      <c r="B127" s="83"/>
      <c r="C127" s="84"/>
      <c r="D127" s="84"/>
      <c r="E127" s="84"/>
      <c r="F127" s="95"/>
      <c r="G127" s="87"/>
      <c r="H127" s="87" t="b">
        <f t="shared" si="3"/>
        <v>0</v>
      </c>
      <c r="I127" s="87" t="b">
        <f>if(iferror(match(B127,'Osallistujat ja seuranta'!$C$5:$C$24,0),0)&gt;0,TRUE,FALSE)</f>
        <v>0</v>
      </c>
      <c r="J127" s="87" t="b">
        <f>if(iferror(match(C127,'Osallistujat ja seuranta'!$C$5:$C$99,0),0)&gt;0,TRUE,FALSE)</f>
        <v>0</v>
      </c>
      <c r="K127" s="87" t="b">
        <f t="shared" si="4"/>
        <v>0</v>
      </c>
      <c r="L127" s="87" t="b">
        <f t="shared" si="5"/>
        <v>1</v>
      </c>
      <c r="M127" s="87" t="b">
        <f t="shared" si="6"/>
        <v>0</v>
      </c>
      <c r="N127" s="88" t="str">
        <f t="shared" si="7"/>
        <v/>
      </c>
      <c r="O127" s="89" t="str">
        <f t="shared" si="69"/>
        <v/>
      </c>
      <c r="P127" s="89" t="str">
        <f t="shared" si="70"/>
        <v/>
      </c>
      <c r="Q127" s="90" t="str">
        <f t="shared" si="10"/>
        <v/>
      </c>
      <c r="R127" s="88" t="str">
        <f t="shared" si="11"/>
        <v/>
      </c>
      <c r="S127" s="88">
        <f t="shared" si="12"/>
        <v>1</v>
      </c>
      <c r="T127" s="88">
        <f t="shared" si="13"/>
        <v>-56.71174423</v>
      </c>
      <c r="U127" s="88">
        <f t="shared" si="14"/>
        <v>-56.71174423</v>
      </c>
      <c r="V127" s="91" t="str">
        <f t="shared" si="15"/>
        <v/>
      </c>
      <c r="W127" s="92">
        <f t="shared" si="16"/>
        <v>88.71035368</v>
      </c>
      <c r="X127" s="92">
        <f t="shared" si="17"/>
        <v>5.75</v>
      </c>
      <c r="Y127" s="92" t="str">
        <f>if(N127=1,(W127*(S127-V127))*'Säännöt ja ohjeet'!$B$54+X127,"")</f>
        <v/>
      </c>
      <c r="Z127" s="92">
        <f t="shared" si="18"/>
        <v>0</v>
      </c>
      <c r="AA127" s="92">
        <f t="shared" si="19"/>
        <v>1</v>
      </c>
      <c r="AB127" s="92">
        <f t="shared" si="20"/>
        <v>88.71035368</v>
      </c>
      <c r="AC127" s="92">
        <f t="shared" si="21"/>
        <v>5.75</v>
      </c>
      <c r="AD127" s="92" t="str">
        <f>if(N127=1,(AB127*(Z127-AA127))*'Säännöt ja ohjeet'!$B$54+AC127,"")</f>
        <v/>
      </c>
      <c r="AE127" s="93">
        <f t="shared" si="22"/>
        <v>11</v>
      </c>
      <c r="AF127" s="93">
        <f t="shared" si="23"/>
        <v>11</v>
      </c>
      <c r="AG127" s="6"/>
      <c r="AH127" s="62"/>
      <c r="AI127" s="81">
        <f t="shared" ref="AI127:BH127" si="149">if($B127=AI$3,AI126+$Y127,if($C127=AI$3,AI126+$AD127,AI126))</f>
        <v>1204.770186</v>
      </c>
      <c r="AJ127" s="81">
        <f t="shared" si="149"/>
        <v>1881.730221</v>
      </c>
      <c r="AK127" s="81">
        <f t="shared" si="149"/>
        <v>2384.202354</v>
      </c>
      <c r="AL127" s="81">
        <f t="shared" si="149"/>
        <v>1704.139133</v>
      </c>
      <c r="AM127" s="81">
        <f t="shared" si="149"/>
        <v>1671.646801</v>
      </c>
      <c r="AN127" s="81">
        <f t="shared" si="149"/>
        <v>1332.458766</v>
      </c>
      <c r="AO127" s="81">
        <f t="shared" si="149"/>
        <v>2249.842673</v>
      </c>
      <c r="AP127" s="81">
        <f t="shared" si="149"/>
        <v>1521.453293</v>
      </c>
      <c r="AQ127" s="81">
        <f t="shared" si="149"/>
        <v>1207.188514</v>
      </c>
      <c r="AR127" s="81">
        <f t="shared" si="149"/>
        <v>2209.485769</v>
      </c>
      <c r="AS127" s="81">
        <f t="shared" si="149"/>
        <v>1917.754482</v>
      </c>
      <c r="AT127" s="81">
        <f t="shared" si="149"/>
        <v>2336.470627</v>
      </c>
      <c r="AU127" s="81">
        <f t="shared" si="149"/>
        <v>2245.808389</v>
      </c>
      <c r="AV127" s="81">
        <f t="shared" si="149"/>
        <v>1958.014047</v>
      </c>
      <c r="AW127" s="81">
        <f t="shared" si="149"/>
        <v>1015.463624</v>
      </c>
      <c r="AX127" s="81">
        <f t="shared" si="149"/>
        <v>2205.116746</v>
      </c>
      <c r="AY127" s="81">
        <f t="shared" si="149"/>
        <v>1335.441433</v>
      </c>
      <c r="AZ127" s="81">
        <f t="shared" si="149"/>
        <v>2316.469488</v>
      </c>
      <c r="BA127" s="81">
        <f t="shared" si="149"/>
        <v>2137.903665</v>
      </c>
      <c r="BB127" s="81">
        <f t="shared" si="149"/>
        <v>648.326675</v>
      </c>
      <c r="BC127" s="81">
        <f t="shared" si="149"/>
        <v>768.9760492</v>
      </c>
      <c r="BD127" s="81">
        <f t="shared" si="149"/>
        <v>1690.538553</v>
      </c>
      <c r="BE127" s="81" t="str">
        <f t="shared" si="149"/>
        <v>#N/A</v>
      </c>
      <c r="BF127" s="81" t="str">
        <f t="shared" si="149"/>
        <v>#N/A</v>
      </c>
      <c r="BG127" s="81" t="str">
        <f t="shared" si="149"/>
        <v>#N/A</v>
      </c>
      <c r="BH127" s="81" t="str">
        <f t="shared" si="149"/>
        <v>#N/A</v>
      </c>
      <c r="BI127" s="82">
        <f t="shared" si="2"/>
        <v>1724.690977</v>
      </c>
    </row>
    <row r="128">
      <c r="A128" s="6"/>
      <c r="B128" s="83"/>
      <c r="C128" s="84"/>
      <c r="D128" s="84"/>
      <c r="E128" s="84"/>
      <c r="F128" s="95"/>
      <c r="G128" s="87"/>
      <c r="H128" s="87" t="b">
        <f t="shared" si="3"/>
        <v>0</v>
      </c>
      <c r="I128" s="87" t="b">
        <f>if(iferror(match(B128,'Osallistujat ja seuranta'!$C$5:$C$24,0),0)&gt;0,TRUE,FALSE)</f>
        <v>0</v>
      </c>
      <c r="J128" s="87" t="b">
        <f>if(iferror(match(C128,'Osallistujat ja seuranta'!$C$5:$C$99,0),0)&gt;0,TRUE,FALSE)</f>
        <v>0</v>
      </c>
      <c r="K128" s="87" t="b">
        <f t="shared" si="4"/>
        <v>0</v>
      </c>
      <c r="L128" s="87" t="b">
        <f t="shared" si="5"/>
        <v>1</v>
      </c>
      <c r="M128" s="87" t="b">
        <f t="shared" si="6"/>
        <v>0</v>
      </c>
      <c r="N128" s="88" t="str">
        <f t="shared" si="7"/>
        <v/>
      </c>
      <c r="O128" s="89" t="str">
        <f t="shared" si="69"/>
        <v/>
      </c>
      <c r="P128" s="89" t="str">
        <f t="shared" si="70"/>
        <v/>
      </c>
      <c r="Q128" s="90" t="str">
        <f t="shared" si="10"/>
        <v/>
      </c>
      <c r="R128" s="88" t="str">
        <f t="shared" si="11"/>
        <v/>
      </c>
      <c r="S128" s="88">
        <f t="shared" si="12"/>
        <v>1</v>
      </c>
      <c r="T128" s="88">
        <f t="shared" si="13"/>
        <v>-56.71174423</v>
      </c>
      <c r="U128" s="88">
        <f t="shared" si="14"/>
        <v>-56.71174423</v>
      </c>
      <c r="V128" s="91" t="str">
        <f t="shared" si="15"/>
        <v/>
      </c>
      <c r="W128" s="92">
        <f t="shared" si="16"/>
        <v>88.71035368</v>
      </c>
      <c r="X128" s="92">
        <f t="shared" si="17"/>
        <v>5.75</v>
      </c>
      <c r="Y128" s="92" t="str">
        <f>if(N128=1,(W128*(S128-V128))*'Säännöt ja ohjeet'!$B$54+X128,"")</f>
        <v/>
      </c>
      <c r="Z128" s="92">
        <f t="shared" si="18"/>
        <v>0</v>
      </c>
      <c r="AA128" s="92">
        <f t="shared" si="19"/>
        <v>1</v>
      </c>
      <c r="AB128" s="92">
        <f t="shared" si="20"/>
        <v>88.71035368</v>
      </c>
      <c r="AC128" s="92">
        <f t="shared" si="21"/>
        <v>5.75</v>
      </c>
      <c r="AD128" s="92" t="str">
        <f>if(N128=1,(AB128*(Z128-AA128))*'Säännöt ja ohjeet'!$B$54+AC128,"")</f>
        <v/>
      </c>
      <c r="AE128" s="93">
        <f t="shared" si="22"/>
        <v>11</v>
      </c>
      <c r="AF128" s="93">
        <f t="shared" si="23"/>
        <v>11</v>
      </c>
      <c r="AG128" s="6"/>
      <c r="AH128" s="62"/>
      <c r="AI128" s="81">
        <f t="shared" ref="AI128:BH128" si="150">if($B128=AI$3,AI127+$Y128,if($C128=AI$3,AI127+$AD128,AI127))</f>
        <v>1204.770186</v>
      </c>
      <c r="AJ128" s="81">
        <f t="shared" si="150"/>
        <v>1881.730221</v>
      </c>
      <c r="AK128" s="81">
        <f t="shared" si="150"/>
        <v>2384.202354</v>
      </c>
      <c r="AL128" s="81">
        <f t="shared" si="150"/>
        <v>1704.139133</v>
      </c>
      <c r="AM128" s="81">
        <f t="shared" si="150"/>
        <v>1671.646801</v>
      </c>
      <c r="AN128" s="81">
        <f t="shared" si="150"/>
        <v>1332.458766</v>
      </c>
      <c r="AO128" s="81">
        <f t="shared" si="150"/>
        <v>2249.842673</v>
      </c>
      <c r="AP128" s="81">
        <f t="shared" si="150"/>
        <v>1521.453293</v>
      </c>
      <c r="AQ128" s="81">
        <f t="shared" si="150"/>
        <v>1207.188514</v>
      </c>
      <c r="AR128" s="81">
        <f t="shared" si="150"/>
        <v>2209.485769</v>
      </c>
      <c r="AS128" s="81">
        <f t="shared" si="150"/>
        <v>1917.754482</v>
      </c>
      <c r="AT128" s="81">
        <f t="shared" si="150"/>
        <v>2336.470627</v>
      </c>
      <c r="AU128" s="81">
        <f t="shared" si="150"/>
        <v>2245.808389</v>
      </c>
      <c r="AV128" s="81">
        <f t="shared" si="150"/>
        <v>1958.014047</v>
      </c>
      <c r="AW128" s="81">
        <f t="shared" si="150"/>
        <v>1015.463624</v>
      </c>
      <c r="AX128" s="81">
        <f t="shared" si="150"/>
        <v>2205.116746</v>
      </c>
      <c r="AY128" s="81">
        <f t="shared" si="150"/>
        <v>1335.441433</v>
      </c>
      <c r="AZ128" s="81">
        <f t="shared" si="150"/>
        <v>2316.469488</v>
      </c>
      <c r="BA128" s="81">
        <f t="shared" si="150"/>
        <v>2137.903665</v>
      </c>
      <c r="BB128" s="81">
        <f t="shared" si="150"/>
        <v>648.326675</v>
      </c>
      <c r="BC128" s="81">
        <f t="shared" si="150"/>
        <v>768.9760492</v>
      </c>
      <c r="BD128" s="81">
        <f t="shared" si="150"/>
        <v>1690.538553</v>
      </c>
      <c r="BE128" s="81" t="str">
        <f t="shared" si="150"/>
        <v>#N/A</v>
      </c>
      <c r="BF128" s="81" t="str">
        <f t="shared" si="150"/>
        <v>#N/A</v>
      </c>
      <c r="BG128" s="81" t="str">
        <f t="shared" si="150"/>
        <v>#N/A</v>
      </c>
      <c r="BH128" s="81" t="str">
        <f t="shared" si="150"/>
        <v>#N/A</v>
      </c>
      <c r="BI128" s="82">
        <f t="shared" si="2"/>
        <v>1724.690977</v>
      </c>
    </row>
    <row r="129">
      <c r="A129" s="6"/>
      <c r="B129" s="83"/>
      <c r="C129" s="84"/>
      <c r="D129" s="84"/>
      <c r="E129" s="84"/>
      <c r="F129" s="95"/>
      <c r="G129" s="87"/>
      <c r="H129" s="87" t="b">
        <f t="shared" si="3"/>
        <v>0</v>
      </c>
      <c r="I129" s="87" t="b">
        <f>if(iferror(match(B129,'Osallistujat ja seuranta'!$C$5:$C$24,0),0)&gt;0,TRUE,FALSE)</f>
        <v>0</v>
      </c>
      <c r="J129" s="87" t="b">
        <f>if(iferror(match(C129,'Osallistujat ja seuranta'!$C$5:$C$99,0),0)&gt;0,TRUE,FALSE)</f>
        <v>0</v>
      </c>
      <c r="K129" s="87" t="b">
        <f t="shared" si="4"/>
        <v>0</v>
      </c>
      <c r="L129" s="87" t="b">
        <f t="shared" si="5"/>
        <v>1</v>
      </c>
      <c r="M129" s="87" t="b">
        <f t="shared" si="6"/>
        <v>0</v>
      </c>
      <c r="N129" s="88" t="str">
        <f t="shared" si="7"/>
        <v/>
      </c>
      <c r="O129" s="89" t="str">
        <f t="shared" si="69"/>
        <v/>
      </c>
      <c r="P129" s="89" t="str">
        <f t="shared" si="70"/>
        <v/>
      </c>
      <c r="Q129" s="90" t="str">
        <f t="shared" si="10"/>
        <v/>
      </c>
      <c r="R129" s="88" t="str">
        <f t="shared" si="11"/>
        <v/>
      </c>
      <c r="S129" s="88">
        <f t="shared" si="12"/>
        <v>1</v>
      </c>
      <c r="T129" s="88">
        <f t="shared" si="13"/>
        <v>-56.71174423</v>
      </c>
      <c r="U129" s="88">
        <f t="shared" si="14"/>
        <v>-56.71174423</v>
      </c>
      <c r="V129" s="91" t="str">
        <f t="shared" si="15"/>
        <v/>
      </c>
      <c r="W129" s="92">
        <f t="shared" si="16"/>
        <v>88.71035368</v>
      </c>
      <c r="X129" s="92">
        <f t="shared" si="17"/>
        <v>5.75</v>
      </c>
      <c r="Y129" s="92" t="str">
        <f>if(N129=1,(W129*(S129-V129))*'Säännöt ja ohjeet'!$B$54+X129,"")</f>
        <v/>
      </c>
      <c r="Z129" s="92">
        <f t="shared" si="18"/>
        <v>0</v>
      </c>
      <c r="AA129" s="92">
        <f t="shared" si="19"/>
        <v>1</v>
      </c>
      <c r="AB129" s="92">
        <f t="shared" si="20"/>
        <v>88.71035368</v>
      </c>
      <c r="AC129" s="92">
        <f t="shared" si="21"/>
        <v>5.75</v>
      </c>
      <c r="AD129" s="92" t="str">
        <f>if(N129=1,(AB129*(Z129-AA129))*'Säännöt ja ohjeet'!$B$54+AC129,"")</f>
        <v/>
      </c>
      <c r="AE129" s="93">
        <f t="shared" si="22"/>
        <v>11</v>
      </c>
      <c r="AF129" s="93">
        <f t="shared" si="23"/>
        <v>11</v>
      </c>
      <c r="AG129" s="6"/>
      <c r="AH129" s="62"/>
      <c r="AI129" s="81">
        <f t="shared" ref="AI129:BH129" si="151">if($B129=AI$3,AI128+$Y129,if($C129=AI$3,AI128+$AD129,AI128))</f>
        <v>1204.770186</v>
      </c>
      <c r="AJ129" s="81">
        <f t="shared" si="151"/>
        <v>1881.730221</v>
      </c>
      <c r="AK129" s="81">
        <f t="shared" si="151"/>
        <v>2384.202354</v>
      </c>
      <c r="AL129" s="81">
        <f t="shared" si="151"/>
        <v>1704.139133</v>
      </c>
      <c r="AM129" s="81">
        <f t="shared" si="151"/>
        <v>1671.646801</v>
      </c>
      <c r="AN129" s="81">
        <f t="shared" si="151"/>
        <v>1332.458766</v>
      </c>
      <c r="AO129" s="81">
        <f t="shared" si="151"/>
        <v>2249.842673</v>
      </c>
      <c r="AP129" s="81">
        <f t="shared" si="151"/>
        <v>1521.453293</v>
      </c>
      <c r="AQ129" s="81">
        <f t="shared" si="151"/>
        <v>1207.188514</v>
      </c>
      <c r="AR129" s="81">
        <f t="shared" si="151"/>
        <v>2209.485769</v>
      </c>
      <c r="AS129" s="81">
        <f t="shared" si="151"/>
        <v>1917.754482</v>
      </c>
      <c r="AT129" s="81">
        <f t="shared" si="151"/>
        <v>2336.470627</v>
      </c>
      <c r="AU129" s="81">
        <f t="shared" si="151"/>
        <v>2245.808389</v>
      </c>
      <c r="AV129" s="81">
        <f t="shared" si="151"/>
        <v>1958.014047</v>
      </c>
      <c r="AW129" s="81">
        <f t="shared" si="151"/>
        <v>1015.463624</v>
      </c>
      <c r="AX129" s="81">
        <f t="shared" si="151"/>
        <v>2205.116746</v>
      </c>
      <c r="AY129" s="81">
        <f t="shared" si="151"/>
        <v>1335.441433</v>
      </c>
      <c r="AZ129" s="81">
        <f t="shared" si="151"/>
        <v>2316.469488</v>
      </c>
      <c r="BA129" s="81">
        <f t="shared" si="151"/>
        <v>2137.903665</v>
      </c>
      <c r="BB129" s="81">
        <f t="shared" si="151"/>
        <v>648.326675</v>
      </c>
      <c r="BC129" s="81">
        <f t="shared" si="151"/>
        <v>768.9760492</v>
      </c>
      <c r="BD129" s="81">
        <f t="shared" si="151"/>
        <v>1690.538553</v>
      </c>
      <c r="BE129" s="81" t="str">
        <f t="shared" si="151"/>
        <v>#N/A</v>
      </c>
      <c r="BF129" s="81" t="str">
        <f t="shared" si="151"/>
        <v>#N/A</v>
      </c>
      <c r="BG129" s="81" t="str">
        <f t="shared" si="151"/>
        <v>#N/A</v>
      </c>
      <c r="BH129" s="81" t="str">
        <f t="shared" si="151"/>
        <v>#N/A</v>
      </c>
      <c r="BI129" s="82">
        <f t="shared" si="2"/>
        <v>1724.690977</v>
      </c>
    </row>
    <row r="130">
      <c r="A130" s="6"/>
      <c r="B130" s="83"/>
      <c r="C130" s="84"/>
      <c r="D130" s="84"/>
      <c r="E130" s="84"/>
      <c r="F130" s="95"/>
      <c r="G130" s="87"/>
      <c r="H130" s="87" t="b">
        <f t="shared" si="3"/>
        <v>0</v>
      </c>
      <c r="I130" s="87" t="b">
        <f>if(iferror(match(B130,'Osallistujat ja seuranta'!$C$5:$C$24,0),0)&gt;0,TRUE,FALSE)</f>
        <v>0</v>
      </c>
      <c r="J130" s="87" t="b">
        <f>if(iferror(match(C130,'Osallistujat ja seuranta'!$C$5:$C$99,0),0)&gt;0,TRUE,FALSE)</f>
        <v>0</v>
      </c>
      <c r="K130" s="87" t="b">
        <f t="shared" si="4"/>
        <v>0</v>
      </c>
      <c r="L130" s="87" t="b">
        <f t="shared" si="5"/>
        <v>1</v>
      </c>
      <c r="M130" s="87" t="b">
        <f t="shared" si="6"/>
        <v>0</v>
      </c>
      <c r="N130" s="88" t="str">
        <f t="shared" si="7"/>
        <v/>
      </c>
      <c r="O130" s="89" t="str">
        <f t="shared" si="69"/>
        <v/>
      </c>
      <c r="P130" s="89" t="str">
        <f t="shared" si="70"/>
        <v/>
      </c>
      <c r="Q130" s="90" t="str">
        <f t="shared" si="10"/>
        <v/>
      </c>
      <c r="R130" s="88" t="str">
        <f t="shared" si="11"/>
        <v/>
      </c>
      <c r="S130" s="88">
        <f t="shared" si="12"/>
        <v>1</v>
      </c>
      <c r="T130" s="88">
        <f t="shared" si="13"/>
        <v>-56.71174423</v>
      </c>
      <c r="U130" s="88">
        <f t="shared" si="14"/>
        <v>-56.71174423</v>
      </c>
      <c r="V130" s="91" t="str">
        <f t="shared" si="15"/>
        <v/>
      </c>
      <c r="W130" s="92">
        <f t="shared" si="16"/>
        <v>88.71035368</v>
      </c>
      <c r="X130" s="92">
        <f t="shared" si="17"/>
        <v>5.75</v>
      </c>
      <c r="Y130" s="92" t="str">
        <f>if(N130=1,(W130*(S130-V130))*'Säännöt ja ohjeet'!$B$54+X130,"")</f>
        <v/>
      </c>
      <c r="Z130" s="92">
        <f t="shared" si="18"/>
        <v>0</v>
      </c>
      <c r="AA130" s="92">
        <f t="shared" si="19"/>
        <v>1</v>
      </c>
      <c r="AB130" s="92">
        <f t="shared" si="20"/>
        <v>88.71035368</v>
      </c>
      <c r="AC130" s="92">
        <f t="shared" si="21"/>
        <v>5.75</v>
      </c>
      <c r="AD130" s="92" t="str">
        <f>if(N130=1,(AB130*(Z130-AA130))*'Säännöt ja ohjeet'!$B$54+AC130,"")</f>
        <v/>
      </c>
      <c r="AE130" s="93">
        <f t="shared" si="22"/>
        <v>11</v>
      </c>
      <c r="AF130" s="93">
        <f t="shared" si="23"/>
        <v>11</v>
      </c>
      <c r="AG130" s="6"/>
      <c r="AH130" s="62"/>
      <c r="AI130" s="81">
        <f t="shared" ref="AI130:BH130" si="152">if($B130=AI$3,AI129+$Y130,if($C130=AI$3,AI129+$AD130,AI129))</f>
        <v>1204.770186</v>
      </c>
      <c r="AJ130" s="81">
        <f t="shared" si="152"/>
        <v>1881.730221</v>
      </c>
      <c r="AK130" s="81">
        <f t="shared" si="152"/>
        <v>2384.202354</v>
      </c>
      <c r="AL130" s="81">
        <f t="shared" si="152"/>
        <v>1704.139133</v>
      </c>
      <c r="AM130" s="81">
        <f t="shared" si="152"/>
        <v>1671.646801</v>
      </c>
      <c r="AN130" s="81">
        <f t="shared" si="152"/>
        <v>1332.458766</v>
      </c>
      <c r="AO130" s="81">
        <f t="shared" si="152"/>
        <v>2249.842673</v>
      </c>
      <c r="AP130" s="81">
        <f t="shared" si="152"/>
        <v>1521.453293</v>
      </c>
      <c r="AQ130" s="81">
        <f t="shared" si="152"/>
        <v>1207.188514</v>
      </c>
      <c r="AR130" s="81">
        <f t="shared" si="152"/>
        <v>2209.485769</v>
      </c>
      <c r="AS130" s="81">
        <f t="shared" si="152"/>
        <v>1917.754482</v>
      </c>
      <c r="AT130" s="81">
        <f t="shared" si="152"/>
        <v>2336.470627</v>
      </c>
      <c r="AU130" s="81">
        <f t="shared" si="152"/>
        <v>2245.808389</v>
      </c>
      <c r="AV130" s="81">
        <f t="shared" si="152"/>
        <v>1958.014047</v>
      </c>
      <c r="AW130" s="81">
        <f t="shared" si="152"/>
        <v>1015.463624</v>
      </c>
      <c r="AX130" s="81">
        <f t="shared" si="152"/>
        <v>2205.116746</v>
      </c>
      <c r="AY130" s="81">
        <f t="shared" si="152"/>
        <v>1335.441433</v>
      </c>
      <c r="AZ130" s="81">
        <f t="shared" si="152"/>
        <v>2316.469488</v>
      </c>
      <c r="BA130" s="81">
        <f t="shared" si="152"/>
        <v>2137.903665</v>
      </c>
      <c r="BB130" s="81">
        <f t="shared" si="152"/>
        <v>648.326675</v>
      </c>
      <c r="BC130" s="81">
        <f t="shared" si="152"/>
        <v>768.9760492</v>
      </c>
      <c r="BD130" s="81">
        <f t="shared" si="152"/>
        <v>1690.538553</v>
      </c>
      <c r="BE130" s="81" t="str">
        <f t="shared" si="152"/>
        <v>#N/A</v>
      </c>
      <c r="BF130" s="81" t="str">
        <f t="shared" si="152"/>
        <v>#N/A</v>
      </c>
      <c r="BG130" s="81" t="str">
        <f t="shared" si="152"/>
        <v>#N/A</v>
      </c>
      <c r="BH130" s="81" t="str">
        <f t="shared" si="152"/>
        <v>#N/A</v>
      </c>
      <c r="BI130" s="82">
        <f t="shared" si="2"/>
        <v>1724.690977</v>
      </c>
    </row>
    <row r="131">
      <c r="A131" s="6"/>
      <c r="B131" s="83"/>
      <c r="C131" s="84"/>
      <c r="D131" s="84"/>
      <c r="E131" s="84"/>
      <c r="F131" s="95"/>
      <c r="G131" s="87"/>
      <c r="H131" s="87" t="b">
        <f t="shared" si="3"/>
        <v>0</v>
      </c>
      <c r="I131" s="87" t="b">
        <f>if(iferror(match(B131,'Osallistujat ja seuranta'!$C$5:$C$24,0),0)&gt;0,TRUE,FALSE)</f>
        <v>0</v>
      </c>
      <c r="J131" s="87" t="b">
        <f>if(iferror(match(C131,'Osallistujat ja seuranta'!$C$5:$C$99,0),0)&gt;0,TRUE,FALSE)</f>
        <v>0</v>
      </c>
      <c r="K131" s="87" t="b">
        <f t="shared" si="4"/>
        <v>0</v>
      </c>
      <c r="L131" s="87" t="b">
        <f t="shared" si="5"/>
        <v>1</v>
      </c>
      <c r="M131" s="87" t="b">
        <f t="shared" si="6"/>
        <v>0</v>
      </c>
      <c r="N131" s="88" t="str">
        <f t="shared" si="7"/>
        <v/>
      </c>
      <c r="O131" s="89" t="str">
        <f t="shared" si="69"/>
        <v/>
      </c>
      <c r="P131" s="89" t="str">
        <f t="shared" si="70"/>
        <v/>
      </c>
      <c r="Q131" s="90" t="str">
        <f t="shared" si="10"/>
        <v/>
      </c>
      <c r="R131" s="88" t="str">
        <f t="shared" si="11"/>
        <v/>
      </c>
      <c r="S131" s="88">
        <f t="shared" si="12"/>
        <v>1</v>
      </c>
      <c r="T131" s="88">
        <f t="shared" si="13"/>
        <v>-56.71174423</v>
      </c>
      <c r="U131" s="88">
        <f t="shared" si="14"/>
        <v>-56.71174423</v>
      </c>
      <c r="V131" s="91" t="str">
        <f t="shared" si="15"/>
        <v/>
      </c>
      <c r="W131" s="92">
        <f t="shared" si="16"/>
        <v>88.71035368</v>
      </c>
      <c r="X131" s="92">
        <f t="shared" si="17"/>
        <v>5.75</v>
      </c>
      <c r="Y131" s="92" t="str">
        <f>if(N131=1,(W131*(S131-V131))*'Säännöt ja ohjeet'!$B$54+X131,"")</f>
        <v/>
      </c>
      <c r="Z131" s="92">
        <f t="shared" si="18"/>
        <v>0</v>
      </c>
      <c r="AA131" s="92">
        <f t="shared" si="19"/>
        <v>1</v>
      </c>
      <c r="AB131" s="92">
        <f t="shared" si="20"/>
        <v>88.71035368</v>
      </c>
      <c r="AC131" s="92">
        <f t="shared" si="21"/>
        <v>5.75</v>
      </c>
      <c r="AD131" s="92" t="str">
        <f>if(N131=1,(AB131*(Z131-AA131))*'Säännöt ja ohjeet'!$B$54+AC131,"")</f>
        <v/>
      </c>
      <c r="AE131" s="93">
        <f t="shared" si="22"/>
        <v>11</v>
      </c>
      <c r="AF131" s="93">
        <f t="shared" si="23"/>
        <v>11</v>
      </c>
      <c r="AG131" s="6"/>
      <c r="AH131" s="62"/>
      <c r="AI131" s="81">
        <f t="shared" ref="AI131:BH131" si="153">if($B131=AI$3,AI130+$Y131,if($C131=AI$3,AI130+$AD131,AI130))</f>
        <v>1204.770186</v>
      </c>
      <c r="AJ131" s="81">
        <f t="shared" si="153"/>
        <v>1881.730221</v>
      </c>
      <c r="AK131" s="81">
        <f t="shared" si="153"/>
        <v>2384.202354</v>
      </c>
      <c r="AL131" s="81">
        <f t="shared" si="153"/>
        <v>1704.139133</v>
      </c>
      <c r="AM131" s="81">
        <f t="shared" si="153"/>
        <v>1671.646801</v>
      </c>
      <c r="AN131" s="81">
        <f t="shared" si="153"/>
        <v>1332.458766</v>
      </c>
      <c r="AO131" s="81">
        <f t="shared" si="153"/>
        <v>2249.842673</v>
      </c>
      <c r="AP131" s="81">
        <f t="shared" si="153"/>
        <v>1521.453293</v>
      </c>
      <c r="AQ131" s="81">
        <f t="shared" si="153"/>
        <v>1207.188514</v>
      </c>
      <c r="AR131" s="81">
        <f t="shared" si="153"/>
        <v>2209.485769</v>
      </c>
      <c r="AS131" s="81">
        <f t="shared" si="153"/>
        <v>1917.754482</v>
      </c>
      <c r="AT131" s="81">
        <f t="shared" si="153"/>
        <v>2336.470627</v>
      </c>
      <c r="AU131" s="81">
        <f t="shared" si="153"/>
        <v>2245.808389</v>
      </c>
      <c r="AV131" s="81">
        <f t="shared" si="153"/>
        <v>1958.014047</v>
      </c>
      <c r="AW131" s="81">
        <f t="shared" si="153"/>
        <v>1015.463624</v>
      </c>
      <c r="AX131" s="81">
        <f t="shared" si="153"/>
        <v>2205.116746</v>
      </c>
      <c r="AY131" s="81">
        <f t="shared" si="153"/>
        <v>1335.441433</v>
      </c>
      <c r="AZ131" s="81">
        <f t="shared" si="153"/>
        <v>2316.469488</v>
      </c>
      <c r="BA131" s="81">
        <f t="shared" si="153"/>
        <v>2137.903665</v>
      </c>
      <c r="BB131" s="81">
        <f t="shared" si="153"/>
        <v>648.326675</v>
      </c>
      <c r="BC131" s="81">
        <f t="shared" si="153"/>
        <v>768.9760492</v>
      </c>
      <c r="BD131" s="81">
        <f t="shared" si="153"/>
        <v>1690.538553</v>
      </c>
      <c r="BE131" s="81" t="str">
        <f t="shared" si="153"/>
        <v>#N/A</v>
      </c>
      <c r="BF131" s="81" t="str">
        <f t="shared" si="153"/>
        <v>#N/A</v>
      </c>
      <c r="BG131" s="81" t="str">
        <f t="shared" si="153"/>
        <v>#N/A</v>
      </c>
      <c r="BH131" s="81" t="str">
        <f t="shared" si="153"/>
        <v>#N/A</v>
      </c>
      <c r="BI131" s="82">
        <f t="shared" si="2"/>
        <v>1724.690977</v>
      </c>
    </row>
    <row r="132">
      <c r="A132" s="6"/>
      <c r="B132" s="83"/>
      <c r="C132" s="84"/>
      <c r="D132" s="84"/>
      <c r="E132" s="84"/>
      <c r="F132" s="95"/>
      <c r="G132" s="87"/>
      <c r="H132" s="87" t="b">
        <f t="shared" si="3"/>
        <v>0</v>
      </c>
      <c r="I132" s="87" t="b">
        <f>if(iferror(match(B132,'Osallistujat ja seuranta'!$C$5:$C$24,0),0)&gt;0,TRUE,FALSE)</f>
        <v>0</v>
      </c>
      <c r="J132" s="87" t="b">
        <f>if(iferror(match(C132,'Osallistujat ja seuranta'!$C$5:$C$99,0),0)&gt;0,TRUE,FALSE)</f>
        <v>0</v>
      </c>
      <c r="K132" s="87" t="b">
        <f t="shared" si="4"/>
        <v>0</v>
      </c>
      <c r="L132" s="87" t="b">
        <f t="shared" si="5"/>
        <v>1</v>
      </c>
      <c r="M132" s="87" t="b">
        <f t="shared" si="6"/>
        <v>0</v>
      </c>
      <c r="N132" s="88" t="str">
        <f t="shared" si="7"/>
        <v/>
      </c>
      <c r="O132" s="89" t="str">
        <f t="shared" si="69"/>
        <v/>
      </c>
      <c r="P132" s="89" t="str">
        <f t="shared" si="70"/>
        <v/>
      </c>
      <c r="Q132" s="90" t="str">
        <f t="shared" si="10"/>
        <v/>
      </c>
      <c r="R132" s="88" t="str">
        <f t="shared" si="11"/>
        <v/>
      </c>
      <c r="S132" s="88">
        <f t="shared" si="12"/>
        <v>1</v>
      </c>
      <c r="T132" s="88">
        <f t="shared" si="13"/>
        <v>-56.71174423</v>
      </c>
      <c r="U132" s="88">
        <f t="shared" si="14"/>
        <v>-56.71174423</v>
      </c>
      <c r="V132" s="91" t="str">
        <f t="shared" si="15"/>
        <v/>
      </c>
      <c r="W132" s="92">
        <f t="shared" si="16"/>
        <v>88.71035368</v>
      </c>
      <c r="X132" s="92">
        <f t="shared" si="17"/>
        <v>5.75</v>
      </c>
      <c r="Y132" s="92" t="str">
        <f>if(N132=1,(W132*(S132-V132))*'Säännöt ja ohjeet'!$B$54+X132,"")</f>
        <v/>
      </c>
      <c r="Z132" s="92">
        <f t="shared" si="18"/>
        <v>0</v>
      </c>
      <c r="AA132" s="92">
        <f t="shared" si="19"/>
        <v>1</v>
      </c>
      <c r="AB132" s="92">
        <f t="shared" si="20"/>
        <v>88.71035368</v>
      </c>
      <c r="AC132" s="92">
        <f t="shared" si="21"/>
        <v>5.75</v>
      </c>
      <c r="AD132" s="92" t="str">
        <f>if(N132=1,(AB132*(Z132-AA132))*'Säännöt ja ohjeet'!$B$54+AC132,"")</f>
        <v/>
      </c>
      <c r="AE132" s="93">
        <f t="shared" si="22"/>
        <v>11</v>
      </c>
      <c r="AF132" s="93">
        <f t="shared" si="23"/>
        <v>11</v>
      </c>
      <c r="AG132" s="6"/>
      <c r="AH132" s="62"/>
      <c r="AI132" s="81">
        <f t="shared" ref="AI132:BH132" si="154">if($B132=AI$3,AI131+$Y132,if($C132=AI$3,AI131+$AD132,AI131))</f>
        <v>1204.770186</v>
      </c>
      <c r="AJ132" s="81">
        <f t="shared" si="154"/>
        <v>1881.730221</v>
      </c>
      <c r="AK132" s="81">
        <f t="shared" si="154"/>
        <v>2384.202354</v>
      </c>
      <c r="AL132" s="81">
        <f t="shared" si="154"/>
        <v>1704.139133</v>
      </c>
      <c r="AM132" s="81">
        <f t="shared" si="154"/>
        <v>1671.646801</v>
      </c>
      <c r="AN132" s="81">
        <f t="shared" si="154"/>
        <v>1332.458766</v>
      </c>
      <c r="AO132" s="81">
        <f t="shared" si="154"/>
        <v>2249.842673</v>
      </c>
      <c r="AP132" s="81">
        <f t="shared" si="154"/>
        <v>1521.453293</v>
      </c>
      <c r="AQ132" s="81">
        <f t="shared" si="154"/>
        <v>1207.188514</v>
      </c>
      <c r="AR132" s="81">
        <f t="shared" si="154"/>
        <v>2209.485769</v>
      </c>
      <c r="AS132" s="81">
        <f t="shared" si="154"/>
        <v>1917.754482</v>
      </c>
      <c r="AT132" s="81">
        <f t="shared" si="154"/>
        <v>2336.470627</v>
      </c>
      <c r="AU132" s="81">
        <f t="shared" si="154"/>
        <v>2245.808389</v>
      </c>
      <c r="AV132" s="81">
        <f t="shared" si="154"/>
        <v>1958.014047</v>
      </c>
      <c r="AW132" s="81">
        <f t="shared" si="154"/>
        <v>1015.463624</v>
      </c>
      <c r="AX132" s="81">
        <f t="shared" si="154"/>
        <v>2205.116746</v>
      </c>
      <c r="AY132" s="81">
        <f t="shared" si="154"/>
        <v>1335.441433</v>
      </c>
      <c r="AZ132" s="81">
        <f t="shared" si="154"/>
        <v>2316.469488</v>
      </c>
      <c r="BA132" s="81">
        <f t="shared" si="154"/>
        <v>2137.903665</v>
      </c>
      <c r="BB132" s="81">
        <f t="shared" si="154"/>
        <v>648.326675</v>
      </c>
      <c r="BC132" s="81">
        <f t="shared" si="154"/>
        <v>768.9760492</v>
      </c>
      <c r="BD132" s="81">
        <f t="shared" si="154"/>
        <v>1690.538553</v>
      </c>
      <c r="BE132" s="81" t="str">
        <f t="shared" si="154"/>
        <v>#N/A</v>
      </c>
      <c r="BF132" s="81" t="str">
        <f t="shared" si="154"/>
        <v>#N/A</v>
      </c>
      <c r="BG132" s="81" t="str">
        <f t="shared" si="154"/>
        <v>#N/A</v>
      </c>
      <c r="BH132" s="81" t="str">
        <f t="shared" si="154"/>
        <v>#N/A</v>
      </c>
      <c r="BI132" s="82">
        <f t="shared" si="2"/>
        <v>1724.690977</v>
      </c>
    </row>
    <row r="133">
      <c r="A133" s="6"/>
      <c r="B133" s="83"/>
      <c r="C133" s="84"/>
      <c r="D133" s="84"/>
      <c r="E133" s="84"/>
      <c r="F133" s="95"/>
      <c r="G133" s="87"/>
      <c r="H133" s="87" t="b">
        <f t="shared" si="3"/>
        <v>0</v>
      </c>
      <c r="I133" s="87" t="b">
        <f>if(iferror(match(B133,'Osallistujat ja seuranta'!$C$5:$C$24,0),0)&gt;0,TRUE,FALSE)</f>
        <v>0</v>
      </c>
      <c r="J133" s="87" t="b">
        <f>if(iferror(match(C133,'Osallistujat ja seuranta'!$C$5:$C$99,0),0)&gt;0,TRUE,FALSE)</f>
        <v>0</v>
      </c>
      <c r="K133" s="87" t="b">
        <f t="shared" si="4"/>
        <v>0</v>
      </c>
      <c r="L133" s="87" t="b">
        <f t="shared" si="5"/>
        <v>1</v>
      </c>
      <c r="M133" s="87" t="b">
        <f t="shared" si="6"/>
        <v>0</v>
      </c>
      <c r="N133" s="88" t="str">
        <f t="shared" si="7"/>
        <v/>
      </c>
      <c r="O133" s="89" t="str">
        <f t="shared" si="69"/>
        <v/>
      </c>
      <c r="P133" s="89" t="str">
        <f t="shared" si="70"/>
        <v/>
      </c>
      <c r="Q133" s="90" t="str">
        <f t="shared" si="10"/>
        <v/>
      </c>
      <c r="R133" s="88" t="str">
        <f t="shared" si="11"/>
        <v/>
      </c>
      <c r="S133" s="88">
        <f t="shared" si="12"/>
        <v>1</v>
      </c>
      <c r="T133" s="88">
        <f t="shared" si="13"/>
        <v>-56.71174423</v>
      </c>
      <c r="U133" s="88">
        <f t="shared" si="14"/>
        <v>-56.71174423</v>
      </c>
      <c r="V133" s="91" t="str">
        <f t="shared" si="15"/>
        <v/>
      </c>
      <c r="W133" s="92">
        <f t="shared" si="16"/>
        <v>88.71035368</v>
      </c>
      <c r="X133" s="92">
        <f t="shared" si="17"/>
        <v>5.75</v>
      </c>
      <c r="Y133" s="92" t="str">
        <f>if(N133=1,(W133*(S133-V133))*'Säännöt ja ohjeet'!$B$54+X133,"")</f>
        <v/>
      </c>
      <c r="Z133" s="92">
        <f t="shared" si="18"/>
        <v>0</v>
      </c>
      <c r="AA133" s="92">
        <f t="shared" si="19"/>
        <v>1</v>
      </c>
      <c r="AB133" s="92">
        <f t="shared" si="20"/>
        <v>88.71035368</v>
      </c>
      <c r="AC133" s="92">
        <f t="shared" si="21"/>
        <v>5.75</v>
      </c>
      <c r="AD133" s="92" t="str">
        <f>if(N133=1,(AB133*(Z133-AA133))*'Säännöt ja ohjeet'!$B$54+AC133,"")</f>
        <v/>
      </c>
      <c r="AE133" s="93">
        <f t="shared" si="22"/>
        <v>11</v>
      </c>
      <c r="AF133" s="93">
        <f t="shared" si="23"/>
        <v>11</v>
      </c>
      <c r="AG133" s="6"/>
      <c r="AH133" s="62"/>
      <c r="AI133" s="81">
        <f t="shared" ref="AI133:BH133" si="155">if($B133=AI$3,AI132+$Y133,if($C133=AI$3,AI132+$AD133,AI132))</f>
        <v>1204.770186</v>
      </c>
      <c r="AJ133" s="81">
        <f t="shared" si="155"/>
        <v>1881.730221</v>
      </c>
      <c r="AK133" s="81">
        <f t="shared" si="155"/>
        <v>2384.202354</v>
      </c>
      <c r="AL133" s="81">
        <f t="shared" si="155"/>
        <v>1704.139133</v>
      </c>
      <c r="AM133" s="81">
        <f t="shared" si="155"/>
        <v>1671.646801</v>
      </c>
      <c r="AN133" s="81">
        <f t="shared" si="155"/>
        <v>1332.458766</v>
      </c>
      <c r="AO133" s="81">
        <f t="shared" si="155"/>
        <v>2249.842673</v>
      </c>
      <c r="AP133" s="81">
        <f t="shared" si="155"/>
        <v>1521.453293</v>
      </c>
      <c r="AQ133" s="81">
        <f t="shared" si="155"/>
        <v>1207.188514</v>
      </c>
      <c r="AR133" s="81">
        <f t="shared" si="155"/>
        <v>2209.485769</v>
      </c>
      <c r="AS133" s="81">
        <f t="shared" si="155"/>
        <v>1917.754482</v>
      </c>
      <c r="AT133" s="81">
        <f t="shared" si="155"/>
        <v>2336.470627</v>
      </c>
      <c r="AU133" s="81">
        <f t="shared" si="155"/>
        <v>2245.808389</v>
      </c>
      <c r="AV133" s="81">
        <f t="shared" si="155"/>
        <v>1958.014047</v>
      </c>
      <c r="AW133" s="81">
        <f t="shared" si="155"/>
        <v>1015.463624</v>
      </c>
      <c r="AX133" s="81">
        <f t="shared" si="155"/>
        <v>2205.116746</v>
      </c>
      <c r="AY133" s="81">
        <f t="shared" si="155"/>
        <v>1335.441433</v>
      </c>
      <c r="AZ133" s="81">
        <f t="shared" si="155"/>
        <v>2316.469488</v>
      </c>
      <c r="BA133" s="81">
        <f t="shared" si="155"/>
        <v>2137.903665</v>
      </c>
      <c r="BB133" s="81">
        <f t="shared" si="155"/>
        <v>648.326675</v>
      </c>
      <c r="BC133" s="81">
        <f t="shared" si="155"/>
        <v>768.9760492</v>
      </c>
      <c r="BD133" s="81">
        <f t="shared" si="155"/>
        <v>1690.538553</v>
      </c>
      <c r="BE133" s="81" t="str">
        <f t="shared" si="155"/>
        <v>#N/A</v>
      </c>
      <c r="BF133" s="81" t="str">
        <f t="shared" si="155"/>
        <v>#N/A</v>
      </c>
      <c r="BG133" s="81" t="str">
        <f t="shared" si="155"/>
        <v>#N/A</v>
      </c>
      <c r="BH133" s="81" t="str">
        <f t="shared" si="155"/>
        <v>#N/A</v>
      </c>
      <c r="BI133" s="82">
        <f t="shared" si="2"/>
        <v>1724.690977</v>
      </c>
    </row>
    <row r="134">
      <c r="A134" s="6"/>
      <c r="B134" s="83"/>
      <c r="C134" s="84"/>
      <c r="D134" s="84"/>
      <c r="E134" s="84"/>
      <c r="F134" s="95"/>
      <c r="G134" s="87"/>
      <c r="H134" s="87" t="b">
        <f t="shared" si="3"/>
        <v>0</v>
      </c>
      <c r="I134" s="87" t="b">
        <f>if(iferror(match(B134,'Osallistujat ja seuranta'!$C$5:$C$24,0),0)&gt;0,TRUE,FALSE)</f>
        <v>0</v>
      </c>
      <c r="J134" s="87" t="b">
        <f>if(iferror(match(C134,'Osallistujat ja seuranta'!$C$5:$C$99,0),0)&gt;0,TRUE,FALSE)</f>
        <v>0</v>
      </c>
      <c r="K134" s="87" t="b">
        <f t="shared" si="4"/>
        <v>0</v>
      </c>
      <c r="L134" s="87" t="b">
        <f t="shared" si="5"/>
        <v>1</v>
      </c>
      <c r="M134" s="87" t="b">
        <f t="shared" si="6"/>
        <v>0</v>
      </c>
      <c r="N134" s="88" t="str">
        <f t="shared" si="7"/>
        <v/>
      </c>
      <c r="O134" s="89" t="str">
        <f t="shared" si="69"/>
        <v/>
      </c>
      <c r="P134" s="89" t="str">
        <f t="shared" si="70"/>
        <v/>
      </c>
      <c r="Q134" s="90" t="str">
        <f t="shared" si="10"/>
        <v/>
      </c>
      <c r="R134" s="88" t="str">
        <f t="shared" si="11"/>
        <v/>
      </c>
      <c r="S134" s="88">
        <f t="shared" si="12"/>
        <v>1</v>
      </c>
      <c r="T134" s="88">
        <f t="shared" si="13"/>
        <v>-56.71174423</v>
      </c>
      <c r="U134" s="88">
        <f t="shared" si="14"/>
        <v>-56.71174423</v>
      </c>
      <c r="V134" s="91" t="str">
        <f t="shared" si="15"/>
        <v/>
      </c>
      <c r="W134" s="92">
        <f t="shared" si="16"/>
        <v>88.71035368</v>
      </c>
      <c r="X134" s="92">
        <f t="shared" si="17"/>
        <v>5.75</v>
      </c>
      <c r="Y134" s="92" t="str">
        <f>if(N134=1,(W134*(S134-V134))*'Säännöt ja ohjeet'!$B$54+X134,"")</f>
        <v/>
      </c>
      <c r="Z134" s="92">
        <f t="shared" si="18"/>
        <v>0</v>
      </c>
      <c r="AA134" s="92">
        <f t="shared" si="19"/>
        <v>1</v>
      </c>
      <c r="AB134" s="92">
        <f t="shared" si="20"/>
        <v>88.71035368</v>
      </c>
      <c r="AC134" s="92">
        <f t="shared" si="21"/>
        <v>5.75</v>
      </c>
      <c r="AD134" s="92" t="str">
        <f>if(N134=1,(AB134*(Z134-AA134))*'Säännöt ja ohjeet'!$B$54+AC134,"")</f>
        <v/>
      </c>
      <c r="AE134" s="93">
        <f t="shared" si="22"/>
        <v>11</v>
      </c>
      <c r="AF134" s="93">
        <f t="shared" si="23"/>
        <v>11</v>
      </c>
      <c r="AG134" s="6"/>
      <c r="AH134" s="62"/>
      <c r="AI134" s="81">
        <f t="shared" ref="AI134:BH134" si="156">if($B134=AI$3,AI133+$Y134,if($C134=AI$3,AI133+$AD134,AI133))</f>
        <v>1204.770186</v>
      </c>
      <c r="AJ134" s="81">
        <f t="shared" si="156"/>
        <v>1881.730221</v>
      </c>
      <c r="AK134" s="81">
        <f t="shared" si="156"/>
        <v>2384.202354</v>
      </c>
      <c r="AL134" s="81">
        <f t="shared" si="156"/>
        <v>1704.139133</v>
      </c>
      <c r="AM134" s="81">
        <f t="shared" si="156"/>
        <v>1671.646801</v>
      </c>
      <c r="AN134" s="81">
        <f t="shared" si="156"/>
        <v>1332.458766</v>
      </c>
      <c r="AO134" s="81">
        <f t="shared" si="156"/>
        <v>2249.842673</v>
      </c>
      <c r="AP134" s="81">
        <f t="shared" si="156"/>
        <v>1521.453293</v>
      </c>
      <c r="AQ134" s="81">
        <f t="shared" si="156"/>
        <v>1207.188514</v>
      </c>
      <c r="AR134" s="81">
        <f t="shared" si="156"/>
        <v>2209.485769</v>
      </c>
      <c r="AS134" s="81">
        <f t="shared" si="156"/>
        <v>1917.754482</v>
      </c>
      <c r="AT134" s="81">
        <f t="shared" si="156"/>
        <v>2336.470627</v>
      </c>
      <c r="AU134" s="81">
        <f t="shared" si="156"/>
        <v>2245.808389</v>
      </c>
      <c r="AV134" s="81">
        <f t="shared" si="156"/>
        <v>1958.014047</v>
      </c>
      <c r="AW134" s="81">
        <f t="shared" si="156"/>
        <v>1015.463624</v>
      </c>
      <c r="AX134" s="81">
        <f t="shared" si="156"/>
        <v>2205.116746</v>
      </c>
      <c r="AY134" s="81">
        <f t="shared" si="156"/>
        <v>1335.441433</v>
      </c>
      <c r="AZ134" s="81">
        <f t="shared" si="156"/>
        <v>2316.469488</v>
      </c>
      <c r="BA134" s="81">
        <f t="shared" si="156"/>
        <v>2137.903665</v>
      </c>
      <c r="BB134" s="81">
        <f t="shared" si="156"/>
        <v>648.326675</v>
      </c>
      <c r="BC134" s="81">
        <f t="shared" si="156"/>
        <v>768.9760492</v>
      </c>
      <c r="BD134" s="81">
        <f t="shared" si="156"/>
        <v>1690.538553</v>
      </c>
      <c r="BE134" s="81" t="str">
        <f t="shared" si="156"/>
        <v>#N/A</v>
      </c>
      <c r="BF134" s="81" t="str">
        <f t="shared" si="156"/>
        <v>#N/A</v>
      </c>
      <c r="BG134" s="81" t="str">
        <f t="shared" si="156"/>
        <v>#N/A</v>
      </c>
      <c r="BH134" s="81" t="str">
        <f t="shared" si="156"/>
        <v>#N/A</v>
      </c>
      <c r="BI134" s="82">
        <f t="shared" si="2"/>
        <v>1724.690977</v>
      </c>
    </row>
    <row r="135">
      <c r="A135" s="6"/>
      <c r="B135" s="83"/>
      <c r="C135" s="84"/>
      <c r="D135" s="84"/>
      <c r="E135" s="84"/>
      <c r="F135" s="95"/>
      <c r="G135" s="87"/>
      <c r="H135" s="87" t="b">
        <f t="shared" si="3"/>
        <v>0</v>
      </c>
      <c r="I135" s="87" t="b">
        <f>if(iferror(match(B135,'Osallistujat ja seuranta'!$C$5:$C$24,0),0)&gt;0,TRUE,FALSE)</f>
        <v>0</v>
      </c>
      <c r="J135" s="87" t="b">
        <f>if(iferror(match(C135,'Osallistujat ja seuranta'!$C$5:$C$99,0),0)&gt;0,TRUE,FALSE)</f>
        <v>0</v>
      </c>
      <c r="K135" s="87" t="b">
        <f t="shared" si="4"/>
        <v>0</v>
      </c>
      <c r="L135" s="87" t="b">
        <f t="shared" si="5"/>
        <v>1</v>
      </c>
      <c r="M135" s="87" t="b">
        <f t="shared" si="6"/>
        <v>0</v>
      </c>
      <c r="N135" s="88" t="str">
        <f t="shared" si="7"/>
        <v/>
      </c>
      <c r="O135" s="89" t="str">
        <f t="shared" si="69"/>
        <v/>
      </c>
      <c r="P135" s="89" t="str">
        <f t="shared" si="70"/>
        <v/>
      </c>
      <c r="Q135" s="90" t="str">
        <f t="shared" si="10"/>
        <v/>
      </c>
      <c r="R135" s="88" t="str">
        <f t="shared" si="11"/>
        <v/>
      </c>
      <c r="S135" s="88">
        <f t="shared" si="12"/>
        <v>1</v>
      </c>
      <c r="T135" s="88">
        <f t="shared" si="13"/>
        <v>-56.71174423</v>
      </c>
      <c r="U135" s="88">
        <f t="shared" si="14"/>
        <v>-56.71174423</v>
      </c>
      <c r="V135" s="91" t="str">
        <f t="shared" si="15"/>
        <v/>
      </c>
      <c r="W135" s="92">
        <f t="shared" si="16"/>
        <v>88.71035368</v>
      </c>
      <c r="X135" s="92">
        <f t="shared" si="17"/>
        <v>5.75</v>
      </c>
      <c r="Y135" s="92" t="str">
        <f>if(N135=1,(W135*(S135-V135))*'Säännöt ja ohjeet'!$B$54+X135,"")</f>
        <v/>
      </c>
      <c r="Z135" s="92">
        <f t="shared" si="18"/>
        <v>0</v>
      </c>
      <c r="AA135" s="92">
        <f t="shared" si="19"/>
        <v>1</v>
      </c>
      <c r="AB135" s="92">
        <f t="shared" si="20"/>
        <v>88.71035368</v>
      </c>
      <c r="AC135" s="92">
        <f t="shared" si="21"/>
        <v>5.75</v>
      </c>
      <c r="AD135" s="92" t="str">
        <f>if(N135=1,(AB135*(Z135-AA135))*'Säännöt ja ohjeet'!$B$54+AC135,"")</f>
        <v/>
      </c>
      <c r="AE135" s="93">
        <f t="shared" si="22"/>
        <v>11</v>
      </c>
      <c r="AF135" s="93">
        <f t="shared" si="23"/>
        <v>11</v>
      </c>
      <c r="AG135" s="6"/>
      <c r="AH135" s="62"/>
      <c r="AI135" s="81">
        <f t="shared" ref="AI135:BH135" si="157">if($B135=AI$3,AI134+$Y135,if($C135=AI$3,AI134+$AD135,AI134))</f>
        <v>1204.770186</v>
      </c>
      <c r="AJ135" s="81">
        <f t="shared" si="157"/>
        <v>1881.730221</v>
      </c>
      <c r="AK135" s="81">
        <f t="shared" si="157"/>
        <v>2384.202354</v>
      </c>
      <c r="AL135" s="81">
        <f t="shared" si="157"/>
        <v>1704.139133</v>
      </c>
      <c r="AM135" s="81">
        <f t="shared" si="157"/>
        <v>1671.646801</v>
      </c>
      <c r="AN135" s="81">
        <f t="shared" si="157"/>
        <v>1332.458766</v>
      </c>
      <c r="AO135" s="81">
        <f t="shared" si="157"/>
        <v>2249.842673</v>
      </c>
      <c r="AP135" s="81">
        <f t="shared" si="157"/>
        <v>1521.453293</v>
      </c>
      <c r="AQ135" s="81">
        <f t="shared" si="157"/>
        <v>1207.188514</v>
      </c>
      <c r="AR135" s="81">
        <f t="shared" si="157"/>
        <v>2209.485769</v>
      </c>
      <c r="AS135" s="81">
        <f t="shared" si="157"/>
        <v>1917.754482</v>
      </c>
      <c r="AT135" s="81">
        <f t="shared" si="157"/>
        <v>2336.470627</v>
      </c>
      <c r="AU135" s="81">
        <f t="shared" si="157"/>
        <v>2245.808389</v>
      </c>
      <c r="AV135" s="81">
        <f t="shared" si="157"/>
        <v>1958.014047</v>
      </c>
      <c r="AW135" s="81">
        <f t="shared" si="157"/>
        <v>1015.463624</v>
      </c>
      <c r="AX135" s="81">
        <f t="shared" si="157"/>
        <v>2205.116746</v>
      </c>
      <c r="AY135" s="81">
        <f t="shared" si="157"/>
        <v>1335.441433</v>
      </c>
      <c r="AZ135" s="81">
        <f t="shared" si="157"/>
        <v>2316.469488</v>
      </c>
      <c r="BA135" s="81">
        <f t="shared" si="157"/>
        <v>2137.903665</v>
      </c>
      <c r="BB135" s="81">
        <f t="shared" si="157"/>
        <v>648.326675</v>
      </c>
      <c r="BC135" s="81">
        <f t="shared" si="157"/>
        <v>768.9760492</v>
      </c>
      <c r="BD135" s="81">
        <f t="shared" si="157"/>
        <v>1690.538553</v>
      </c>
      <c r="BE135" s="81" t="str">
        <f t="shared" si="157"/>
        <v>#N/A</v>
      </c>
      <c r="BF135" s="81" t="str">
        <f t="shared" si="157"/>
        <v>#N/A</v>
      </c>
      <c r="BG135" s="81" t="str">
        <f t="shared" si="157"/>
        <v>#N/A</v>
      </c>
      <c r="BH135" s="81" t="str">
        <f t="shared" si="157"/>
        <v>#N/A</v>
      </c>
      <c r="BI135" s="82">
        <f t="shared" si="2"/>
        <v>1724.690977</v>
      </c>
    </row>
    <row r="136">
      <c r="A136" s="6"/>
      <c r="B136" s="83"/>
      <c r="C136" s="84"/>
      <c r="D136" s="84"/>
      <c r="E136" s="84"/>
      <c r="F136" s="95"/>
      <c r="G136" s="87"/>
      <c r="H136" s="87" t="b">
        <f t="shared" si="3"/>
        <v>0</v>
      </c>
      <c r="I136" s="87" t="b">
        <f>if(iferror(match(B136,'Osallistujat ja seuranta'!$C$5:$C$24,0),0)&gt;0,TRUE,FALSE)</f>
        <v>0</v>
      </c>
      <c r="J136" s="87" t="b">
        <f>if(iferror(match(C136,'Osallistujat ja seuranta'!$C$5:$C$99,0),0)&gt;0,TRUE,FALSE)</f>
        <v>0</v>
      </c>
      <c r="K136" s="87" t="b">
        <f t="shared" si="4"/>
        <v>0</v>
      </c>
      <c r="L136" s="87" t="b">
        <f t="shared" si="5"/>
        <v>1</v>
      </c>
      <c r="M136" s="87" t="b">
        <f t="shared" si="6"/>
        <v>0</v>
      </c>
      <c r="N136" s="88" t="str">
        <f t="shared" si="7"/>
        <v/>
      </c>
      <c r="O136" s="89" t="str">
        <f t="shared" si="69"/>
        <v/>
      </c>
      <c r="P136" s="89" t="str">
        <f t="shared" si="70"/>
        <v/>
      </c>
      <c r="Q136" s="90" t="str">
        <f t="shared" si="10"/>
        <v/>
      </c>
      <c r="R136" s="88" t="str">
        <f t="shared" si="11"/>
        <v/>
      </c>
      <c r="S136" s="88">
        <f t="shared" si="12"/>
        <v>1</v>
      </c>
      <c r="T136" s="88">
        <f t="shared" si="13"/>
        <v>-56.71174423</v>
      </c>
      <c r="U136" s="88">
        <f t="shared" si="14"/>
        <v>-56.71174423</v>
      </c>
      <c r="V136" s="91" t="str">
        <f t="shared" si="15"/>
        <v/>
      </c>
      <c r="W136" s="92">
        <f t="shared" si="16"/>
        <v>88.71035368</v>
      </c>
      <c r="X136" s="92">
        <f t="shared" si="17"/>
        <v>5.75</v>
      </c>
      <c r="Y136" s="92" t="str">
        <f>if(N136=1,(W136*(S136-V136))*'Säännöt ja ohjeet'!$B$54+X136,"")</f>
        <v/>
      </c>
      <c r="Z136" s="92">
        <f t="shared" si="18"/>
        <v>0</v>
      </c>
      <c r="AA136" s="92">
        <f t="shared" si="19"/>
        <v>1</v>
      </c>
      <c r="AB136" s="92">
        <f t="shared" si="20"/>
        <v>88.71035368</v>
      </c>
      <c r="AC136" s="92">
        <f t="shared" si="21"/>
        <v>5.75</v>
      </c>
      <c r="AD136" s="92" t="str">
        <f>if(N136=1,(AB136*(Z136-AA136))*'Säännöt ja ohjeet'!$B$54+AC136,"")</f>
        <v/>
      </c>
      <c r="AE136" s="93">
        <f t="shared" si="22"/>
        <v>11</v>
      </c>
      <c r="AF136" s="93">
        <f t="shared" si="23"/>
        <v>11</v>
      </c>
      <c r="AG136" s="6"/>
      <c r="AH136" s="62"/>
      <c r="AI136" s="81">
        <f t="shared" ref="AI136:BH136" si="158">if($B136=AI$3,AI135+$Y136,if($C136=AI$3,AI135+$AD136,AI135))</f>
        <v>1204.770186</v>
      </c>
      <c r="AJ136" s="81">
        <f t="shared" si="158"/>
        <v>1881.730221</v>
      </c>
      <c r="AK136" s="81">
        <f t="shared" si="158"/>
        <v>2384.202354</v>
      </c>
      <c r="AL136" s="81">
        <f t="shared" si="158"/>
        <v>1704.139133</v>
      </c>
      <c r="AM136" s="81">
        <f t="shared" si="158"/>
        <v>1671.646801</v>
      </c>
      <c r="AN136" s="81">
        <f t="shared" si="158"/>
        <v>1332.458766</v>
      </c>
      <c r="AO136" s="81">
        <f t="shared" si="158"/>
        <v>2249.842673</v>
      </c>
      <c r="AP136" s="81">
        <f t="shared" si="158"/>
        <v>1521.453293</v>
      </c>
      <c r="AQ136" s="81">
        <f t="shared" si="158"/>
        <v>1207.188514</v>
      </c>
      <c r="AR136" s="81">
        <f t="shared" si="158"/>
        <v>2209.485769</v>
      </c>
      <c r="AS136" s="81">
        <f t="shared" si="158"/>
        <v>1917.754482</v>
      </c>
      <c r="AT136" s="81">
        <f t="shared" si="158"/>
        <v>2336.470627</v>
      </c>
      <c r="AU136" s="81">
        <f t="shared" si="158"/>
        <v>2245.808389</v>
      </c>
      <c r="AV136" s="81">
        <f t="shared" si="158"/>
        <v>1958.014047</v>
      </c>
      <c r="AW136" s="81">
        <f t="shared" si="158"/>
        <v>1015.463624</v>
      </c>
      <c r="AX136" s="81">
        <f t="shared" si="158"/>
        <v>2205.116746</v>
      </c>
      <c r="AY136" s="81">
        <f t="shared" si="158"/>
        <v>1335.441433</v>
      </c>
      <c r="AZ136" s="81">
        <f t="shared" si="158"/>
        <v>2316.469488</v>
      </c>
      <c r="BA136" s="81">
        <f t="shared" si="158"/>
        <v>2137.903665</v>
      </c>
      <c r="BB136" s="81">
        <f t="shared" si="158"/>
        <v>648.326675</v>
      </c>
      <c r="BC136" s="81">
        <f t="shared" si="158"/>
        <v>768.9760492</v>
      </c>
      <c r="BD136" s="81">
        <f t="shared" si="158"/>
        <v>1690.538553</v>
      </c>
      <c r="BE136" s="81" t="str">
        <f t="shared" si="158"/>
        <v>#N/A</v>
      </c>
      <c r="BF136" s="81" t="str">
        <f t="shared" si="158"/>
        <v>#N/A</v>
      </c>
      <c r="BG136" s="81" t="str">
        <f t="shared" si="158"/>
        <v>#N/A</v>
      </c>
      <c r="BH136" s="81" t="str">
        <f t="shared" si="158"/>
        <v>#N/A</v>
      </c>
      <c r="BI136" s="82">
        <f t="shared" si="2"/>
        <v>1724.690977</v>
      </c>
    </row>
    <row r="137">
      <c r="A137" s="6"/>
      <c r="B137" s="83"/>
      <c r="C137" s="84"/>
      <c r="D137" s="84"/>
      <c r="E137" s="84"/>
      <c r="F137" s="95"/>
      <c r="G137" s="87"/>
      <c r="H137" s="87" t="b">
        <f t="shared" si="3"/>
        <v>0</v>
      </c>
      <c r="I137" s="87" t="b">
        <f>if(iferror(match(B137,'Osallistujat ja seuranta'!$C$5:$C$24,0),0)&gt;0,TRUE,FALSE)</f>
        <v>0</v>
      </c>
      <c r="J137" s="87" t="b">
        <f>if(iferror(match(C137,'Osallistujat ja seuranta'!$C$5:$C$99,0),0)&gt;0,TRUE,FALSE)</f>
        <v>0</v>
      </c>
      <c r="K137" s="87" t="b">
        <f t="shared" si="4"/>
        <v>0</v>
      </c>
      <c r="L137" s="87" t="b">
        <f t="shared" si="5"/>
        <v>1</v>
      </c>
      <c r="M137" s="87" t="b">
        <f t="shared" si="6"/>
        <v>0</v>
      </c>
      <c r="N137" s="88" t="str">
        <f t="shared" si="7"/>
        <v/>
      </c>
      <c r="O137" s="89" t="str">
        <f t="shared" si="69"/>
        <v/>
      </c>
      <c r="P137" s="89" t="str">
        <f t="shared" si="70"/>
        <v/>
      </c>
      <c r="Q137" s="90" t="str">
        <f t="shared" si="10"/>
        <v/>
      </c>
      <c r="R137" s="88" t="str">
        <f t="shared" si="11"/>
        <v/>
      </c>
      <c r="S137" s="88">
        <f t="shared" si="12"/>
        <v>1</v>
      </c>
      <c r="T137" s="88">
        <f t="shared" si="13"/>
        <v>-56.71174423</v>
      </c>
      <c r="U137" s="88">
        <f t="shared" si="14"/>
        <v>-56.71174423</v>
      </c>
      <c r="V137" s="91" t="str">
        <f t="shared" si="15"/>
        <v/>
      </c>
      <c r="W137" s="92">
        <f t="shared" si="16"/>
        <v>88.71035368</v>
      </c>
      <c r="X137" s="92">
        <f t="shared" si="17"/>
        <v>5.75</v>
      </c>
      <c r="Y137" s="92" t="str">
        <f>if(N137=1,(W137*(S137-V137))*'Säännöt ja ohjeet'!$B$54+X137,"")</f>
        <v/>
      </c>
      <c r="Z137" s="92">
        <f t="shared" si="18"/>
        <v>0</v>
      </c>
      <c r="AA137" s="92">
        <f t="shared" si="19"/>
        <v>1</v>
      </c>
      <c r="AB137" s="92">
        <f t="shared" si="20"/>
        <v>88.71035368</v>
      </c>
      <c r="AC137" s="92">
        <f t="shared" si="21"/>
        <v>5.75</v>
      </c>
      <c r="AD137" s="92" t="str">
        <f>if(N137=1,(AB137*(Z137-AA137))*'Säännöt ja ohjeet'!$B$54+AC137,"")</f>
        <v/>
      </c>
      <c r="AE137" s="93">
        <f t="shared" si="22"/>
        <v>11</v>
      </c>
      <c r="AF137" s="93">
        <f t="shared" si="23"/>
        <v>11</v>
      </c>
      <c r="AG137" s="6"/>
      <c r="AH137" s="62"/>
      <c r="AI137" s="81">
        <f t="shared" ref="AI137:BH137" si="159">if($B137=AI$3,AI136+$Y137,if($C137=AI$3,AI136+$AD137,AI136))</f>
        <v>1204.770186</v>
      </c>
      <c r="AJ137" s="81">
        <f t="shared" si="159"/>
        <v>1881.730221</v>
      </c>
      <c r="AK137" s="81">
        <f t="shared" si="159"/>
        <v>2384.202354</v>
      </c>
      <c r="AL137" s="81">
        <f t="shared" si="159"/>
        <v>1704.139133</v>
      </c>
      <c r="AM137" s="81">
        <f t="shared" si="159"/>
        <v>1671.646801</v>
      </c>
      <c r="AN137" s="81">
        <f t="shared" si="159"/>
        <v>1332.458766</v>
      </c>
      <c r="AO137" s="81">
        <f t="shared" si="159"/>
        <v>2249.842673</v>
      </c>
      <c r="AP137" s="81">
        <f t="shared" si="159"/>
        <v>1521.453293</v>
      </c>
      <c r="AQ137" s="81">
        <f t="shared" si="159"/>
        <v>1207.188514</v>
      </c>
      <c r="AR137" s="81">
        <f t="shared" si="159"/>
        <v>2209.485769</v>
      </c>
      <c r="AS137" s="81">
        <f t="shared" si="159"/>
        <v>1917.754482</v>
      </c>
      <c r="AT137" s="81">
        <f t="shared" si="159"/>
        <v>2336.470627</v>
      </c>
      <c r="AU137" s="81">
        <f t="shared" si="159"/>
        <v>2245.808389</v>
      </c>
      <c r="AV137" s="81">
        <f t="shared" si="159"/>
        <v>1958.014047</v>
      </c>
      <c r="AW137" s="81">
        <f t="shared" si="159"/>
        <v>1015.463624</v>
      </c>
      <c r="AX137" s="81">
        <f t="shared" si="159"/>
        <v>2205.116746</v>
      </c>
      <c r="AY137" s="81">
        <f t="shared" si="159"/>
        <v>1335.441433</v>
      </c>
      <c r="AZ137" s="81">
        <f t="shared" si="159"/>
        <v>2316.469488</v>
      </c>
      <c r="BA137" s="81">
        <f t="shared" si="159"/>
        <v>2137.903665</v>
      </c>
      <c r="BB137" s="81">
        <f t="shared" si="159"/>
        <v>648.326675</v>
      </c>
      <c r="BC137" s="81">
        <f t="shared" si="159"/>
        <v>768.9760492</v>
      </c>
      <c r="BD137" s="81">
        <f t="shared" si="159"/>
        <v>1690.538553</v>
      </c>
      <c r="BE137" s="81" t="str">
        <f t="shared" si="159"/>
        <v>#N/A</v>
      </c>
      <c r="BF137" s="81" t="str">
        <f t="shared" si="159"/>
        <v>#N/A</v>
      </c>
      <c r="BG137" s="81" t="str">
        <f t="shared" si="159"/>
        <v>#N/A</v>
      </c>
      <c r="BH137" s="81" t="str">
        <f t="shared" si="159"/>
        <v>#N/A</v>
      </c>
      <c r="BI137" s="82">
        <f t="shared" si="2"/>
        <v>1724.690977</v>
      </c>
    </row>
    <row r="138">
      <c r="A138" s="6"/>
      <c r="B138" s="83"/>
      <c r="C138" s="84"/>
      <c r="D138" s="84"/>
      <c r="E138" s="84"/>
      <c r="F138" s="95"/>
      <c r="G138" s="87"/>
      <c r="H138" s="87" t="b">
        <f t="shared" si="3"/>
        <v>0</v>
      </c>
      <c r="I138" s="87" t="b">
        <f>if(iferror(match(B138,'Osallistujat ja seuranta'!$C$5:$C$24,0),0)&gt;0,TRUE,FALSE)</f>
        <v>0</v>
      </c>
      <c r="J138" s="87" t="b">
        <f>if(iferror(match(C138,'Osallistujat ja seuranta'!$C$5:$C$99,0),0)&gt;0,TRUE,FALSE)</f>
        <v>0</v>
      </c>
      <c r="K138" s="87" t="b">
        <f t="shared" si="4"/>
        <v>0</v>
      </c>
      <c r="L138" s="87" t="b">
        <f t="shared" si="5"/>
        <v>1</v>
      </c>
      <c r="M138" s="87" t="b">
        <f t="shared" si="6"/>
        <v>0</v>
      </c>
      <c r="N138" s="88" t="str">
        <f t="shared" si="7"/>
        <v/>
      </c>
      <c r="O138" s="89" t="str">
        <f t="shared" si="69"/>
        <v/>
      </c>
      <c r="P138" s="89" t="str">
        <f t="shared" si="70"/>
        <v/>
      </c>
      <c r="Q138" s="90" t="str">
        <f t="shared" si="10"/>
        <v/>
      </c>
      <c r="R138" s="88" t="str">
        <f t="shared" si="11"/>
        <v/>
      </c>
      <c r="S138" s="88">
        <f t="shared" si="12"/>
        <v>1</v>
      </c>
      <c r="T138" s="88">
        <f t="shared" si="13"/>
        <v>-56.71174423</v>
      </c>
      <c r="U138" s="88">
        <f t="shared" si="14"/>
        <v>-56.71174423</v>
      </c>
      <c r="V138" s="91" t="str">
        <f t="shared" si="15"/>
        <v/>
      </c>
      <c r="W138" s="92">
        <f t="shared" si="16"/>
        <v>88.71035368</v>
      </c>
      <c r="X138" s="92">
        <f t="shared" si="17"/>
        <v>5.75</v>
      </c>
      <c r="Y138" s="92" t="str">
        <f>if(N138=1,(W138*(S138-V138))*'Säännöt ja ohjeet'!$B$54+X138,"")</f>
        <v/>
      </c>
      <c r="Z138" s="92">
        <f t="shared" si="18"/>
        <v>0</v>
      </c>
      <c r="AA138" s="92">
        <f t="shared" si="19"/>
        <v>1</v>
      </c>
      <c r="AB138" s="92">
        <f t="shared" si="20"/>
        <v>88.71035368</v>
      </c>
      <c r="AC138" s="92">
        <f t="shared" si="21"/>
        <v>5.75</v>
      </c>
      <c r="AD138" s="92" t="str">
        <f>if(N138=1,(AB138*(Z138-AA138))*'Säännöt ja ohjeet'!$B$54+AC138,"")</f>
        <v/>
      </c>
      <c r="AE138" s="93">
        <f t="shared" si="22"/>
        <v>11</v>
      </c>
      <c r="AF138" s="93">
        <f t="shared" si="23"/>
        <v>11</v>
      </c>
      <c r="AG138" s="6"/>
      <c r="AH138" s="62"/>
      <c r="AI138" s="81">
        <f t="shared" ref="AI138:BH138" si="160">if($B138=AI$3,AI137+$Y138,if($C138=AI$3,AI137+$AD138,AI137))</f>
        <v>1204.770186</v>
      </c>
      <c r="AJ138" s="81">
        <f t="shared" si="160"/>
        <v>1881.730221</v>
      </c>
      <c r="AK138" s="81">
        <f t="shared" si="160"/>
        <v>2384.202354</v>
      </c>
      <c r="AL138" s="81">
        <f t="shared" si="160"/>
        <v>1704.139133</v>
      </c>
      <c r="AM138" s="81">
        <f t="shared" si="160"/>
        <v>1671.646801</v>
      </c>
      <c r="AN138" s="81">
        <f t="shared" si="160"/>
        <v>1332.458766</v>
      </c>
      <c r="AO138" s="81">
        <f t="shared" si="160"/>
        <v>2249.842673</v>
      </c>
      <c r="AP138" s="81">
        <f t="shared" si="160"/>
        <v>1521.453293</v>
      </c>
      <c r="AQ138" s="81">
        <f t="shared" si="160"/>
        <v>1207.188514</v>
      </c>
      <c r="AR138" s="81">
        <f t="shared" si="160"/>
        <v>2209.485769</v>
      </c>
      <c r="AS138" s="81">
        <f t="shared" si="160"/>
        <v>1917.754482</v>
      </c>
      <c r="AT138" s="81">
        <f t="shared" si="160"/>
        <v>2336.470627</v>
      </c>
      <c r="AU138" s="81">
        <f t="shared" si="160"/>
        <v>2245.808389</v>
      </c>
      <c r="AV138" s="81">
        <f t="shared" si="160"/>
        <v>1958.014047</v>
      </c>
      <c r="AW138" s="81">
        <f t="shared" si="160"/>
        <v>1015.463624</v>
      </c>
      <c r="AX138" s="81">
        <f t="shared" si="160"/>
        <v>2205.116746</v>
      </c>
      <c r="AY138" s="81">
        <f t="shared" si="160"/>
        <v>1335.441433</v>
      </c>
      <c r="AZ138" s="81">
        <f t="shared" si="160"/>
        <v>2316.469488</v>
      </c>
      <c r="BA138" s="81">
        <f t="shared" si="160"/>
        <v>2137.903665</v>
      </c>
      <c r="BB138" s="81">
        <f t="shared" si="160"/>
        <v>648.326675</v>
      </c>
      <c r="BC138" s="81">
        <f t="shared" si="160"/>
        <v>768.9760492</v>
      </c>
      <c r="BD138" s="81">
        <f t="shared" si="160"/>
        <v>1690.538553</v>
      </c>
      <c r="BE138" s="81" t="str">
        <f t="shared" si="160"/>
        <v>#N/A</v>
      </c>
      <c r="BF138" s="81" t="str">
        <f t="shared" si="160"/>
        <v>#N/A</v>
      </c>
      <c r="BG138" s="81" t="str">
        <f t="shared" si="160"/>
        <v>#N/A</v>
      </c>
      <c r="BH138" s="81" t="str">
        <f t="shared" si="160"/>
        <v>#N/A</v>
      </c>
      <c r="BI138" s="82">
        <f t="shared" si="2"/>
        <v>1724.690977</v>
      </c>
    </row>
    <row r="139">
      <c r="A139" s="6"/>
      <c r="B139" s="83"/>
      <c r="C139" s="84"/>
      <c r="D139" s="84"/>
      <c r="E139" s="84"/>
      <c r="F139" s="95"/>
      <c r="G139" s="87"/>
      <c r="H139" s="87" t="b">
        <f t="shared" si="3"/>
        <v>0</v>
      </c>
      <c r="I139" s="87" t="b">
        <f>if(iferror(match(B139,'Osallistujat ja seuranta'!$C$5:$C$24,0),0)&gt;0,TRUE,FALSE)</f>
        <v>0</v>
      </c>
      <c r="J139" s="87" t="b">
        <f>if(iferror(match(C139,'Osallistujat ja seuranta'!$C$5:$C$99,0),0)&gt;0,TRUE,FALSE)</f>
        <v>0</v>
      </c>
      <c r="K139" s="87" t="b">
        <f t="shared" si="4"/>
        <v>0</v>
      </c>
      <c r="L139" s="87" t="b">
        <f t="shared" si="5"/>
        <v>1</v>
      </c>
      <c r="M139" s="87" t="b">
        <f t="shared" si="6"/>
        <v>0</v>
      </c>
      <c r="N139" s="88" t="str">
        <f t="shared" si="7"/>
        <v/>
      </c>
      <c r="O139" s="89" t="str">
        <f t="shared" si="69"/>
        <v/>
      </c>
      <c r="P139" s="89" t="str">
        <f t="shared" si="70"/>
        <v/>
      </c>
      <c r="Q139" s="90" t="str">
        <f t="shared" si="10"/>
        <v/>
      </c>
      <c r="R139" s="88" t="str">
        <f t="shared" si="11"/>
        <v/>
      </c>
      <c r="S139" s="88">
        <f t="shared" si="12"/>
        <v>1</v>
      </c>
      <c r="T139" s="88">
        <f t="shared" si="13"/>
        <v>-56.71174423</v>
      </c>
      <c r="U139" s="88">
        <f t="shared" si="14"/>
        <v>-56.71174423</v>
      </c>
      <c r="V139" s="91" t="str">
        <f t="shared" si="15"/>
        <v/>
      </c>
      <c r="W139" s="92">
        <f t="shared" si="16"/>
        <v>88.71035368</v>
      </c>
      <c r="X139" s="92">
        <f t="shared" si="17"/>
        <v>5.75</v>
      </c>
      <c r="Y139" s="92" t="str">
        <f>if(N139=1,(W139*(S139-V139))*'Säännöt ja ohjeet'!$B$54+X139,"")</f>
        <v/>
      </c>
      <c r="Z139" s="92">
        <f t="shared" si="18"/>
        <v>0</v>
      </c>
      <c r="AA139" s="92">
        <f t="shared" si="19"/>
        <v>1</v>
      </c>
      <c r="AB139" s="92">
        <f t="shared" si="20"/>
        <v>88.71035368</v>
      </c>
      <c r="AC139" s="92">
        <f t="shared" si="21"/>
        <v>5.75</v>
      </c>
      <c r="AD139" s="92" t="str">
        <f>if(N139=1,(AB139*(Z139-AA139))*'Säännöt ja ohjeet'!$B$54+AC139,"")</f>
        <v/>
      </c>
      <c r="AE139" s="93">
        <f t="shared" si="22"/>
        <v>11</v>
      </c>
      <c r="AF139" s="93">
        <f t="shared" si="23"/>
        <v>11</v>
      </c>
      <c r="AG139" s="6"/>
      <c r="AH139" s="62"/>
      <c r="AI139" s="81">
        <f t="shared" ref="AI139:BH139" si="161">if($B139=AI$3,AI138+$Y139,if($C139=AI$3,AI138+$AD139,AI138))</f>
        <v>1204.770186</v>
      </c>
      <c r="AJ139" s="81">
        <f t="shared" si="161"/>
        <v>1881.730221</v>
      </c>
      <c r="AK139" s="81">
        <f t="shared" si="161"/>
        <v>2384.202354</v>
      </c>
      <c r="AL139" s="81">
        <f t="shared" si="161"/>
        <v>1704.139133</v>
      </c>
      <c r="AM139" s="81">
        <f t="shared" si="161"/>
        <v>1671.646801</v>
      </c>
      <c r="AN139" s="81">
        <f t="shared" si="161"/>
        <v>1332.458766</v>
      </c>
      <c r="AO139" s="81">
        <f t="shared" si="161"/>
        <v>2249.842673</v>
      </c>
      <c r="AP139" s="81">
        <f t="shared" si="161"/>
        <v>1521.453293</v>
      </c>
      <c r="AQ139" s="81">
        <f t="shared" si="161"/>
        <v>1207.188514</v>
      </c>
      <c r="AR139" s="81">
        <f t="shared" si="161"/>
        <v>2209.485769</v>
      </c>
      <c r="AS139" s="81">
        <f t="shared" si="161"/>
        <v>1917.754482</v>
      </c>
      <c r="AT139" s="81">
        <f t="shared" si="161"/>
        <v>2336.470627</v>
      </c>
      <c r="AU139" s="81">
        <f t="shared" si="161"/>
        <v>2245.808389</v>
      </c>
      <c r="AV139" s="81">
        <f t="shared" si="161"/>
        <v>1958.014047</v>
      </c>
      <c r="AW139" s="81">
        <f t="shared" si="161"/>
        <v>1015.463624</v>
      </c>
      <c r="AX139" s="81">
        <f t="shared" si="161"/>
        <v>2205.116746</v>
      </c>
      <c r="AY139" s="81">
        <f t="shared" si="161"/>
        <v>1335.441433</v>
      </c>
      <c r="AZ139" s="81">
        <f t="shared" si="161"/>
        <v>2316.469488</v>
      </c>
      <c r="BA139" s="81">
        <f t="shared" si="161"/>
        <v>2137.903665</v>
      </c>
      <c r="BB139" s="81">
        <f t="shared" si="161"/>
        <v>648.326675</v>
      </c>
      <c r="BC139" s="81">
        <f t="shared" si="161"/>
        <v>768.9760492</v>
      </c>
      <c r="BD139" s="81">
        <f t="shared" si="161"/>
        <v>1690.538553</v>
      </c>
      <c r="BE139" s="81" t="str">
        <f t="shared" si="161"/>
        <v>#N/A</v>
      </c>
      <c r="BF139" s="81" t="str">
        <f t="shared" si="161"/>
        <v>#N/A</v>
      </c>
      <c r="BG139" s="81" t="str">
        <f t="shared" si="161"/>
        <v>#N/A</v>
      </c>
      <c r="BH139" s="81" t="str">
        <f t="shared" si="161"/>
        <v>#N/A</v>
      </c>
      <c r="BI139" s="82">
        <f t="shared" si="2"/>
        <v>1724.690977</v>
      </c>
    </row>
    <row r="140">
      <c r="A140" s="6"/>
      <c r="B140" s="83"/>
      <c r="C140" s="84"/>
      <c r="D140" s="84"/>
      <c r="E140" s="84"/>
      <c r="F140" s="95"/>
      <c r="G140" s="87"/>
      <c r="H140" s="87" t="b">
        <f t="shared" si="3"/>
        <v>0</v>
      </c>
      <c r="I140" s="87" t="b">
        <f>if(iferror(match(B140,'Osallistujat ja seuranta'!$C$5:$C$24,0),0)&gt;0,TRUE,FALSE)</f>
        <v>0</v>
      </c>
      <c r="J140" s="87" t="b">
        <f>if(iferror(match(C140,'Osallistujat ja seuranta'!$C$5:$C$99,0),0)&gt;0,TRUE,FALSE)</f>
        <v>0</v>
      </c>
      <c r="K140" s="87" t="b">
        <f t="shared" si="4"/>
        <v>0</v>
      </c>
      <c r="L140" s="87" t="b">
        <f t="shared" si="5"/>
        <v>1</v>
      </c>
      <c r="M140" s="87" t="b">
        <f t="shared" si="6"/>
        <v>0</v>
      </c>
      <c r="N140" s="88" t="str">
        <f t="shared" si="7"/>
        <v/>
      </c>
      <c r="O140" s="89" t="str">
        <f t="shared" si="69"/>
        <v/>
      </c>
      <c r="P140" s="89" t="str">
        <f t="shared" si="70"/>
        <v/>
      </c>
      <c r="Q140" s="90" t="str">
        <f t="shared" si="10"/>
        <v/>
      </c>
      <c r="R140" s="88" t="str">
        <f t="shared" si="11"/>
        <v/>
      </c>
      <c r="S140" s="88">
        <f t="shared" si="12"/>
        <v>1</v>
      </c>
      <c r="T140" s="88">
        <f t="shared" si="13"/>
        <v>-56.71174423</v>
      </c>
      <c r="U140" s="88">
        <f t="shared" si="14"/>
        <v>-56.71174423</v>
      </c>
      <c r="V140" s="91" t="str">
        <f t="shared" si="15"/>
        <v/>
      </c>
      <c r="W140" s="92">
        <f t="shared" si="16"/>
        <v>88.71035368</v>
      </c>
      <c r="X140" s="92">
        <f t="shared" si="17"/>
        <v>5.75</v>
      </c>
      <c r="Y140" s="92" t="str">
        <f>if(N140=1,(W140*(S140-V140))*'Säännöt ja ohjeet'!$B$54+X140,"")</f>
        <v/>
      </c>
      <c r="Z140" s="92">
        <f t="shared" si="18"/>
        <v>0</v>
      </c>
      <c r="AA140" s="92">
        <f t="shared" si="19"/>
        <v>1</v>
      </c>
      <c r="AB140" s="92">
        <f t="shared" si="20"/>
        <v>88.71035368</v>
      </c>
      <c r="AC140" s="92">
        <f t="shared" si="21"/>
        <v>5.75</v>
      </c>
      <c r="AD140" s="92" t="str">
        <f>if(N140=1,(AB140*(Z140-AA140))*'Säännöt ja ohjeet'!$B$54+AC140,"")</f>
        <v/>
      </c>
      <c r="AE140" s="93">
        <f t="shared" si="22"/>
        <v>11</v>
      </c>
      <c r="AF140" s="93">
        <f t="shared" si="23"/>
        <v>11</v>
      </c>
      <c r="AG140" s="6"/>
      <c r="AH140" s="62"/>
      <c r="AI140" s="81">
        <f t="shared" ref="AI140:BH140" si="162">if($B140=AI$3,AI139+$Y140,if($C140=AI$3,AI139+$AD140,AI139))</f>
        <v>1204.770186</v>
      </c>
      <c r="AJ140" s="81">
        <f t="shared" si="162"/>
        <v>1881.730221</v>
      </c>
      <c r="AK140" s="81">
        <f t="shared" si="162"/>
        <v>2384.202354</v>
      </c>
      <c r="AL140" s="81">
        <f t="shared" si="162"/>
        <v>1704.139133</v>
      </c>
      <c r="AM140" s="81">
        <f t="shared" si="162"/>
        <v>1671.646801</v>
      </c>
      <c r="AN140" s="81">
        <f t="shared" si="162"/>
        <v>1332.458766</v>
      </c>
      <c r="AO140" s="81">
        <f t="shared" si="162"/>
        <v>2249.842673</v>
      </c>
      <c r="AP140" s="81">
        <f t="shared" si="162"/>
        <v>1521.453293</v>
      </c>
      <c r="AQ140" s="81">
        <f t="shared" si="162"/>
        <v>1207.188514</v>
      </c>
      <c r="AR140" s="81">
        <f t="shared" si="162"/>
        <v>2209.485769</v>
      </c>
      <c r="AS140" s="81">
        <f t="shared" si="162"/>
        <v>1917.754482</v>
      </c>
      <c r="AT140" s="81">
        <f t="shared" si="162"/>
        <v>2336.470627</v>
      </c>
      <c r="AU140" s="81">
        <f t="shared" si="162"/>
        <v>2245.808389</v>
      </c>
      <c r="AV140" s="81">
        <f t="shared" si="162"/>
        <v>1958.014047</v>
      </c>
      <c r="AW140" s="81">
        <f t="shared" si="162"/>
        <v>1015.463624</v>
      </c>
      <c r="AX140" s="81">
        <f t="shared" si="162"/>
        <v>2205.116746</v>
      </c>
      <c r="AY140" s="81">
        <f t="shared" si="162"/>
        <v>1335.441433</v>
      </c>
      <c r="AZ140" s="81">
        <f t="shared" si="162"/>
        <v>2316.469488</v>
      </c>
      <c r="BA140" s="81">
        <f t="shared" si="162"/>
        <v>2137.903665</v>
      </c>
      <c r="BB140" s="81">
        <f t="shared" si="162"/>
        <v>648.326675</v>
      </c>
      <c r="BC140" s="81">
        <f t="shared" si="162"/>
        <v>768.9760492</v>
      </c>
      <c r="BD140" s="81">
        <f t="shared" si="162"/>
        <v>1690.538553</v>
      </c>
      <c r="BE140" s="81" t="str">
        <f t="shared" si="162"/>
        <v>#N/A</v>
      </c>
      <c r="BF140" s="81" t="str">
        <f t="shared" si="162"/>
        <v>#N/A</v>
      </c>
      <c r="BG140" s="81" t="str">
        <f t="shared" si="162"/>
        <v>#N/A</v>
      </c>
      <c r="BH140" s="81" t="str">
        <f t="shared" si="162"/>
        <v>#N/A</v>
      </c>
      <c r="BI140" s="82">
        <f t="shared" si="2"/>
        <v>1724.690977</v>
      </c>
    </row>
    <row r="141">
      <c r="A141" s="6"/>
      <c r="B141" s="83"/>
      <c r="C141" s="84"/>
      <c r="D141" s="84"/>
      <c r="E141" s="84"/>
      <c r="F141" s="96"/>
      <c r="G141" s="87"/>
      <c r="H141" s="87" t="b">
        <f t="shared" si="3"/>
        <v>0</v>
      </c>
      <c r="I141" s="87" t="b">
        <f>if(iferror(match(B141,'Osallistujat ja seuranta'!$C$5:$C$24,0),0)&gt;0,TRUE,FALSE)</f>
        <v>0</v>
      </c>
      <c r="J141" s="87" t="b">
        <f>if(iferror(match(C141,'Osallistujat ja seuranta'!$C$5:$C$99,0),0)&gt;0,TRUE,FALSE)</f>
        <v>0</v>
      </c>
      <c r="K141" s="87" t="b">
        <f t="shared" si="4"/>
        <v>0</v>
      </c>
      <c r="L141" s="87" t="b">
        <f t="shared" si="5"/>
        <v>1</v>
      </c>
      <c r="M141" s="87" t="b">
        <f t="shared" si="6"/>
        <v>0</v>
      </c>
      <c r="N141" s="88" t="str">
        <f t="shared" si="7"/>
        <v/>
      </c>
      <c r="O141" s="89" t="str">
        <f t="shared" si="69"/>
        <v/>
      </c>
      <c r="P141" s="89" t="str">
        <f t="shared" si="70"/>
        <v/>
      </c>
      <c r="Q141" s="90" t="str">
        <f t="shared" si="10"/>
        <v/>
      </c>
      <c r="R141" s="88" t="str">
        <f t="shared" si="11"/>
        <v/>
      </c>
      <c r="S141" s="88">
        <f t="shared" si="12"/>
        <v>1</v>
      </c>
      <c r="T141" s="88">
        <f t="shared" si="13"/>
        <v>-56.71174423</v>
      </c>
      <c r="U141" s="88">
        <f t="shared" si="14"/>
        <v>-56.71174423</v>
      </c>
      <c r="V141" s="91" t="str">
        <f t="shared" si="15"/>
        <v/>
      </c>
      <c r="W141" s="92">
        <f t="shared" si="16"/>
        <v>88.71035368</v>
      </c>
      <c r="X141" s="92">
        <f t="shared" si="17"/>
        <v>5.75</v>
      </c>
      <c r="Y141" s="92" t="str">
        <f>if(N141=1,(W141*(S141-V141))*'Säännöt ja ohjeet'!$B$54+X141,"")</f>
        <v/>
      </c>
      <c r="Z141" s="92">
        <f t="shared" si="18"/>
        <v>0</v>
      </c>
      <c r="AA141" s="92">
        <f t="shared" si="19"/>
        <v>1</v>
      </c>
      <c r="AB141" s="92">
        <f t="shared" si="20"/>
        <v>88.71035368</v>
      </c>
      <c r="AC141" s="92">
        <f t="shared" si="21"/>
        <v>5.75</v>
      </c>
      <c r="AD141" s="92" t="str">
        <f>if(N141=1,(AB141*(Z141-AA141))*'Säännöt ja ohjeet'!$B$54+AC141,"")</f>
        <v/>
      </c>
      <c r="AE141" s="93">
        <f t="shared" si="22"/>
        <v>11</v>
      </c>
      <c r="AF141" s="93">
        <f t="shared" si="23"/>
        <v>11</v>
      </c>
      <c r="AG141" s="6"/>
      <c r="AH141" s="62"/>
      <c r="AI141" s="81">
        <f t="shared" ref="AI141:BH141" si="163">if($B141=AI$3,AI140+$Y141,if($C141=AI$3,AI140+$AD141,AI140))</f>
        <v>1204.770186</v>
      </c>
      <c r="AJ141" s="81">
        <f t="shared" si="163"/>
        <v>1881.730221</v>
      </c>
      <c r="AK141" s="81">
        <f t="shared" si="163"/>
        <v>2384.202354</v>
      </c>
      <c r="AL141" s="81">
        <f t="shared" si="163"/>
        <v>1704.139133</v>
      </c>
      <c r="AM141" s="81">
        <f t="shared" si="163"/>
        <v>1671.646801</v>
      </c>
      <c r="AN141" s="81">
        <f t="shared" si="163"/>
        <v>1332.458766</v>
      </c>
      <c r="AO141" s="81">
        <f t="shared" si="163"/>
        <v>2249.842673</v>
      </c>
      <c r="AP141" s="81">
        <f t="shared" si="163"/>
        <v>1521.453293</v>
      </c>
      <c r="AQ141" s="81">
        <f t="shared" si="163"/>
        <v>1207.188514</v>
      </c>
      <c r="AR141" s="81">
        <f t="shared" si="163"/>
        <v>2209.485769</v>
      </c>
      <c r="AS141" s="81">
        <f t="shared" si="163"/>
        <v>1917.754482</v>
      </c>
      <c r="AT141" s="81">
        <f t="shared" si="163"/>
        <v>2336.470627</v>
      </c>
      <c r="AU141" s="81">
        <f t="shared" si="163"/>
        <v>2245.808389</v>
      </c>
      <c r="AV141" s="81">
        <f t="shared" si="163"/>
        <v>1958.014047</v>
      </c>
      <c r="AW141" s="81">
        <f t="shared" si="163"/>
        <v>1015.463624</v>
      </c>
      <c r="AX141" s="81">
        <f t="shared" si="163"/>
        <v>2205.116746</v>
      </c>
      <c r="AY141" s="81">
        <f t="shared" si="163"/>
        <v>1335.441433</v>
      </c>
      <c r="AZ141" s="81">
        <f t="shared" si="163"/>
        <v>2316.469488</v>
      </c>
      <c r="BA141" s="81">
        <f t="shared" si="163"/>
        <v>2137.903665</v>
      </c>
      <c r="BB141" s="81">
        <f t="shared" si="163"/>
        <v>648.326675</v>
      </c>
      <c r="BC141" s="81">
        <f t="shared" si="163"/>
        <v>768.9760492</v>
      </c>
      <c r="BD141" s="81">
        <f t="shared" si="163"/>
        <v>1690.538553</v>
      </c>
      <c r="BE141" s="81" t="str">
        <f t="shared" si="163"/>
        <v>#N/A</v>
      </c>
      <c r="BF141" s="81" t="str">
        <f t="shared" si="163"/>
        <v>#N/A</v>
      </c>
      <c r="BG141" s="81" t="str">
        <f t="shared" si="163"/>
        <v>#N/A</v>
      </c>
      <c r="BH141" s="81" t="str">
        <f t="shared" si="163"/>
        <v>#N/A</v>
      </c>
      <c r="BI141" s="82">
        <f t="shared" si="2"/>
        <v>1724.690977</v>
      </c>
    </row>
    <row r="142">
      <c r="A142" s="6"/>
      <c r="B142" s="83"/>
      <c r="C142" s="84"/>
      <c r="D142" s="84"/>
      <c r="E142" s="84"/>
      <c r="F142" s="95"/>
      <c r="G142" s="87"/>
      <c r="H142" s="87" t="b">
        <f t="shared" si="3"/>
        <v>0</v>
      </c>
      <c r="I142" s="87" t="b">
        <f>if(iferror(match(B142,'Osallistujat ja seuranta'!$C$5:$C$24,0),0)&gt;0,TRUE,FALSE)</f>
        <v>0</v>
      </c>
      <c r="J142" s="87" t="b">
        <f>if(iferror(match(C142,'Osallistujat ja seuranta'!$C$5:$C$99,0),0)&gt;0,TRUE,FALSE)</f>
        <v>0</v>
      </c>
      <c r="K142" s="87" t="b">
        <f t="shared" si="4"/>
        <v>0</v>
      </c>
      <c r="L142" s="87" t="b">
        <f t="shared" si="5"/>
        <v>1</v>
      </c>
      <c r="M142" s="87" t="b">
        <f t="shared" si="6"/>
        <v>0</v>
      </c>
      <c r="N142" s="88" t="str">
        <f t="shared" si="7"/>
        <v/>
      </c>
      <c r="O142" s="89" t="str">
        <f t="shared" si="69"/>
        <v/>
      </c>
      <c r="P142" s="89" t="str">
        <f t="shared" si="70"/>
        <v/>
      </c>
      <c r="Q142" s="90" t="str">
        <f t="shared" si="10"/>
        <v/>
      </c>
      <c r="R142" s="88" t="str">
        <f t="shared" si="11"/>
        <v/>
      </c>
      <c r="S142" s="88">
        <f t="shared" si="12"/>
        <v>1</v>
      </c>
      <c r="T142" s="88">
        <f t="shared" si="13"/>
        <v>-56.71174423</v>
      </c>
      <c r="U142" s="88">
        <f t="shared" si="14"/>
        <v>-56.71174423</v>
      </c>
      <c r="V142" s="91" t="str">
        <f t="shared" si="15"/>
        <v/>
      </c>
      <c r="W142" s="92">
        <f t="shared" si="16"/>
        <v>88.71035368</v>
      </c>
      <c r="X142" s="92">
        <f t="shared" si="17"/>
        <v>5.75</v>
      </c>
      <c r="Y142" s="92" t="str">
        <f>if(N142=1,(W142*(S142-V142))*'Säännöt ja ohjeet'!$B$54+X142,"")</f>
        <v/>
      </c>
      <c r="Z142" s="92">
        <f t="shared" si="18"/>
        <v>0</v>
      </c>
      <c r="AA142" s="92">
        <f t="shared" si="19"/>
        <v>1</v>
      </c>
      <c r="AB142" s="92">
        <f t="shared" si="20"/>
        <v>88.71035368</v>
      </c>
      <c r="AC142" s="92">
        <f t="shared" si="21"/>
        <v>5.75</v>
      </c>
      <c r="AD142" s="92" t="str">
        <f>if(N142=1,(AB142*(Z142-AA142))*'Säännöt ja ohjeet'!$B$54+AC142,"")</f>
        <v/>
      </c>
      <c r="AE142" s="93">
        <f t="shared" si="22"/>
        <v>11</v>
      </c>
      <c r="AF142" s="93">
        <f t="shared" si="23"/>
        <v>11</v>
      </c>
      <c r="AG142" s="6"/>
      <c r="AH142" s="62"/>
      <c r="AI142" s="81">
        <f t="shared" ref="AI142:BH142" si="164">if($B142=AI$3,AI141+$Y142,if($C142=AI$3,AI141+$AD142,AI141))</f>
        <v>1204.770186</v>
      </c>
      <c r="AJ142" s="81">
        <f t="shared" si="164"/>
        <v>1881.730221</v>
      </c>
      <c r="AK142" s="81">
        <f t="shared" si="164"/>
        <v>2384.202354</v>
      </c>
      <c r="AL142" s="81">
        <f t="shared" si="164"/>
        <v>1704.139133</v>
      </c>
      <c r="AM142" s="81">
        <f t="shared" si="164"/>
        <v>1671.646801</v>
      </c>
      <c r="AN142" s="81">
        <f t="shared" si="164"/>
        <v>1332.458766</v>
      </c>
      <c r="AO142" s="81">
        <f t="shared" si="164"/>
        <v>2249.842673</v>
      </c>
      <c r="AP142" s="81">
        <f t="shared" si="164"/>
        <v>1521.453293</v>
      </c>
      <c r="AQ142" s="81">
        <f t="shared" si="164"/>
        <v>1207.188514</v>
      </c>
      <c r="AR142" s="81">
        <f t="shared" si="164"/>
        <v>2209.485769</v>
      </c>
      <c r="AS142" s="81">
        <f t="shared" si="164"/>
        <v>1917.754482</v>
      </c>
      <c r="AT142" s="81">
        <f t="shared" si="164"/>
        <v>2336.470627</v>
      </c>
      <c r="AU142" s="81">
        <f t="shared" si="164"/>
        <v>2245.808389</v>
      </c>
      <c r="AV142" s="81">
        <f t="shared" si="164"/>
        <v>1958.014047</v>
      </c>
      <c r="AW142" s="81">
        <f t="shared" si="164"/>
        <v>1015.463624</v>
      </c>
      <c r="AX142" s="81">
        <f t="shared" si="164"/>
        <v>2205.116746</v>
      </c>
      <c r="AY142" s="81">
        <f t="shared" si="164"/>
        <v>1335.441433</v>
      </c>
      <c r="AZ142" s="81">
        <f t="shared" si="164"/>
        <v>2316.469488</v>
      </c>
      <c r="BA142" s="81">
        <f t="shared" si="164"/>
        <v>2137.903665</v>
      </c>
      <c r="BB142" s="81">
        <f t="shared" si="164"/>
        <v>648.326675</v>
      </c>
      <c r="BC142" s="81">
        <f t="shared" si="164"/>
        <v>768.9760492</v>
      </c>
      <c r="BD142" s="81">
        <f t="shared" si="164"/>
        <v>1690.538553</v>
      </c>
      <c r="BE142" s="81" t="str">
        <f t="shared" si="164"/>
        <v>#N/A</v>
      </c>
      <c r="BF142" s="81" t="str">
        <f t="shared" si="164"/>
        <v>#N/A</v>
      </c>
      <c r="BG142" s="81" t="str">
        <f t="shared" si="164"/>
        <v>#N/A</v>
      </c>
      <c r="BH142" s="81" t="str">
        <f t="shared" si="164"/>
        <v>#N/A</v>
      </c>
      <c r="BI142" s="82">
        <f t="shared" si="2"/>
        <v>1724.690977</v>
      </c>
    </row>
    <row r="143">
      <c r="A143" s="6"/>
      <c r="B143" s="83"/>
      <c r="C143" s="84"/>
      <c r="D143" s="84"/>
      <c r="E143" s="84"/>
      <c r="F143" s="95"/>
      <c r="G143" s="87"/>
      <c r="H143" s="87" t="b">
        <f t="shared" si="3"/>
        <v>0</v>
      </c>
      <c r="I143" s="87" t="b">
        <f>if(iferror(match(B143,'Osallistujat ja seuranta'!$C$5:$C$24,0),0)&gt;0,TRUE,FALSE)</f>
        <v>0</v>
      </c>
      <c r="J143" s="87" t="b">
        <f>if(iferror(match(C143,'Osallistujat ja seuranta'!$C$5:$C$99,0),0)&gt;0,TRUE,FALSE)</f>
        <v>0</v>
      </c>
      <c r="K143" s="87" t="b">
        <f t="shared" si="4"/>
        <v>0</v>
      </c>
      <c r="L143" s="87" t="b">
        <f t="shared" si="5"/>
        <v>1</v>
      </c>
      <c r="M143" s="87" t="b">
        <f t="shared" si="6"/>
        <v>0</v>
      </c>
      <c r="N143" s="88" t="str">
        <f t="shared" si="7"/>
        <v/>
      </c>
      <c r="O143" s="89" t="str">
        <f t="shared" si="69"/>
        <v/>
      </c>
      <c r="P143" s="89" t="str">
        <f t="shared" si="70"/>
        <v/>
      </c>
      <c r="Q143" s="90" t="str">
        <f t="shared" si="10"/>
        <v/>
      </c>
      <c r="R143" s="88" t="str">
        <f t="shared" si="11"/>
        <v/>
      </c>
      <c r="S143" s="88">
        <f t="shared" si="12"/>
        <v>1</v>
      </c>
      <c r="T143" s="88">
        <f t="shared" si="13"/>
        <v>-56.71174423</v>
      </c>
      <c r="U143" s="88">
        <f t="shared" si="14"/>
        <v>-56.71174423</v>
      </c>
      <c r="V143" s="91" t="str">
        <f t="shared" si="15"/>
        <v/>
      </c>
      <c r="W143" s="92">
        <f t="shared" si="16"/>
        <v>88.71035368</v>
      </c>
      <c r="X143" s="92">
        <f t="shared" si="17"/>
        <v>5.75</v>
      </c>
      <c r="Y143" s="92" t="str">
        <f>if(N143=1,(W143*(S143-V143))*'Säännöt ja ohjeet'!$B$54+X143,"")</f>
        <v/>
      </c>
      <c r="Z143" s="92">
        <f t="shared" si="18"/>
        <v>0</v>
      </c>
      <c r="AA143" s="92">
        <f t="shared" si="19"/>
        <v>1</v>
      </c>
      <c r="AB143" s="92">
        <f t="shared" si="20"/>
        <v>88.71035368</v>
      </c>
      <c r="AC143" s="92">
        <f t="shared" si="21"/>
        <v>5.75</v>
      </c>
      <c r="AD143" s="92" t="str">
        <f>if(N143=1,(AB143*(Z143-AA143))*'Säännöt ja ohjeet'!$B$54+AC143,"")</f>
        <v/>
      </c>
      <c r="AE143" s="93">
        <f t="shared" si="22"/>
        <v>11</v>
      </c>
      <c r="AF143" s="93">
        <f t="shared" si="23"/>
        <v>11</v>
      </c>
      <c r="AG143" s="6"/>
      <c r="AH143" s="62"/>
      <c r="AI143" s="81">
        <f t="shared" ref="AI143:BH143" si="165">if($B143=AI$3,AI142+$Y143,if($C143=AI$3,AI142+$AD143,AI142))</f>
        <v>1204.770186</v>
      </c>
      <c r="AJ143" s="81">
        <f t="shared" si="165"/>
        <v>1881.730221</v>
      </c>
      <c r="AK143" s="81">
        <f t="shared" si="165"/>
        <v>2384.202354</v>
      </c>
      <c r="AL143" s="81">
        <f t="shared" si="165"/>
        <v>1704.139133</v>
      </c>
      <c r="AM143" s="81">
        <f t="shared" si="165"/>
        <v>1671.646801</v>
      </c>
      <c r="AN143" s="81">
        <f t="shared" si="165"/>
        <v>1332.458766</v>
      </c>
      <c r="AO143" s="81">
        <f t="shared" si="165"/>
        <v>2249.842673</v>
      </c>
      <c r="AP143" s="81">
        <f t="shared" si="165"/>
        <v>1521.453293</v>
      </c>
      <c r="AQ143" s="81">
        <f t="shared" si="165"/>
        <v>1207.188514</v>
      </c>
      <c r="AR143" s="81">
        <f t="shared" si="165"/>
        <v>2209.485769</v>
      </c>
      <c r="AS143" s="81">
        <f t="shared" si="165"/>
        <v>1917.754482</v>
      </c>
      <c r="AT143" s="81">
        <f t="shared" si="165"/>
        <v>2336.470627</v>
      </c>
      <c r="AU143" s="81">
        <f t="shared" si="165"/>
        <v>2245.808389</v>
      </c>
      <c r="AV143" s="81">
        <f t="shared" si="165"/>
        <v>1958.014047</v>
      </c>
      <c r="AW143" s="81">
        <f t="shared" si="165"/>
        <v>1015.463624</v>
      </c>
      <c r="AX143" s="81">
        <f t="shared" si="165"/>
        <v>2205.116746</v>
      </c>
      <c r="AY143" s="81">
        <f t="shared" si="165"/>
        <v>1335.441433</v>
      </c>
      <c r="AZ143" s="81">
        <f t="shared" si="165"/>
        <v>2316.469488</v>
      </c>
      <c r="BA143" s="81">
        <f t="shared" si="165"/>
        <v>2137.903665</v>
      </c>
      <c r="BB143" s="81">
        <f t="shared" si="165"/>
        <v>648.326675</v>
      </c>
      <c r="BC143" s="81">
        <f t="shared" si="165"/>
        <v>768.9760492</v>
      </c>
      <c r="BD143" s="81">
        <f t="shared" si="165"/>
        <v>1690.538553</v>
      </c>
      <c r="BE143" s="81" t="str">
        <f t="shared" si="165"/>
        <v>#N/A</v>
      </c>
      <c r="BF143" s="81" t="str">
        <f t="shared" si="165"/>
        <v>#N/A</v>
      </c>
      <c r="BG143" s="81" t="str">
        <f t="shared" si="165"/>
        <v>#N/A</v>
      </c>
      <c r="BH143" s="81" t="str">
        <f t="shared" si="165"/>
        <v>#N/A</v>
      </c>
      <c r="BI143" s="82">
        <f t="shared" si="2"/>
        <v>1724.690977</v>
      </c>
    </row>
    <row r="144">
      <c r="A144" s="6"/>
      <c r="B144" s="97"/>
      <c r="C144" s="98"/>
      <c r="D144" s="98"/>
      <c r="E144" s="98"/>
      <c r="F144" s="99"/>
      <c r="G144" s="87"/>
      <c r="H144" s="87" t="b">
        <f t="shared" si="3"/>
        <v>0</v>
      </c>
      <c r="I144" s="87" t="b">
        <f>if(iferror(match(B144,'Osallistujat ja seuranta'!$C$5:$C$24,0),0)&gt;0,TRUE,FALSE)</f>
        <v>0</v>
      </c>
      <c r="J144" s="87" t="b">
        <f>if(iferror(match(C144,'Osallistujat ja seuranta'!$C$5:$C$99,0),0)&gt;0,TRUE,FALSE)</f>
        <v>0</v>
      </c>
      <c r="K144" s="87" t="b">
        <f t="shared" si="4"/>
        <v>0</v>
      </c>
      <c r="L144" s="87" t="b">
        <f t="shared" si="5"/>
        <v>1</v>
      </c>
      <c r="M144" s="87" t="b">
        <f t="shared" si="6"/>
        <v>0</v>
      </c>
      <c r="N144" s="88" t="str">
        <f t="shared" si="7"/>
        <v/>
      </c>
      <c r="O144" s="89" t="str">
        <f t="shared" si="69"/>
        <v/>
      </c>
      <c r="P144" s="89" t="str">
        <f t="shared" si="70"/>
        <v/>
      </c>
      <c r="Q144" s="90" t="str">
        <f t="shared" si="10"/>
        <v/>
      </c>
      <c r="R144" s="88" t="str">
        <f t="shared" si="11"/>
        <v/>
      </c>
      <c r="S144" s="88">
        <f t="shared" si="12"/>
        <v>1</v>
      </c>
      <c r="T144" s="88">
        <f t="shared" si="13"/>
        <v>-56.71174423</v>
      </c>
      <c r="U144" s="88">
        <f t="shared" si="14"/>
        <v>-56.71174423</v>
      </c>
      <c r="V144" s="91" t="str">
        <f t="shared" si="15"/>
        <v/>
      </c>
      <c r="W144" s="92">
        <f t="shared" si="16"/>
        <v>88.71035368</v>
      </c>
      <c r="X144" s="92">
        <f t="shared" si="17"/>
        <v>5.75</v>
      </c>
      <c r="Y144" s="92" t="str">
        <f>if(N144=1,(W144*(S144-V144))*'Säännöt ja ohjeet'!$B$54+X144,"")</f>
        <v/>
      </c>
      <c r="Z144" s="92">
        <f t="shared" si="18"/>
        <v>0</v>
      </c>
      <c r="AA144" s="92">
        <f t="shared" si="19"/>
        <v>1</v>
      </c>
      <c r="AB144" s="92">
        <f t="shared" si="20"/>
        <v>88.71035368</v>
      </c>
      <c r="AC144" s="92">
        <f t="shared" si="21"/>
        <v>5.75</v>
      </c>
      <c r="AD144" s="92" t="str">
        <f>if(N144=1,(AB144*(Z144-AA144))*'Säännöt ja ohjeet'!$B$54+AC144,"")</f>
        <v/>
      </c>
      <c r="AE144" s="93">
        <f t="shared" si="22"/>
        <v>11</v>
      </c>
      <c r="AF144" s="93">
        <f t="shared" si="23"/>
        <v>11</v>
      </c>
      <c r="AG144" s="6"/>
      <c r="AH144" s="62"/>
      <c r="AI144" s="81">
        <f t="shared" ref="AI144:BH144" si="166">if($B144=AI$3,AI143+$Y144,if($C144=AI$3,AI143+$AD144,AI143))</f>
        <v>1204.770186</v>
      </c>
      <c r="AJ144" s="81">
        <f t="shared" si="166"/>
        <v>1881.730221</v>
      </c>
      <c r="AK144" s="81">
        <f t="shared" si="166"/>
        <v>2384.202354</v>
      </c>
      <c r="AL144" s="81">
        <f t="shared" si="166"/>
        <v>1704.139133</v>
      </c>
      <c r="AM144" s="81">
        <f t="shared" si="166"/>
        <v>1671.646801</v>
      </c>
      <c r="AN144" s="81">
        <f t="shared" si="166"/>
        <v>1332.458766</v>
      </c>
      <c r="AO144" s="81">
        <f t="shared" si="166"/>
        <v>2249.842673</v>
      </c>
      <c r="AP144" s="81">
        <f t="shared" si="166"/>
        <v>1521.453293</v>
      </c>
      <c r="AQ144" s="81">
        <f t="shared" si="166"/>
        <v>1207.188514</v>
      </c>
      <c r="AR144" s="81">
        <f t="shared" si="166"/>
        <v>2209.485769</v>
      </c>
      <c r="AS144" s="81">
        <f t="shared" si="166"/>
        <v>1917.754482</v>
      </c>
      <c r="AT144" s="81">
        <f t="shared" si="166"/>
        <v>2336.470627</v>
      </c>
      <c r="AU144" s="81">
        <f t="shared" si="166"/>
        <v>2245.808389</v>
      </c>
      <c r="AV144" s="81">
        <f t="shared" si="166"/>
        <v>1958.014047</v>
      </c>
      <c r="AW144" s="81">
        <f t="shared" si="166"/>
        <v>1015.463624</v>
      </c>
      <c r="AX144" s="81">
        <f t="shared" si="166"/>
        <v>2205.116746</v>
      </c>
      <c r="AY144" s="81">
        <f t="shared" si="166"/>
        <v>1335.441433</v>
      </c>
      <c r="AZ144" s="81">
        <f t="shared" si="166"/>
        <v>2316.469488</v>
      </c>
      <c r="BA144" s="81">
        <f t="shared" si="166"/>
        <v>2137.903665</v>
      </c>
      <c r="BB144" s="81">
        <f t="shared" si="166"/>
        <v>648.326675</v>
      </c>
      <c r="BC144" s="81">
        <f t="shared" si="166"/>
        <v>768.9760492</v>
      </c>
      <c r="BD144" s="81">
        <f t="shared" si="166"/>
        <v>1690.538553</v>
      </c>
      <c r="BE144" s="81" t="str">
        <f t="shared" si="166"/>
        <v>#N/A</v>
      </c>
      <c r="BF144" s="81" t="str">
        <f t="shared" si="166"/>
        <v>#N/A</v>
      </c>
      <c r="BG144" s="81" t="str">
        <f t="shared" si="166"/>
        <v>#N/A</v>
      </c>
      <c r="BH144" s="81" t="str">
        <f t="shared" si="166"/>
        <v>#N/A</v>
      </c>
      <c r="BI144" s="82">
        <f t="shared" si="2"/>
        <v>1724.690977</v>
      </c>
    </row>
    <row r="145">
      <c r="A145" s="6"/>
      <c r="B145" s="97"/>
      <c r="C145" s="98"/>
      <c r="D145" s="98"/>
      <c r="E145" s="98"/>
      <c r="F145" s="99"/>
      <c r="G145" s="87"/>
      <c r="H145" s="87" t="b">
        <f t="shared" si="3"/>
        <v>0</v>
      </c>
      <c r="I145" s="87" t="b">
        <f>if(iferror(match(B145,'Osallistujat ja seuranta'!$C$5:$C$24,0),0)&gt;0,TRUE,FALSE)</f>
        <v>0</v>
      </c>
      <c r="J145" s="87" t="b">
        <f>if(iferror(match(C145,'Osallistujat ja seuranta'!$C$5:$C$99,0),0)&gt;0,TRUE,FALSE)</f>
        <v>0</v>
      </c>
      <c r="K145" s="87" t="b">
        <f t="shared" si="4"/>
        <v>0</v>
      </c>
      <c r="L145" s="87" t="b">
        <f t="shared" si="5"/>
        <v>1</v>
      </c>
      <c r="M145" s="87" t="b">
        <f t="shared" si="6"/>
        <v>0</v>
      </c>
      <c r="N145" s="88" t="str">
        <f t="shared" si="7"/>
        <v/>
      </c>
      <c r="O145" s="89" t="str">
        <f t="shared" si="69"/>
        <v/>
      </c>
      <c r="P145" s="89" t="str">
        <f t="shared" si="70"/>
        <v/>
      </c>
      <c r="Q145" s="90" t="str">
        <f t="shared" si="10"/>
        <v/>
      </c>
      <c r="R145" s="88" t="str">
        <f t="shared" si="11"/>
        <v/>
      </c>
      <c r="S145" s="88">
        <f t="shared" si="12"/>
        <v>1</v>
      </c>
      <c r="T145" s="88">
        <f t="shared" si="13"/>
        <v>-56.71174423</v>
      </c>
      <c r="U145" s="88">
        <f t="shared" si="14"/>
        <v>-56.71174423</v>
      </c>
      <c r="V145" s="91" t="str">
        <f t="shared" si="15"/>
        <v/>
      </c>
      <c r="W145" s="92">
        <f t="shared" si="16"/>
        <v>88.71035368</v>
      </c>
      <c r="X145" s="92">
        <f t="shared" si="17"/>
        <v>5.75</v>
      </c>
      <c r="Y145" s="92" t="str">
        <f>if(N145=1,(W145*(S145-V145))*'Säännöt ja ohjeet'!$B$54+X145,"")</f>
        <v/>
      </c>
      <c r="Z145" s="92">
        <f t="shared" si="18"/>
        <v>0</v>
      </c>
      <c r="AA145" s="92">
        <f t="shared" si="19"/>
        <v>1</v>
      </c>
      <c r="AB145" s="92">
        <f t="shared" si="20"/>
        <v>88.71035368</v>
      </c>
      <c r="AC145" s="92">
        <f t="shared" si="21"/>
        <v>5.75</v>
      </c>
      <c r="AD145" s="92" t="str">
        <f>if(N145=1,(AB145*(Z145-AA145))*'Säännöt ja ohjeet'!$B$54+AC145,"")</f>
        <v/>
      </c>
      <c r="AE145" s="93">
        <f t="shared" si="22"/>
        <v>11</v>
      </c>
      <c r="AF145" s="93">
        <f t="shared" si="23"/>
        <v>11</v>
      </c>
      <c r="AG145" s="6"/>
      <c r="AH145" s="62"/>
      <c r="AI145" s="81">
        <f t="shared" ref="AI145:BH145" si="167">if($B145=AI$3,AI144+$Y145,if($C145=AI$3,AI144+$AD145,AI144))</f>
        <v>1204.770186</v>
      </c>
      <c r="AJ145" s="81">
        <f t="shared" si="167"/>
        <v>1881.730221</v>
      </c>
      <c r="AK145" s="81">
        <f t="shared" si="167"/>
        <v>2384.202354</v>
      </c>
      <c r="AL145" s="81">
        <f t="shared" si="167"/>
        <v>1704.139133</v>
      </c>
      <c r="AM145" s="81">
        <f t="shared" si="167"/>
        <v>1671.646801</v>
      </c>
      <c r="AN145" s="81">
        <f t="shared" si="167"/>
        <v>1332.458766</v>
      </c>
      <c r="AO145" s="81">
        <f t="shared" si="167"/>
        <v>2249.842673</v>
      </c>
      <c r="AP145" s="81">
        <f t="shared" si="167"/>
        <v>1521.453293</v>
      </c>
      <c r="AQ145" s="81">
        <f t="shared" si="167"/>
        <v>1207.188514</v>
      </c>
      <c r="AR145" s="81">
        <f t="shared" si="167"/>
        <v>2209.485769</v>
      </c>
      <c r="AS145" s="81">
        <f t="shared" si="167"/>
        <v>1917.754482</v>
      </c>
      <c r="AT145" s="81">
        <f t="shared" si="167"/>
        <v>2336.470627</v>
      </c>
      <c r="AU145" s="81">
        <f t="shared" si="167"/>
        <v>2245.808389</v>
      </c>
      <c r="AV145" s="81">
        <f t="shared" si="167"/>
        <v>1958.014047</v>
      </c>
      <c r="AW145" s="81">
        <f t="shared" si="167"/>
        <v>1015.463624</v>
      </c>
      <c r="AX145" s="81">
        <f t="shared" si="167"/>
        <v>2205.116746</v>
      </c>
      <c r="AY145" s="81">
        <f t="shared" si="167"/>
        <v>1335.441433</v>
      </c>
      <c r="AZ145" s="81">
        <f t="shared" si="167"/>
        <v>2316.469488</v>
      </c>
      <c r="BA145" s="81">
        <f t="shared" si="167"/>
        <v>2137.903665</v>
      </c>
      <c r="BB145" s="81">
        <f t="shared" si="167"/>
        <v>648.326675</v>
      </c>
      <c r="BC145" s="81">
        <f t="shared" si="167"/>
        <v>768.9760492</v>
      </c>
      <c r="BD145" s="81">
        <f t="shared" si="167"/>
        <v>1690.538553</v>
      </c>
      <c r="BE145" s="81" t="str">
        <f t="shared" si="167"/>
        <v>#N/A</v>
      </c>
      <c r="BF145" s="81" t="str">
        <f t="shared" si="167"/>
        <v>#N/A</v>
      </c>
      <c r="BG145" s="81" t="str">
        <f t="shared" si="167"/>
        <v>#N/A</v>
      </c>
      <c r="BH145" s="81" t="str">
        <f t="shared" si="167"/>
        <v>#N/A</v>
      </c>
      <c r="BI145" s="82">
        <f t="shared" si="2"/>
        <v>1724.690977</v>
      </c>
    </row>
    <row r="146">
      <c r="A146" s="6"/>
      <c r="B146" s="97"/>
      <c r="C146" s="98"/>
      <c r="D146" s="98"/>
      <c r="E146" s="98"/>
      <c r="F146" s="99"/>
      <c r="G146" s="87"/>
      <c r="H146" s="87" t="b">
        <f t="shared" si="3"/>
        <v>0</v>
      </c>
      <c r="I146" s="87" t="b">
        <f>if(iferror(match(B146,'Osallistujat ja seuranta'!$C$5:$C$24,0),0)&gt;0,TRUE,FALSE)</f>
        <v>0</v>
      </c>
      <c r="J146" s="87" t="b">
        <f>if(iferror(match(C146,'Osallistujat ja seuranta'!$C$5:$C$99,0),0)&gt;0,TRUE,FALSE)</f>
        <v>0</v>
      </c>
      <c r="K146" s="87" t="b">
        <f t="shared" si="4"/>
        <v>0</v>
      </c>
      <c r="L146" s="87" t="b">
        <f t="shared" si="5"/>
        <v>1</v>
      </c>
      <c r="M146" s="87" t="b">
        <f t="shared" si="6"/>
        <v>0</v>
      </c>
      <c r="N146" s="88" t="str">
        <f t="shared" si="7"/>
        <v/>
      </c>
      <c r="O146" s="89" t="str">
        <f t="shared" si="69"/>
        <v/>
      </c>
      <c r="P146" s="89" t="str">
        <f t="shared" si="70"/>
        <v/>
      </c>
      <c r="Q146" s="90" t="str">
        <f t="shared" si="10"/>
        <v/>
      </c>
      <c r="R146" s="88" t="str">
        <f t="shared" si="11"/>
        <v/>
      </c>
      <c r="S146" s="88">
        <f t="shared" si="12"/>
        <v>1</v>
      </c>
      <c r="T146" s="88">
        <f t="shared" si="13"/>
        <v>-56.71174423</v>
      </c>
      <c r="U146" s="88">
        <f t="shared" si="14"/>
        <v>-56.71174423</v>
      </c>
      <c r="V146" s="91" t="str">
        <f t="shared" si="15"/>
        <v/>
      </c>
      <c r="W146" s="92">
        <f t="shared" si="16"/>
        <v>88.71035368</v>
      </c>
      <c r="X146" s="92">
        <f t="shared" si="17"/>
        <v>5.75</v>
      </c>
      <c r="Y146" s="92" t="str">
        <f>if(N146=1,(W146*(S146-V146))*'Säännöt ja ohjeet'!$B$54+X146,"")</f>
        <v/>
      </c>
      <c r="Z146" s="92">
        <f t="shared" si="18"/>
        <v>0</v>
      </c>
      <c r="AA146" s="92">
        <f t="shared" si="19"/>
        <v>1</v>
      </c>
      <c r="AB146" s="92">
        <f t="shared" si="20"/>
        <v>88.71035368</v>
      </c>
      <c r="AC146" s="92">
        <f t="shared" si="21"/>
        <v>5.75</v>
      </c>
      <c r="AD146" s="92" t="str">
        <f>if(N146=1,(AB146*(Z146-AA146))*'Säännöt ja ohjeet'!$B$54+AC146,"")</f>
        <v/>
      </c>
      <c r="AE146" s="93">
        <f t="shared" si="22"/>
        <v>11</v>
      </c>
      <c r="AF146" s="93">
        <f t="shared" si="23"/>
        <v>11</v>
      </c>
      <c r="AG146" s="6"/>
      <c r="AH146" s="62"/>
      <c r="AI146" s="81">
        <f t="shared" ref="AI146:BH146" si="168">if($B146=AI$3,AI145+$Y146,if($C146=AI$3,AI145+$AD146,AI145))</f>
        <v>1204.770186</v>
      </c>
      <c r="AJ146" s="81">
        <f t="shared" si="168"/>
        <v>1881.730221</v>
      </c>
      <c r="AK146" s="81">
        <f t="shared" si="168"/>
        <v>2384.202354</v>
      </c>
      <c r="AL146" s="81">
        <f t="shared" si="168"/>
        <v>1704.139133</v>
      </c>
      <c r="AM146" s="81">
        <f t="shared" si="168"/>
        <v>1671.646801</v>
      </c>
      <c r="AN146" s="81">
        <f t="shared" si="168"/>
        <v>1332.458766</v>
      </c>
      <c r="AO146" s="81">
        <f t="shared" si="168"/>
        <v>2249.842673</v>
      </c>
      <c r="AP146" s="81">
        <f t="shared" si="168"/>
        <v>1521.453293</v>
      </c>
      <c r="AQ146" s="81">
        <f t="shared" si="168"/>
        <v>1207.188514</v>
      </c>
      <c r="AR146" s="81">
        <f t="shared" si="168"/>
        <v>2209.485769</v>
      </c>
      <c r="AS146" s="81">
        <f t="shared" si="168"/>
        <v>1917.754482</v>
      </c>
      <c r="AT146" s="81">
        <f t="shared" si="168"/>
        <v>2336.470627</v>
      </c>
      <c r="AU146" s="81">
        <f t="shared" si="168"/>
        <v>2245.808389</v>
      </c>
      <c r="AV146" s="81">
        <f t="shared" si="168"/>
        <v>1958.014047</v>
      </c>
      <c r="AW146" s="81">
        <f t="shared" si="168"/>
        <v>1015.463624</v>
      </c>
      <c r="AX146" s="81">
        <f t="shared" si="168"/>
        <v>2205.116746</v>
      </c>
      <c r="AY146" s="81">
        <f t="shared" si="168"/>
        <v>1335.441433</v>
      </c>
      <c r="AZ146" s="81">
        <f t="shared" si="168"/>
        <v>2316.469488</v>
      </c>
      <c r="BA146" s="81">
        <f t="shared" si="168"/>
        <v>2137.903665</v>
      </c>
      <c r="BB146" s="81">
        <f t="shared" si="168"/>
        <v>648.326675</v>
      </c>
      <c r="BC146" s="81">
        <f t="shared" si="168"/>
        <v>768.9760492</v>
      </c>
      <c r="BD146" s="81">
        <f t="shared" si="168"/>
        <v>1690.538553</v>
      </c>
      <c r="BE146" s="81" t="str">
        <f t="shared" si="168"/>
        <v>#N/A</v>
      </c>
      <c r="BF146" s="81" t="str">
        <f t="shared" si="168"/>
        <v>#N/A</v>
      </c>
      <c r="BG146" s="81" t="str">
        <f t="shared" si="168"/>
        <v>#N/A</v>
      </c>
      <c r="BH146" s="81" t="str">
        <f t="shared" si="168"/>
        <v>#N/A</v>
      </c>
      <c r="BI146" s="82">
        <f t="shared" si="2"/>
        <v>1724.690977</v>
      </c>
    </row>
    <row r="147">
      <c r="A147" s="6"/>
      <c r="B147" s="97"/>
      <c r="C147" s="98"/>
      <c r="D147" s="98"/>
      <c r="E147" s="98"/>
      <c r="F147" s="99"/>
      <c r="G147" s="87"/>
      <c r="H147" s="87" t="b">
        <f t="shared" si="3"/>
        <v>0</v>
      </c>
      <c r="I147" s="87" t="b">
        <f>if(iferror(match(B147,'Osallistujat ja seuranta'!$C$5:$C$24,0),0)&gt;0,TRUE,FALSE)</f>
        <v>0</v>
      </c>
      <c r="J147" s="87" t="b">
        <f>if(iferror(match(C147,'Osallistujat ja seuranta'!$C$5:$C$99,0),0)&gt;0,TRUE,FALSE)</f>
        <v>0</v>
      </c>
      <c r="K147" s="87" t="b">
        <f t="shared" si="4"/>
        <v>0</v>
      </c>
      <c r="L147" s="87" t="b">
        <f t="shared" si="5"/>
        <v>1</v>
      </c>
      <c r="M147" s="87" t="b">
        <f t="shared" si="6"/>
        <v>0</v>
      </c>
      <c r="N147" s="88" t="str">
        <f t="shared" si="7"/>
        <v/>
      </c>
      <c r="O147" s="89" t="str">
        <f t="shared" si="69"/>
        <v/>
      </c>
      <c r="P147" s="89" t="str">
        <f t="shared" si="70"/>
        <v/>
      </c>
      <c r="Q147" s="90" t="str">
        <f t="shared" si="10"/>
        <v/>
      </c>
      <c r="R147" s="88" t="str">
        <f t="shared" si="11"/>
        <v/>
      </c>
      <c r="S147" s="88">
        <f t="shared" si="12"/>
        <v>1</v>
      </c>
      <c r="T147" s="88">
        <f t="shared" si="13"/>
        <v>-56.71174423</v>
      </c>
      <c r="U147" s="88">
        <f t="shared" si="14"/>
        <v>-56.71174423</v>
      </c>
      <c r="V147" s="91" t="str">
        <f t="shared" si="15"/>
        <v/>
      </c>
      <c r="W147" s="92">
        <f t="shared" si="16"/>
        <v>88.71035368</v>
      </c>
      <c r="X147" s="92">
        <f t="shared" si="17"/>
        <v>5.75</v>
      </c>
      <c r="Y147" s="92" t="str">
        <f>if(N147=1,(W147*(S147-V147))*'Säännöt ja ohjeet'!$B$54+X147,"")</f>
        <v/>
      </c>
      <c r="Z147" s="92">
        <f t="shared" si="18"/>
        <v>0</v>
      </c>
      <c r="AA147" s="92">
        <f t="shared" si="19"/>
        <v>1</v>
      </c>
      <c r="AB147" s="92">
        <f t="shared" si="20"/>
        <v>88.71035368</v>
      </c>
      <c r="AC147" s="92">
        <f t="shared" si="21"/>
        <v>5.75</v>
      </c>
      <c r="AD147" s="92" t="str">
        <f>if(N147=1,(AB147*(Z147-AA147))*'Säännöt ja ohjeet'!$B$54+AC147,"")</f>
        <v/>
      </c>
      <c r="AE147" s="93">
        <f t="shared" si="22"/>
        <v>11</v>
      </c>
      <c r="AF147" s="93">
        <f t="shared" si="23"/>
        <v>11</v>
      </c>
      <c r="AG147" s="6"/>
      <c r="AH147" s="62"/>
      <c r="AI147" s="81">
        <f t="shared" ref="AI147:BH147" si="169">if($B147=AI$3,AI146+$Y147,if($C147=AI$3,AI146+$AD147,AI146))</f>
        <v>1204.770186</v>
      </c>
      <c r="AJ147" s="81">
        <f t="shared" si="169"/>
        <v>1881.730221</v>
      </c>
      <c r="AK147" s="81">
        <f t="shared" si="169"/>
        <v>2384.202354</v>
      </c>
      <c r="AL147" s="81">
        <f t="shared" si="169"/>
        <v>1704.139133</v>
      </c>
      <c r="AM147" s="81">
        <f t="shared" si="169"/>
        <v>1671.646801</v>
      </c>
      <c r="AN147" s="81">
        <f t="shared" si="169"/>
        <v>1332.458766</v>
      </c>
      <c r="AO147" s="81">
        <f t="shared" si="169"/>
        <v>2249.842673</v>
      </c>
      <c r="AP147" s="81">
        <f t="shared" si="169"/>
        <v>1521.453293</v>
      </c>
      <c r="AQ147" s="81">
        <f t="shared" si="169"/>
        <v>1207.188514</v>
      </c>
      <c r="AR147" s="81">
        <f t="shared" si="169"/>
        <v>2209.485769</v>
      </c>
      <c r="AS147" s="81">
        <f t="shared" si="169"/>
        <v>1917.754482</v>
      </c>
      <c r="AT147" s="81">
        <f t="shared" si="169"/>
        <v>2336.470627</v>
      </c>
      <c r="AU147" s="81">
        <f t="shared" si="169"/>
        <v>2245.808389</v>
      </c>
      <c r="AV147" s="81">
        <f t="shared" si="169"/>
        <v>1958.014047</v>
      </c>
      <c r="AW147" s="81">
        <f t="shared" si="169"/>
        <v>1015.463624</v>
      </c>
      <c r="AX147" s="81">
        <f t="shared" si="169"/>
        <v>2205.116746</v>
      </c>
      <c r="AY147" s="81">
        <f t="shared" si="169"/>
        <v>1335.441433</v>
      </c>
      <c r="AZ147" s="81">
        <f t="shared" si="169"/>
        <v>2316.469488</v>
      </c>
      <c r="BA147" s="81">
        <f t="shared" si="169"/>
        <v>2137.903665</v>
      </c>
      <c r="BB147" s="81">
        <f t="shared" si="169"/>
        <v>648.326675</v>
      </c>
      <c r="BC147" s="81">
        <f t="shared" si="169"/>
        <v>768.9760492</v>
      </c>
      <c r="BD147" s="81">
        <f t="shared" si="169"/>
        <v>1690.538553</v>
      </c>
      <c r="BE147" s="81" t="str">
        <f t="shared" si="169"/>
        <v>#N/A</v>
      </c>
      <c r="BF147" s="81" t="str">
        <f t="shared" si="169"/>
        <v>#N/A</v>
      </c>
      <c r="BG147" s="81" t="str">
        <f t="shared" si="169"/>
        <v>#N/A</v>
      </c>
      <c r="BH147" s="81" t="str">
        <f t="shared" si="169"/>
        <v>#N/A</v>
      </c>
      <c r="BI147" s="82">
        <f t="shared" si="2"/>
        <v>1724.690977</v>
      </c>
    </row>
    <row r="148">
      <c r="A148" s="6"/>
      <c r="B148" s="97"/>
      <c r="C148" s="98"/>
      <c r="D148" s="98"/>
      <c r="E148" s="98"/>
      <c r="F148" s="99"/>
      <c r="G148" s="87"/>
      <c r="H148" s="87" t="b">
        <f t="shared" si="3"/>
        <v>0</v>
      </c>
      <c r="I148" s="87" t="b">
        <f>if(iferror(match(B148,'Osallistujat ja seuranta'!$C$5:$C$24,0),0)&gt;0,TRUE,FALSE)</f>
        <v>0</v>
      </c>
      <c r="J148" s="87" t="b">
        <f>if(iferror(match(C148,'Osallistujat ja seuranta'!$C$5:$C$99,0),0)&gt;0,TRUE,FALSE)</f>
        <v>0</v>
      </c>
      <c r="K148" s="87" t="b">
        <f t="shared" si="4"/>
        <v>0</v>
      </c>
      <c r="L148" s="87" t="b">
        <f t="shared" si="5"/>
        <v>1</v>
      </c>
      <c r="M148" s="87" t="b">
        <f t="shared" si="6"/>
        <v>0</v>
      </c>
      <c r="N148" s="88" t="str">
        <f t="shared" si="7"/>
        <v/>
      </c>
      <c r="O148" s="89" t="str">
        <f t="shared" si="69"/>
        <v/>
      </c>
      <c r="P148" s="89" t="str">
        <f t="shared" si="70"/>
        <v/>
      </c>
      <c r="Q148" s="90" t="str">
        <f t="shared" si="10"/>
        <v/>
      </c>
      <c r="R148" s="88" t="str">
        <f t="shared" si="11"/>
        <v/>
      </c>
      <c r="S148" s="88">
        <f t="shared" si="12"/>
        <v>1</v>
      </c>
      <c r="T148" s="88">
        <f t="shared" si="13"/>
        <v>-56.71174423</v>
      </c>
      <c r="U148" s="88">
        <f t="shared" si="14"/>
        <v>-56.71174423</v>
      </c>
      <c r="V148" s="91" t="str">
        <f t="shared" si="15"/>
        <v/>
      </c>
      <c r="W148" s="92">
        <f t="shared" si="16"/>
        <v>88.71035368</v>
      </c>
      <c r="X148" s="92">
        <f t="shared" si="17"/>
        <v>5.75</v>
      </c>
      <c r="Y148" s="92" t="str">
        <f>if(N148=1,(W148*(S148-V148))*'Säännöt ja ohjeet'!$B$54+X148,"")</f>
        <v/>
      </c>
      <c r="Z148" s="92">
        <f t="shared" si="18"/>
        <v>0</v>
      </c>
      <c r="AA148" s="92">
        <f t="shared" si="19"/>
        <v>1</v>
      </c>
      <c r="AB148" s="92">
        <f t="shared" si="20"/>
        <v>88.71035368</v>
      </c>
      <c r="AC148" s="92">
        <f t="shared" si="21"/>
        <v>5.75</v>
      </c>
      <c r="AD148" s="92" t="str">
        <f>if(N148=1,(AB148*(Z148-AA148))*'Säännöt ja ohjeet'!$B$54+AC148,"")</f>
        <v/>
      </c>
      <c r="AE148" s="93">
        <f t="shared" si="22"/>
        <v>11</v>
      </c>
      <c r="AF148" s="93">
        <f t="shared" si="23"/>
        <v>11</v>
      </c>
      <c r="AG148" s="6"/>
      <c r="AH148" s="62"/>
      <c r="AI148" s="81">
        <f t="shared" ref="AI148:BH148" si="170">if($B148=AI$3,AI147+$Y148,if($C148=AI$3,AI147+$AD148,AI147))</f>
        <v>1204.770186</v>
      </c>
      <c r="AJ148" s="81">
        <f t="shared" si="170"/>
        <v>1881.730221</v>
      </c>
      <c r="AK148" s="81">
        <f t="shared" si="170"/>
        <v>2384.202354</v>
      </c>
      <c r="AL148" s="81">
        <f t="shared" si="170"/>
        <v>1704.139133</v>
      </c>
      <c r="AM148" s="81">
        <f t="shared" si="170"/>
        <v>1671.646801</v>
      </c>
      <c r="AN148" s="81">
        <f t="shared" si="170"/>
        <v>1332.458766</v>
      </c>
      <c r="AO148" s="81">
        <f t="shared" si="170"/>
        <v>2249.842673</v>
      </c>
      <c r="AP148" s="81">
        <f t="shared" si="170"/>
        <v>1521.453293</v>
      </c>
      <c r="AQ148" s="81">
        <f t="shared" si="170"/>
        <v>1207.188514</v>
      </c>
      <c r="AR148" s="81">
        <f t="shared" si="170"/>
        <v>2209.485769</v>
      </c>
      <c r="AS148" s="81">
        <f t="shared" si="170"/>
        <v>1917.754482</v>
      </c>
      <c r="AT148" s="81">
        <f t="shared" si="170"/>
        <v>2336.470627</v>
      </c>
      <c r="AU148" s="81">
        <f t="shared" si="170"/>
        <v>2245.808389</v>
      </c>
      <c r="AV148" s="81">
        <f t="shared" si="170"/>
        <v>1958.014047</v>
      </c>
      <c r="AW148" s="81">
        <f t="shared" si="170"/>
        <v>1015.463624</v>
      </c>
      <c r="AX148" s="81">
        <f t="shared" si="170"/>
        <v>2205.116746</v>
      </c>
      <c r="AY148" s="81">
        <f t="shared" si="170"/>
        <v>1335.441433</v>
      </c>
      <c r="AZ148" s="81">
        <f t="shared" si="170"/>
        <v>2316.469488</v>
      </c>
      <c r="BA148" s="81">
        <f t="shared" si="170"/>
        <v>2137.903665</v>
      </c>
      <c r="BB148" s="81">
        <f t="shared" si="170"/>
        <v>648.326675</v>
      </c>
      <c r="BC148" s="81">
        <f t="shared" si="170"/>
        <v>768.9760492</v>
      </c>
      <c r="BD148" s="81">
        <f t="shared" si="170"/>
        <v>1690.538553</v>
      </c>
      <c r="BE148" s="81" t="str">
        <f t="shared" si="170"/>
        <v>#N/A</v>
      </c>
      <c r="BF148" s="81" t="str">
        <f t="shared" si="170"/>
        <v>#N/A</v>
      </c>
      <c r="BG148" s="81" t="str">
        <f t="shared" si="170"/>
        <v>#N/A</v>
      </c>
      <c r="BH148" s="81" t="str">
        <f t="shared" si="170"/>
        <v>#N/A</v>
      </c>
      <c r="BI148" s="82">
        <f t="shared" si="2"/>
        <v>1724.690977</v>
      </c>
    </row>
    <row r="149">
      <c r="A149" s="6"/>
      <c r="B149" s="97"/>
      <c r="C149" s="98"/>
      <c r="D149" s="98"/>
      <c r="E149" s="98"/>
      <c r="F149" s="99"/>
      <c r="G149" s="87"/>
      <c r="H149" s="87" t="b">
        <f t="shared" si="3"/>
        <v>0</v>
      </c>
      <c r="I149" s="87" t="b">
        <f>if(iferror(match(B149,'Osallistujat ja seuranta'!$C$5:$C$24,0),0)&gt;0,TRUE,FALSE)</f>
        <v>0</v>
      </c>
      <c r="J149" s="87" t="b">
        <f>if(iferror(match(C149,'Osallistujat ja seuranta'!$C$5:$C$99,0),0)&gt;0,TRUE,FALSE)</f>
        <v>0</v>
      </c>
      <c r="K149" s="87" t="b">
        <f t="shared" si="4"/>
        <v>0</v>
      </c>
      <c r="L149" s="87" t="b">
        <f t="shared" si="5"/>
        <v>1</v>
      </c>
      <c r="M149" s="87" t="b">
        <f t="shared" si="6"/>
        <v>0</v>
      </c>
      <c r="N149" s="88" t="str">
        <f t="shared" si="7"/>
        <v/>
      </c>
      <c r="O149" s="89" t="str">
        <f t="shared" si="69"/>
        <v/>
      </c>
      <c r="P149" s="89" t="str">
        <f t="shared" si="70"/>
        <v/>
      </c>
      <c r="Q149" s="90" t="str">
        <f t="shared" si="10"/>
        <v/>
      </c>
      <c r="R149" s="88" t="str">
        <f t="shared" si="11"/>
        <v/>
      </c>
      <c r="S149" s="88">
        <f t="shared" si="12"/>
        <v>1</v>
      </c>
      <c r="T149" s="88">
        <f t="shared" si="13"/>
        <v>-56.71174423</v>
      </c>
      <c r="U149" s="88">
        <f t="shared" si="14"/>
        <v>-56.71174423</v>
      </c>
      <c r="V149" s="91" t="str">
        <f t="shared" si="15"/>
        <v/>
      </c>
      <c r="W149" s="92">
        <f t="shared" si="16"/>
        <v>88.71035368</v>
      </c>
      <c r="X149" s="92">
        <f t="shared" si="17"/>
        <v>5.75</v>
      </c>
      <c r="Y149" s="92" t="str">
        <f>if(N149=1,(W149*(S149-V149))*'Säännöt ja ohjeet'!$B$54+X149,"")</f>
        <v/>
      </c>
      <c r="Z149" s="92">
        <f t="shared" si="18"/>
        <v>0</v>
      </c>
      <c r="AA149" s="92">
        <f t="shared" si="19"/>
        <v>1</v>
      </c>
      <c r="AB149" s="92">
        <f t="shared" si="20"/>
        <v>88.71035368</v>
      </c>
      <c r="AC149" s="92">
        <f t="shared" si="21"/>
        <v>5.75</v>
      </c>
      <c r="AD149" s="92" t="str">
        <f>if(N149=1,(AB149*(Z149-AA149))*'Säännöt ja ohjeet'!$B$54+AC149,"")</f>
        <v/>
      </c>
      <c r="AE149" s="93">
        <f t="shared" si="22"/>
        <v>11</v>
      </c>
      <c r="AF149" s="93">
        <f t="shared" si="23"/>
        <v>11</v>
      </c>
      <c r="AG149" s="6"/>
      <c r="AH149" s="62"/>
      <c r="AI149" s="81">
        <f t="shared" ref="AI149:BH149" si="171">if($B149=AI$3,AI148+$Y149,if($C149=AI$3,AI148+$AD149,AI148))</f>
        <v>1204.770186</v>
      </c>
      <c r="AJ149" s="81">
        <f t="shared" si="171"/>
        <v>1881.730221</v>
      </c>
      <c r="AK149" s="81">
        <f t="shared" si="171"/>
        <v>2384.202354</v>
      </c>
      <c r="AL149" s="81">
        <f t="shared" si="171"/>
        <v>1704.139133</v>
      </c>
      <c r="AM149" s="81">
        <f t="shared" si="171"/>
        <v>1671.646801</v>
      </c>
      <c r="AN149" s="81">
        <f t="shared" si="171"/>
        <v>1332.458766</v>
      </c>
      <c r="AO149" s="81">
        <f t="shared" si="171"/>
        <v>2249.842673</v>
      </c>
      <c r="AP149" s="81">
        <f t="shared" si="171"/>
        <v>1521.453293</v>
      </c>
      <c r="AQ149" s="81">
        <f t="shared" si="171"/>
        <v>1207.188514</v>
      </c>
      <c r="AR149" s="81">
        <f t="shared" si="171"/>
        <v>2209.485769</v>
      </c>
      <c r="AS149" s="81">
        <f t="shared" si="171"/>
        <v>1917.754482</v>
      </c>
      <c r="AT149" s="81">
        <f t="shared" si="171"/>
        <v>2336.470627</v>
      </c>
      <c r="AU149" s="81">
        <f t="shared" si="171"/>
        <v>2245.808389</v>
      </c>
      <c r="AV149" s="81">
        <f t="shared" si="171"/>
        <v>1958.014047</v>
      </c>
      <c r="AW149" s="81">
        <f t="shared" si="171"/>
        <v>1015.463624</v>
      </c>
      <c r="AX149" s="81">
        <f t="shared" si="171"/>
        <v>2205.116746</v>
      </c>
      <c r="AY149" s="81">
        <f t="shared" si="171"/>
        <v>1335.441433</v>
      </c>
      <c r="AZ149" s="81">
        <f t="shared" si="171"/>
        <v>2316.469488</v>
      </c>
      <c r="BA149" s="81">
        <f t="shared" si="171"/>
        <v>2137.903665</v>
      </c>
      <c r="BB149" s="81">
        <f t="shared" si="171"/>
        <v>648.326675</v>
      </c>
      <c r="BC149" s="81">
        <f t="shared" si="171"/>
        <v>768.9760492</v>
      </c>
      <c r="BD149" s="81">
        <f t="shared" si="171"/>
        <v>1690.538553</v>
      </c>
      <c r="BE149" s="81" t="str">
        <f t="shared" si="171"/>
        <v>#N/A</v>
      </c>
      <c r="BF149" s="81" t="str">
        <f t="shared" si="171"/>
        <v>#N/A</v>
      </c>
      <c r="BG149" s="81" t="str">
        <f t="shared" si="171"/>
        <v>#N/A</v>
      </c>
      <c r="BH149" s="81" t="str">
        <f t="shared" si="171"/>
        <v>#N/A</v>
      </c>
      <c r="BI149" s="82">
        <f t="shared" si="2"/>
        <v>1724.690977</v>
      </c>
    </row>
    <row r="150">
      <c r="A150" s="6"/>
      <c r="B150" s="97"/>
      <c r="C150" s="98"/>
      <c r="D150" s="98"/>
      <c r="E150" s="98"/>
      <c r="F150" s="99"/>
      <c r="G150" s="87"/>
      <c r="H150" s="87" t="b">
        <f t="shared" si="3"/>
        <v>0</v>
      </c>
      <c r="I150" s="87" t="b">
        <f>if(iferror(match(B150,'Osallistujat ja seuranta'!$C$5:$C$24,0),0)&gt;0,TRUE,FALSE)</f>
        <v>0</v>
      </c>
      <c r="J150" s="87" t="b">
        <f>if(iferror(match(C150,'Osallistujat ja seuranta'!$C$5:$C$99,0),0)&gt;0,TRUE,FALSE)</f>
        <v>0</v>
      </c>
      <c r="K150" s="87" t="b">
        <f t="shared" si="4"/>
        <v>0</v>
      </c>
      <c r="L150" s="87" t="b">
        <f t="shared" si="5"/>
        <v>1</v>
      </c>
      <c r="M150" s="87" t="b">
        <f t="shared" si="6"/>
        <v>0</v>
      </c>
      <c r="N150" s="88" t="str">
        <f t="shared" si="7"/>
        <v/>
      </c>
      <c r="O150" s="89" t="str">
        <f t="shared" si="69"/>
        <v/>
      </c>
      <c r="P150" s="89" t="str">
        <f t="shared" si="70"/>
        <v/>
      </c>
      <c r="Q150" s="90" t="str">
        <f t="shared" si="10"/>
        <v/>
      </c>
      <c r="R150" s="88" t="str">
        <f t="shared" si="11"/>
        <v/>
      </c>
      <c r="S150" s="88">
        <f t="shared" si="12"/>
        <v>1</v>
      </c>
      <c r="T150" s="88">
        <f t="shared" si="13"/>
        <v>-56.71174423</v>
      </c>
      <c r="U150" s="88">
        <f t="shared" si="14"/>
        <v>-56.71174423</v>
      </c>
      <c r="V150" s="91" t="str">
        <f t="shared" si="15"/>
        <v/>
      </c>
      <c r="W150" s="92">
        <f t="shared" si="16"/>
        <v>88.71035368</v>
      </c>
      <c r="X150" s="92">
        <f t="shared" si="17"/>
        <v>5.75</v>
      </c>
      <c r="Y150" s="92" t="str">
        <f>if(N150=1,(W150*(S150-V150))*'Säännöt ja ohjeet'!$B$54+X150,"")</f>
        <v/>
      </c>
      <c r="Z150" s="92">
        <f t="shared" si="18"/>
        <v>0</v>
      </c>
      <c r="AA150" s="92">
        <f t="shared" si="19"/>
        <v>1</v>
      </c>
      <c r="AB150" s="92">
        <f t="shared" si="20"/>
        <v>88.71035368</v>
      </c>
      <c r="AC150" s="92">
        <f t="shared" si="21"/>
        <v>5.75</v>
      </c>
      <c r="AD150" s="92" t="str">
        <f>if(N150=1,(AB150*(Z150-AA150))*'Säännöt ja ohjeet'!$B$54+AC150,"")</f>
        <v/>
      </c>
      <c r="AE150" s="93">
        <f t="shared" si="22"/>
        <v>11</v>
      </c>
      <c r="AF150" s="93">
        <f t="shared" si="23"/>
        <v>11</v>
      </c>
      <c r="AG150" s="6"/>
      <c r="AH150" s="62"/>
      <c r="AI150" s="81">
        <f t="shared" ref="AI150:BH150" si="172">if($B150=AI$3,AI149+$Y150,if($C150=AI$3,AI149+$AD150,AI149))</f>
        <v>1204.770186</v>
      </c>
      <c r="AJ150" s="81">
        <f t="shared" si="172"/>
        <v>1881.730221</v>
      </c>
      <c r="AK150" s="81">
        <f t="shared" si="172"/>
        <v>2384.202354</v>
      </c>
      <c r="AL150" s="81">
        <f t="shared" si="172"/>
        <v>1704.139133</v>
      </c>
      <c r="AM150" s="81">
        <f t="shared" si="172"/>
        <v>1671.646801</v>
      </c>
      <c r="AN150" s="81">
        <f t="shared" si="172"/>
        <v>1332.458766</v>
      </c>
      <c r="AO150" s="81">
        <f t="shared" si="172"/>
        <v>2249.842673</v>
      </c>
      <c r="AP150" s="81">
        <f t="shared" si="172"/>
        <v>1521.453293</v>
      </c>
      <c r="AQ150" s="81">
        <f t="shared" si="172"/>
        <v>1207.188514</v>
      </c>
      <c r="AR150" s="81">
        <f t="shared" si="172"/>
        <v>2209.485769</v>
      </c>
      <c r="AS150" s="81">
        <f t="shared" si="172"/>
        <v>1917.754482</v>
      </c>
      <c r="AT150" s="81">
        <f t="shared" si="172"/>
        <v>2336.470627</v>
      </c>
      <c r="AU150" s="81">
        <f t="shared" si="172"/>
        <v>2245.808389</v>
      </c>
      <c r="AV150" s="81">
        <f t="shared" si="172"/>
        <v>1958.014047</v>
      </c>
      <c r="AW150" s="81">
        <f t="shared" si="172"/>
        <v>1015.463624</v>
      </c>
      <c r="AX150" s="81">
        <f t="shared" si="172"/>
        <v>2205.116746</v>
      </c>
      <c r="AY150" s="81">
        <f t="shared" si="172"/>
        <v>1335.441433</v>
      </c>
      <c r="AZ150" s="81">
        <f t="shared" si="172"/>
        <v>2316.469488</v>
      </c>
      <c r="BA150" s="81">
        <f t="shared" si="172"/>
        <v>2137.903665</v>
      </c>
      <c r="BB150" s="81">
        <f t="shared" si="172"/>
        <v>648.326675</v>
      </c>
      <c r="BC150" s="81">
        <f t="shared" si="172"/>
        <v>768.9760492</v>
      </c>
      <c r="BD150" s="81">
        <f t="shared" si="172"/>
        <v>1690.538553</v>
      </c>
      <c r="BE150" s="81" t="str">
        <f t="shared" si="172"/>
        <v>#N/A</v>
      </c>
      <c r="BF150" s="81" t="str">
        <f t="shared" si="172"/>
        <v>#N/A</v>
      </c>
      <c r="BG150" s="81" t="str">
        <f t="shared" si="172"/>
        <v>#N/A</v>
      </c>
      <c r="BH150" s="81" t="str">
        <f t="shared" si="172"/>
        <v>#N/A</v>
      </c>
      <c r="BI150" s="82">
        <f t="shared" si="2"/>
        <v>1724.690977</v>
      </c>
    </row>
    <row r="151">
      <c r="A151" s="6"/>
      <c r="B151" s="97"/>
      <c r="C151" s="98"/>
      <c r="D151" s="98"/>
      <c r="E151" s="98"/>
      <c r="F151" s="99"/>
      <c r="G151" s="87"/>
      <c r="H151" s="87" t="b">
        <f t="shared" si="3"/>
        <v>0</v>
      </c>
      <c r="I151" s="87" t="b">
        <f>if(iferror(match(B151,'Osallistujat ja seuranta'!$C$5:$C$24,0),0)&gt;0,TRUE,FALSE)</f>
        <v>0</v>
      </c>
      <c r="J151" s="87" t="b">
        <f>if(iferror(match(C151,'Osallistujat ja seuranta'!$C$5:$C$99,0),0)&gt;0,TRUE,FALSE)</f>
        <v>0</v>
      </c>
      <c r="K151" s="87" t="b">
        <f t="shared" si="4"/>
        <v>0</v>
      </c>
      <c r="L151" s="87" t="b">
        <f t="shared" si="5"/>
        <v>1</v>
      </c>
      <c r="M151" s="87" t="b">
        <f t="shared" si="6"/>
        <v>0</v>
      </c>
      <c r="N151" s="88" t="str">
        <f t="shared" si="7"/>
        <v/>
      </c>
      <c r="O151" s="89" t="str">
        <f t="shared" si="69"/>
        <v/>
      </c>
      <c r="P151" s="89" t="str">
        <f t="shared" si="70"/>
        <v/>
      </c>
      <c r="Q151" s="90" t="str">
        <f t="shared" si="10"/>
        <v/>
      </c>
      <c r="R151" s="88" t="str">
        <f t="shared" si="11"/>
        <v/>
      </c>
      <c r="S151" s="88">
        <f t="shared" si="12"/>
        <v>1</v>
      </c>
      <c r="T151" s="88">
        <f t="shared" si="13"/>
        <v>-56.71174423</v>
      </c>
      <c r="U151" s="88">
        <f t="shared" si="14"/>
        <v>-56.71174423</v>
      </c>
      <c r="V151" s="91" t="str">
        <f t="shared" si="15"/>
        <v/>
      </c>
      <c r="W151" s="92">
        <f t="shared" si="16"/>
        <v>88.71035368</v>
      </c>
      <c r="X151" s="92">
        <f t="shared" si="17"/>
        <v>5.75</v>
      </c>
      <c r="Y151" s="92" t="str">
        <f>if(N151=1,(W151*(S151-V151))*'Säännöt ja ohjeet'!$B$54+X151,"")</f>
        <v/>
      </c>
      <c r="Z151" s="92">
        <f t="shared" si="18"/>
        <v>0</v>
      </c>
      <c r="AA151" s="92">
        <f t="shared" si="19"/>
        <v>1</v>
      </c>
      <c r="AB151" s="92">
        <f t="shared" si="20"/>
        <v>88.71035368</v>
      </c>
      <c r="AC151" s="92">
        <f t="shared" si="21"/>
        <v>5.75</v>
      </c>
      <c r="AD151" s="92" t="str">
        <f>if(N151=1,(AB151*(Z151-AA151))*'Säännöt ja ohjeet'!$B$54+AC151,"")</f>
        <v/>
      </c>
      <c r="AE151" s="93">
        <f t="shared" si="22"/>
        <v>11</v>
      </c>
      <c r="AF151" s="93">
        <f t="shared" si="23"/>
        <v>11</v>
      </c>
      <c r="AG151" s="6"/>
      <c r="AH151" s="62"/>
      <c r="AI151" s="81">
        <f t="shared" ref="AI151:BH151" si="173">if($B151=AI$3,AI150+$Y151,if($C151=AI$3,AI150+$AD151,AI150))</f>
        <v>1204.770186</v>
      </c>
      <c r="AJ151" s="81">
        <f t="shared" si="173"/>
        <v>1881.730221</v>
      </c>
      <c r="AK151" s="81">
        <f t="shared" si="173"/>
        <v>2384.202354</v>
      </c>
      <c r="AL151" s="81">
        <f t="shared" si="173"/>
        <v>1704.139133</v>
      </c>
      <c r="AM151" s="81">
        <f t="shared" si="173"/>
        <v>1671.646801</v>
      </c>
      <c r="AN151" s="81">
        <f t="shared" si="173"/>
        <v>1332.458766</v>
      </c>
      <c r="AO151" s="81">
        <f t="shared" si="173"/>
        <v>2249.842673</v>
      </c>
      <c r="AP151" s="81">
        <f t="shared" si="173"/>
        <v>1521.453293</v>
      </c>
      <c r="AQ151" s="81">
        <f t="shared" si="173"/>
        <v>1207.188514</v>
      </c>
      <c r="AR151" s="81">
        <f t="shared" si="173"/>
        <v>2209.485769</v>
      </c>
      <c r="AS151" s="81">
        <f t="shared" si="173"/>
        <v>1917.754482</v>
      </c>
      <c r="AT151" s="81">
        <f t="shared" si="173"/>
        <v>2336.470627</v>
      </c>
      <c r="AU151" s="81">
        <f t="shared" si="173"/>
        <v>2245.808389</v>
      </c>
      <c r="AV151" s="81">
        <f t="shared" si="173"/>
        <v>1958.014047</v>
      </c>
      <c r="AW151" s="81">
        <f t="shared" si="173"/>
        <v>1015.463624</v>
      </c>
      <c r="AX151" s="81">
        <f t="shared" si="173"/>
        <v>2205.116746</v>
      </c>
      <c r="AY151" s="81">
        <f t="shared" si="173"/>
        <v>1335.441433</v>
      </c>
      <c r="AZ151" s="81">
        <f t="shared" si="173"/>
        <v>2316.469488</v>
      </c>
      <c r="BA151" s="81">
        <f t="shared" si="173"/>
        <v>2137.903665</v>
      </c>
      <c r="BB151" s="81">
        <f t="shared" si="173"/>
        <v>648.326675</v>
      </c>
      <c r="BC151" s="81">
        <f t="shared" si="173"/>
        <v>768.9760492</v>
      </c>
      <c r="BD151" s="81">
        <f t="shared" si="173"/>
        <v>1690.538553</v>
      </c>
      <c r="BE151" s="81" t="str">
        <f t="shared" si="173"/>
        <v>#N/A</v>
      </c>
      <c r="BF151" s="81" t="str">
        <f t="shared" si="173"/>
        <v>#N/A</v>
      </c>
      <c r="BG151" s="81" t="str">
        <f t="shared" si="173"/>
        <v>#N/A</v>
      </c>
      <c r="BH151" s="81" t="str">
        <f t="shared" si="173"/>
        <v>#N/A</v>
      </c>
      <c r="BI151" s="82">
        <f t="shared" si="2"/>
        <v>1724.690977</v>
      </c>
    </row>
    <row r="152">
      <c r="A152" s="6"/>
      <c r="B152" s="97"/>
      <c r="C152" s="98"/>
      <c r="D152" s="98"/>
      <c r="E152" s="98"/>
      <c r="F152" s="99"/>
      <c r="G152" s="87"/>
      <c r="H152" s="87" t="b">
        <f t="shared" si="3"/>
        <v>0</v>
      </c>
      <c r="I152" s="87" t="b">
        <f>if(iferror(match(B152,'Osallistujat ja seuranta'!$C$5:$C$24,0),0)&gt;0,TRUE,FALSE)</f>
        <v>0</v>
      </c>
      <c r="J152" s="87" t="b">
        <f>if(iferror(match(C152,'Osallistujat ja seuranta'!$C$5:$C$99,0),0)&gt;0,TRUE,FALSE)</f>
        <v>0</v>
      </c>
      <c r="K152" s="87" t="b">
        <f t="shared" si="4"/>
        <v>0</v>
      </c>
      <c r="L152" s="87" t="b">
        <f t="shared" si="5"/>
        <v>1</v>
      </c>
      <c r="M152" s="87" t="b">
        <f t="shared" si="6"/>
        <v>0</v>
      </c>
      <c r="N152" s="88" t="str">
        <f t="shared" si="7"/>
        <v/>
      </c>
      <c r="O152" s="89" t="str">
        <f t="shared" si="69"/>
        <v/>
      </c>
      <c r="P152" s="89" t="str">
        <f t="shared" si="70"/>
        <v/>
      </c>
      <c r="Q152" s="90" t="str">
        <f t="shared" si="10"/>
        <v/>
      </c>
      <c r="R152" s="88" t="str">
        <f t="shared" si="11"/>
        <v/>
      </c>
      <c r="S152" s="88">
        <f t="shared" si="12"/>
        <v>1</v>
      </c>
      <c r="T152" s="88">
        <f t="shared" si="13"/>
        <v>-56.71174423</v>
      </c>
      <c r="U152" s="88">
        <f t="shared" si="14"/>
        <v>-56.71174423</v>
      </c>
      <c r="V152" s="91" t="str">
        <f t="shared" si="15"/>
        <v/>
      </c>
      <c r="W152" s="92">
        <f t="shared" si="16"/>
        <v>88.71035368</v>
      </c>
      <c r="X152" s="92">
        <f t="shared" si="17"/>
        <v>5.75</v>
      </c>
      <c r="Y152" s="92" t="str">
        <f>if(N152=1,(W152*(S152-V152))*'Säännöt ja ohjeet'!$B$54+X152,"")</f>
        <v/>
      </c>
      <c r="Z152" s="92">
        <f t="shared" si="18"/>
        <v>0</v>
      </c>
      <c r="AA152" s="92">
        <f t="shared" si="19"/>
        <v>1</v>
      </c>
      <c r="AB152" s="92">
        <f t="shared" si="20"/>
        <v>88.71035368</v>
      </c>
      <c r="AC152" s="92">
        <f t="shared" si="21"/>
        <v>5.75</v>
      </c>
      <c r="AD152" s="92" t="str">
        <f>if(N152=1,(AB152*(Z152-AA152))*'Säännöt ja ohjeet'!$B$54+AC152,"")</f>
        <v/>
      </c>
      <c r="AE152" s="93">
        <f t="shared" si="22"/>
        <v>11</v>
      </c>
      <c r="AF152" s="93">
        <f t="shared" si="23"/>
        <v>11</v>
      </c>
      <c r="AG152" s="6"/>
      <c r="AH152" s="62"/>
      <c r="AI152" s="81">
        <f t="shared" ref="AI152:BH152" si="174">if($B152=AI$3,AI151+$Y152,if($C152=AI$3,AI151+$AD152,AI151))</f>
        <v>1204.770186</v>
      </c>
      <c r="AJ152" s="81">
        <f t="shared" si="174"/>
        <v>1881.730221</v>
      </c>
      <c r="AK152" s="81">
        <f t="shared" si="174"/>
        <v>2384.202354</v>
      </c>
      <c r="AL152" s="81">
        <f t="shared" si="174"/>
        <v>1704.139133</v>
      </c>
      <c r="AM152" s="81">
        <f t="shared" si="174"/>
        <v>1671.646801</v>
      </c>
      <c r="AN152" s="81">
        <f t="shared" si="174"/>
        <v>1332.458766</v>
      </c>
      <c r="AO152" s="81">
        <f t="shared" si="174"/>
        <v>2249.842673</v>
      </c>
      <c r="AP152" s="81">
        <f t="shared" si="174"/>
        <v>1521.453293</v>
      </c>
      <c r="AQ152" s="81">
        <f t="shared" si="174"/>
        <v>1207.188514</v>
      </c>
      <c r="AR152" s="81">
        <f t="shared" si="174"/>
        <v>2209.485769</v>
      </c>
      <c r="AS152" s="81">
        <f t="shared" si="174"/>
        <v>1917.754482</v>
      </c>
      <c r="AT152" s="81">
        <f t="shared" si="174"/>
        <v>2336.470627</v>
      </c>
      <c r="AU152" s="81">
        <f t="shared" si="174"/>
        <v>2245.808389</v>
      </c>
      <c r="AV152" s="81">
        <f t="shared" si="174"/>
        <v>1958.014047</v>
      </c>
      <c r="AW152" s="81">
        <f t="shared" si="174"/>
        <v>1015.463624</v>
      </c>
      <c r="AX152" s="81">
        <f t="shared" si="174"/>
        <v>2205.116746</v>
      </c>
      <c r="AY152" s="81">
        <f t="shared" si="174"/>
        <v>1335.441433</v>
      </c>
      <c r="AZ152" s="81">
        <f t="shared" si="174"/>
        <v>2316.469488</v>
      </c>
      <c r="BA152" s="81">
        <f t="shared" si="174"/>
        <v>2137.903665</v>
      </c>
      <c r="BB152" s="81">
        <f t="shared" si="174"/>
        <v>648.326675</v>
      </c>
      <c r="BC152" s="81">
        <f t="shared" si="174"/>
        <v>768.9760492</v>
      </c>
      <c r="BD152" s="81">
        <f t="shared" si="174"/>
        <v>1690.538553</v>
      </c>
      <c r="BE152" s="81" t="str">
        <f t="shared" si="174"/>
        <v>#N/A</v>
      </c>
      <c r="BF152" s="81" t="str">
        <f t="shared" si="174"/>
        <v>#N/A</v>
      </c>
      <c r="BG152" s="81" t="str">
        <f t="shared" si="174"/>
        <v>#N/A</v>
      </c>
      <c r="BH152" s="81" t="str">
        <f t="shared" si="174"/>
        <v>#N/A</v>
      </c>
      <c r="BI152" s="82">
        <f t="shared" si="2"/>
        <v>1724.690977</v>
      </c>
    </row>
    <row r="153">
      <c r="A153" s="6"/>
      <c r="B153" s="97"/>
      <c r="C153" s="98"/>
      <c r="D153" s="98"/>
      <c r="E153" s="98"/>
      <c r="F153" s="99"/>
      <c r="G153" s="87"/>
      <c r="H153" s="87" t="b">
        <f t="shared" si="3"/>
        <v>0</v>
      </c>
      <c r="I153" s="87" t="b">
        <f>if(iferror(match(B153,'Osallistujat ja seuranta'!$C$5:$C$24,0),0)&gt;0,TRUE,FALSE)</f>
        <v>0</v>
      </c>
      <c r="J153" s="87" t="b">
        <f>if(iferror(match(C153,'Osallistujat ja seuranta'!$C$5:$C$99,0),0)&gt;0,TRUE,FALSE)</f>
        <v>0</v>
      </c>
      <c r="K153" s="87" t="b">
        <f t="shared" si="4"/>
        <v>0</v>
      </c>
      <c r="L153" s="87" t="b">
        <f t="shared" si="5"/>
        <v>1</v>
      </c>
      <c r="M153" s="87" t="b">
        <f t="shared" si="6"/>
        <v>0</v>
      </c>
      <c r="N153" s="88" t="str">
        <f t="shared" si="7"/>
        <v/>
      </c>
      <c r="O153" s="89" t="str">
        <f t="shared" si="69"/>
        <v/>
      </c>
      <c r="P153" s="89" t="str">
        <f t="shared" si="70"/>
        <v/>
      </c>
      <c r="Q153" s="90" t="str">
        <f t="shared" si="10"/>
        <v/>
      </c>
      <c r="R153" s="88" t="str">
        <f t="shared" si="11"/>
        <v/>
      </c>
      <c r="S153" s="88">
        <f t="shared" si="12"/>
        <v>1</v>
      </c>
      <c r="T153" s="88">
        <f t="shared" si="13"/>
        <v>-56.71174423</v>
      </c>
      <c r="U153" s="88">
        <f t="shared" si="14"/>
        <v>-56.71174423</v>
      </c>
      <c r="V153" s="91" t="str">
        <f t="shared" si="15"/>
        <v/>
      </c>
      <c r="W153" s="92">
        <f t="shared" si="16"/>
        <v>88.71035368</v>
      </c>
      <c r="X153" s="92">
        <f t="shared" si="17"/>
        <v>5.75</v>
      </c>
      <c r="Y153" s="92" t="str">
        <f>if(N153=1,(W153*(S153-V153))*'Säännöt ja ohjeet'!$B$54+X153,"")</f>
        <v/>
      </c>
      <c r="Z153" s="92">
        <f t="shared" si="18"/>
        <v>0</v>
      </c>
      <c r="AA153" s="92">
        <f t="shared" si="19"/>
        <v>1</v>
      </c>
      <c r="AB153" s="92">
        <f t="shared" si="20"/>
        <v>88.71035368</v>
      </c>
      <c r="AC153" s="92">
        <f t="shared" si="21"/>
        <v>5.75</v>
      </c>
      <c r="AD153" s="92" t="str">
        <f>if(N153=1,(AB153*(Z153-AA153))*'Säännöt ja ohjeet'!$B$54+AC153,"")</f>
        <v/>
      </c>
      <c r="AE153" s="93">
        <f t="shared" si="22"/>
        <v>11</v>
      </c>
      <c r="AF153" s="93">
        <f t="shared" si="23"/>
        <v>11</v>
      </c>
      <c r="AG153" s="6"/>
      <c r="AH153" s="62"/>
      <c r="AI153" s="81">
        <f t="shared" ref="AI153:BH153" si="175">if($B153=AI$3,AI152+$Y153,if($C153=AI$3,AI152+$AD153,AI152))</f>
        <v>1204.770186</v>
      </c>
      <c r="AJ153" s="81">
        <f t="shared" si="175"/>
        <v>1881.730221</v>
      </c>
      <c r="AK153" s="81">
        <f t="shared" si="175"/>
        <v>2384.202354</v>
      </c>
      <c r="AL153" s="81">
        <f t="shared" si="175"/>
        <v>1704.139133</v>
      </c>
      <c r="AM153" s="81">
        <f t="shared" si="175"/>
        <v>1671.646801</v>
      </c>
      <c r="AN153" s="81">
        <f t="shared" si="175"/>
        <v>1332.458766</v>
      </c>
      <c r="AO153" s="81">
        <f t="shared" si="175"/>
        <v>2249.842673</v>
      </c>
      <c r="AP153" s="81">
        <f t="shared" si="175"/>
        <v>1521.453293</v>
      </c>
      <c r="AQ153" s="81">
        <f t="shared" si="175"/>
        <v>1207.188514</v>
      </c>
      <c r="AR153" s="81">
        <f t="shared" si="175"/>
        <v>2209.485769</v>
      </c>
      <c r="AS153" s="81">
        <f t="shared" si="175"/>
        <v>1917.754482</v>
      </c>
      <c r="AT153" s="81">
        <f t="shared" si="175"/>
        <v>2336.470627</v>
      </c>
      <c r="AU153" s="81">
        <f t="shared" si="175"/>
        <v>2245.808389</v>
      </c>
      <c r="AV153" s="81">
        <f t="shared" si="175"/>
        <v>1958.014047</v>
      </c>
      <c r="AW153" s="81">
        <f t="shared" si="175"/>
        <v>1015.463624</v>
      </c>
      <c r="AX153" s="81">
        <f t="shared" si="175"/>
        <v>2205.116746</v>
      </c>
      <c r="AY153" s="81">
        <f t="shared" si="175"/>
        <v>1335.441433</v>
      </c>
      <c r="AZ153" s="81">
        <f t="shared" si="175"/>
        <v>2316.469488</v>
      </c>
      <c r="BA153" s="81">
        <f t="shared" si="175"/>
        <v>2137.903665</v>
      </c>
      <c r="BB153" s="81">
        <f t="shared" si="175"/>
        <v>648.326675</v>
      </c>
      <c r="BC153" s="81">
        <f t="shared" si="175"/>
        <v>768.9760492</v>
      </c>
      <c r="BD153" s="81">
        <f t="shared" si="175"/>
        <v>1690.538553</v>
      </c>
      <c r="BE153" s="81" t="str">
        <f t="shared" si="175"/>
        <v>#N/A</v>
      </c>
      <c r="BF153" s="81" t="str">
        <f t="shared" si="175"/>
        <v>#N/A</v>
      </c>
      <c r="BG153" s="81" t="str">
        <f t="shared" si="175"/>
        <v>#N/A</v>
      </c>
      <c r="BH153" s="81" t="str">
        <f t="shared" si="175"/>
        <v>#N/A</v>
      </c>
      <c r="BI153" s="82">
        <f t="shared" si="2"/>
        <v>1724.690977</v>
      </c>
    </row>
    <row r="154">
      <c r="A154" s="6"/>
      <c r="B154" s="97"/>
      <c r="C154" s="98"/>
      <c r="D154" s="98"/>
      <c r="E154" s="98"/>
      <c r="F154" s="99"/>
      <c r="G154" s="87"/>
      <c r="H154" s="87" t="b">
        <f t="shared" si="3"/>
        <v>0</v>
      </c>
      <c r="I154" s="87" t="b">
        <f>if(iferror(match(B154,'Osallistujat ja seuranta'!$C$5:$C$24,0),0)&gt;0,TRUE,FALSE)</f>
        <v>0</v>
      </c>
      <c r="J154" s="87" t="b">
        <f>if(iferror(match(C154,'Osallistujat ja seuranta'!$C$5:$C$99,0),0)&gt;0,TRUE,FALSE)</f>
        <v>0</v>
      </c>
      <c r="K154" s="87" t="b">
        <f t="shared" si="4"/>
        <v>0</v>
      </c>
      <c r="L154" s="87" t="b">
        <f t="shared" si="5"/>
        <v>1</v>
      </c>
      <c r="M154" s="87" t="b">
        <f t="shared" si="6"/>
        <v>0</v>
      </c>
      <c r="N154" s="88" t="str">
        <f t="shared" si="7"/>
        <v/>
      </c>
      <c r="O154" s="89" t="str">
        <f t="shared" si="69"/>
        <v/>
      </c>
      <c r="P154" s="89" t="str">
        <f t="shared" si="70"/>
        <v/>
      </c>
      <c r="Q154" s="90" t="str">
        <f t="shared" si="10"/>
        <v/>
      </c>
      <c r="R154" s="88" t="str">
        <f t="shared" si="11"/>
        <v/>
      </c>
      <c r="S154" s="88">
        <f t="shared" si="12"/>
        <v>1</v>
      </c>
      <c r="T154" s="88">
        <f t="shared" si="13"/>
        <v>-56.71174423</v>
      </c>
      <c r="U154" s="88">
        <f t="shared" si="14"/>
        <v>-56.71174423</v>
      </c>
      <c r="V154" s="91" t="str">
        <f t="shared" si="15"/>
        <v/>
      </c>
      <c r="W154" s="92">
        <f t="shared" si="16"/>
        <v>88.71035368</v>
      </c>
      <c r="X154" s="92">
        <f t="shared" si="17"/>
        <v>5.75</v>
      </c>
      <c r="Y154" s="92" t="str">
        <f>if(N154=1,(W154*(S154-V154))*'Säännöt ja ohjeet'!$B$54+X154,"")</f>
        <v/>
      </c>
      <c r="Z154" s="92">
        <f t="shared" si="18"/>
        <v>0</v>
      </c>
      <c r="AA154" s="92">
        <f t="shared" si="19"/>
        <v>1</v>
      </c>
      <c r="AB154" s="92">
        <f t="shared" si="20"/>
        <v>88.71035368</v>
      </c>
      <c r="AC154" s="92">
        <f t="shared" si="21"/>
        <v>5.75</v>
      </c>
      <c r="AD154" s="92" t="str">
        <f>if(N154=1,(AB154*(Z154-AA154))*'Säännöt ja ohjeet'!$B$54+AC154,"")</f>
        <v/>
      </c>
      <c r="AE154" s="93">
        <f t="shared" si="22"/>
        <v>11</v>
      </c>
      <c r="AF154" s="93">
        <f t="shared" si="23"/>
        <v>11</v>
      </c>
      <c r="AG154" s="6"/>
      <c r="AH154" s="62"/>
      <c r="AI154" s="81">
        <f t="shared" ref="AI154:BH154" si="176">if($B154=AI$3,AI153+$Y154,if($C154=AI$3,AI153+$AD154,AI153))</f>
        <v>1204.770186</v>
      </c>
      <c r="AJ154" s="81">
        <f t="shared" si="176"/>
        <v>1881.730221</v>
      </c>
      <c r="AK154" s="81">
        <f t="shared" si="176"/>
        <v>2384.202354</v>
      </c>
      <c r="AL154" s="81">
        <f t="shared" si="176"/>
        <v>1704.139133</v>
      </c>
      <c r="AM154" s="81">
        <f t="shared" si="176"/>
        <v>1671.646801</v>
      </c>
      <c r="AN154" s="81">
        <f t="shared" si="176"/>
        <v>1332.458766</v>
      </c>
      <c r="AO154" s="81">
        <f t="shared" si="176"/>
        <v>2249.842673</v>
      </c>
      <c r="AP154" s="81">
        <f t="shared" si="176"/>
        <v>1521.453293</v>
      </c>
      <c r="AQ154" s="81">
        <f t="shared" si="176"/>
        <v>1207.188514</v>
      </c>
      <c r="AR154" s="81">
        <f t="shared" si="176"/>
        <v>2209.485769</v>
      </c>
      <c r="AS154" s="81">
        <f t="shared" si="176"/>
        <v>1917.754482</v>
      </c>
      <c r="AT154" s="81">
        <f t="shared" si="176"/>
        <v>2336.470627</v>
      </c>
      <c r="AU154" s="81">
        <f t="shared" si="176"/>
        <v>2245.808389</v>
      </c>
      <c r="AV154" s="81">
        <f t="shared" si="176"/>
        <v>1958.014047</v>
      </c>
      <c r="AW154" s="81">
        <f t="shared" si="176"/>
        <v>1015.463624</v>
      </c>
      <c r="AX154" s="81">
        <f t="shared" si="176"/>
        <v>2205.116746</v>
      </c>
      <c r="AY154" s="81">
        <f t="shared" si="176"/>
        <v>1335.441433</v>
      </c>
      <c r="AZ154" s="81">
        <f t="shared" si="176"/>
        <v>2316.469488</v>
      </c>
      <c r="BA154" s="81">
        <f t="shared" si="176"/>
        <v>2137.903665</v>
      </c>
      <c r="BB154" s="81">
        <f t="shared" si="176"/>
        <v>648.326675</v>
      </c>
      <c r="BC154" s="81">
        <f t="shared" si="176"/>
        <v>768.9760492</v>
      </c>
      <c r="BD154" s="81">
        <f t="shared" si="176"/>
        <v>1690.538553</v>
      </c>
      <c r="BE154" s="81" t="str">
        <f t="shared" si="176"/>
        <v>#N/A</v>
      </c>
      <c r="BF154" s="81" t="str">
        <f t="shared" si="176"/>
        <v>#N/A</v>
      </c>
      <c r="BG154" s="81" t="str">
        <f t="shared" si="176"/>
        <v>#N/A</v>
      </c>
      <c r="BH154" s="81" t="str">
        <f t="shared" si="176"/>
        <v>#N/A</v>
      </c>
      <c r="BI154" s="82">
        <f t="shared" si="2"/>
        <v>1724.690977</v>
      </c>
    </row>
    <row r="155">
      <c r="A155" s="6"/>
      <c r="B155" s="97"/>
      <c r="C155" s="98"/>
      <c r="D155" s="98"/>
      <c r="E155" s="98"/>
      <c r="F155" s="99"/>
      <c r="G155" s="87"/>
      <c r="H155" s="87" t="b">
        <f t="shared" si="3"/>
        <v>0</v>
      </c>
      <c r="I155" s="87" t="b">
        <f>if(iferror(match(B155,'Osallistujat ja seuranta'!$C$5:$C$24,0),0)&gt;0,TRUE,FALSE)</f>
        <v>0</v>
      </c>
      <c r="J155" s="87" t="b">
        <f>if(iferror(match(C155,'Osallistujat ja seuranta'!$C$5:$C$99,0),0)&gt;0,TRUE,FALSE)</f>
        <v>0</v>
      </c>
      <c r="K155" s="87" t="b">
        <f t="shared" si="4"/>
        <v>0</v>
      </c>
      <c r="L155" s="87" t="b">
        <f t="shared" si="5"/>
        <v>1</v>
      </c>
      <c r="M155" s="87" t="b">
        <f t="shared" si="6"/>
        <v>0</v>
      </c>
      <c r="N155" s="88" t="str">
        <f t="shared" si="7"/>
        <v/>
      </c>
      <c r="O155" s="89" t="str">
        <f t="shared" si="69"/>
        <v/>
      </c>
      <c r="P155" s="89" t="str">
        <f t="shared" si="70"/>
        <v/>
      </c>
      <c r="Q155" s="90" t="str">
        <f t="shared" si="10"/>
        <v/>
      </c>
      <c r="R155" s="88" t="str">
        <f t="shared" si="11"/>
        <v/>
      </c>
      <c r="S155" s="88">
        <f t="shared" si="12"/>
        <v>1</v>
      </c>
      <c r="T155" s="88">
        <f t="shared" si="13"/>
        <v>-56.71174423</v>
      </c>
      <c r="U155" s="88">
        <f t="shared" si="14"/>
        <v>-56.71174423</v>
      </c>
      <c r="V155" s="91" t="str">
        <f t="shared" si="15"/>
        <v/>
      </c>
      <c r="W155" s="92">
        <f t="shared" si="16"/>
        <v>88.71035368</v>
      </c>
      <c r="X155" s="92">
        <f t="shared" si="17"/>
        <v>5.75</v>
      </c>
      <c r="Y155" s="92" t="str">
        <f>if(N155=1,(W155*(S155-V155))*'Säännöt ja ohjeet'!$B$54+X155,"")</f>
        <v/>
      </c>
      <c r="Z155" s="92">
        <f t="shared" si="18"/>
        <v>0</v>
      </c>
      <c r="AA155" s="92">
        <f t="shared" si="19"/>
        <v>1</v>
      </c>
      <c r="AB155" s="92">
        <f t="shared" si="20"/>
        <v>88.71035368</v>
      </c>
      <c r="AC155" s="92">
        <f t="shared" si="21"/>
        <v>5.75</v>
      </c>
      <c r="AD155" s="92" t="str">
        <f>if(N155=1,(AB155*(Z155-AA155))*'Säännöt ja ohjeet'!$B$54+AC155,"")</f>
        <v/>
      </c>
      <c r="AE155" s="93">
        <f t="shared" si="22"/>
        <v>11</v>
      </c>
      <c r="AF155" s="93">
        <f t="shared" si="23"/>
        <v>11</v>
      </c>
      <c r="AG155" s="6"/>
      <c r="AH155" s="62"/>
      <c r="AI155" s="81">
        <f t="shared" ref="AI155:BH155" si="177">if($B155=AI$3,AI154+$Y155,if($C155=AI$3,AI154+$AD155,AI154))</f>
        <v>1204.770186</v>
      </c>
      <c r="AJ155" s="81">
        <f t="shared" si="177"/>
        <v>1881.730221</v>
      </c>
      <c r="AK155" s="81">
        <f t="shared" si="177"/>
        <v>2384.202354</v>
      </c>
      <c r="AL155" s="81">
        <f t="shared" si="177"/>
        <v>1704.139133</v>
      </c>
      <c r="AM155" s="81">
        <f t="shared" si="177"/>
        <v>1671.646801</v>
      </c>
      <c r="AN155" s="81">
        <f t="shared" si="177"/>
        <v>1332.458766</v>
      </c>
      <c r="AO155" s="81">
        <f t="shared" si="177"/>
        <v>2249.842673</v>
      </c>
      <c r="AP155" s="81">
        <f t="shared" si="177"/>
        <v>1521.453293</v>
      </c>
      <c r="AQ155" s="81">
        <f t="shared" si="177"/>
        <v>1207.188514</v>
      </c>
      <c r="AR155" s="81">
        <f t="shared" si="177"/>
        <v>2209.485769</v>
      </c>
      <c r="AS155" s="81">
        <f t="shared" si="177"/>
        <v>1917.754482</v>
      </c>
      <c r="AT155" s="81">
        <f t="shared" si="177"/>
        <v>2336.470627</v>
      </c>
      <c r="AU155" s="81">
        <f t="shared" si="177"/>
        <v>2245.808389</v>
      </c>
      <c r="AV155" s="81">
        <f t="shared" si="177"/>
        <v>1958.014047</v>
      </c>
      <c r="AW155" s="81">
        <f t="shared" si="177"/>
        <v>1015.463624</v>
      </c>
      <c r="AX155" s="81">
        <f t="shared" si="177"/>
        <v>2205.116746</v>
      </c>
      <c r="AY155" s="81">
        <f t="shared" si="177"/>
        <v>1335.441433</v>
      </c>
      <c r="AZ155" s="81">
        <f t="shared" si="177"/>
        <v>2316.469488</v>
      </c>
      <c r="BA155" s="81">
        <f t="shared" si="177"/>
        <v>2137.903665</v>
      </c>
      <c r="BB155" s="81">
        <f t="shared" si="177"/>
        <v>648.326675</v>
      </c>
      <c r="BC155" s="81">
        <f t="shared" si="177"/>
        <v>768.9760492</v>
      </c>
      <c r="BD155" s="81">
        <f t="shared" si="177"/>
        <v>1690.538553</v>
      </c>
      <c r="BE155" s="81" t="str">
        <f t="shared" si="177"/>
        <v>#N/A</v>
      </c>
      <c r="BF155" s="81" t="str">
        <f t="shared" si="177"/>
        <v>#N/A</v>
      </c>
      <c r="BG155" s="81" t="str">
        <f t="shared" si="177"/>
        <v>#N/A</v>
      </c>
      <c r="BH155" s="81" t="str">
        <f t="shared" si="177"/>
        <v>#N/A</v>
      </c>
      <c r="BI155" s="82">
        <f t="shared" si="2"/>
        <v>1724.690977</v>
      </c>
    </row>
    <row r="156">
      <c r="A156" s="6"/>
      <c r="B156" s="97"/>
      <c r="C156" s="98"/>
      <c r="D156" s="98"/>
      <c r="E156" s="98"/>
      <c r="F156" s="99"/>
      <c r="G156" s="87"/>
      <c r="H156" s="87" t="b">
        <f t="shared" si="3"/>
        <v>0</v>
      </c>
      <c r="I156" s="87" t="b">
        <f>if(iferror(match(B156,'Osallistujat ja seuranta'!$C$5:$C$24,0),0)&gt;0,TRUE,FALSE)</f>
        <v>0</v>
      </c>
      <c r="J156" s="87" t="b">
        <f>if(iferror(match(C156,'Osallistujat ja seuranta'!$C$5:$C$99,0),0)&gt;0,TRUE,FALSE)</f>
        <v>0</v>
      </c>
      <c r="K156" s="87" t="b">
        <f t="shared" si="4"/>
        <v>0</v>
      </c>
      <c r="L156" s="87" t="b">
        <f t="shared" si="5"/>
        <v>1</v>
      </c>
      <c r="M156" s="87" t="b">
        <f t="shared" si="6"/>
        <v>0</v>
      </c>
      <c r="N156" s="88" t="str">
        <f t="shared" si="7"/>
        <v/>
      </c>
      <c r="O156" s="89" t="str">
        <f t="shared" si="69"/>
        <v/>
      </c>
      <c r="P156" s="89" t="str">
        <f t="shared" si="70"/>
        <v/>
      </c>
      <c r="Q156" s="90" t="str">
        <f t="shared" si="10"/>
        <v/>
      </c>
      <c r="R156" s="88" t="str">
        <f t="shared" si="11"/>
        <v/>
      </c>
      <c r="S156" s="88">
        <f t="shared" si="12"/>
        <v>1</v>
      </c>
      <c r="T156" s="88">
        <f t="shared" si="13"/>
        <v>-56.71174423</v>
      </c>
      <c r="U156" s="88">
        <f t="shared" si="14"/>
        <v>-56.71174423</v>
      </c>
      <c r="V156" s="91" t="str">
        <f t="shared" si="15"/>
        <v/>
      </c>
      <c r="W156" s="92">
        <f t="shared" si="16"/>
        <v>88.71035368</v>
      </c>
      <c r="X156" s="92">
        <f t="shared" si="17"/>
        <v>5.75</v>
      </c>
      <c r="Y156" s="92" t="str">
        <f>if(N156=1,(W156*(S156-V156))*'Säännöt ja ohjeet'!$B$54+X156,"")</f>
        <v/>
      </c>
      <c r="Z156" s="92">
        <f t="shared" si="18"/>
        <v>0</v>
      </c>
      <c r="AA156" s="92">
        <f t="shared" si="19"/>
        <v>1</v>
      </c>
      <c r="AB156" s="92">
        <f t="shared" si="20"/>
        <v>88.71035368</v>
      </c>
      <c r="AC156" s="92">
        <f t="shared" si="21"/>
        <v>5.75</v>
      </c>
      <c r="AD156" s="92" t="str">
        <f>if(N156=1,(AB156*(Z156-AA156))*'Säännöt ja ohjeet'!$B$54+AC156,"")</f>
        <v/>
      </c>
      <c r="AE156" s="93">
        <f t="shared" si="22"/>
        <v>11</v>
      </c>
      <c r="AF156" s="93">
        <f t="shared" si="23"/>
        <v>11</v>
      </c>
      <c r="AG156" s="6"/>
      <c r="AH156" s="62"/>
      <c r="AI156" s="81">
        <f t="shared" ref="AI156:BH156" si="178">if($B156=AI$3,AI155+$Y156,if($C156=AI$3,AI155+$AD156,AI155))</f>
        <v>1204.770186</v>
      </c>
      <c r="AJ156" s="81">
        <f t="shared" si="178"/>
        <v>1881.730221</v>
      </c>
      <c r="AK156" s="81">
        <f t="shared" si="178"/>
        <v>2384.202354</v>
      </c>
      <c r="AL156" s="81">
        <f t="shared" si="178"/>
        <v>1704.139133</v>
      </c>
      <c r="AM156" s="81">
        <f t="shared" si="178"/>
        <v>1671.646801</v>
      </c>
      <c r="AN156" s="81">
        <f t="shared" si="178"/>
        <v>1332.458766</v>
      </c>
      <c r="AO156" s="81">
        <f t="shared" si="178"/>
        <v>2249.842673</v>
      </c>
      <c r="AP156" s="81">
        <f t="shared" si="178"/>
        <v>1521.453293</v>
      </c>
      <c r="AQ156" s="81">
        <f t="shared" si="178"/>
        <v>1207.188514</v>
      </c>
      <c r="AR156" s="81">
        <f t="shared" si="178"/>
        <v>2209.485769</v>
      </c>
      <c r="AS156" s="81">
        <f t="shared" si="178"/>
        <v>1917.754482</v>
      </c>
      <c r="AT156" s="81">
        <f t="shared" si="178"/>
        <v>2336.470627</v>
      </c>
      <c r="AU156" s="81">
        <f t="shared" si="178"/>
        <v>2245.808389</v>
      </c>
      <c r="AV156" s="81">
        <f t="shared" si="178"/>
        <v>1958.014047</v>
      </c>
      <c r="AW156" s="81">
        <f t="shared" si="178"/>
        <v>1015.463624</v>
      </c>
      <c r="AX156" s="81">
        <f t="shared" si="178"/>
        <v>2205.116746</v>
      </c>
      <c r="AY156" s="81">
        <f t="shared" si="178"/>
        <v>1335.441433</v>
      </c>
      <c r="AZ156" s="81">
        <f t="shared" si="178"/>
        <v>2316.469488</v>
      </c>
      <c r="BA156" s="81">
        <f t="shared" si="178"/>
        <v>2137.903665</v>
      </c>
      <c r="BB156" s="81">
        <f t="shared" si="178"/>
        <v>648.326675</v>
      </c>
      <c r="BC156" s="81">
        <f t="shared" si="178"/>
        <v>768.9760492</v>
      </c>
      <c r="BD156" s="81">
        <f t="shared" si="178"/>
        <v>1690.538553</v>
      </c>
      <c r="BE156" s="81" t="str">
        <f t="shared" si="178"/>
        <v>#N/A</v>
      </c>
      <c r="BF156" s="81" t="str">
        <f t="shared" si="178"/>
        <v>#N/A</v>
      </c>
      <c r="BG156" s="81" t="str">
        <f t="shared" si="178"/>
        <v>#N/A</v>
      </c>
      <c r="BH156" s="81" t="str">
        <f t="shared" si="178"/>
        <v>#N/A</v>
      </c>
      <c r="BI156" s="82">
        <f t="shared" si="2"/>
        <v>1724.690977</v>
      </c>
    </row>
    <row r="157">
      <c r="A157" s="6"/>
      <c r="B157" s="97"/>
      <c r="C157" s="98"/>
      <c r="D157" s="98"/>
      <c r="E157" s="98"/>
      <c r="F157" s="99"/>
      <c r="G157" s="87"/>
      <c r="H157" s="87" t="b">
        <f t="shared" si="3"/>
        <v>0</v>
      </c>
      <c r="I157" s="87" t="b">
        <f>if(iferror(match(B157,'Osallistujat ja seuranta'!$C$5:$C$24,0),0)&gt;0,TRUE,FALSE)</f>
        <v>0</v>
      </c>
      <c r="J157" s="87" t="b">
        <f>if(iferror(match(C157,'Osallistujat ja seuranta'!$C$5:$C$99,0),0)&gt;0,TRUE,FALSE)</f>
        <v>0</v>
      </c>
      <c r="K157" s="87" t="b">
        <f t="shared" si="4"/>
        <v>0</v>
      </c>
      <c r="L157" s="87" t="b">
        <f t="shared" si="5"/>
        <v>1</v>
      </c>
      <c r="M157" s="87" t="b">
        <f t="shared" si="6"/>
        <v>0</v>
      </c>
      <c r="N157" s="88" t="str">
        <f t="shared" si="7"/>
        <v/>
      </c>
      <c r="O157" s="89" t="str">
        <f t="shared" si="69"/>
        <v/>
      </c>
      <c r="P157" s="89" t="str">
        <f t="shared" si="70"/>
        <v/>
      </c>
      <c r="Q157" s="90" t="str">
        <f t="shared" si="10"/>
        <v/>
      </c>
      <c r="R157" s="88" t="str">
        <f t="shared" si="11"/>
        <v/>
      </c>
      <c r="S157" s="88">
        <f t="shared" si="12"/>
        <v>1</v>
      </c>
      <c r="T157" s="88">
        <f t="shared" si="13"/>
        <v>-56.71174423</v>
      </c>
      <c r="U157" s="88">
        <f t="shared" si="14"/>
        <v>-56.71174423</v>
      </c>
      <c r="V157" s="91" t="str">
        <f t="shared" si="15"/>
        <v/>
      </c>
      <c r="W157" s="92">
        <f t="shared" si="16"/>
        <v>88.71035368</v>
      </c>
      <c r="X157" s="92">
        <f t="shared" si="17"/>
        <v>5.75</v>
      </c>
      <c r="Y157" s="92" t="str">
        <f>if(N157=1,(W157*(S157-V157))*'Säännöt ja ohjeet'!$B$54+X157,"")</f>
        <v/>
      </c>
      <c r="Z157" s="92">
        <f t="shared" si="18"/>
        <v>0</v>
      </c>
      <c r="AA157" s="92">
        <f t="shared" si="19"/>
        <v>1</v>
      </c>
      <c r="AB157" s="92">
        <f t="shared" si="20"/>
        <v>88.71035368</v>
      </c>
      <c r="AC157" s="92">
        <f t="shared" si="21"/>
        <v>5.75</v>
      </c>
      <c r="AD157" s="92" t="str">
        <f>if(N157=1,(AB157*(Z157-AA157))*'Säännöt ja ohjeet'!$B$54+AC157,"")</f>
        <v/>
      </c>
      <c r="AE157" s="93">
        <f t="shared" si="22"/>
        <v>11</v>
      </c>
      <c r="AF157" s="93">
        <f t="shared" si="23"/>
        <v>11</v>
      </c>
      <c r="AG157" s="6"/>
      <c r="AH157" s="62"/>
      <c r="AI157" s="81">
        <f t="shared" ref="AI157:BH157" si="179">if($B157=AI$3,AI156+$Y157,if($C157=AI$3,AI156+$AD157,AI156))</f>
        <v>1204.770186</v>
      </c>
      <c r="AJ157" s="81">
        <f t="shared" si="179"/>
        <v>1881.730221</v>
      </c>
      <c r="AK157" s="81">
        <f t="shared" si="179"/>
        <v>2384.202354</v>
      </c>
      <c r="AL157" s="81">
        <f t="shared" si="179"/>
        <v>1704.139133</v>
      </c>
      <c r="AM157" s="81">
        <f t="shared" si="179"/>
        <v>1671.646801</v>
      </c>
      <c r="AN157" s="81">
        <f t="shared" si="179"/>
        <v>1332.458766</v>
      </c>
      <c r="AO157" s="81">
        <f t="shared" si="179"/>
        <v>2249.842673</v>
      </c>
      <c r="AP157" s="81">
        <f t="shared" si="179"/>
        <v>1521.453293</v>
      </c>
      <c r="AQ157" s="81">
        <f t="shared" si="179"/>
        <v>1207.188514</v>
      </c>
      <c r="AR157" s="81">
        <f t="shared" si="179"/>
        <v>2209.485769</v>
      </c>
      <c r="AS157" s="81">
        <f t="shared" si="179"/>
        <v>1917.754482</v>
      </c>
      <c r="AT157" s="81">
        <f t="shared" si="179"/>
        <v>2336.470627</v>
      </c>
      <c r="AU157" s="81">
        <f t="shared" si="179"/>
        <v>2245.808389</v>
      </c>
      <c r="AV157" s="81">
        <f t="shared" si="179"/>
        <v>1958.014047</v>
      </c>
      <c r="AW157" s="81">
        <f t="shared" si="179"/>
        <v>1015.463624</v>
      </c>
      <c r="AX157" s="81">
        <f t="shared" si="179"/>
        <v>2205.116746</v>
      </c>
      <c r="AY157" s="81">
        <f t="shared" si="179"/>
        <v>1335.441433</v>
      </c>
      <c r="AZ157" s="81">
        <f t="shared" si="179"/>
        <v>2316.469488</v>
      </c>
      <c r="BA157" s="81">
        <f t="shared" si="179"/>
        <v>2137.903665</v>
      </c>
      <c r="BB157" s="81">
        <f t="shared" si="179"/>
        <v>648.326675</v>
      </c>
      <c r="BC157" s="81">
        <f t="shared" si="179"/>
        <v>768.9760492</v>
      </c>
      <c r="BD157" s="81">
        <f t="shared" si="179"/>
        <v>1690.538553</v>
      </c>
      <c r="BE157" s="81" t="str">
        <f t="shared" si="179"/>
        <v>#N/A</v>
      </c>
      <c r="BF157" s="81" t="str">
        <f t="shared" si="179"/>
        <v>#N/A</v>
      </c>
      <c r="BG157" s="81" t="str">
        <f t="shared" si="179"/>
        <v>#N/A</v>
      </c>
      <c r="BH157" s="81" t="str">
        <f t="shared" si="179"/>
        <v>#N/A</v>
      </c>
      <c r="BI157" s="82">
        <f t="shared" si="2"/>
        <v>1724.690977</v>
      </c>
    </row>
    <row r="158">
      <c r="A158" s="6"/>
      <c r="B158" s="97"/>
      <c r="C158" s="98"/>
      <c r="D158" s="98"/>
      <c r="E158" s="98"/>
      <c r="F158" s="99"/>
      <c r="G158" s="87"/>
      <c r="H158" s="87" t="b">
        <f t="shared" si="3"/>
        <v>0</v>
      </c>
      <c r="I158" s="87" t="b">
        <f>if(iferror(match(B158,'Osallistujat ja seuranta'!$C$5:$C$24,0),0)&gt;0,TRUE,FALSE)</f>
        <v>0</v>
      </c>
      <c r="J158" s="87" t="b">
        <f>if(iferror(match(C158,'Osallistujat ja seuranta'!$C$5:$C$99,0),0)&gt;0,TRUE,FALSE)</f>
        <v>0</v>
      </c>
      <c r="K158" s="87" t="b">
        <f t="shared" si="4"/>
        <v>0</v>
      </c>
      <c r="L158" s="87" t="b">
        <f t="shared" si="5"/>
        <v>1</v>
      </c>
      <c r="M158" s="87" t="b">
        <f t="shared" si="6"/>
        <v>0</v>
      </c>
      <c r="N158" s="88" t="str">
        <f t="shared" si="7"/>
        <v/>
      </c>
      <c r="O158" s="89" t="str">
        <f t="shared" si="69"/>
        <v/>
      </c>
      <c r="P158" s="89" t="str">
        <f t="shared" si="70"/>
        <v/>
      </c>
      <c r="Q158" s="90" t="str">
        <f t="shared" si="10"/>
        <v/>
      </c>
      <c r="R158" s="88" t="str">
        <f t="shared" si="11"/>
        <v/>
      </c>
      <c r="S158" s="88">
        <f t="shared" si="12"/>
        <v>1</v>
      </c>
      <c r="T158" s="88">
        <f t="shared" si="13"/>
        <v>-56.71174423</v>
      </c>
      <c r="U158" s="88">
        <f t="shared" si="14"/>
        <v>-56.71174423</v>
      </c>
      <c r="V158" s="91" t="str">
        <f t="shared" si="15"/>
        <v/>
      </c>
      <c r="W158" s="92">
        <f t="shared" si="16"/>
        <v>88.71035368</v>
      </c>
      <c r="X158" s="92">
        <f t="shared" si="17"/>
        <v>5.75</v>
      </c>
      <c r="Y158" s="92" t="str">
        <f>if(N158=1,(W158*(S158-V158))*'Säännöt ja ohjeet'!$B$54+X158,"")</f>
        <v/>
      </c>
      <c r="Z158" s="92">
        <f t="shared" si="18"/>
        <v>0</v>
      </c>
      <c r="AA158" s="92">
        <f t="shared" si="19"/>
        <v>1</v>
      </c>
      <c r="AB158" s="92">
        <f t="shared" si="20"/>
        <v>88.71035368</v>
      </c>
      <c r="AC158" s="92">
        <f t="shared" si="21"/>
        <v>5.75</v>
      </c>
      <c r="AD158" s="92" t="str">
        <f>if(N158=1,(AB158*(Z158-AA158))*'Säännöt ja ohjeet'!$B$54+AC158,"")</f>
        <v/>
      </c>
      <c r="AE158" s="93">
        <f t="shared" si="22"/>
        <v>11</v>
      </c>
      <c r="AF158" s="93">
        <f t="shared" si="23"/>
        <v>11</v>
      </c>
      <c r="AG158" s="6"/>
      <c r="AH158" s="62"/>
      <c r="AI158" s="81">
        <f t="shared" ref="AI158:BH158" si="180">if($B158=AI$3,AI157+$Y158,if($C158=AI$3,AI157+$AD158,AI157))</f>
        <v>1204.770186</v>
      </c>
      <c r="AJ158" s="81">
        <f t="shared" si="180"/>
        <v>1881.730221</v>
      </c>
      <c r="AK158" s="81">
        <f t="shared" si="180"/>
        <v>2384.202354</v>
      </c>
      <c r="AL158" s="81">
        <f t="shared" si="180"/>
        <v>1704.139133</v>
      </c>
      <c r="AM158" s="81">
        <f t="shared" si="180"/>
        <v>1671.646801</v>
      </c>
      <c r="AN158" s="81">
        <f t="shared" si="180"/>
        <v>1332.458766</v>
      </c>
      <c r="AO158" s="81">
        <f t="shared" si="180"/>
        <v>2249.842673</v>
      </c>
      <c r="AP158" s="81">
        <f t="shared" si="180"/>
        <v>1521.453293</v>
      </c>
      <c r="AQ158" s="81">
        <f t="shared" si="180"/>
        <v>1207.188514</v>
      </c>
      <c r="AR158" s="81">
        <f t="shared" si="180"/>
        <v>2209.485769</v>
      </c>
      <c r="AS158" s="81">
        <f t="shared" si="180"/>
        <v>1917.754482</v>
      </c>
      <c r="AT158" s="81">
        <f t="shared" si="180"/>
        <v>2336.470627</v>
      </c>
      <c r="AU158" s="81">
        <f t="shared" si="180"/>
        <v>2245.808389</v>
      </c>
      <c r="AV158" s="81">
        <f t="shared" si="180"/>
        <v>1958.014047</v>
      </c>
      <c r="AW158" s="81">
        <f t="shared" si="180"/>
        <v>1015.463624</v>
      </c>
      <c r="AX158" s="81">
        <f t="shared" si="180"/>
        <v>2205.116746</v>
      </c>
      <c r="AY158" s="81">
        <f t="shared" si="180"/>
        <v>1335.441433</v>
      </c>
      <c r="AZ158" s="81">
        <f t="shared" si="180"/>
        <v>2316.469488</v>
      </c>
      <c r="BA158" s="81">
        <f t="shared" si="180"/>
        <v>2137.903665</v>
      </c>
      <c r="BB158" s="81">
        <f t="shared" si="180"/>
        <v>648.326675</v>
      </c>
      <c r="BC158" s="81">
        <f t="shared" si="180"/>
        <v>768.9760492</v>
      </c>
      <c r="BD158" s="81">
        <f t="shared" si="180"/>
        <v>1690.538553</v>
      </c>
      <c r="BE158" s="81" t="str">
        <f t="shared" si="180"/>
        <v>#N/A</v>
      </c>
      <c r="BF158" s="81" t="str">
        <f t="shared" si="180"/>
        <v>#N/A</v>
      </c>
      <c r="BG158" s="81" t="str">
        <f t="shared" si="180"/>
        <v>#N/A</v>
      </c>
      <c r="BH158" s="81" t="str">
        <f t="shared" si="180"/>
        <v>#N/A</v>
      </c>
      <c r="BI158" s="82">
        <f t="shared" si="2"/>
        <v>1724.690977</v>
      </c>
    </row>
    <row r="159">
      <c r="A159" s="6"/>
      <c r="B159" s="97"/>
      <c r="C159" s="98"/>
      <c r="D159" s="98"/>
      <c r="E159" s="98"/>
      <c r="F159" s="99"/>
      <c r="G159" s="87"/>
      <c r="H159" s="87" t="b">
        <f t="shared" si="3"/>
        <v>0</v>
      </c>
      <c r="I159" s="87" t="b">
        <f>if(iferror(match(B159,'Osallistujat ja seuranta'!$C$5:$C$24,0),0)&gt;0,TRUE,FALSE)</f>
        <v>0</v>
      </c>
      <c r="J159" s="87" t="b">
        <f>if(iferror(match(C159,'Osallistujat ja seuranta'!$C$5:$C$99,0),0)&gt;0,TRUE,FALSE)</f>
        <v>0</v>
      </c>
      <c r="K159" s="87" t="b">
        <f t="shared" si="4"/>
        <v>0</v>
      </c>
      <c r="L159" s="87" t="b">
        <f t="shared" si="5"/>
        <v>1</v>
      </c>
      <c r="M159" s="87" t="b">
        <f t="shared" si="6"/>
        <v>0</v>
      </c>
      <c r="N159" s="88" t="str">
        <f t="shared" si="7"/>
        <v/>
      </c>
      <c r="O159" s="89" t="str">
        <f t="shared" si="69"/>
        <v/>
      </c>
      <c r="P159" s="89" t="str">
        <f t="shared" si="70"/>
        <v/>
      </c>
      <c r="Q159" s="90" t="str">
        <f t="shared" si="10"/>
        <v/>
      </c>
      <c r="R159" s="88" t="str">
        <f t="shared" si="11"/>
        <v/>
      </c>
      <c r="S159" s="88">
        <f t="shared" si="12"/>
        <v>1</v>
      </c>
      <c r="T159" s="88">
        <f t="shared" si="13"/>
        <v>-56.71174423</v>
      </c>
      <c r="U159" s="88">
        <f t="shared" si="14"/>
        <v>-56.71174423</v>
      </c>
      <c r="V159" s="91" t="str">
        <f t="shared" si="15"/>
        <v/>
      </c>
      <c r="W159" s="92">
        <f t="shared" si="16"/>
        <v>88.71035368</v>
      </c>
      <c r="X159" s="92">
        <f t="shared" si="17"/>
        <v>5.75</v>
      </c>
      <c r="Y159" s="92" t="str">
        <f>if(N159=1,(W159*(S159-V159))*'Säännöt ja ohjeet'!$B$54+X159,"")</f>
        <v/>
      </c>
      <c r="Z159" s="92">
        <f t="shared" si="18"/>
        <v>0</v>
      </c>
      <c r="AA159" s="92">
        <f t="shared" si="19"/>
        <v>1</v>
      </c>
      <c r="AB159" s="92">
        <f t="shared" si="20"/>
        <v>88.71035368</v>
      </c>
      <c r="AC159" s="92">
        <f t="shared" si="21"/>
        <v>5.75</v>
      </c>
      <c r="AD159" s="92" t="str">
        <f>if(N159=1,(AB159*(Z159-AA159))*'Säännöt ja ohjeet'!$B$54+AC159,"")</f>
        <v/>
      </c>
      <c r="AE159" s="93">
        <f t="shared" si="22"/>
        <v>11</v>
      </c>
      <c r="AF159" s="93">
        <f t="shared" si="23"/>
        <v>11</v>
      </c>
      <c r="AG159" s="6"/>
      <c r="AH159" s="62"/>
      <c r="AI159" s="81">
        <f t="shared" ref="AI159:BH159" si="181">if($B159=AI$3,AI158+$Y159,if($C159=AI$3,AI158+$AD159,AI158))</f>
        <v>1204.770186</v>
      </c>
      <c r="AJ159" s="81">
        <f t="shared" si="181"/>
        <v>1881.730221</v>
      </c>
      <c r="AK159" s="81">
        <f t="shared" si="181"/>
        <v>2384.202354</v>
      </c>
      <c r="AL159" s="81">
        <f t="shared" si="181"/>
        <v>1704.139133</v>
      </c>
      <c r="AM159" s="81">
        <f t="shared" si="181"/>
        <v>1671.646801</v>
      </c>
      <c r="AN159" s="81">
        <f t="shared" si="181"/>
        <v>1332.458766</v>
      </c>
      <c r="AO159" s="81">
        <f t="shared" si="181"/>
        <v>2249.842673</v>
      </c>
      <c r="AP159" s="81">
        <f t="shared" si="181"/>
        <v>1521.453293</v>
      </c>
      <c r="AQ159" s="81">
        <f t="shared" si="181"/>
        <v>1207.188514</v>
      </c>
      <c r="AR159" s="81">
        <f t="shared" si="181"/>
        <v>2209.485769</v>
      </c>
      <c r="AS159" s="81">
        <f t="shared" si="181"/>
        <v>1917.754482</v>
      </c>
      <c r="AT159" s="81">
        <f t="shared" si="181"/>
        <v>2336.470627</v>
      </c>
      <c r="AU159" s="81">
        <f t="shared" si="181"/>
        <v>2245.808389</v>
      </c>
      <c r="AV159" s="81">
        <f t="shared" si="181"/>
        <v>1958.014047</v>
      </c>
      <c r="AW159" s="81">
        <f t="shared" si="181"/>
        <v>1015.463624</v>
      </c>
      <c r="AX159" s="81">
        <f t="shared" si="181"/>
        <v>2205.116746</v>
      </c>
      <c r="AY159" s="81">
        <f t="shared" si="181"/>
        <v>1335.441433</v>
      </c>
      <c r="AZ159" s="81">
        <f t="shared" si="181"/>
        <v>2316.469488</v>
      </c>
      <c r="BA159" s="81">
        <f t="shared" si="181"/>
        <v>2137.903665</v>
      </c>
      <c r="BB159" s="81">
        <f t="shared" si="181"/>
        <v>648.326675</v>
      </c>
      <c r="BC159" s="81">
        <f t="shared" si="181"/>
        <v>768.9760492</v>
      </c>
      <c r="BD159" s="81">
        <f t="shared" si="181"/>
        <v>1690.538553</v>
      </c>
      <c r="BE159" s="81" t="str">
        <f t="shared" si="181"/>
        <v>#N/A</v>
      </c>
      <c r="BF159" s="81" t="str">
        <f t="shared" si="181"/>
        <v>#N/A</v>
      </c>
      <c r="BG159" s="81" t="str">
        <f t="shared" si="181"/>
        <v>#N/A</v>
      </c>
      <c r="BH159" s="81" t="str">
        <f t="shared" si="181"/>
        <v>#N/A</v>
      </c>
      <c r="BI159" s="82">
        <f t="shared" si="2"/>
        <v>1724.690977</v>
      </c>
    </row>
    <row r="160">
      <c r="A160" s="6"/>
      <c r="B160" s="97"/>
      <c r="C160" s="98"/>
      <c r="D160" s="98"/>
      <c r="E160" s="98"/>
      <c r="F160" s="99"/>
      <c r="G160" s="87"/>
      <c r="H160" s="87" t="b">
        <f t="shared" si="3"/>
        <v>0</v>
      </c>
      <c r="I160" s="87" t="b">
        <f>if(iferror(match(B160,'Osallistujat ja seuranta'!$C$5:$C$24,0),0)&gt;0,TRUE,FALSE)</f>
        <v>0</v>
      </c>
      <c r="J160" s="87" t="b">
        <f>if(iferror(match(C160,'Osallistujat ja seuranta'!$C$5:$C$99,0),0)&gt;0,TRUE,FALSE)</f>
        <v>0</v>
      </c>
      <c r="K160" s="87" t="b">
        <f t="shared" si="4"/>
        <v>0</v>
      </c>
      <c r="L160" s="87" t="b">
        <f t="shared" si="5"/>
        <v>1</v>
      </c>
      <c r="M160" s="87" t="b">
        <f t="shared" si="6"/>
        <v>0</v>
      </c>
      <c r="N160" s="88" t="str">
        <f t="shared" si="7"/>
        <v/>
      </c>
      <c r="O160" s="89" t="str">
        <f t="shared" si="69"/>
        <v/>
      </c>
      <c r="P160" s="89" t="str">
        <f t="shared" si="70"/>
        <v/>
      </c>
      <c r="Q160" s="90" t="str">
        <f t="shared" si="10"/>
        <v/>
      </c>
      <c r="R160" s="88" t="str">
        <f t="shared" si="11"/>
        <v/>
      </c>
      <c r="S160" s="88">
        <f t="shared" si="12"/>
        <v>1</v>
      </c>
      <c r="T160" s="88">
        <f t="shared" si="13"/>
        <v>-56.71174423</v>
      </c>
      <c r="U160" s="88">
        <f t="shared" si="14"/>
        <v>-56.71174423</v>
      </c>
      <c r="V160" s="91" t="str">
        <f t="shared" si="15"/>
        <v/>
      </c>
      <c r="W160" s="92">
        <f t="shared" si="16"/>
        <v>88.71035368</v>
      </c>
      <c r="X160" s="92">
        <f t="shared" si="17"/>
        <v>5.75</v>
      </c>
      <c r="Y160" s="92" t="str">
        <f>if(N160=1,(W160*(S160-V160))*'Säännöt ja ohjeet'!$B$54+X160,"")</f>
        <v/>
      </c>
      <c r="Z160" s="92">
        <f t="shared" si="18"/>
        <v>0</v>
      </c>
      <c r="AA160" s="92">
        <f t="shared" si="19"/>
        <v>1</v>
      </c>
      <c r="AB160" s="92">
        <f t="shared" si="20"/>
        <v>88.71035368</v>
      </c>
      <c r="AC160" s="92">
        <f t="shared" si="21"/>
        <v>5.75</v>
      </c>
      <c r="AD160" s="92" t="str">
        <f>if(N160=1,(AB160*(Z160-AA160))*'Säännöt ja ohjeet'!$B$54+AC160,"")</f>
        <v/>
      </c>
      <c r="AE160" s="93">
        <f t="shared" si="22"/>
        <v>11</v>
      </c>
      <c r="AF160" s="93">
        <f t="shared" si="23"/>
        <v>11</v>
      </c>
      <c r="AG160" s="6"/>
      <c r="AH160" s="62"/>
      <c r="AI160" s="81">
        <f t="shared" ref="AI160:BH160" si="182">if($B160=AI$3,AI159+$Y160,if($C160=AI$3,AI159+$AD160,AI159))</f>
        <v>1204.770186</v>
      </c>
      <c r="AJ160" s="81">
        <f t="shared" si="182"/>
        <v>1881.730221</v>
      </c>
      <c r="AK160" s="81">
        <f t="shared" si="182"/>
        <v>2384.202354</v>
      </c>
      <c r="AL160" s="81">
        <f t="shared" si="182"/>
        <v>1704.139133</v>
      </c>
      <c r="AM160" s="81">
        <f t="shared" si="182"/>
        <v>1671.646801</v>
      </c>
      <c r="AN160" s="81">
        <f t="shared" si="182"/>
        <v>1332.458766</v>
      </c>
      <c r="AO160" s="81">
        <f t="shared" si="182"/>
        <v>2249.842673</v>
      </c>
      <c r="AP160" s="81">
        <f t="shared" si="182"/>
        <v>1521.453293</v>
      </c>
      <c r="AQ160" s="81">
        <f t="shared" si="182"/>
        <v>1207.188514</v>
      </c>
      <c r="AR160" s="81">
        <f t="shared" si="182"/>
        <v>2209.485769</v>
      </c>
      <c r="AS160" s="81">
        <f t="shared" si="182"/>
        <v>1917.754482</v>
      </c>
      <c r="AT160" s="81">
        <f t="shared" si="182"/>
        <v>2336.470627</v>
      </c>
      <c r="AU160" s="81">
        <f t="shared" si="182"/>
        <v>2245.808389</v>
      </c>
      <c r="AV160" s="81">
        <f t="shared" si="182"/>
        <v>1958.014047</v>
      </c>
      <c r="AW160" s="81">
        <f t="shared" si="182"/>
        <v>1015.463624</v>
      </c>
      <c r="AX160" s="81">
        <f t="shared" si="182"/>
        <v>2205.116746</v>
      </c>
      <c r="AY160" s="81">
        <f t="shared" si="182"/>
        <v>1335.441433</v>
      </c>
      <c r="AZ160" s="81">
        <f t="shared" si="182"/>
        <v>2316.469488</v>
      </c>
      <c r="BA160" s="81">
        <f t="shared" si="182"/>
        <v>2137.903665</v>
      </c>
      <c r="BB160" s="81">
        <f t="shared" si="182"/>
        <v>648.326675</v>
      </c>
      <c r="BC160" s="81">
        <f t="shared" si="182"/>
        <v>768.9760492</v>
      </c>
      <c r="BD160" s="81">
        <f t="shared" si="182"/>
        <v>1690.538553</v>
      </c>
      <c r="BE160" s="81" t="str">
        <f t="shared" si="182"/>
        <v>#N/A</v>
      </c>
      <c r="BF160" s="81" t="str">
        <f t="shared" si="182"/>
        <v>#N/A</v>
      </c>
      <c r="BG160" s="81" t="str">
        <f t="shared" si="182"/>
        <v>#N/A</v>
      </c>
      <c r="BH160" s="81" t="str">
        <f t="shared" si="182"/>
        <v>#N/A</v>
      </c>
      <c r="BI160" s="82">
        <f t="shared" si="2"/>
        <v>1724.690977</v>
      </c>
    </row>
    <row r="161">
      <c r="A161" s="6"/>
      <c r="B161" s="97"/>
      <c r="C161" s="98"/>
      <c r="D161" s="98"/>
      <c r="E161" s="98"/>
      <c r="F161" s="99"/>
      <c r="G161" s="87"/>
      <c r="H161" s="87" t="b">
        <f t="shared" si="3"/>
        <v>0</v>
      </c>
      <c r="I161" s="87" t="b">
        <f>if(iferror(match(B161,'Osallistujat ja seuranta'!$C$5:$C$24,0),0)&gt;0,TRUE,FALSE)</f>
        <v>0</v>
      </c>
      <c r="J161" s="87" t="b">
        <f>if(iferror(match(C161,'Osallistujat ja seuranta'!$C$5:$C$99,0),0)&gt;0,TRUE,FALSE)</f>
        <v>0</v>
      </c>
      <c r="K161" s="87" t="b">
        <f t="shared" si="4"/>
        <v>0</v>
      </c>
      <c r="L161" s="87" t="b">
        <f t="shared" si="5"/>
        <v>1</v>
      </c>
      <c r="M161" s="87" t="b">
        <f t="shared" si="6"/>
        <v>0</v>
      </c>
      <c r="N161" s="88" t="str">
        <f t="shared" si="7"/>
        <v/>
      </c>
      <c r="O161" s="89" t="str">
        <f t="shared" si="69"/>
        <v/>
      </c>
      <c r="P161" s="89" t="str">
        <f t="shared" si="70"/>
        <v/>
      </c>
      <c r="Q161" s="90" t="str">
        <f t="shared" si="10"/>
        <v/>
      </c>
      <c r="R161" s="88" t="str">
        <f t="shared" si="11"/>
        <v/>
      </c>
      <c r="S161" s="88">
        <f t="shared" si="12"/>
        <v>1</v>
      </c>
      <c r="T161" s="88">
        <f t="shared" si="13"/>
        <v>-56.71174423</v>
      </c>
      <c r="U161" s="88">
        <f t="shared" si="14"/>
        <v>-56.71174423</v>
      </c>
      <c r="V161" s="91" t="str">
        <f t="shared" si="15"/>
        <v/>
      </c>
      <c r="W161" s="92">
        <f t="shared" si="16"/>
        <v>88.71035368</v>
      </c>
      <c r="X161" s="92">
        <f t="shared" si="17"/>
        <v>5.75</v>
      </c>
      <c r="Y161" s="92" t="str">
        <f>if(N161=1,(W161*(S161-V161))*'Säännöt ja ohjeet'!$B$54+X161,"")</f>
        <v/>
      </c>
      <c r="Z161" s="92">
        <f t="shared" si="18"/>
        <v>0</v>
      </c>
      <c r="AA161" s="92">
        <f t="shared" si="19"/>
        <v>1</v>
      </c>
      <c r="AB161" s="92">
        <f t="shared" si="20"/>
        <v>88.71035368</v>
      </c>
      <c r="AC161" s="92">
        <f t="shared" si="21"/>
        <v>5.75</v>
      </c>
      <c r="AD161" s="92" t="str">
        <f>if(N161=1,(AB161*(Z161-AA161))*'Säännöt ja ohjeet'!$B$54+AC161,"")</f>
        <v/>
      </c>
      <c r="AE161" s="93">
        <f t="shared" si="22"/>
        <v>11</v>
      </c>
      <c r="AF161" s="93">
        <f t="shared" si="23"/>
        <v>11</v>
      </c>
      <c r="AG161" s="6"/>
      <c r="AH161" s="62"/>
      <c r="AI161" s="81">
        <f t="shared" ref="AI161:BH161" si="183">if($B161=AI$3,AI160+$Y161,if($C161=AI$3,AI160+$AD161,AI160))</f>
        <v>1204.770186</v>
      </c>
      <c r="AJ161" s="81">
        <f t="shared" si="183"/>
        <v>1881.730221</v>
      </c>
      <c r="AK161" s="81">
        <f t="shared" si="183"/>
        <v>2384.202354</v>
      </c>
      <c r="AL161" s="81">
        <f t="shared" si="183"/>
        <v>1704.139133</v>
      </c>
      <c r="AM161" s="81">
        <f t="shared" si="183"/>
        <v>1671.646801</v>
      </c>
      <c r="AN161" s="81">
        <f t="shared" si="183"/>
        <v>1332.458766</v>
      </c>
      <c r="AO161" s="81">
        <f t="shared" si="183"/>
        <v>2249.842673</v>
      </c>
      <c r="AP161" s="81">
        <f t="shared" si="183"/>
        <v>1521.453293</v>
      </c>
      <c r="AQ161" s="81">
        <f t="shared" si="183"/>
        <v>1207.188514</v>
      </c>
      <c r="AR161" s="81">
        <f t="shared" si="183"/>
        <v>2209.485769</v>
      </c>
      <c r="AS161" s="81">
        <f t="shared" si="183"/>
        <v>1917.754482</v>
      </c>
      <c r="AT161" s="81">
        <f t="shared" si="183"/>
        <v>2336.470627</v>
      </c>
      <c r="AU161" s="81">
        <f t="shared" si="183"/>
        <v>2245.808389</v>
      </c>
      <c r="AV161" s="81">
        <f t="shared" si="183"/>
        <v>1958.014047</v>
      </c>
      <c r="AW161" s="81">
        <f t="shared" si="183"/>
        <v>1015.463624</v>
      </c>
      <c r="AX161" s="81">
        <f t="shared" si="183"/>
        <v>2205.116746</v>
      </c>
      <c r="AY161" s="81">
        <f t="shared" si="183"/>
        <v>1335.441433</v>
      </c>
      <c r="AZ161" s="81">
        <f t="shared" si="183"/>
        <v>2316.469488</v>
      </c>
      <c r="BA161" s="81">
        <f t="shared" si="183"/>
        <v>2137.903665</v>
      </c>
      <c r="BB161" s="81">
        <f t="shared" si="183"/>
        <v>648.326675</v>
      </c>
      <c r="BC161" s="81">
        <f t="shared" si="183"/>
        <v>768.9760492</v>
      </c>
      <c r="BD161" s="81">
        <f t="shared" si="183"/>
        <v>1690.538553</v>
      </c>
      <c r="BE161" s="81" t="str">
        <f t="shared" si="183"/>
        <v>#N/A</v>
      </c>
      <c r="BF161" s="81" t="str">
        <f t="shared" si="183"/>
        <v>#N/A</v>
      </c>
      <c r="BG161" s="81" t="str">
        <f t="shared" si="183"/>
        <v>#N/A</v>
      </c>
      <c r="BH161" s="81" t="str">
        <f t="shared" si="183"/>
        <v>#N/A</v>
      </c>
      <c r="BI161" s="82">
        <f t="shared" si="2"/>
        <v>1724.690977</v>
      </c>
    </row>
    <row r="162">
      <c r="A162" s="6"/>
      <c r="B162" s="97"/>
      <c r="C162" s="98"/>
      <c r="D162" s="98"/>
      <c r="E162" s="98"/>
      <c r="F162" s="99"/>
      <c r="G162" s="87"/>
      <c r="H162" s="87" t="b">
        <f t="shared" si="3"/>
        <v>0</v>
      </c>
      <c r="I162" s="87" t="b">
        <f>if(iferror(match(B162,'Osallistujat ja seuranta'!$C$5:$C$24,0),0)&gt;0,TRUE,FALSE)</f>
        <v>0</v>
      </c>
      <c r="J162" s="87" t="b">
        <f>if(iferror(match(C162,'Osallistujat ja seuranta'!$C$5:$C$99,0),0)&gt;0,TRUE,FALSE)</f>
        <v>0</v>
      </c>
      <c r="K162" s="87" t="b">
        <f t="shared" si="4"/>
        <v>0</v>
      </c>
      <c r="L162" s="87" t="b">
        <f t="shared" si="5"/>
        <v>1</v>
      </c>
      <c r="M162" s="87" t="b">
        <f t="shared" si="6"/>
        <v>0</v>
      </c>
      <c r="N162" s="88" t="str">
        <f t="shared" si="7"/>
        <v/>
      </c>
      <c r="O162" s="89" t="str">
        <f t="shared" si="69"/>
        <v/>
      </c>
      <c r="P162" s="89" t="str">
        <f t="shared" si="70"/>
        <v/>
      </c>
      <c r="Q162" s="90" t="str">
        <f t="shared" si="10"/>
        <v/>
      </c>
      <c r="R162" s="88" t="str">
        <f t="shared" si="11"/>
        <v/>
      </c>
      <c r="S162" s="88">
        <f t="shared" si="12"/>
        <v>1</v>
      </c>
      <c r="T162" s="88">
        <f t="shared" si="13"/>
        <v>-56.71174423</v>
      </c>
      <c r="U162" s="88">
        <f t="shared" si="14"/>
        <v>-56.71174423</v>
      </c>
      <c r="V162" s="91" t="str">
        <f t="shared" si="15"/>
        <v/>
      </c>
      <c r="W162" s="92">
        <f t="shared" si="16"/>
        <v>88.71035368</v>
      </c>
      <c r="X162" s="92">
        <f t="shared" si="17"/>
        <v>5.75</v>
      </c>
      <c r="Y162" s="92" t="str">
        <f>if(N162=1,(W162*(S162-V162))*'Säännöt ja ohjeet'!$B$54+X162,"")</f>
        <v/>
      </c>
      <c r="Z162" s="92">
        <f t="shared" si="18"/>
        <v>0</v>
      </c>
      <c r="AA162" s="92">
        <f t="shared" si="19"/>
        <v>1</v>
      </c>
      <c r="AB162" s="92">
        <f t="shared" si="20"/>
        <v>88.71035368</v>
      </c>
      <c r="AC162" s="92">
        <f t="shared" si="21"/>
        <v>5.75</v>
      </c>
      <c r="AD162" s="92" t="str">
        <f>if(N162=1,(AB162*(Z162-AA162))*'Säännöt ja ohjeet'!$B$54+AC162,"")</f>
        <v/>
      </c>
      <c r="AE162" s="93">
        <f t="shared" si="22"/>
        <v>11</v>
      </c>
      <c r="AF162" s="93">
        <f t="shared" si="23"/>
        <v>11</v>
      </c>
      <c r="AG162" s="6"/>
      <c r="AH162" s="62"/>
      <c r="AI162" s="81">
        <f t="shared" ref="AI162:BH162" si="184">if($B162=AI$3,AI161+$Y162,if($C162=AI$3,AI161+$AD162,AI161))</f>
        <v>1204.770186</v>
      </c>
      <c r="AJ162" s="81">
        <f t="shared" si="184"/>
        <v>1881.730221</v>
      </c>
      <c r="AK162" s="81">
        <f t="shared" si="184"/>
        <v>2384.202354</v>
      </c>
      <c r="AL162" s="81">
        <f t="shared" si="184"/>
        <v>1704.139133</v>
      </c>
      <c r="AM162" s="81">
        <f t="shared" si="184"/>
        <v>1671.646801</v>
      </c>
      <c r="AN162" s="81">
        <f t="shared" si="184"/>
        <v>1332.458766</v>
      </c>
      <c r="AO162" s="81">
        <f t="shared" si="184"/>
        <v>2249.842673</v>
      </c>
      <c r="AP162" s="81">
        <f t="shared" si="184"/>
        <v>1521.453293</v>
      </c>
      <c r="AQ162" s="81">
        <f t="shared" si="184"/>
        <v>1207.188514</v>
      </c>
      <c r="AR162" s="81">
        <f t="shared" si="184"/>
        <v>2209.485769</v>
      </c>
      <c r="AS162" s="81">
        <f t="shared" si="184"/>
        <v>1917.754482</v>
      </c>
      <c r="AT162" s="81">
        <f t="shared" si="184"/>
        <v>2336.470627</v>
      </c>
      <c r="AU162" s="81">
        <f t="shared" si="184"/>
        <v>2245.808389</v>
      </c>
      <c r="AV162" s="81">
        <f t="shared" si="184"/>
        <v>1958.014047</v>
      </c>
      <c r="AW162" s="81">
        <f t="shared" si="184"/>
        <v>1015.463624</v>
      </c>
      <c r="AX162" s="81">
        <f t="shared" si="184"/>
        <v>2205.116746</v>
      </c>
      <c r="AY162" s="81">
        <f t="shared" si="184"/>
        <v>1335.441433</v>
      </c>
      <c r="AZ162" s="81">
        <f t="shared" si="184"/>
        <v>2316.469488</v>
      </c>
      <c r="BA162" s="81">
        <f t="shared" si="184"/>
        <v>2137.903665</v>
      </c>
      <c r="BB162" s="81">
        <f t="shared" si="184"/>
        <v>648.326675</v>
      </c>
      <c r="BC162" s="81">
        <f t="shared" si="184"/>
        <v>768.9760492</v>
      </c>
      <c r="BD162" s="81">
        <f t="shared" si="184"/>
        <v>1690.538553</v>
      </c>
      <c r="BE162" s="81" t="str">
        <f t="shared" si="184"/>
        <v>#N/A</v>
      </c>
      <c r="BF162" s="81" t="str">
        <f t="shared" si="184"/>
        <v>#N/A</v>
      </c>
      <c r="BG162" s="81" t="str">
        <f t="shared" si="184"/>
        <v>#N/A</v>
      </c>
      <c r="BH162" s="81" t="str">
        <f t="shared" si="184"/>
        <v>#N/A</v>
      </c>
      <c r="BI162" s="82">
        <f t="shared" si="2"/>
        <v>1724.690977</v>
      </c>
    </row>
    <row r="163">
      <c r="A163" s="6"/>
      <c r="B163" s="97"/>
      <c r="C163" s="98"/>
      <c r="D163" s="98"/>
      <c r="E163" s="98"/>
      <c r="F163" s="99"/>
      <c r="G163" s="87"/>
      <c r="H163" s="87" t="b">
        <f t="shared" si="3"/>
        <v>0</v>
      </c>
      <c r="I163" s="87" t="b">
        <f>if(iferror(match(B163,'Osallistujat ja seuranta'!$C$5:$C$24,0),0)&gt;0,TRUE,FALSE)</f>
        <v>0</v>
      </c>
      <c r="J163" s="87" t="b">
        <f>if(iferror(match(C163,'Osallistujat ja seuranta'!$C$5:$C$99,0),0)&gt;0,TRUE,FALSE)</f>
        <v>0</v>
      </c>
      <c r="K163" s="87" t="b">
        <f t="shared" si="4"/>
        <v>0</v>
      </c>
      <c r="L163" s="87" t="b">
        <f t="shared" si="5"/>
        <v>1</v>
      </c>
      <c r="M163" s="87" t="b">
        <f t="shared" si="6"/>
        <v>0</v>
      </c>
      <c r="N163" s="88" t="str">
        <f t="shared" si="7"/>
        <v/>
      </c>
      <c r="O163" s="89" t="str">
        <f t="shared" si="69"/>
        <v/>
      </c>
      <c r="P163" s="89" t="str">
        <f t="shared" si="70"/>
        <v/>
      </c>
      <c r="Q163" s="90" t="str">
        <f t="shared" si="10"/>
        <v/>
      </c>
      <c r="R163" s="88" t="str">
        <f t="shared" si="11"/>
        <v/>
      </c>
      <c r="S163" s="88">
        <f t="shared" si="12"/>
        <v>1</v>
      </c>
      <c r="T163" s="88">
        <f t="shared" si="13"/>
        <v>-56.71174423</v>
      </c>
      <c r="U163" s="88">
        <f t="shared" si="14"/>
        <v>-56.71174423</v>
      </c>
      <c r="V163" s="91" t="str">
        <f t="shared" si="15"/>
        <v/>
      </c>
      <c r="W163" s="92">
        <f t="shared" si="16"/>
        <v>88.71035368</v>
      </c>
      <c r="X163" s="92">
        <f t="shared" si="17"/>
        <v>5.75</v>
      </c>
      <c r="Y163" s="92" t="str">
        <f>if(N163=1,(W163*(S163-V163))*'Säännöt ja ohjeet'!$B$54+X163,"")</f>
        <v/>
      </c>
      <c r="Z163" s="92">
        <f t="shared" si="18"/>
        <v>0</v>
      </c>
      <c r="AA163" s="92">
        <f t="shared" si="19"/>
        <v>1</v>
      </c>
      <c r="AB163" s="92">
        <f t="shared" si="20"/>
        <v>88.71035368</v>
      </c>
      <c r="AC163" s="92">
        <f t="shared" si="21"/>
        <v>5.75</v>
      </c>
      <c r="AD163" s="92" t="str">
        <f>if(N163=1,(AB163*(Z163-AA163))*'Säännöt ja ohjeet'!$B$54+AC163,"")</f>
        <v/>
      </c>
      <c r="AE163" s="93">
        <f t="shared" si="22"/>
        <v>11</v>
      </c>
      <c r="AF163" s="93">
        <f t="shared" si="23"/>
        <v>11</v>
      </c>
      <c r="AG163" s="6"/>
      <c r="AH163" s="62"/>
      <c r="AI163" s="81">
        <f t="shared" ref="AI163:BH163" si="185">if($B163=AI$3,AI162+$Y163,if($C163=AI$3,AI162+$AD163,AI162))</f>
        <v>1204.770186</v>
      </c>
      <c r="AJ163" s="81">
        <f t="shared" si="185"/>
        <v>1881.730221</v>
      </c>
      <c r="AK163" s="81">
        <f t="shared" si="185"/>
        <v>2384.202354</v>
      </c>
      <c r="AL163" s="81">
        <f t="shared" si="185"/>
        <v>1704.139133</v>
      </c>
      <c r="AM163" s="81">
        <f t="shared" si="185"/>
        <v>1671.646801</v>
      </c>
      <c r="AN163" s="81">
        <f t="shared" si="185"/>
        <v>1332.458766</v>
      </c>
      <c r="AO163" s="81">
        <f t="shared" si="185"/>
        <v>2249.842673</v>
      </c>
      <c r="AP163" s="81">
        <f t="shared" si="185"/>
        <v>1521.453293</v>
      </c>
      <c r="AQ163" s="81">
        <f t="shared" si="185"/>
        <v>1207.188514</v>
      </c>
      <c r="AR163" s="81">
        <f t="shared" si="185"/>
        <v>2209.485769</v>
      </c>
      <c r="AS163" s="81">
        <f t="shared" si="185"/>
        <v>1917.754482</v>
      </c>
      <c r="AT163" s="81">
        <f t="shared" si="185"/>
        <v>2336.470627</v>
      </c>
      <c r="AU163" s="81">
        <f t="shared" si="185"/>
        <v>2245.808389</v>
      </c>
      <c r="AV163" s="81">
        <f t="shared" si="185"/>
        <v>1958.014047</v>
      </c>
      <c r="AW163" s="81">
        <f t="shared" si="185"/>
        <v>1015.463624</v>
      </c>
      <c r="AX163" s="81">
        <f t="shared" si="185"/>
        <v>2205.116746</v>
      </c>
      <c r="AY163" s="81">
        <f t="shared" si="185"/>
        <v>1335.441433</v>
      </c>
      <c r="AZ163" s="81">
        <f t="shared" si="185"/>
        <v>2316.469488</v>
      </c>
      <c r="BA163" s="81">
        <f t="shared" si="185"/>
        <v>2137.903665</v>
      </c>
      <c r="BB163" s="81">
        <f t="shared" si="185"/>
        <v>648.326675</v>
      </c>
      <c r="BC163" s="81">
        <f t="shared" si="185"/>
        <v>768.9760492</v>
      </c>
      <c r="BD163" s="81">
        <f t="shared" si="185"/>
        <v>1690.538553</v>
      </c>
      <c r="BE163" s="81" t="str">
        <f t="shared" si="185"/>
        <v>#N/A</v>
      </c>
      <c r="BF163" s="81" t="str">
        <f t="shared" si="185"/>
        <v>#N/A</v>
      </c>
      <c r="BG163" s="81" t="str">
        <f t="shared" si="185"/>
        <v>#N/A</v>
      </c>
      <c r="BH163" s="81" t="str">
        <f t="shared" si="185"/>
        <v>#N/A</v>
      </c>
      <c r="BI163" s="82">
        <f t="shared" si="2"/>
        <v>1724.690977</v>
      </c>
    </row>
    <row r="164">
      <c r="A164" s="6"/>
      <c r="B164" s="97"/>
      <c r="C164" s="98"/>
      <c r="D164" s="98"/>
      <c r="E164" s="98"/>
      <c r="F164" s="99"/>
      <c r="G164" s="87"/>
      <c r="H164" s="87" t="b">
        <f t="shared" si="3"/>
        <v>0</v>
      </c>
      <c r="I164" s="87" t="b">
        <f>if(iferror(match(B164,'Osallistujat ja seuranta'!$C$5:$C$24,0),0)&gt;0,TRUE,FALSE)</f>
        <v>0</v>
      </c>
      <c r="J164" s="87" t="b">
        <f>if(iferror(match(C164,'Osallistujat ja seuranta'!$C$5:$C$99,0),0)&gt;0,TRUE,FALSE)</f>
        <v>0</v>
      </c>
      <c r="K164" s="87" t="b">
        <f t="shared" si="4"/>
        <v>0</v>
      </c>
      <c r="L164" s="87" t="b">
        <f t="shared" si="5"/>
        <v>1</v>
      </c>
      <c r="M164" s="87" t="b">
        <f t="shared" si="6"/>
        <v>0</v>
      </c>
      <c r="N164" s="88" t="str">
        <f t="shared" si="7"/>
        <v/>
      </c>
      <c r="O164" s="89" t="str">
        <f t="shared" si="69"/>
        <v/>
      </c>
      <c r="P164" s="89" t="str">
        <f t="shared" si="70"/>
        <v/>
      </c>
      <c r="Q164" s="90" t="str">
        <f t="shared" si="10"/>
        <v/>
      </c>
      <c r="R164" s="88" t="str">
        <f t="shared" si="11"/>
        <v/>
      </c>
      <c r="S164" s="88">
        <f t="shared" si="12"/>
        <v>1</v>
      </c>
      <c r="T164" s="88">
        <f t="shared" si="13"/>
        <v>-56.71174423</v>
      </c>
      <c r="U164" s="88">
        <f t="shared" si="14"/>
        <v>-56.71174423</v>
      </c>
      <c r="V164" s="91" t="str">
        <f t="shared" si="15"/>
        <v/>
      </c>
      <c r="W164" s="92">
        <f t="shared" si="16"/>
        <v>88.71035368</v>
      </c>
      <c r="X164" s="92">
        <f t="shared" si="17"/>
        <v>5.75</v>
      </c>
      <c r="Y164" s="92" t="str">
        <f>if(N164=1,(W164*(S164-V164))*'Säännöt ja ohjeet'!$B$54+X164,"")</f>
        <v/>
      </c>
      <c r="Z164" s="92">
        <f t="shared" si="18"/>
        <v>0</v>
      </c>
      <c r="AA164" s="92">
        <f t="shared" si="19"/>
        <v>1</v>
      </c>
      <c r="AB164" s="92">
        <f t="shared" si="20"/>
        <v>88.71035368</v>
      </c>
      <c r="AC164" s="92">
        <f t="shared" si="21"/>
        <v>5.75</v>
      </c>
      <c r="AD164" s="92" t="str">
        <f>if(N164=1,(AB164*(Z164-AA164))*'Säännöt ja ohjeet'!$B$54+AC164,"")</f>
        <v/>
      </c>
      <c r="AE164" s="93">
        <f t="shared" si="22"/>
        <v>11</v>
      </c>
      <c r="AF164" s="93">
        <f t="shared" si="23"/>
        <v>11</v>
      </c>
      <c r="AG164" s="6"/>
      <c r="AH164" s="62"/>
      <c r="AI164" s="81">
        <f t="shared" ref="AI164:BH164" si="186">if($B164=AI$3,AI163+$Y164,if($C164=AI$3,AI163+$AD164,AI163))</f>
        <v>1204.770186</v>
      </c>
      <c r="AJ164" s="81">
        <f t="shared" si="186"/>
        <v>1881.730221</v>
      </c>
      <c r="AK164" s="81">
        <f t="shared" si="186"/>
        <v>2384.202354</v>
      </c>
      <c r="AL164" s="81">
        <f t="shared" si="186"/>
        <v>1704.139133</v>
      </c>
      <c r="AM164" s="81">
        <f t="shared" si="186"/>
        <v>1671.646801</v>
      </c>
      <c r="AN164" s="81">
        <f t="shared" si="186"/>
        <v>1332.458766</v>
      </c>
      <c r="AO164" s="81">
        <f t="shared" si="186"/>
        <v>2249.842673</v>
      </c>
      <c r="AP164" s="81">
        <f t="shared" si="186"/>
        <v>1521.453293</v>
      </c>
      <c r="AQ164" s="81">
        <f t="shared" si="186"/>
        <v>1207.188514</v>
      </c>
      <c r="AR164" s="81">
        <f t="shared" si="186"/>
        <v>2209.485769</v>
      </c>
      <c r="AS164" s="81">
        <f t="shared" si="186"/>
        <v>1917.754482</v>
      </c>
      <c r="AT164" s="81">
        <f t="shared" si="186"/>
        <v>2336.470627</v>
      </c>
      <c r="AU164" s="81">
        <f t="shared" si="186"/>
        <v>2245.808389</v>
      </c>
      <c r="AV164" s="81">
        <f t="shared" si="186"/>
        <v>1958.014047</v>
      </c>
      <c r="AW164" s="81">
        <f t="shared" si="186"/>
        <v>1015.463624</v>
      </c>
      <c r="AX164" s="81">
        <f t="shared" si="186"/>
        <v>2205.116746</v>
      </c>
      <c r="AY164" s="81">
        <f t="shared" si="186"/>
        <v>1335.441433</v>
      </c>
      <c r="AZ164" s="81">
        <f t="shared" si="186"/>
        <v>2316.469488</v>
      </c>
      <c r="BA164" s="81">
        <f t="shared" si="186"/>
        <v>2137.903665</v>
      </c>
      <c r="BB164" s="81">
        <f t="shared" si="186"/>
        <v>648.326675</v>
      </c>
      <c r="BC164" s="81">
        <f t="shared" si="186"/>
        <v>768.9760492</v>
      </c>
      <c r="BD164" s="81">
        <f t="shared" si="186"/>
        <v>1690.538553</v>
      </c>
      <c r="BE164" s="81" t="str">
        <f t="shared" si="186"/>
        <v>#N/A</v>
      </c>
      <c r="BF164" s="81" t="str">
        <f t="shared" si="186"/>
        <v>#N/A</v>
      </c>
      <c r="BG164" s="81" t="str">
        <f t="shared" si="186"/>
        <v>#N/A</v>
      </c>
      <c r="BH164" s="81" t="str">
        <f t="shared" si="186"/>
        <v>#N/A</v>
      </c>
      <c r="BI164" s="82">
        <f t="shared" si="2"/>
        <v>1724.690977</v>
      </c>
    </row>
    <row r="165">
      <c r="A165" s="6"/>
      <c r="B165" s="97"/>
      <c r="C165" s="98"/>
      <c r="D165" s="98"/>
      <c r="E165" s="98"/>
      <c r="F165" s="99"/>
      <c r="G165" s="87"/>
      <c r="H165" s="87" t="b">
        <f t="shared" si="3"/>
        <v>0</v>
      </c>
      <c r="I165" s="87" t="b">
        <f>if(iferror(match(B165,'Osallistujat ja seuranta'!$C$5:$C$24,0),0)&gt;0,TRUE,FALSE)</f>
        <v>0</v>
      </c>
      <c r="J165" s="87" t="b">
        <f>if(iferror(match(C165,'Osallistujat ja seuranta'!$C$5:$C$99,0),0)&gt;0,TRUE,FALSE)</f>
        <v>0</v>
      </c>
      <c r="K165" s="87" t="b">
        <f t="shared" si="4"/>
        <v>0</v>
      </c>
      <c r="L165" s="87" t="b">
        <f t="shared" si="5"/>
        <v>1</v>
      </c>
      <c r="M165" s="87" t="b">
        <f t="shared" si="6"/>
        <v>0</v>
      </c>
      <c r="N165" s="88" t="str">
        <f t="shared" si="7"/>
        <v/>
      </c>
      <c r="O165" s="89" t="str">
        <f t="shared" si="69"/>
        <v/>
      </c>
      <c r="P165" s="89" t="str">
        <f t="shared" si="70"/>
        <v/>
      </c>
      <c r="Q165" s="90" t="str">
        <f t="shared" si="10"/>
        <v/>
      </c>
      <c r="R165" s="88" t="str">
        <f t="shared" si="11"/>
        <v/>
      </c>
      <c r="S165" s="88">
        <f t="shared" si="12"/>
        <v>1</v>
      </c>
      <c r="T165" s="88">
        <f t="shared" si="13"/>
        <v>-56.71174423</v>
      </c>
      <c r="U165" s="88">
        <f t="shared" si="14"/>
        <v>-56.71174423</v>
      </c>
      <c r="V165" s="91" t="str">
        <f t="shared" si="15"/>
        <v/>
      </c>
      <c r="W165" s="92">
        <f t="shared" si="16"/>
        <v>88.71035368</v>
      </c>
      <c r="X165" s="92">
        <f t="shared" si="17"/>
        <v>5.75</v>
      </c>
      <c r="Y165" s="92" t="str">
        <f>if(N165=1,(W165*(S165-V165))*'Säännöt ja ohjeet'!$B$54+X165,"")</f>
        <v/>
      </c>
      <c r="Z165" s="92">
        <f t="shared" si="18"/>
        <v>0</v>
      </c>
      <c r="AA165" s="92">
        <f t="shared" si="19"/>
        <v>1</v>
      </c>
      <c r="AB165" s="92">
        <f t="shared" si="20"/>
        <v>88.71035368</v>
      </c>
      <c r="AC165" s="92">
        <f t="shared" si="21"/>
        <v>5.75</v>
      </c>
      <c r="AD165" s="92" t="str">
        <f>if(N165=1,(AB165*(Z165-AA165))*'Säännöt ja ohjeet'!$B$54+AC165,"")</f>
        <v/>
      </c>
      <c r="AE165" s="93">
        <f t="shared" si="22"/>
        <v>11</v>
      </c>
      <c r="AF165" s="93">
        <f t="shared" si="23"/>
        <v>11</v>
      </c>
      <c r="AG165" s="6"/>
      <c r="AH165" s="62"/>
      <c r="AI165" s="81">
        <f t="shared" ref="AI165:BH165" si="187">if($B165=AI$3,AI164+$Y165,if($C165=AI$3,AI164+$AD165,AI164))</f>
        <v>1204.770186</v>
      </c>
      <c r="AJ165" s="81">
        <f t="shared" si="187"/>
        <v>1881.730221</v>
      </c>
      <c r="AK165" s="81">
        <f t="shared" si="187"/>
        <v>2384.202354</v>
      </c>
      <c r="AL165" s="81">
        <f t="shared" si="187"/>
        <v>1704.139133</v>
      </c>
      <c r="AM165" s="81">
        <f t="shared" si="187"/>
        <v>1671.646801</v>
      </c>
      <c r="AN165" s="81">
        <f t="shared" si="187"/>
        <v>1332.458766</v>
      </c>
      <c r="AO165" s="81">
        <f t="shared" si="187"/>
        <v>2249.842673</v>
      </c>
      <c r="AP165" s="81">
        <f t="shared" si="187"/>
        <v>1521.453293</v>
      </c>
      <c r="AQ165" s="81">
        <f t="shared" si="187"/>
        <v>1207.188514</v>
      </c>
      <c r="AR165" s="81">
        <f t="shared" si="187"/>
        <v>2209.485769</v>
      </c>
      <c r="AS165" s="81">
        <f t="shared" si="187"/>
        <v>1917.754482</v>
      </c>
      <c r="AT165" s="81">
        <f t="shared" si="187"/>
        <v>2336.470627</v>
      </c>
      <c r="AU165" s="81">
        <f t="shared" si="187"/>
        <v>2245.808389</v>
      </c>
      <c r="AV165" s="81">
        <f t="shared" si="187"/>
        <v>1958.014047</v>
      </c>
      <c r="AW165" s="81">
        <f t="shared" si="187"/>
        <v>1015.463624</v>
      </c>
      <c r="AX165" s="81">
        <f t="shared" si="187"/>
        <v>2205.116746</v>
      </c>
      <c r="AY165" s="81">
        <f t="shared" si="187"/>
        <v>1335.441433</v>
      </c>
      <c r="AZ165" s="81">
        <f t="shared" si="187"/>
        <v>2316.469488</v>
      </c>
      <c r="BA165" s="81">
        <f t="shared" si="187"/>
        <v>2137.903665</v>
      </c>
      <c r="BB165" s="81">
        <f t="shared" si="187"/>
        <v>648.326675</v>
      </c>
      <c r="BC165" s="81">
        <f t="shared" si="187"/>
        <v>768.9760492</v>
      </c>
      <c r="BD165" s="81">
        <f t="shared" si="187"/>
        <v>1690.538553</v>
      </c>
      <c r="BE165" s="81" t="str">
        <f t="shared" si="187"/>
        <v>#N/A</v>
      </c>
      <c r="BF165" s="81" t="str">
        <f t="shared" si="187"/>
        <v>#N/A</v>
      </c>
      <c r="BG165" s="81" t="str">
        <f t="shared" si="187"/>
        <v>#N/A</v>
      </c>
      <c r="BH165" s="81" t="str">
        <f t="shared" si="187"/>
        <v>#N/A</v>
      </c>
      <c r="BI165" s="82">
        <f t="shared" si="2"/>
        <v>1724.690977</v>
      </c>
    </row>
    <row r="166">
      <c r="A166" s="6"/>
      <c r="B166" s="97"/>
      <c r="C166" s="98"/>
      <c r="D166" s="98"/>
      <c r="E166" s="98"/>
      <c r="F166" s="99"/>
      <c r="G166" s="87"/>
      <c r="H166" s="87" t="b">
        <f t="shared" si="3"/>
        <v>0</v>
      </c>
      <c r="I166" s="87" t="b">
        <f>if(iferror(match(B166,'Osallistujat ja seuranta'!$C$5:$C$24,0),0)&gt;0,TRUE,FALSE)</f>
        <v>0</v>
      </c>
      <c r="J166" s="87" t="b">
        <f>if(iferror(match(C166,'Osallistujat ja seuranta'!$C$5:$C$99,0),0)&gt;0,TRUE,FALSE)</f>
        <v>0</v>
      </c>
      <c r="K166" s="87" t="b">
        <f t="shared" si="4"/>
        <v>0</v>
      </c>
      <c r="L166" s="87" t="b">
        <f t="shared" si="5"/>
        <v>1</v>
      </c>
      <c r="M166" s="87" t="b">
        <f t="shared" si="6"/>
        <v>0</v>
      </c>
      <c r="N166" s="88" t="str">
        <f t="shared" si="7"/>
        <v/>
      </c>
      <c r="O166" s="89" t="str">
        <f t="shared" si="69"/>
        <v/>
      </c>
      <c r="P166" s="89" t="str">
        <f t="shared" si="70"/>
        <v/>
      </c>
      <c r="Q166" s="90" t="str">
        <f t="shared" si="10"/>
        <v/>
      </c>
      <c r="R166" s="88" t="str">
        <f t="shared" si="11"/>
        <v/>
      </c>
      <c r="S166" s="88">
        <f t="shared" si="12"/>
        <v>1</v>
      </c>
      <c r="T166" s="88">
        <f t="shared" si="13"/>
        <v>-56.71174423</v>
      </c>
      <c r="U166" s="88">
        <f t="shared" si="14"/>
        <v>-56.71174423</v>
      </c>
      <c r="V166" s="91" t="str">
        <f t="shared" si="15"/>
        <v/>
      </c>
      <c r="W166" s="92">
        <f t="shared" si="16"/>
        <v>88.71035368</v>
      </c>
      <c r="X166" s="92">
        <f t="shared" si="17"/>
        <v>5.75</v>
      </c>
      <c r="Y166" s="92" t="str">
        <f>if(N166=1,(W166*(S166-V166))*'Säännöt ja ohjeet'!$B$54+X166,"")</f>
        <v/>
      </c>
      <c r="Z166" s="92">
        <f t="shared" si="18"/>
        <v>0</v>
      </c>
      <c r="AA166" s="92">
        <f t="shared" si="19"/>
        <v>1</v>
      </c>
      <c r="AB166" s="92">
        <f t="shared" si="20"/>
        <v>88.71035368</v>
      </c>
      <c r="AC166" s="92">
        <f t="shared" si="21"/>
        <v>5.75</v>
      </c>
      <c r="AD166" s="92" t="str">
        <f>if(N166=1,(AB166*(Z166-AA166))*'Säännöt ja ohjeet'!$B$54+AC166,"")</f>
        <v/>
      </c>
      <c r="AE166" s="93">
        <f t="shared" si="22"/>
        <v>11</v>
      </c>
      <c r="AF166" s="93">
        <f t="shared" si="23"/>
        <v>11</v>
      </c>
      <c r="AG166" s="6"/>
      <c r="AH166" s="62"/>
      <c r="AI166" s="81">
        <f t="shared" ref="AI166:BH166" si="188">if($B166=AI$3,AI165+$Y166,if($C166=AI$3,AI165+$AD166,AI165))</f>
        <v>1204.770186</v>
      </c>
      <c r="AJ166" s="81">
        <f t="shared" si="188"/>
        <v>1881.730221</v>
      </c>
      <c r="AK166" s="81">
        <f t="shared" si="188"/>
        <v>2384.202354</v>
      </c>
      <c r="AL166" s="81">
        <f t="shared" si="188"/>
        <v>1704.139133</v>
      </c>
      <c r="AM166" s="81">
        <f t="shared" si="188"/>
        <v>1671.646801</v>
      </c>
      <c r="AN166" s="81">
        <f t="shared" si="188"/>
        <v>1332.458766</v>
      </c>
      <c r="AO166" s="81">
        <f t="shared" si="188"/>
        <v>2249.842673</v>
      </c>
      <c r="AP166" s="81">
        <f t="shared" si="188"/>
        <v>1521.453293</v>
      </c>
      <c r="AQ166" s="81">
        <f t="shared" si="188"/>
        <v>1207.188514</v>
      </c>
      <c r="AR166" s="81">
        <f t="shared" si="188"/>
        <v>2209.485769</v>
      </c>
      <c r="AS166" s="81">
        <f t="shared" si="188"/>
        <v>1917.754482</v>
      </c>
      <c r="AT166" s="81">
        <f t="shared" si="188"/>
        <v>2336.470627</v>
      </c>
      <c r="AU166" s="81">
        <f t="shared" si="188"/>
        <v>2245.808389</v>
      </c>
      <c r="AV166" s="81">
        <f t="shared" si="188"/>
        <v>1958.014047</v>
      </c>
      <c r="AW166" s="81">
        <f t="shared" si="188"/>
        <v>1015.463624</v>
      </c>
      <c r="AX166" s="81">
        <f t="shared" si="188"/>
        <v>2205.116746</v>
      </c>
      <c r="AY166" s="81">
        <f t="shared" si="188"/>
        <v>1335.441433</v>
      </c>
      <c r="AZ166" s="81">
        <f t="shared" si="188"/>
        <v>2316.469488</v>
      </c>
      <c r="BA166" s="81">
        <f t="shared" si="188"/>
        <v>2137.903665</v>
      </c>
      <c r="BB166" s="81">
        <f t="shared" si="188"/>
        <v>648.326675</v>
      </c>
      <c r="BC166" s="81">
        <f t="shared" si="188"/>
        <v>768.9760492</v>
      </c>
      <c r="BD166" s="81">
        <f t="shared" si="188"/>
        <v>1690.538553</v>
      </c>
      <c r="BE166" s="81" t="str">
        <f t="shared" si="188"/>
        <v>#N/A</v>
      </c>
      <c r="BF166" s="81" t="str">
        <f t="shared" si="188"/>
        <v>#N/A</v>
      </c>
      <c r="BG166" s="81" t="str">
        <f t="shared" si="188"/>
        <v>#N/A</v>
      </c>
      <c r="BH166" s="81" t="str">
        <f t="shared" si="188"/>
        <v>#N/A</v>
      </c>
      <c r="BI166" s="82">
        <f t="shared" si="2"/>
        <v>1724.690977</v>
      </c>
    </row>
    <row r="167">
      <c r="A167" s="6"/>
      <c r="B167" s="97"/>
      <c r="C167" s="98"/>
      <c r="D167" s="98"/>
      <c r="E167" s="98"/>
      <c r="F167" s="99"/>
      <c r="G167" s="87"/>
      <c r="H167" s="87" t="b">
        <f t="shared" si="3"/>
        <v>0</v>
      </c>
      <c r="I167" s="87" t="b">
        <f>if(iferror(match(B167,'Osallistujat ja seuranta'!$C$5:$C$24,0),0)&gt;0,TRUE,FALSE)</f>
        <v>0</v>
      </c>
      <c r="J167" s="87" t="b">
        <f>if(iferror(match(C167,'Osallistujat ja seuranta'!$C$5:$C$99,0),0)&gt;0,TRUE,FALSE)</f>
        <v>0</v>
      </c>
      <c r="K167" s="87" t="b">
        <f t="shared" si="4"/>
        <v>0</v>
      </c>
      <c r="L167" s="87" t="b">
        <f t="shared" si="5"/>
        <v>1</v>
      </c>
      <c r="M167" s="87" t="b">
        <f t="shared" si="6"/>
        <v>0</v>
      </c>
      <c r="N167" s="88" t="str">
        <f t="shared" si="7"/>
        <v/>
      </c>
      <c r="O167" s="89" t="str">
        <f t="shared" si="69"/>
        <v/>
      </c>
      <c r="P167" s="89" t="str">
        <f t="shared" si="70"/>
        <v/>
      </c>
      <c r="Q167" s="90" t="str">
        <f t="shared" si="10"/>
        <v/>
      </c>
      <c r="R167" s="88" t="str">
        <f t="shared" si="11"/>
        <v/>
      </c>
      <c r="S167" s="88">
        <f t="shared" si="12"/>
        <v>1</v>
      </c>
      <c r="T167" s="88">
        <f t="shared" si="13"/>
        <v>-56.71174423</v>
      </c>
      <c r="U167" s="88">
        <f t="shared" si="14"/>
        <v>-56.71174423</v>
      </c>
      <c r="V167" s="91" t="str">
        <f t="shared" si="15"/>
        <v/>
      </c>
      <c r="W167" s="92">
        <f t="shared" si="16"/>
        <v>88.71035368</v>
      </c>
      <c r="X167" s="92">
        <f t="shared" si="17"/>
        <v>5.75</v>
      </c>
      <c r="Y167" s="92" t="str">
        <f>if(N167=1,(W167*(S167-V167))*'Säännöt ja ohjeet'!$B$54+X167,"")</f>
        <v/>
      </c>
      <c r="Z167" s="92">
        <f t="shared" si="18"/>
        <v>0</v>
      </c>
      <c r="AA167" s="92">
        <f t="shared" si="19"/>
        <v>1</v>
      </c>
      <c r="AB167" s="92">
        <f t="shared" si="20"/>
        <v>88.71035368</v>
      </c>
      <c r="AC167" s="92">
        <f t="shared" si="21"/>
        <v>5.75</v>
      </c>
      <c r="AD167" s="92" t="str">
        <f>if(N167=1,(AB167*(Z167-AA167))*'Säännöt ja ohjeet'!$B$54+AC167,"")</f>
        <v/>
      </c>
      <c r="AE167" s="93">
        <f t="shared" si="22"/>
        <v>11</v>
      </c>
      <c r="AF167" s="93">
        <f t="shared" si="23"/>
        <v>11</v>
      </c>
      <c r="AG167" s="6"/>
      <c r="AH167" s="62"/>
      <c r="AI167" s="81">
        <f t="shared" ref="AI167:BH167" si="189">if($B167=AI$3,AI166+$Y167,if($C167=AI$3,AI166+$AD167,AI166))</f>
        <v>1204.770186</v>
      </c>
      <c r="AJ167" s="81">
        <f t="shared" si="189"/>
        <v>1881.730221</v>
      </c>
      <c r="AK167" s="81">
        <f t="shared" si="189"/>
        <v>2384.202354</v>
      </c>
      <c r="AL167" s="81">
        <f t="shared" si="189"/>
        <v>1704.139133</v>
      </c>
      <c r="AM167" s="81">
        <f t="shared" si="189"/>
        <v>1671.646801</v>
      </c>
      <c r="AN167" s="81">
        <f t="shared" si="189"/>
        <v>1332.458766</v>
      </c>
      <c r="AO167" s="81">
        <f t="shared" si="189"/>
        <v>2249.842673</v>
      </c>
      <c r="AP167" s="81">
        <f t="shared" si="189"/>
        <v>1521.453293</v>
      </c>
      <c r="AQ167" s="81">
        <f t="shared" si="189"/>
        <v>1207.188514</v>
      </c>
      <c r="AR167" s="81">
        <f t="shared" si="189"/>
        <v>2209.485769</v>
      </c>
      <c r="AS167" s="81">
        <f t="shared" si="189"/>
        <v>1917.754482</v>
      </c>
      <c r="AT167" s="81">
        <f t="shared" si="189"/>
        <v>2336.470627</v>
      </c>
      <c r="AU167" s="81">
        <f t="shared" si="189"/>
        <v>2245.808389</v>
      </c>
      <c r="AV167" s="81">
        <f t="shared" si="189"/>
        <v>1958.014047</v>
      </c>
      <c r="AW167" s="81">
        <f t="shared" si="189"/>
        <v>1015.463624</v>
      </c>
      <c r="AX167" s="81">
        <f t="shared" si="189"/>
        <v>2205.116746</v>
      </c>
      <c r="AY167" s="81">
        <f t="shared" si="189"/>
        <v>1335.441433</v>
      </c>
      <c r="AZ167" s="81">
        <f t="shared" si="189"/>
        <v>2316.469488</v>
      </c>
      <c r="BA167" s="81">
        <f t="shared" si="189"/>
        <v>2137.903665</v>
      </c>
      <c r="BB167" s="81">
        <f t="shared" si="189"/>
        <v>648.326675</v>
      </c>
      <c r="BC167" s="81">
        <f t="shared" si="189"/>
        <v>768.9760492</v>
      </c>
      <c r="BD167" s="81">
        <f t="shared" si="189"/>
        <v>1690.538553</v>
      </c>
      <c r="BE167" s="81" t="str">
        <f t="shared" si="189"/>
        <v>#N/A</v>
      </c>
      <c r="BF167" s="81" t="str">
        <f t="shared" si="189"/>
        <v>#N/A</v>
      </c>
      <c r="BG167" s="81" t="str">
        <f t="shared" si="189"/>
        <v>#N/A</v>
      </c>
      <c r="BH167" s="81" t="str">
        <f t="shared" si="189"/>
        <v>#N/A</v>
      </c>
      <c r="BI167" s="82">
        <f t="shared" si="2"/>
        <v>1724.690977</v>
      </c>
    </row>
    <row r="168">
      <c r="A168" s="6"/>
      <c r="B168" s="97"/>
      <c r="C168" s="98"/>
      <c r="D168" s="98"/>
      <c r="E168" s="98"/>
      <c r="F168" s="99"/>
      <c r="G168" s="87"/>
      <c r="H168" s="87" t="b">
        <f t="shared" si="3"/>
        <v>0</v>
      </c>
      <c r="I168" s="87" t="b">
        <f>if(iferror(match(B168,'Osallistujat ja seuranta'!$C$5:$C$24,0),0)&gt;0,TRUE,FALSE)</f>
        <v>0</v>
      </c>
      <c r="J168" s="87" t="b">
        <f>if(iferror(match(C168,'Osallistujat ja seuranta'!$C$5:$C$99,0),0)&gt;0,TRUE,FALSE)</f>
        <v>0</v>
      </c>
      <c r="K168" s="87" t="b">
        <f t="shared" si="4"/>
        <v>0</v>
      </c>
      <c r="L168" s="87" t="b">
        <f t="shared" si="5"/>
        <v>1</v>
      </c>
      <c r="M168" s="87" t="b">
        <f t="shared" si="6"/>
        <v>0</v>
      </c>
      <c r="N168" s="88" t="str">
        <f t="shared" si="7"/>
        <v/>
      </c>
      <c r="O168" s="89" t="str">
        <f t="shared" si="69"/>
        <v/>
      </c>
      <c r="P168" s="89" t="str">
        <f t="shared" si="70"/>
        <v/>
      </c>
      <c r="Q168" s="90" t="str">
        <f t="shared" si="10"/>
        <v/>
      </c>
      <c r="R168" s="88" t="str">
        <f t="shared" si="11"/>
        <v/>
      </c>
      <c r="S168" s="88">
        <f t="shared" si="12"/>
        <v>1</v>
      </c>
      <c r="T168" s="88">
        <f t="shared" si="13"/>
        <v>-56.71174423</v>
      </c>
      <c r="U168" s="88">
        <f t="shared" si="14"/>
        <v>-56.71174423</v>
      </c>
      <c r="V168" s="91" t="str">
        <f t="shared" si="15"/>
        <v/>
      </c>
      <c r="W168" s="92">
        <f t="shared" si="16"/>
        <v>88.71035368</v>
      </c>
      <c r="X168" s="92">
        <f t="shared" si="17"/>
        <v>5.75</v>
      </c>
      <c r="Y168" s="92" t="str">
        <f>if(N168=1,(W168*(S168-V168))*'Säännöt ja ohjeet'!$B$54+X168,"")</f>
        <v/>
      </c>
      <c r="Z168" s="92">
        <f t="shared" si="18"/>
        <v>0</v>
      </c>
      <c r="AA168" s="92">
        <f t="shared" si="19"/>
        <v>1</v>
      </c>
      <c r="AB168" s="92">
        <f t="shared" si="20"/>
        <v>88.71035368</v>
      </c>
      <c r="AC168" s="92">
        <f t="shared" si="21"/>
        <v>5.75</v>
      </c>
      <c r="AD168" s="92" t="str">
        <f>if(N168=1,(AB168*(Z168-AA168))*'Säännöt ja ohjeet'!$B$54+AC168,"")</f>
        <v/>
      </c>
      <c r="AE168" s="93">
        <f t="shared" si="22"/>
        <v>11</v>
      </c>
      <c r="AF168" s="93">
        <f t="shared" si="23"/>
        <v>11</v>
      </c>
      <c r="AG168" s="6"/>
      <c r="AH168" s="62"/>
      <c r="AI168" s="81">
        <f t="shared" ref="AI168:BH168" si="190">if($B168=AI$3,AI167+$Y168,if($C168=AI$3,AI167+$AD168,AI167))</f>
        <v>1204.770186</v>
      </c>
      <c r="AJ168" s="81">
        <f t="shared" si="190"/>
        <v>1881.730221</v>
      </c>
      <c r="AK168" s="81">
        <f t="shared" si="190"/>
        <v>2384.202354</v>
      </c>
      <c r="AL168" s="81">
        <f t="shared" si="190"/>
        <v>1704.139133</v>
      </c>
      <c r="AM168" s="81">
        <f t="shared" si="190"/>
        <v>1671.646801</v>
      </c>
      <c r="AN168" s="81">
        <f t="shared" si="190"/>
        <v>1332.458766</v>
      </c>
      <c r="AO168" s="81">
        <f t="shared" si="190"/>
        <v>2249.842673</v>
      </c>
      <c r="AP168" s="81">
        <f t="shared" si="190"/>
        <v>1521.453293</v>
      </c>
      <c r="AQ168" s="81">
        <f t="shared" si="190"/>
        <v>1207.188514</v>
      </c>
      <c r="AR168" s="81">
        <f t="shared" si="190"/>
        <v>2209.485769</v>
      </c>
      <c r="AS168" s="81">
        <f t="shared" si="190"/>
        <v>1917.754482</v>
      </c>
      <c r="AT168" s="81">
        <f t="shared" si="190"/>
        <v>2336.470627</v>
      </c>
      <c r="AU168" s="81">
        <f t="shared" si="190"/>
        <v>2245.808389</v>
      </c>
      <c r="AV168" s="81">
        <f t="shared" si="190"/>
        <v>1958.014047</v>
      </c>
      <c r="AW168" s="81">
        <f t="shared" si="190"/>
        <v>1015.463624</v>
      </c>
      <c r="AX168" s="81">
        <f t="shared" si="190"/>
        <v>2205.116746</v>
      </c>
      <c r="AY168" s="81">
        <f t="shared" si="190"/>
        <v>1335.441433</v>
      </c>
      <c r="AZ168" s="81">
        <f t="shared" si="190"/>
        <v>2316.469488</v>
      </c>
      <c r="BA168" s="81">
        <f t="shared" si="190"/>
        <v>2137.903665</v>
      </c>
      <c r="BB168" s="81">
        <f t="shared" si="190"/>
        <v>648.326675</v>
      </c>
      <c r="BC168" s="81">
        <f t="shared" si="190"/>
        <v>768.9760492</v>
      </c>
      <c r="BD168" s="81">
        <f t="shared" si="190"/>
        <v>1690.538553</v>
      </c>
      <c r="BE168" s="81" t="str">
        <f t="shared" si="190"/>
        <v>#N/A</v>
      </c>
      <c r="BF168" s="81" t="str">
        <f t="shared" si="190"/>
        <v>#N/A</v>
      </c>
      <c r="BG168" s="81" t="str">
        <f t="shared" si="190"/>
        <v>#N/A</v>
      </c>
      <c r="BH168" s="81" t="str">
        <f t="shared" si="190"/>
        <v>#N/A</v>
      </c>
      <c r="BI168" s="82">
        <f t="shared" si="2"/>
        <v>1724.690977</v>
      </c>
    </row>
    <row r="169">
      <c r="A169" s="6"/>
      <c r="B169" s="97"/>
      <c r="C169" s="98"/>
      <c r="D169" s="98"/>
      <c r="E169" s="98"/>
      <c r="F169" s="99"/>
      <c r="G169" s="87"/>
      <c r="H169" s="87" t="b">
        <f t="shared" si="3"/>
        <v>0</v>
      </c>
      <c r="I169" s="87" t="b">
        <f>if(iferror(match(B169,'Osallistujat ja seuranta'!$C$5:$C$24,0),0)&gt;0,TRUE,FALSE)</f>
        <v>0</v>
      </c>
      <c r="J169" s="87" t="b">
        <f>if(iferror(match(C169,'Osallistujat ja seuranta'!$C$5:$C$99,0),0)&gt;0,TRUE,FALSE)</f>
        <v>0</v>
      </c>
      <c r="K169" s="87" t="b">
        <f t="shared" si="4"/>
        <v>0</v>
      </c>
      <c r="L169" s="87" t="b">
        <f t="shared" si="5"/>
        <v>1</v>
      </c>
      <c r="M169" s="87" t="b">
        <f t="shared" si="6"/>
        <v>0</v>
      </c>
      <c r="N169" s="88" t="str">
        <f t="shared" si="7"/>
        <v/>
      </c>
      <c r="O169" s="89" t="str">
        <f t="shared" si="69"/>
        <v/>
      </c>
      <c r="P169" s="89" t="str">
        <f t="shared" si="70"/>
        <v/>
      </c>
      <c r="Q169" s="90" t="str">
        <f t="shared" si="10"/>
        <v/>
      </c>
      <c r="R169" s="88" t="str">
        <f t="shared" si="11"/>
        <v/>
      </c>
      <c r="S169" s="88">
        <f t="shared" si="12"/>
        <v>1</v>
      </c>
      <c r="T169" s="88">
        <f t="shared" si="13"/>
        <v>-56.71174423</v>
      </c>
      <c r="U169" s="88">
        <f t="shared" si="14"/>
        <v>-56.71174423</v>
      </c>
      <c r="V169" s="91" t="str">
        <f t="shared" si="15"/>
        <v/>
      </c>
      <c r="W169" s="92">
        <f t="shared" si="16"/>
        <v>88.71035368</v>
      </c>
      <c r="X169" s="92">
        <f t="shared" si="17"/>
        <v>5.75</v>
      </c>
      <c r="Y169" s="92" t="str">
        <f>if(N169=1,(W169*(S169-V169))*'Säännöt ja ohjeet'!$B$54+X169,"")</f>
        <v/>
      </c>
      <c r="Z169" s="92">
        <f t="shared" si="18"/>
        <v>0</v>
      </c>
      <c r="AA169" s="92">
        <f t="shared" si="19"/>
        <v>1</v>
      </c>
      <c r="AB169" s="92">
        <f t="shared" si="20"/>
        <v>88.71035368</v>
      </c>
      <c r="AC169" s="92">
        <f t="shared" si="21"/>
        <v>5.75</v>
      </c>
      <c r="AD169" s="92" t="str">
        <f>if(N169=1,(AB169*(Z169-AA169))*'Säännöt ja ohjeet'!$B$54+AC169,"")</f>
        <v/>
      </c>
      <c r="AE169" s="93">
        <f t="shared" si="22"/>
        <v>11</v>
      </c>
      <c r="AF169" s="93">
        <f t="shared" si="23"/>
        <v>11</v>
      </c>
      <c r="AG169" s="6"/>
      <c r="AH169" s="62"/>
      <c r="AI169" s="81">
        <f t="shared" ref="AI169:BH169" si="191">if($B169=AI$3,AI168+$Y169,if($C169=AI$3,AI168+$AD169,AI168))</f>
        <v>1204.770186</v>
      </c>
      <c r="AJ169" s="81">
        <f t="shared" si="191"/>
        <v>1881.730221</v>
      </c>
      <c r="AK169" s="81">
        <f t="shared" si="191"/>
        <v>2384.202354</v>
      </c>
      <c r="AL169" s="81">
        <f t="shared" si="191"/>
        <v>1704.139133</v>
      </c>
      <c r="AM169" s="81">
        <f t="shared" si="191"/>
        <v>1671.646801</v>
      </c>
      <c r="AN169" s="81">
        <f t="shared" si="191"/>
        <v>1332.458766</v>
      </c>
      <c r="AO169" s="81">
        <f t="shared" si="191"/>
        <v>2249.842673</v>
      </c>
      <c r="AP169" s="81">
        <f t="shared" si="191"/>
        <v>1521.453293</v>
      </c>
      <c r="AQ169" s="81">
        <f t="shared" si="191"/>
        <v>1207.188514</v>
      </c>
      <c r="AR169" s="81">
        <f t="shared" si="191"/>
        <v>2209.485769</v>
      </c>
      <c r="AS169" s="81">
        <f t="shared" si="191"/>
        <v>1917.754482</v>
      </c>
      <c r="AT169" s="81">
        <f t="shared" si="191"/>
        <v>2336.470627</v>
      </c>
      <c r="AU169" s="81">
        <f t="shared" si="191"/>
        <v>2245.808389</v>
      </c>
      <c r="AV169" s="81">
        <f t="shared" si="191"/>
        <v>1958.014047</v>
      </c>
      <c r="AW169" s="81">
        <f t="shared" si="191"/>
        <v>1015.463624</v>
      </c>
      <c r="AX169" s="81">
        <f t="shared" si="191"/>
        <v>2205.116746</v>
      </c>
      <c r="AY169" s="81">
        <f t="shared" si="191"/>
        <v>1335.441433</v>
      </c>
      <c r="AZ169" s="81">
        <f t="shared" si="191"/>
        <v>2316.469488</v>
      </c>
      <c r="BA169" s="81">
        <f t="shared" si="191"/>
        <v>2137.903665</v>
      </c>
      <c r="BB169" s="81">
        <f t="shared" si="191"/>
        <v>648.326675</v>
      </c>
      <c r="BC169" s="81">
        <f t="shared" si="191"/>
        <v>768.9760492</v>
      </c>
      <c r="BD169" s="81">
        <f t="shared" si="191"/>
        <v>1690.538553</v>
      </c>
      <c r="BE169" s="81" t="str">
        <f t="shared" si="191"/>
        <v>#N/A</v>
      </c>
      <c r="BF169" s="81" t="str">
        <f t="shared" si="191"/>
        <v>#N/A</v>
      </c>
      <c r="BG169" s="81" t="str">
        <f t="shared" si="191"/>
        <v>#N/A</v>
      </c>
      <c r="BH169" s="81" t="str">
        <f t="shared" si="191"/>
        <v>#N/A</v>
      </c>
      <c r="BI169" s="82">
        <f t="shared" si="2"/>
        <v>1724.690977</v>
      </c>
    </row>
    <row r="170">
      <c r="A170" s="6"/>
      <c r="B170" s="97"/>
      <c r="C170" s="98"/>
      <c r="D170" s="98"/>
      <c r="E170" s="98"/>
      <c r="F170" s="99"/>
      <c r="G170" s="87"/>
      <c r="H170" s="87" t="b">
        <f t="shared" si="3"/>
        <v>0</v>
      </c>
      <c r="I170" s="87" t="b">
        <f>if(iferror(match(B170,'Osallistujat ja seuranta'!$C$5:$C$24,0),0)&gt;0,TRUE,FALSE)</f>
        <v>0</v>
      </c>
      <c r="J170" s="87" t="b">
        <f>if(iferror(match(C170,'Osallistujat ja seuranta'!$C$5:$C$99,0),0)&gt;0,TRUE,FALSE)</f>
        <v>0</v>
      </c>
      <c r="K170" s="87" t="b">
        <f t="shared" si="4"/>
        <v>0</v>
      </c>
      <c r="L170" s="87" t="b">
        <f t="shared" si="5"/>
        <v>1</v>
      </c>
      <c r="M170" s="87" t="b">
        <f t="shared" si="6"/>
        <v>0</v>
      </c>
      <c r="N170" s="88" t="str">
        <f t="shared" si="7"/>
        <v/>
      </c>
      <c r="O170" s="89" t="str">
        <f t="shared" si="69"/>
        <v/>
      </c>
      <c r="P170" s="89" t="str">
        <f t="shared" si="70"/>
        <v/>
      </c>
      <c r="Q170" s="90" t="str">
        <f t="shared" si="10"/>
        <v/>
      </c>
      <c r="R170" s="88" t="str">
        <f t="shared" si="11"/>
        <v/>
      </c>
      <c r="S170" s="88">
        <f t="shared" si="12"/>
        <v>1</v>
      </c>
      <c r="T170" s="88">
        <f t="shared" si="13"/>
        <v>-56.71174423</v>
      </c>
      <c r="U170" s="88">
        <f t="shared" si="14"/>
        <v>-56.71174423</v>
      </c>
      <c r="V170" s="91" t="str">
        <f t="shared" si="15"/>
        <v/>
      </c>
      <c r="W170" s="92">
        <f t="shared" si="16"/>
        <v>88.71035368</v>
      </c>
      <c r="X170" s="92">
        <f t="shared" si="17"/>
        <v>5.75</v>
      </c>
      <c r="Y170" s="92" t="str">
        <f>if(N170=1,(W170*(S170-V170))*'Säännöt ja ohjeet'!$B$54+X170,"")</f>
        <v/>
      </c>
      <c r="Z170" s="92">
        <f t="shared" si="18"/>
        <v>0</v>
      </c>
      <c r="AA170" s="92">
        <f t="shared" si="19"/>
        <v>1</v>
      </c>
      <c r="AB170" s="92">
        <f t="shared" si="20"/>
        <v>88.71035368</v>
      </c>
      <c r="AC170" s="92">
        <f t="shared" si="21"/>
        <v>5.75</v>
      </c>
      <c r="AD170" s="92" t="str">
        <f>if(N170=1,(AB170*(Z170-AA170))*'Säännöt ja ohjeet'!$B$54+AC170,"")</f>
        <v/>
      </c>
      <c r="AE170" s="93">
        <f t="shared" si="22"/>
        <v>11</v>
      </c>
      <c r="AF170" s="93">
        <f t="shared" si="23"/>
        <v>11</v>
      </c>
      <c r="AG170" s="6"/>
      <c r="AH170" s="62"/>
      <c r="AI170" s="81">
        <f t="shared" ref="AI170:BH170" si="192">if($B170=AI$3,AI169+$Y170,if($C170=AI$3,AI169+$AD170,AI169))</f>
        <v>1204.770186</v>
      </c>
      <c r="AJ170" s="81">
        <f t="shared" si="192"/>
        <v>1881.730221</v>
      </c>
      <c r="AK170" s="81">
        <f t="shared" si="192"/>
        <v>2384.202354</v>
      </c>
      <c r="AL170" s="81">
        <f t="shared" si="192"/>
        <v>1704.139133</v>
      </c>
      <c r="AM170" s="81">
        <f t="shared" si="192"/>
        <v>1671.646801</v>
      </c>
      <c r="AN170" s="81">
        <f t="shared" si="192"/>
        <v>1332.458766</v>
      </c>
      <c r="AO170" s="81">
        <f t="shared" si="192"/>
        <v>2249.842673</v>
      </c>
      <c r="AP170" s="81">
        <f t="shared" si="192"/>
        <v>1521.453293</v>
      </c>
      <c r="AQ170" s="81">
        <f t="shared" si="192"/>
        <v>1207.188514</v>
      </c>
      <c r="AR170" s="81">
        <f t="shared" si="192"/>
        <v>2209.485769</v>
      </c>
      <c r="AS170" s="81">
        <f t="shared" si="192"/>
        <v>1917.754482</v>
      </c>
      <c r="AT170" s="81">
        <f t="shared" si="192"/>
        <v>2336.470627</v>
      </c>
      <c r="AU170" s="81">
        <f t="shared" si="192"/>
        <v>2245.808389</v>
      </c>
      <c r="AV170" s="81">
        <f t="shared" si="192"/>
        <v>1958.014047</v>
      </c>
      <c r="AW170" s="81">
        <f t="shared" si="192"/>
        <v>1015.463624</v>
      </c>
      <c r="AX170" s="81">
        <f t="shared" si="192"/>
        <v>2205.116746</v>
      </c>
      <c r="AY170" s="81">
        <f t="shared" si="192"/>
        <v>1335.441433</v>
      </c>
      <c r="AZ170" s="81">
        <f t="shared" si="192"/>
        <v>2316.469488</v>
      </c>
      <c r="BA170" s="81">
        <f t="shared" si="192"/>
        <v>2137.903665</v>
      </c>
      <c r="BB170" s="81">
        <f t="shared" si="192"/>
        <v>648.326675</v>
      </c>
      <c r="BC170" s="81">
        <f t="shared" si="192"/>
        <v>768.9760492</v>
      </c>
      <c r="BD170" s="81">
        <f t="shared" si="192"/>
        <v>1690.538553</v>
      </c>
      <c r="BE170" s="81" t="str">
        <f t="shared" si="192"/>
        <v>#N/A</v>
      </c>
      <c r="BF170" s="81" t="str">
        <f t="shared" si="192"/>
        <v>#N/A</v>
      </c>
      <c r="BG170" s="81" t="str">
        <f t="shared" si="192"/>
        <v>#N/A</v>
      </c>
      <c r="BH170" s="81" t="str">
        <f t="shared" si="192"/>
        <v>#N/A</v>
      </c>
      <c r="BI170" s="82">
        <f t="shared" si="2"/>
        <v>1724.690977</v>
      </c>
    </row>
    <row r="171">
      <c r="A171" s="6"/>
      <c r="B171" s="97"/>
      <c r="C171" s="98"/>
      <c r="D171" s="98"/>
      <c r="E171" s="98"/>
      <c r="F171" s="99"/>
      <c r="G171" s="87"/>
      <c r="H171" s="87" t="b">
        <f t="shared" si="3"/>
        <v>0</v>
      </c>
      <c r="I171" s="87" t="b">
        <f>if(iferror(match(B171,'Osallistujat ja seuranta'!$C$5:$C$24,0),0)&gt;0,TRUE,FALSE)</f>
        <v>0</v>
      </c>
      <c r="J171" s="87" t="b">
        <f>if(iferror(match(C171,'Osallistujat ja seuranta'!$C$5:$C$99,0),0)&gt;0,TRUE,FALSE)</f>
        <v>0</v>
      </c>
      <c r="K171" s="87" t="b">
        <f t="shared" si="4"/>
        <v>0</v>
      </c>
      <c r="L171" s="87" t="b">
        <f t="shared" si="5"/>
        <v>1</v>
      </c>
      <c r="M171" s="87" t="b">
        <f t="shared" si="6"/>
        <v>0</v>
      </c>
      <c r="N171" s="88" t="str">
        <f t="shared" si="7"/>
        <v/>
      </c>
      <c r="O171" s="89" t="str">
        <f t="shared" si="69"/>
        <v/>
      </c>
      <c r="P171" s="89" t="str">
        <f t="shared" si="70"/>
        <v/>
      </c>
      <c r="Q171" s="90" t="str">
        <f t="shared" si="10"/>
        <v/>
      </c>
      <c r="R171" s="88" t="str">
        <f t="shared" si="11"/>
        <v/>
      </c>
      <c r="S171" s="88">
        <f t="shared" si="12"/>
        <v>1</v>
      </c>
      <c r="T171" s="88">
        <f t="shared" si="13"/>
        <v>-56.71174423</v>
      </c>
      <c r="U171" s="88">
        <f t="shared" si="14"/>
        <v>-56.71174423</v>
      </c>
      <c r="V171" s="91" t="str">
        <f t="shared" si="15"/>
        <v/>
      </c>
      <c r="W171" s="92">
        <f t="shared" si="16"/>
        <v>88.71035368</v>
      </c>
      <c r="X171" s="92">
        <f t="shared" si="17"/>
        <v>5.75</v>
      </c>
      <c r="Y171" s="92" t="str">
        <f>if(N171=1,(W171*(S171-V171))*'Säännöt ja ohjeet'!$B$54+X171,"")</f>
        <v/>
      </c>
      <c r="Z171" s="92">
        <f t="shared" si="18"/>
        <v>0</v>
      </c>
      <c r="AA171" s="92">
        <f t="shared" si="19"/>
        <v>1</v>
      </c>
      <c r="AB171" s="92">
        <f t="shared" si="20"/>
        <v>88.71035368</v>
      </c>
      <c r="AC171" s="92">
        <f t="shared" si="21"/>
        <v>5.75</v>
      </c>
      <c r="AD171" s="92" t="str">
        <f>if(N171=1,(AB171*(Z171-AA171))*'Säännöt ja ohjeet'!$B$54+AC171,"")</f>
        <v/>
      </c>
      <c r="AE171" s="93">
        <f t="shared" si="22"/>
        <v>11</v>
      </c>
      <c r="AF171" s="93">
        <f t="shared" si="23"/>
        <v>11</v>
      </c>
      <c r="AG171" s="6"/>
      <c r="AH171" s="62"/>
      <c r="AI171" s="81">
        <f t="shared" ref="AI171:BH171" si="193">if($B171=AI$3,AI170+$Y171,if($C171=AI$3,AI170+$AD171,AI170))</f>
        <v>1204.770186</v>
      </c>
      <c r="AJ171" s="81">
        <f t="shared" si="193"/>
        <v>1881.730221</v>
      </c>
      <c r="AK171" s="81">
        <f t="shared" si="193"/>
        <v>2384.202354</v>
      </c>
      <c r="AL171" s="81">
        <f t="shared" si="193"/>
        <v>1704.139133</v>
      </c>
      <c r="AM171" s="81">
        <f t="shared" si="193"/>
        <v>1671.646801</v>
      </c>
      <c r="AN171" s="81">
        <f t="shared" si="193"/>
        <v>1332.458766</v>
      </c>
      <c r="AO171" s="81">
        <f t="shared" si="193"/>
        <v>2249.842673</v>
      </c>
      <c r="AP171" s="81">
        <f t="shared" si="193"/>
        <v>1521.453293</v>
      </c>
      <c r="AQ171" s="81">
        <f t="shared" si="193"/>
        <v>1207.188514</v>
      </c>
      <c r="AR171" s="81">
        <f t="shared" si="193"/>
        <v>2209.485769</v>
      </c>
      <c r="AS171" s="81">
        <f t="shared" si="193"/>
        <v>1917.754482</v>
      </c>
      <c r="AT171" s="81">
        <f t="shared" si="193"/>
        <v>2336.470627</v>
      </c>
      <c r="AU171" s="81">
        <f t="shared" si="193"/>
        <v>2245.808389</v>
      </c>
      <c r="AV171" s="81">
        <f t="shared" si="193"/>
        <v>1958.014047</v>
      </c>
      <c r="AW171" s="81">
        <f t="shared" si="193"/>
        <v>1015.463624</v>
      </c>
      <c r="AX171" s="81">
        <f t="shared" si="193"/>
        <v>2205.116746</v>
      </c>
      <c r="AY171" s="81">
        <f t="shared" si="193"/>
        <v>1335.441433</v>
      </c>
      <c r="AZ171" s="81">
        <f t="shared" si="193"/>
        <v>2316.469488</v>
      </c>
      <c r="BA171" s="81">
        <f t="shared" si="193"/>
        <v>2137.903665</v>
      </c>
      <c r="BB171" s="81">
        <f t="shared" si="193"/>
        <v>648.326675</v>
      </c>
      <c r="BC171" s="81">
        <f t="shared" si="193"/>
        <v>768.9760492</v>
      </c>
      <c r="BD171" s="81">
        <f t="shared" si="193"/>
        <v>1690.538553</v>
      </c>
      <c r="BE171" s="81" t="str">
        <f t="shared" si="193"/>
        <v>#N/A</v>
      </c>
      <c r="BF171" s="81" t="str">
        <f t="shared" si="193"/>
        <v>#N/A</v>
      </c>
      <c r="BG171" s="81" t="str">
        <f t="shared" si="193"/>
        <v>#N/A</v>
      </c>
      <c r="BH171" s="81" t="str">
        <f t="shared" si="193"/>
        <v>#N/A</v>
      </c>
      <c r="BI171" s="82">
        <f t="shared" si="2"/>
        <v>1724.690977</v>
      </c>
    </row>
    <row r="172">
      <c r="A172" s="6"/>
      <c r="B172" s="97"/>
      <c r="C172" s="98"/>
      <c r="D172" s="98"/>
      <c r="E172" s="98"/>
      <c r="F172" s="99"/>
      <c r="G172" s="87"/>
      <c r="H172" s="87" t="b">
        <f t="shared" si="3"/>
        <v>0</v>
      </c>
      <c r="I172" s="87" t="b">
        <f>if(iferror(match(B172,'Osallistujat ja seuranta'!$C$5:$C$24,0),0)&gt;0,TRUE,FALSE)</f>
        <v>0</v>
      </c>
      <c r="J172" s="87" t="b">
        <f>if(iferror(match(C172,'Osallistujat ja seuranta'!$C$5:$C$99,0),0)&gt;0,TRUE,FALSE)</f>
        <v>0</v>
      </c>
      <c r="K172" s="87" t="b">
        <f t="shared" si="4"/>
        <v>0</v>
      </c>
      <c r="L172" s="87" t="b">
        <f t="shared" si="5"/>
        <v>1</v>
      </c>
      <c r="M172" s="87" t="b">
        <f t="shared" si="6"/>
        <v>0</v>
      </c>
      <c r="N172" s="88" t="str">
        <f t="shared" si="7"/>
        <v/>
      </c>
      <c r="O172" s="89" t="str">
        <f t="shared" si="69"/>
        <v/>
      </c>
      <c r="P172" s="89" t="str">
        <f t="shared" si="70"/>
        <v/>
      </c>
      <c r="Q172" s="90" t="str">
        <f t="shared" si="10"/>
        <v/>
      </c>
      <c r="R172" s="88" t="str">
        <f t="shared" si="11"/>
        <v/>
      </c>
      <c r="S172" s="88">
        <f t="shared" si="12"/>
        <v>1</v>
      </c>
      <c r="T172" s="88">
        <f t="shared" si="13"/>
        <v>-56.71174423</v>
      </c>
      <c r="U172" s="88">
        <f t="shared" si="14"/>
        <v>-56.71174423</v>
      </c>
      <c r="V172" s="91" t="str">
        <f t="shared" si="15"/>
        <v/>
      </c>
      <c r="W172" s="92">
        <f t="shared" si="16"/>
        <v>88.71035368</v>
      </c>
      <c r="X172" s="92">
        <f t="shared" si="17"/>
        <v>5.75</v>
      </c>
      <c r="Y172" s="92" t="str">
        <f>if(N172=1,(W172*(S172-V172))*'Säännöt ja ohjeet'!$B$54+X172,"")</f>
        <v/>
      </c>
      <c r="Z172" s="92">
        <f t="shared" si="18"/>
        <v>0</v>
      </c>
      <c r="AA172" s="92">
        <f t="shared" si="19"/>
        <v>1</v>
      </c>
      <c r="AB172" s="92">
        <f t="shared" si="20"/>
        <v>88.71035368</v>
      </c>
      <c r="AC172" s="92">
        <f t="shared" si="21"/>
        <v>5.75</v>
      </c>
      <c r="AD172" s="92" t="str">
        <f>if(N172=1,(AB172*(Z172-AA172))*'Säännöt ja ohjeet'!$B$54+AC172,"")</f>
        <v/>
      </c>
      <c r="AE172" s="93">
        <f t="shared" si="22"/>
        <v>11</v>
      </c>
      <c r="AF172" s="93">
        <f t="shared" si="23"/>
        <v>11</v>
      </c>
      <c r="AG172" s="6"/>
      <c r="AH172" s="62"/>
      <c r="AI172" s="81">
        <f t="shared" ref="AI172:BH172" si="194">if($B172=AI$3,AI171+$Y172,if($C172=AI$3,AI171+$AD172,AI171))</f>
        <v>1204.770186</v>
      </c>
      <c r="AJ172" s="81">
        <f t="shared" si="194"/>
        <v>1881.730221</v>
      </c>
      <c r="AK172" s="81">
        <f t="shared" si="194"/>
        <v>2384.202354</v>
      </c>
      <c r="AL172" s="81">
        <f t="shared" si="194"/>
        <v>1704.139133</v>
      </c>
      <c r="AM172" s="81">
        <f t="shared" si="194"/>
        <v>1671.646801</v>
      </c>
      <c r="AN172" s="81">
        <f t="shared" si="194"/>
        <v>1332.458766</v>
      </c>
      <c r="AO172" s="81">
        <f t="shared" si="194"/>
        <v>2249.842673</v>
      </c>
      <c r="AP172" s="81">
        <f t="shared" si="194"/>
        <v>1521.453293</v>
      </c>
      <c r="AQ172" s="81">
        <f t="shared" si="194"/>
        <v>1207.188514</v>
      </c>
      <c r="AR172" s="81">
        <f t="shared" si="194"/>
        <v>2209.485769</v>
      </c>
      <c r="AS172" s="81">
        <f t="shared" si="194"/>
        <v>1917.754482</v>
      </c>
      <c r="AT172" s="81">
        <f t="shared" si="194"/>
        <v>2336.470627</v>
      </c>
      <c r="AU172" s="81">
        <f t="shared" si="194"/>
        <v>2245.808389</v>
      </c>
      <c r="AV172" s="81">
        <f t="shared" si="194"/>
        <v>1958.014047</v>
      </c>
      <c r="AW172" s="81">
        <f t="shared" si="194"/>
        <v>1015.463624</v>
      </c>
      <c r="AX172" s="81">
        <f t="shared" si="194"/>
        <v>2205.116746</v>
      </c>
      <c r="AY172" s="81">
        <f t="shared" si="194"/>
        <v>1335.441433</v>
      </c>
      <c r="AZ172" s="81">
        <f t="shared" si="194"/>
        <v>2316.469488</v>
      </c>
      <c r="BA172" s="81">
        <f t="shared" si="194"/>
        <v>2137.903665</v>
      </c>
      <c r="BB172" s="81">
        <f t="shared" si="194"/>
        <v>648.326675</v>
      </c>
      <c r="BC172" s="81">
        <f t="shared" si="194"/>
        <v>768.9760492</v>
      </c>
      <c r="BD172" s="81">
        <f t="shared" si="194"/>
        <v>1690.538553</v>
      </c>
      <c r="BE172" s="81" t="str">
        <f t="shared" si="194"/>
        <v>#N/A</v>
      </c>
      <c r="BF172" s="81" t="str">
        <f t="shared" si="194"/>
        <v>#N/A</v>
      </c>
      <c r="BG172" s="81" t="str">
        <f t="shared" si="194"/>
        <v>#N/A</v>
      </c>
      <c r="BH172" s="81" t="str">
        <f t="shared" si="194"/>
        <v>#N/A</v>
      </c>
      <c r="BI172" s="82">
        <f t="shared" si="2"/>
        <v>1724.690977</v>
      </c>
    </row>
    <row r="173">
      <c r="A173" s="6"/>
      <c r="B173" s="97"/>
      <c r="C173" s="98"/>
      <c r="D173" s="98"/>
      <c r="E173" s="98"/>
      <c r="F173" s="99"/>
      <c r="G173" s="87"/>
      <c r="H173" s="87" t="b">
        <f t="shared" si="3"/>
        <v>0</v>
      </c>
      <c r="I173" s="87" t="b">
        <f>if(iferror(match(B173,'Osallistujat ja seuranta'!$C$5:$C$24,0),0)&gt;0,TRUE,FALSE)</f>
        <v>0</v>
      </c>
      <c r="J173" s="87" t="b">
        <f>if(iferror(match(C173,'Osallistujat ja seuranta'!$C$5:$C$99,0),0)&gt;0,TRUE,FALSE)</f>
        <v>0</v>
      </c>
      <c r="K173" s="87" t="b">
        <f t="shared" si="4"/>
        <v>0</v>
      </c>
      <c r="L173" s="87" t="b">
        <f t="shared" si="5"/>
        <v>1</v>
      </c>
      <c r="M173" s="87" t="b">
        <f t="shared" si="6"/>
        <v>0</v>
      </c>
      <c r="N173" s="88" t="str">
        <f t="shared" si="7"/>
        <v/>
      </c>
      <c r="O173" s="89" t="str">
        <f t="shared" si="69"/>
        <v/>
      </c>
      <c r="P173" s="89" t="str">
        <f t="shared" si="70"/>
        <v/>
      </c>
      <c r="Q173" s="90" t="str">
        <f t="shared" si="10"/>
        <v/>
      </c>
      <c r="R173" s="88" t="str">
        <f t="shared" si="11"/>
        <v/>
      </c>
      <c r="S173" s="88">
        <f t="shared" si="12"/>
        <v>1</v>
      </c>
      <c r="T173" s="88">
        <f t="shared" si="13"/>
        <v>-56.71174423</v>
      </c>
      <c r="U173" s="88">
        <f t="shared" si="14"/>
        <v>-56.71174423</v>
      </c>
      <c r="V173" s="91" t="str">
        <f t="shared" si="15"/>
        <v/>
      </c>
      <c r="W173" s="92">
        <f t="shared" si="16"/>
        <v>88.71035368</v>
      </c>
      <c r="X173" s="92">
        <f t="shared" si="17"/>
        <v>5.75</v>
      </c>
      <c r="Y173" s="92" t="str">
        <f>if(N173=1,(W173*(S173-V173))*'Säännöt ja ohjeet'!$B$54+X173,"")</f>
        <v/>
      </c>
      <c r="Z173" s="92">
        <f t="shared" si="18"/>
        <v>0</v>
      </c>
      <c r="AA173" s="92">
        <f t="shared" si="19"/>
        <v>1</v>
      </c>
      <c r="AB173" s="92">
        <f t="shared" si="20"/>
        <v>88.71035368</v>
      </c>
      <c r="AC173" s="92">
        <f t="shared" si="21"/>
        <v>5.75</v>
      </c>
      <c r="AD173" s="92" t="str">
        <f>if(N173=1,(AB173*(Z173-AA173))*'Säännöt ja ohjeet'!$B$54+AC173,"")</f>
        <v/>
      </c>
      <c r="AE173" s="93">
        <f t="shared" si="22"/>
        <v>11</v>
      </c>
      <c r="AF173" s="93">
        <f t="shared" si="23"/>
        <v>11</v>
      </c>
      <c r="AG173" s="6"/>
      <c r="AH173" s="62"/>
      <c r="AI173" s="81">
        <f t="shared" ref="AI173:BH173" si="195">if($B173=AI$3,AI172+$Y173,if($C173=AI$3,AI172+$AD173,AI172))</f>
        <v>1204.770186</v>
      </c>
      <c r="AJ173" s="81">
        <f t="shared" si="195"/>
        <v>1881.730221</v>
      </c>
      <c r="AK173" s="81">
        <f t="shared" si="195"/>
        <v>2384.202354</v>
      </c>
      <c r="AL173" s="81">
        <f t="shared" si="195"/>
        <v>1704.139133</v>
      </c>
      <c r="AM173" s="81">
        <f t="shared" si="195"/>
        <v>1671.646801</v>
      </c>
      <c r="AN173" s="81">
        <f t="shared" si="195"/>
        <v>1332.458766</v>
      </c>
      <c r="AO173" s="81">
        <f t="shared" si="195"/>
        <v>2249.842673</v>
      </c>
      <c r="AP173" s="81">
        <f t="shared" si="195"/>
        <v>1521.453293</v>
      </c>
      <c r="AQ173" s="81">
        <f t="shared" si="195"/>
        <v>1207.188514</v>
      </c>
      <c r="AR173" s="81">
        <f t="shared" si="195"/>
        <v>2209.485769</v>
      </c>
      <c r="AS173" s="81">
        <f t="shared" si="195"/>
        <v>1917.754482</v>
      </c>
      <c r="AT173" s="81">
        <f t="shared" si="195"/>
        <v>2336.470627</v>
      </c>
      <c r="AU173" s="81">
        <f t="shared" si="195"/>
        <v>2245.808389</v>
      </c>
      <c r="AV173" s="81">
        <f t="shared" si="195"/>
        <v>1958.014047</v>
      </c>
      <c r="AW173" s="81">
        <f t="shared" si="195"/>
        <v>1015.463624</v>
      </c>
      <c r="AX173" s="81">
        <f t="shared" si="195"/>
        <v>2205.116746</v>
      </c>
      <c r="AY173" s="81">
        <f t="shared" si="195"/>
        <v>1335.441433</v>
      </c>
      <c r="AZ173" s="81">
        <f t="shared" si="195"/>
        <v>2316.469488</v>
      </c>
      <c r="BA173" s="81">
        <f t="shared" si="195"/>
        <v>2137.903665</v>
      </c>
      <c r="BB173" s="81">
        <f t="shared" si="195"/>
        <v>648.326675</v>
      </c>
      <c r="BC173" s="81">
        <f t="shared" si="195"/>
        <v>768.9760492</v>
      </c>
      <c r="BD173" s="81">
        <f t="shared" si="195"/>
        <v>1690.538553</v>
      </c>
      <c r="BE173" s="81" t="str">
        <f t="shared" si="195"/>
        <v>#N/A</v>
      </c>
      <c r="BF173" s="81" t="str">
        <f t="shared" si="195"/>
        <v>#N/A</v>
      </c>
      <c r="BG173" s="81" t="str">
        <f t="shared" si="195"/>
        <v>#N/A</v>
      </c>
      <c r="BH173" s="81" t="str">
        <f t="shared" si="195"/>
        <v>#N/A</v>
      </c>
      <c r="BI173" s="82">
        <f t="shared" si="2"/>
        <v>1724.690977</v>
      </c>
    </row>
    <row r="174">
      <c r="A174" s="6"/>
      <c r="B174" s="97"/>
      <c r="C174" s="98"/>
      <c r="D174" s="98"/>
      <c r="E174" s="98"/>
      <c r="F174" s="99"/>
      <c r="G174" s="87"/>
      <c r="H174" s="87" t="b">
        <f t="shared" si="3"/>
        <v>0</v>
      </c>
      <c r="I174" s="87" t="b">
        <f>if(iferror(match(B174,'Osallistujat ja seuranta'!$C$5:$C$24,0),0)&gt;0,TRUE,FALSE)</f>
        <v>0</v>
      </c>
      <c r="J174" s="87" t="b">
        <f>if(iferror(match(C174,'Osallistujat ja seuranta'!$C$5:$C$99,0),0)&gt;0,TRUE,FALSE)</f>
        <v>0</v>
      </c>
      <c r="K174" s="87" t="b">
        <f t="shared" si="4"/>
        <v>0</v>
      </c>
      <c r="L174" s="87" t="b">
        <f t="shared" si="5"/>
        <v>1</v>
      </c>
      <c r="M174" s="87" t="b">
        <f t="shared" si="6"/>
        <v>0</v>
      </c>
      <c r="N174" s="88" t="str">
        <f t="shared" si="7"/>
        <v/>
      </c>
      <c r="O174" s="89" t="str">
        <f t="shared" si="69"/>
        <v/>
      </c>
      <c r="P174" s="89" t="str">
        <f t="shared" si="70"/>
        <v/>
      </c>
      <c r="Q174" s="90" t="str">
        <f t="shared" si="10"/>
        <v/>
      </c>
      <c r="R174" s="88" t="str">
        <f t="shared" si="11"/>
        <v/>
      </c>
      <c r="S174" s="88">
        <f t="shared" si="12"/>
        <v>1</v>
      </c>
      <c r="T174" s="88">
        <f t="shared" si="13"/>
        <v>-56.71174423</v>
      </c>
      <c r="U174" s="88">
        <f t="shared" si="14"/>
        <v>-56.71174423</v>
      </c>
      <c r="V174" s="91" t="str">
        <f t="shared" si="15"/>
        <v/>
      </c>
      <c r="W174" s="92">
        <f t="shared" si="16"/>
        <v>88.71035368</v>
      </c>
      <c r="X174" s="92">
        <f t="shared" si="17"/>
        <v>5.75</v>
      </c>
      <c r="Y174" s="92" t="str">
        <f>if(N174=1,(W174*(S174-V174))*'Säännöt ja ohjeet'!$B$54+X174,"")</f>
        <v/>
      </c>
      <c r="Z174" s="92">
        <f t="shared" si="18"/>
        <v>0</v>
      </c>
      <c r="AA174" s="92">
        <f t="shared" si="19"/>
        <v>1</v>
      </c>
      <c r="AB174" s="92">
        <f t="shared" si="20"/>
        <v>88.71035368</v>
      </c>
      <c r="AC174" s="92">
        <f t="shared" si="21"/>
        <v>5.75</v>
      </c>
      <c r="AD174" s="92" t="str">
        <f>if(N174=1,(AB174*(Z174-AA174))*'Säännöt ja ohjeet'!$B$54+AC174,"")</f>
        <v/>
      </c>
      <c r="AE174" s="93">
        <f t="shared" si="22"/>
        <v>11</v>
      </c>
      <c r="AF174" s="93">
        <f t="shared" si="23"/>
        <v>11</v>
      </c>
      <c r="AG174" s="6"/>
      <c r="AH174" s="62"/>
      <c r="AI174" s="81">
        <f t="shared" ref="AI174:BH174" si="196">if($B174=AI$3,AI173+$Y174,if($C174=AI$3,AI173+$AD174,AI173))</f>
        <v>1204.770186</v>
      </c>
      <c r="AJ174" s="81">
        <f t="shared" si="196"/>
        <v>1881.730221</v>
      </c>
      <c r="AK174" s="81">
        <f t="shared" si="196"/>
        <v>2384.202354</v>
      </c>
      <c r="AL174" s="81">
        <f t="shared" si="196"/>
        <v>1704.139133</v>
      </c>
      <c r="AM174" s="81">
        <f t="shared" si="196"/>
        <v>1671.646801</v>
      </c>
      <c r="AN174" s="81">
        <f t="shared" si="196"/>
        <v>1332.458766</v>
      </c>
      <c r="AO174" s="81">
        <f t="shared" si="196"/>
        <v>2249.842673</v>
      </c>
      <c r="AP174" s="81">
        <f t="shared" si="196"/>
        <v>1521.453293</v>
      </c>
      <c r="AQ174" s="81">
        <f t="shared" si="196"/>
        <v>1207.188514</v>
      </c>
      <c r="AR174" s="81">
        <f t="shared" si="196"/>
        <v>2209.485769</v>
      </c>
      <c r="AS174" s="81">
        <f t="shared" si="196"/>
        <v>1917.754482</v>
      </c>
      <c r="AT174" s="81">
        <f t="shared" si="196"/>
        <v>2336.470627</v>
      </c>
      <c r="AU174" s="81">
        <f t="shared" si="196"/>
        <v>2245.808389</v>
      </c>
      <c r="AV174" s="81">
        <f t="shared" si="196"/>
        <v>1958.014047</v>
      </c>
      <c r="AW174" s="81">
        <f t="shared" si="196"/>
        <v>1015.463624</v>
      </c>
      <c r="AX174" s="81">
        <f t="shared" si="196"/>
        <v>2205.116746</v>
      </c>
      <c r="AY174" s="81">
        <f t="shared" si="196"/>
        <v>1335.441433</v>
      </c>
      <c r="AZ174" s="81">
        <f t="shared" si="196"/>
        <v>2316.469488</v>
      </c>
      <c r="BA174" s="81">
        <f t="shared" si="196"/>
        <v>2137.903665</v>
      </c>
      <c r="BB174" s="81">
        <f t="shared" si="196"/>
        <v>648.326675</v>
      </c>
      <c r="BC174" s="81">
        <f t="shared" si="196"/>
        <v>768.9760492</v>
      </c>
      <c r="BD174" s="81">
        <f t="shared" si="196"/>
        <v>1690.538553</v>
      </c>
      <c r="BE174" s="81" t="str">
        <f t="shared" si="196"/>
        <v>#N/A</v>
      </c>
      <c r="BF174" s="81" t="str">
        <f t="shared" si="196"/>
        <v>#N/A</v>
      </c>
      <c r="BG174" s="81" t="str">
        <f t="shared" si="196"/>
        <v>#N/A</v>
      </c>
      <c r="BH174" s="81" t="str">
        <f t="shared" si="196"/>
        <v>#N/A</v>
      </c>
      <c r="BI174" s="82">
        <f t="shared" si="2"/>
        <v>1724.690977</v>
      </c>
    </row>
    <row r="175">
      <c r="A175" s="6"/>
      <c r="B175" s="97"/>
      <c r="C175" s="98"/>
      <c r="D175" s="98"/>
      <c r="E175" s="98"/>
      <c r="F175" s="99"/>
      <c r="G175" s="87"/>
      <c r="H175" s="87" t="b">
        <f t="shared" si="3"/>
        <v>0</v>
      </c>
      <c r="I175" s="87" t="b">
        <f>if(iferror(match(B175,'Osallistujat ja seuranta'!$C$5:$C$24,0),0)&gt;0,TRUE,FALSE)</f>
        <v>0</v>
      </c>
      <c r="J175" s="87" t="b">
        <f>if(iferror(match(C175,'Osallistujat ja seuranta'!$C$5:$C$99,0),0)&gt;0,TRUE,FALSE)</f>
        <v>0</v>
      </c>
      <c r="K175" s="87" t="b">
        <f t="shared" si="4"/>
        <v>0</v>
      </c>
      <c r="L175" s="87" t="b">
        <f t="shared" si="5"/>
        <v>1</v>
      </c>
      <c r="M175" s="87" t="b">
        <f t="shared" si="6"/>
        <v>0</v>
      </c>
      <c r="N175" s="88" t="str">
        <f t="shared" si="7"/>
        <v/>
      </c>
      <c r="O175" s="89" t="str">
        <f t="shared" si="69"/>
        <v/>
      </c>
      <c r="P175" s="89" t="str">
        <f t="shared" si="70"/>
        <v/>
      </c>
      <c r="Q175" s="90" t="str">
        <f t="shared" si="10"/>
        <v/>
      </c>
      <c r="R175" s="88" t="str">
        <f t="shared" si="11"/>
        <v/>
      </c>
      <c r="S175" s="88">
        <f t="shared" si="12"/>
        <v>1</v>
      </c>
      <c r="T175" s="88">
        <f t="shared" si="13"/>
        <v>-56.71174423</v>
      </c>
      <c r="U175" s="88">
        <f t="shared" si="14"/>
        <v>-56.71174423</v>
      </c>
      <c r="V175" s="91" t="str">
        <f t="shared" si="15"/>
        <v/>
      </c>
      <c r="W175" s="92">
        <f t="shared" si="16"/>
        <v>88.71035368</v>
      </c>
      <c r="X175" s="92">
        <f t="shared" si="17"/>
        <v>5.75</v>
      </c>
      <c r="Y175" s="92" t="str">
        <f>if(N175=1,(W175*(S175-V175))*'Säännöt ja ohjeet'!$B$54+X175,"")</f>
        <v/>
      </c>
      <c r="Z175" s="92">
        <f t="shared" si="18"/>
        <v>0</v>
      </c>
      <c r="AA175" s="92">
        <f t="shared" si="19"/>
        <v>1</v>
      </c>
      <c r="AB175" s="92">
        <f t="shared" si="20"/>
        <v>88.71035368</v>
      </c>
      <c r="AC175" s="92">
        <f t="shared" si="21"/>
        <v>5.75</v>
      </c>
      <c r="AD175" s="92" t="str">
        <f>if(N175=1,(AB175*(Z175-AA175))*'Säännöt ja ohjeet'!$B$54+AC175,"")</f>
        <v/>
      </c>
      <c r="AE175" s="93">
        <f t="shared" si="22"/>
        <v>11</v>
      </c>
      <c r="AF175" s="93">
        <f t="shared" si="23"/>
        <v>11</v>
      </c>
      <c r="AG175" s="6"/>
      <c r="AH175" s="62"/>
      <c r="AI175" s="81">
        <f t="shared" ref="AI175:BH175" si="197">if($B175=AI$3,AI174+$Y175,if($C175=AI$3,AI174+$AD175,AI174))</f>
        <v>1204.770186</v>
      </c>
      <c r="AJ175" s="81">
        <f t="shared" si="197"/>
        <v>1881.730221</v>
      </c>
      <c r="AK175" s="81">
        <f t="shared" si="197"/>
        <v>2384.202354</v>
      </c>
      <c r="AL175" s="81">
        <f t="shared" si="197"/>
        <v>1704.139133</v>
      </c>
      <c r="AM175" s="81">
        <f t="shared" si="197"/>
        <v>1671.646801</v>
      </c>
      <c r="AN175" s="81">
        <f t="shared" si="197"/>
        <v>1332.458766</v>
      </c>
      <c r="AO175" s="81">
        <f t="shared" si="197"/>
        <v>2249.842673</v>
      </c>
      <c r="AP175" s="81">
        <f t="shared" si="197"/>
        <v>1521.453293</v>
      </c>
      <c r="AQ175" s="81">
        <f t="shared" si="197"/>
        <v>1207.188514</v>
      </c>
      <c r="AR175" s="81">
        <f t="shared" si="197"/>
        <v>2209.485769</v>
      </c>
      <c r="AS175" s="81">
        <f t="shared" si="197"/>
        <v>1917.754482</v>
      </c>
      <c r="AT175" s="81">
        <f t="shared" si="197"/>
        <v>2336.470627</v>
      </c>
      <c r="AU175" s="81">
        <f t="shared" si="197"/>
        <v>2245.808389</v>
      </c>
      <c r="AV175" s="81">
        <f t="shared" si="197"/>
        <v>1958.014047</v>
      </c>
      <c r="AW175" s="81">
        <f t="shared" si="197"/>
        <v>1015.463624</v>
      </c>
      <c r="AX175" s="81">
        <f t="shared" si="197"/>
        <v>2205.116746</v>
      </c>
      <c r="AY175" s="81">
        <f t="shared" si="197"/>
        <v>1335.441433</v>
      </c>
      <c r="AZ175" s="81">
        <f t="shared" si="197"/>
        <v>2316.469488</v>
      </c>
      <c r="BA175" s="81">
        <f t="shared" si="197"/>
        <v>2137.903665</v>
      </c>
      <c r="BB175" s="81">
        <f t="shared" si="197"/>
        <v>648.326675</v>
      </c>
      <c r="BC175" s="81">
        <f t="shared" si="197"/>
        <v>768.9760492</v>
      </c>
      <c r="BD175" s="81">
        <f t="shared" si="197"/>
        <v>1690.538553</v>
      </c>
      <c r="BE175" s="81" t="str">
        <f t="shared" si="197"/>
        <v>#N/A</v>
      </c>
      <c r="BF175" s="81" t="str">
        <f t="shared" si="197"/>
        <v>#N/A</v>
      </c>
      <c r="BG175" s="81" t="str">
        <f t="shared" si="197"/>
        <v>#N/A</v>
      </c>
      <c r="BH175" s="81" t="str">
        <f t="shared" si="197"/>
        <v>#N/A</v>
      </c>
      <c r="BI175" s="82">
        <f t="shared" si="2"/>
        <v>1724.690977</v>
      </c>
    </row>
    <row r="176">
      <c r="A176" s="6"/>
      <c r="B176" s="97"/>
      <c r="C176" s="98"/>
      <c r="D176" s="98"/>
      <c r="E176" s="98"/>
      <c r="F176" s="99"/>
      <c r="G176" s="87"/>
      <c r="H176" s="87" t="b">
        <f t="shared" si="3"/>
        <v>0</v>
      </c>
      <c r="I176" s="87" t="b">
        <f>if(iferror(match(B176,'Osallistujat ja seuranta'!$C$5:$C$24,0),0)&gt;0,TRUE,FALSE)</f>
        <v>0</v>
      </c>
      <c r="J176" s="87" t="b">
        <f>if(iferror(match(C176,'Osallistujat ja seuranta'!$C$5:$C$99,0),0)&gt;0,TRUE,FALSE)</f>
        <v>0</v>
      </c>
      <c r="K176" s="87" t="b">
        <f t="shared" si="4"/>
        <v>0</v>
      </c>
      <c r="L176" s="87" t="b">
        <f t="shared" si="5"/>
        <v>1</v>
      </c>
      <c r="M176" s="87" t="b">
        <f t="shared" si="6"/>
        <v>0</v>
      </c>
      <c r="N176" s="88" t="str">
        <f t="shared" si="7"/>
        <v/>
      </c>
      <c r="O176" s="89" t="str">
        <f t="shared" si="69"/>
        <v/>
      </c>
      <c r="P176" s="89" t="str">
        <f t="shared" si="70"/>
        <v/>
      </c>
      <c r="Q176" s="90" t="str">
        <f t="shared" si="10"/>
        <v/>
      </c>
      <c r="R176" s="88" t="str">
        <f t="shared" si="11"/>
        <v/>
      </c>
      <c r="S176" s="88">
        <f t="shared" si="12"/>
        <v>1</v>
      </c>
      <c r="T176" s="88">
        <f t="shared" si="13"/>
        <v>-56.71174423</v>
      </c>
      <c r="U176" s="88">
        <f t="shared" si="14"/>
        <v>-56.71174423</v>
      </c>
      <c r="V176" s="91" t="str">
        <f t="shared" si="15"/>
        <v/>
      </c>
      <c r="W176" s="92">
        <f t="shared" si="16"/>
        <v>88.71035368</v>
      </c>
      <c r="X176" s="92">
        <f t="shared" si="17"/>
        <v>5.75</v>
      </c>
      <c r="Y176" s="92" t="str">
        <f>if(N176=1,(W176*(S176-V176))*'Säännöt ja ohjeet'!$B$54+X176,"")</f>
        <v/>
      </c>
      <c r="Z176" s="92">
        <f t="shared" si="18"/>
        <v>0</v>
      </c>
      <c r="AA176" s="92">
        <f t="shared" si="19"/>
        <v>1</v>
      </c>
      <c r="AB176" s="92">
        <f t="shared" si="20"/>
        <v>88.71035368</v>
      </c>
      <c r="AC176" s="92">
        <f t="shared" si="21"/>
        <v>5.75</v>
      </c>
      <c r="AD176" s="92" t="str">
        <f>if(N176=1,(AB176*(Z176-AA176))*'Säännöt ja ohjeet'!$B$54+AC176,"")</f>
        <v/>
      </c>
      <c r="AE176" s="93">
        <f t="shared" si="22"/>
        <v>11</v>
      </c>
      <c r="AF176" s="93">
        <f t="shared" si="23"/>
        <v>11</v>
      </c>
      <c r="AG176" s="6"/>
      <c r="AH176" s="62"/>
      <c r="AI176" s="81">
        <f t="shared" ref="AI176:BH176" si="198">if($B176=AI$3,AI175+$Y176,if($C176=AI$3,AI175+$AD176,AI175))</f>
        <v>1204.770186</v>
      </c>
      <c r="AJ176" s="81">
        <f t="shared" si="198"/>
        <v>1881.730221</v>
      </c>
      <c r="AK176" s="81">
        <f t="shared" si="198"/>
        <v>2384.202354</v>
      </c>
      <c r="AL176" s="81">
        <f t="shared" si="198"/>
        <v>1704.139133</v>
      </c>
      <c r="AM176" s="81">
        <f t="shared" si="198"/>
        <v>1671.646801</v>
      </c>
      <c r="AN176" s="81">
        <f t="shared" si="198"/>
        <v>1332.458766</v>
      </c>
      <c r="AO176" s="81">
        <f t="shared" si="198"/>
        <v>2249.842673</v>
      </c>
      <c r="AP176" s="81">
        <f t="shared" si="198"/>
        <v>1521.453293</v>
      </c>
      <c r="AQ176" s="81">
        <f t="shared" si="198"/>
        <v>1207.188514</v>
      </c>
      <c r="AR176" s="81">
        <f t="shared" si="198"/>
        <v>2209.485769</v>
      </c>
      <c r="AS176" s="81">
        <f t="shared" si="198"/>
        <v>1917.754482</v>
      </c>
      <c r="AT176" s="81">
        <f t="shared" si="198"/>
        <v>2336.470627</v>
      </c>
      <c r="AU176" s="81">
        <f t="shared" si="198"/>
        <v>2245.808389</v>
      </c>
      <c r="AV176" s="81">
        <f t="shared" si="198"/>
        <v>1958.014047</v>
      </c>
      <c r="AW176" s="81">
        <f t="shared" si="198"/>
        <v>1015.463624</v>
      </c>
      <c r="AX176" s="81">
        <f t="shared" si="198"/>
        <v>2205.116746</v>
      </c>
      <c r="AY176" s="81">
        <f t="shared" si="198"/>
        <v>1335.441433</v>
      </c>
      <c r="AZ176" s="81">
        <f t="shared" si="198"/>
        <v>2316.469488</v>
      </c>
      <c r="BA176" s="81">
        <f t="shared" si="198"/>
        <v>2137.903665</v>
      </c>
      <c r="BB176" s="81">
        <f t="shared" si="198"/>
        <v>648.326675</v>
      </c>
      <c r="BC176" s="81">
        <f t="shared" si="198"/>
        <v>768.9760492</v>
      </c>
      <c r="BD176" s="81">
        <f t="shared" si="198"/>
        <v>1690.538553</v>
      </c>
      <c r="BE176" s="81" t="str">
        <f t="shared" si="198"/>
        <v>#N/A</v>
      </c>
      <c r="BF176" s="81" t="str">
        <f t="shared" si="198"/>
        <v>#N/A</v>
      </c>
      <c r="BG176" s="81" t="str">
        <f t="shared" si="198"/>
        <v>#N/A</v>
      </c>
      <c r="BH176" s="81" t="str">
        <f t="shared" si="198"/>
        <v>#N/A</v>
      </c>
      <c r="BI176" s="82">
        <f t="shared" si="2"/>
        <v>1724.690977</v>
      </c>
    </row>
    <row r="177">
      <c r="A177" s="6"/>
      <c r="B177" s="97"/>
      <c r="C177" s="98"/>
      <c r="D177" s="98"/>
      <c r="E177" s="98"/>
      <c r="F177" s="99"/>
      <c r="G177" s="87"/>
      <c r="H177" s="87" t="b">
        <f t="shared" si="3"/>
        <v>0</v>
      </c>
      <c r="I177" s="87" t="b">
        <f>if(iferror(match(B177,'Osallistujat ja seuranta'!$C$5:$C$24,0),0)&gt;0,TRUE,FALSE)</f>
        <v>0</v>
      </c>
      <c r="J177" s="87" t="b">
        <f>if(iferror(match(C177,'Osallistujat ja seuranta'!$C$5:$C$99,0),0)&gt;0,TRUE,FALSE)</f>
        <v>0</v>
      </c>
      <c r="K177" s="87" t="b">
        <f t="shared" si="4"/>
        <v>0</v>
      </c>
      <c r="L177" s="87" t="b">
        <f t="shared" si="5"/>
        <v>1</v>
      </c>
      <c r="M177" s="87" t="b">
        <f t="shared" si="6"/>
        <v>0</v>
      </c>
      <c r="N177" s="88" t="str">
        <f t="shared" si="7"/>
        <v/>
      </c>
      <c r="O177" s="89" t="str">
        <f t="shared" si="69"/>
        <v/>
      </c>
      <c r="P177" s="89" t="str">
        <f t="shared" si="70"/>
        <v/>
      </c>
      <c r="Q177" s="90" t="str">
        <f t="shared" si="10"/>
        <v/>
      </c>
      <c r="R177" s="88" t="str">
        <f t="shared" si="11"/>
        <v/>
      </c>
      <c r="S177" s="88">
        <f t="shared" si="12"/>
        <v>1</v>
      </c>
      <c r="T177" s="88">
        <f t="shared" si="13"/>
        <v>-56.71174423</v>
      </c>
      <c r="U177" s="88">
        <f t="shared" si="14"/>
        <v>-56.71174423</v>
      </c>
      <c r="V177" s="91" t="str">
        <f t="shared" si="15"/>
        <v/>
      </c>
      <c r="W177" s="92">
        <f t="shared" si="16"/>
        <v>88.71035368</v>
      </c>
      <c r="X177" s="92">
        <f t="shared" si="17"/>
        <v>5.75</v>
      </c>
      <c r="Y177" s="92" t="str">
        <f>if(N177=1,(W177*(S177-V177))*'Säännöt ja ohjeet'!$B$54+X177,"")</f>
        <v/>
      </c>
      <c r="Z177" s="92">
        <f t="shared" si="18"/>
        <v>0</v>
      </c>
      <c r="AA177" s="92">
        <f t="shared" si="19"/>
        <v>1</v>
      </c>
      <c r="AB177" s="92">
        <f t="shared" si="20"/>
        <v>88.71035368</v>
      </c>
      <c r="AC177" s="92">
        <f t="shared" si="21"/>
        <v>5.75</v>
      </c>
      <c r="AD177" s="92" t="str">
        <f>if(N177=1,(AB177*(Z177-AA177))*'Säännöt ja ohjeet'!$B$54+AC177,"")</f>
        <v/>
      </c>
      <c r="AE177" s="93">
        <f t="shared" si="22"/>
        <v>11</v>
      </c>
      <c r="AF177" s="93">
        <f t="shared" si="23"/>
        <v>11</v>
      </c>
      <c r="AG177" s="6"/>
      <c r="AH177" s="62"/>
      <c r="AI177" s="81">
        <f t="shared" ref="AI177:BH177" si="199">if($B177=AI$3,AI176+$Y177,if($C177=AI$3,AI176+$AD177,AI176))</f>
        <v>1204.770186</v>
      </c>
      <c r="AJ177" s="81">
        <f t="shared" si="199"/>
        <v>1881.730221</v>
      </c>
      <c r="AK177" s="81">
        <f t="shared" si="199"/>
        <v>2384.202354</v>
      </c>
      <c r="AL177" s="81">
        <f t="shared" si="199"/>
        <v>1704.139133</v>
      </c>
      <c r="AM177" s="81">
        <f t="shared" si="199"/>
        <v>1671.646801</v>
      </c>
      <c r="AN177" s="81">
        <f t="shared" si="199"/>
        <v>1332.458766</v>
      </c>
      <c r="AO177" s="81">
        <f t="shared" si="199"/>
        <v>2249.842673</v>
      </c>
      <c r="AP177" s="81">
        <f t="shared" si="199"/>
        <v>1521.453293</v>
      </c>
      <c r="AQ177" s="81">
        <f t="shared" si="199"/>
        <v>1207.188514</v>
      </c>
      <c r="AR177" s="81">
        <f t="shared" si="199"/>
        <v>2209.485769</v>
      </c>
      <c r="AS177" s="81">
        <f t="shared" si="199"/>
        <v>1917.754482</v>
      </c>
      <c r="AT177" s="81">
        <f t="shared" si="199"/>
        <v>2336.470627</v>
      </c>
      <c r="AU177" s="81">
        <f t="shared" si="199"/>
        <v>2245.808389</v>
      </c>
      <c r="AV177" s="81">
        <f t="shared" si="199"/>
        <v>1958.014047</v>
      </c>
      <c r="AW177" s="81">
        <f t="shared" si="199"/>
        <v>1015.463624</v>
      </c>
      <c r="AX177" s="81">
        <f t="shared" si="199"/>
        <v>2205.116746</v>
      </c>
      <c r="AY177" s="81">
        <f t="shared" si="199"/>
        <v>1335.441433</v>
      </c>
      <c r="AZ177" s="81">
        <f t="shared" si="199"/>
        <v>2316.469488</v>
      </c>
      <c r="BA177" s="81">
        <f t="shared" si="199"/>
        <v>2137.903665</v>
      </c>
      <c r="BB177" s="81">
        <f t="shared" si="199"/>
        <v>648.326675</v>
      </c>
      <c r="BC177" s="81">
        <f t="shared" si="199"/>
        <v>768.9760492</v>
      </c>
      <c r="BD177" s="81">
        <f t="shared" si="199"/>
        <v>1690.538553</v>
      </c>
      <c r="BE177" s="81" t="str">
        <f t="shared" si="199"/>
        <v>#N/A</v>
      </c>
      <c r="BF177" s="81" t="str">
        <f t="shared" si="199"/>
        <v>#N/A</v>
      </c>
      <c r="BG177" s="81" t="str">
        <f t="shared" si="199"/>
        <v>#N/A</v>
      </c>
      <c r="BH177" s="81" t="str">
        <f t="shared" si="199"/>
        <v>#N/A</v>
      </c>
      <c r="BI177" s="82">
        <f t="shared" si="2"/>
        <v>1724.690977</v>
      </c>
    </row>
    <row r="178">
      <c r="A178" s="6"/>
      <c r="B178" s="97"/>
      <c r="C178" s="98"/>
      <c r="D178" s="98"/>
      <c r="E178" s="98"/>
      <c r="F178" s="99"/>
      <c r="G178" s="87"/>
      <c r="H178" s="87" t="b">
        <f t="shared" si="3"/>
        <v>0</v>
      </c>
      <c r="I178" s="87" t="b">
        <f>if(iferror(match(B178,'Osallistujat ja seuranta'!$C$5:$C$24,0),0)&gt;0,TRUE,FALSE)</f>
        <v>0</v>
      </c>
      <c r="J178" s="87" t="b">
        <f>if(iferror(match(C178,'Osallistujat ja seuranta'!$C$5:$C$99,0),0)&gt;0,TRUE,FALSE)</f>
        <v>0</v>
      </c>
      <c r="K178" s="87" t="b">
        <f t="shared" si="4"/>
        <v>0</v>
      </c>
      <c r="L178" s="87" t="b">
        <f t="shared" si="5"/>
        <v>1</v>
      </c>
      <c r="M178" s="87" t="b">
        <f t="shared" si="6"/>
        <v>0</v>
      </c>
      <c r="N178" s="88" t="str">
        <f t="shared" si="7"/>
        <v/>
      </c>
      <c r="O178" s="89" t="str">
        <f t="shared" si="69"/>
        <v/>
      </c>
      <c r="P178" s="89" t="str">
        <f t="shared" si="70"/>
        <v/>
      </c>
      <c r="Q178" s="90" t="str">
        <f t="shared" si="10"/>
        <v/>
      </c>
      <c r="R178" s="88" t="str">
        <f t="shared" si="11"/>
        <v/>
      </c>
      <c r="S178" s="88">
        <f t="shared" si="12"/>
        <v>1</v>
      </c>
      <c r="T178" s="88">
        <f t="shared" si="13"/>
        <v>-56.71174423</v>
      </c>
      <c r="U178" s="88">
        <f t="shared" si="14"/>
        <v>-56.71174423</v>
      </c>
      <c r="V178" s="91" t="str">
        <f t="shared" si="15"/>
        <v/>
      </c>
      <c r="W178" s="92">
        <f t="shared" si="16"/>
        <v>88.71035368</v>
      </c>
      <c r="X178" s="92">
        <f t="shared" si="17"/>
        <v>5.75</v>
      </c>
      <c r="Y178" s="92" t="str">
        <f>if(N178=1,(W178*(S178-V178))*'Säännöt ja ohjeet'!$B$54+X178,"")</f>
        <v/>
      </c>
      <c r="Z178" s="92">
        <f t="shared" si="18"/>
        <v>0</v>
      </c>
      <c r="AA178" s="92">
        <f t="shared" si="19"/>
        <v>1</v>
      </c>
      <c r="AB178" s="92">
        <f t="shared" si="20"/>
        <v>88.71035368</v>
      </c>
      <c r="AC178" s="92">
        <f t="shared" si="21"/>
        <v>5.75</v>
      </c>
      <c r="AD178" s="92" t="str">
        <f>if(N178=1,(AB178*(Z178-AA178))*'Säännöt ja ohjeet'!$B$54+AC178,"")</f>
        <v/>
      </c>
      <c r="AE178" s="93">
        <f t="shared" si="22"/>
        <v>11</v>
      </c>
      <c r="AF178" s="93">
        <f t="shared" si="23"/>
        <v>11</v>
      </c>
      <c r="AG178" s="6"/>
      <c r="AH178" s="62"/>
      <c r="AI178" s="81">
        <f t="shared" ref="AI178:BH178" si="200">if($B178=AI$3,AI177+$Y178,if($C178=AI$3,AI177+$AD178,AI177))</f>
        <v>1204.770186</v>
      </c>
      <c r="AJ178" s="81">
        <f t="shared" si="200"/>
        <v>1881.730221</v>
      </c>
      <c r="AK178" s="81">
        <f t="shared" si="200"/>
        <v>2384.202354</v>
      </c>
      <c r="AL178" s="81">
        <f t="shared" si="200"/>
        <v>1704.139133</v>
      </c>
      <c r="AM178" s="81">
        <f t="shared" si="200"/>
        <v>1671.646801</v>
      </c>
      <c r="AN178" s="81">
        <f t="shared" si="200"/>
        <v>1332.458766</v>
      </c>
      <c r="AO178" s="81">
        <f t="shared" si="200"/>
        <v>2249.842673</v>
      </c>
      <c r="AP178" s="81">
        <f t="shared" si="200"/>
        <v>1521.453293</v>
      </c>
      <c r="AQ178" s="81">
        <f t="shared" si="200"/>
        <v>1207.188514</v>
      </c>
      <c r="AR178" s="81">
        <f t="shared" si="200"/>
        <v>2209.485769</v>
      </c>
      <c r="AS178" s="81">
        <f t="shared" si="200"/>
        <v>1917.754482</v>
      </c>
      <c r="AT178" s="81">
        <f t="shared" si="200"/>
        <v>2336.470627</v>
      </c>
      <c r="AU178" s="81">
        <f t="shared" si="200"/>
        <v>2245.808389</v>
      </c>
      <c r="AV178" s="81">
        <f t="shared" si="200"/>
        <v>1958.014047</v>
      </c>
      <c r="AW178" s="81">
        <f t="shared" si="200"/>
        <v>1015.463624</v>
      </c>
      <c r="AX178" s="81">
        <f t="shared" si="200"/>
        <v>2205.116746</v>
      </c>
      <c r="AY178" s="81">
        <f t="shared" si="200"/>
        <v>1335.441433</v>
      </c>
      <c r="AZ178" s="81">
        <f t="shared" si="200"/>
        <v>2316.469488</v>
      </c>
      <c r="BA178" s="81">
        <f t="shared" si="200"/>
        <v>2137.903665</v>
      </c>
      <c r="BB178" s="81">
        <f t="shared" si="200"/>
        <v>648.326675</v>
      </c>
      <c r="BC178" s="81">
        <f t="shared" si="200"/>
        <v>768.9760492</v>
      </c>
      <c r="BD178" s="81">
        <f t="shared" si="200"/>
        <v>1690.538553</v>
      </c>
      <c r="BE178" s="81" t="str">
        <f t="shared" si="200"/>
        <v>#N/A</v>
      </c>
      <c r="BF178" s="81" t="str">
        <f t="shared" si="200"/>
        <v>#N/A</v>
      </c>
      <c r="BG178" s="81" t="str">
        <f t="shared" si="200"/>
        <v>#N/A</v>
      </c>
      <c r="BH178" s="81" t="str">
        <f t="shared" si="200"/>
        <v>#N/A</v>
      </c>
      <c r="BI178" s="82">
        <f t="shared" si="2"/>
        <v>1724.690977</v>
      </c>
    </row>
    <row r="179">
      <c r="A179" s="6"/>
      <c r="B179" s="97"/>
      <c r="C179" s="98"/>
      <c r="D179" s="98"/>
      <c r="E179" s="98"/>
      <c r="F179" s="99"/>
      <c r="G179" s="87"/>
      <c r="H179" s="87" t="b">
        <f t="shared" si="3"/>
        <v>0</v>
      </c>
      <c r="I179" s="87" t="b">
        <f>if(iferror(match(B179,'Osallistujat ja seuranta'!$C$5:$C$24,0),0)&gt;0,TRUE,FALSE)</f>
        <v>0</v>
      </c>
      <c r="J179" s="87" t="b">
        <f>if(iferror(match(C179,'Osallistujat ja seuranta'!$C$5:$C$99,0),0)&gt;0,TRUE,FALSE)</f>
        <v>0</v>
      </c>
      <c r="K179" s="87" t="b">
        <f t="shared" si="4"/>
        <v>0</v>
      </c>
      <c r="L179" s="87" t="b">
        <f t="shared" si="5"/>
        <v>1</v>
      </c>
      <c r="M179" s="87" t="b">
        <f t="shared" si="6"/>
        <v>0</v>
      </c>
      <c r="N179" s="88" t="str">
        <f t="shared" si="7"/>
        <v/>
      </c>
      <c r="O179" s="89" t="str">
        <f t="shared" si="69"/>
        <v/>
      </c>
      <c r="P179" s="89" t="str">
        <f t="shared" si="70"/>
        <v/>
      </c>
      <c r="Q179" s="90" t="str">
        <f t="shared" si="10"/>
        <v/>
      </c>
      <c r="R179" s="88" t="str">
        <f t="shared" si="11"/>
        <v/>
      </c>
      <c r="S179" s="88">
        <f t="shared" si="12"/>
        <v>1</v>
      </c>
      <c r="T179" s="88">
        <f t="shared" si="13"/>
        <v>-56.71174423</v>
      </c>
      <c r="U179" s="88">
        <f t="shared" si="14"/>
        <v>-56.71174423</v>
      </c>
      <c r="V179" s="91" t="str">
        <f t="shared" si="15"/>
        <v/>
      </c>
      <c r="W179" s="92">
        <f t="shared" si="16"/>
        <v>88.71035368</v>
      </c>
      <c r="X179" s="92">
        <f t="shared" si="17"/>
        <v>5.75</v>
      </c>
      <c r="Y179" s="92" t="str">
        <f>if(N179=1,(W179*(S179-V179))*'Säännöt ja ohjeet'!$B$54+X179,"")</f>
        <v/>
      </c>
      <c r="Z179" s="92">
        <f t="shared" si="18"/>
        <v>0</v>
      </c>
      <c r="AA179" s="92">
        <f t="shared" si="19"/>
        <v>1</v>
      </c>
      <c r="AB179" s="92">
        <f t="shared" si="20"/>
        <v>88.71035368</v>
      </c>
      <c r="AC179" s="92">
        <f t="shared" si="21"/>
        <v>5.75</v>
      </c>
      <c r="AD179" s="92" t="str">
        <f>if(N179=1,(AB179*(Z179-AA179))*'Säännöt ja ohjeet'!$B$54+AC179,"")</f>
        <v/>
      </c>
      <c r="AE179" s="93">
        <f t="shared" si="22"/>
        <v>11</v>
      </c>
      <c r="AF179" s="93">
        <f t="shared" si="23"/>
        <v>11</v>
      </c>
      <c r="AG179" s="6"/>
      <c r="AH179" s="62"/>
      <c r="AI179" s="81">
        <f t="shared" ref="AI179:BH179" si="201">if($B179=AI$3,AI178+$Y179,if($C179=AI$3,AI178+$AD179,AI178))</f>
        <v>1204.770186</v>
      </c>
      <c r="AJ179" s="81">
        <f t="shared" si="201"/>
        <v>1881.730221</v>
      </c>
      <c r="AK179" s="81">
        <f t="shared" si="201"/>
        <v>2384.202354</v>
      </c>
      <c r="AL179" s="81">
        <f t="shared" si="201"/>
        <v>1704.139133</v>
      </c>
      <c r="AM179" s="81">
        <f t="shared" si="201"/>
        <v>1671.646801</v>
      </c>
      <c r="AN179" s="81">
        <f t="shared" si="201"/>
        <v>1332.458766</v>
      </c>
      <c r="AO179" s="81">
        <f t="shared" si="201"/>
        <v>2249.842673</v>
      </c>
      <c r="AP179" s="81">
        <f t="shared" si="201"/>
        <v>1521.453293</v>
      </c>
      <c r="AQ179" s="81">
        <f t="shared" si="201"/>
        <v>1207.188514</v>
      </c>
      <c r="AR179" s="81">
        <f t="shared" si="201"/>
        <v>2209.485769</v>
      </c>
      <c r="AS179" s="81">
        <f t="shared" si="201"/>
        <v>1917.754482</v>
      </c>
      <c r="AT179" s="81">
        <f t="shared" si="201"/>
        <v>2336.470627</v>
      </c>
      <c r="AU179" s="81">
        <f t="shared" si="201"/>
        <v>2245.808389</v>
      </c>
      <c r="AV179" s="81">
        <f t="shared" si="201"/>
        <v>1958.014047</v>
      </c>
      <c r="AW179" s="81">
        <f t="shared" si="201"/>
        <v>1015.463624</v>
      </c>
      <c r="AX179" s="81">
        <f t="shared" si="201"/>
        <v>2205.116746</v>
      </c>
      <c r="AY179" s="81">
        <f t="shared" si="201"/>
        <v>1335.441433</v>
      </c>
      <c r="AZ179" s="81">
        <f t="shared" si="201"/>
        <v>2316.469488</v>
      </c>
      <c r="BA179" s="81">
        <f t="shared" si="201"/>
        <v>2137.903665</v>
      </c>
      <c r="BB179" s="81">
        <f t="shared" si="201"/>
        <v>648.326675</v>
      </c>
      <c r="BC179" s="81">
        <f t="shared" si="201"/>
        <v>768.9760492</v>
      </c>
      <c r="BD179" s="81">
        <f t="shared" si="201"/>
        <v>1690.538553</v>
      </c>
      <c r="BE179" s="81" t="str">
        <f t="shared" si="201"/>
        <v>#N/A</v>
      </c>
      <c r="BF179" s="81" t="str">
        <f t="shared" si="201"/>
        <v>#N/A</v>
      </c>
      <c r="BG179" s="81" t="str">
        <f t="shared" si="201"/>
        <v>#N/A</v>
      </c>
      <c r="BH179" s="81" t="str">
        <f t="shared" si="201"/>
        <v>#N/A</v>
      </c>
      <c r="BI179" s="82">
        <f t="shared" si="2"/>
        <v>1724.690977</v>
      </c>
    </row>
    <row r="180">
      <c r="A180" s="6"/>
      <c r="B180" s="97"/>
      <c r="C180" s="98"/>
      <c r="D180" s="98"/>
      <c r="E180" s="98"/>
      <c r="F180" s="99"/>
      <c r="G180" s="87"/>
      <c r="H180" s="87" t="b">
        <f t="shared" si="3"/>
        <v>0</v>
      </c>
      <c r="I180" s="87" t="b">
        <f>if(iferror(match(B180,'Osallistujat ja seuranta'!$C$5:$C$24,0),0)&gt;0,TRUE,FALSE)</f>
        <v>0</v>
      </c>
      <c r="J180" s="87" t="b">
        <f>if(iferror(match(C180,'Osallistujat ja seuranta'!$C$5:$C$99,0),0)&gt;0,TRUE,FALSE)</f>
        <v>0</v>
      </c>
      <c r="K180" s="87" t="b">
        <f t="shared" si="4"/>
        <v>0</v>
      </c>
      <c r="L180" s="87" t="b">
        <f t="shared" si="5"/>
        <v>1</v>
      </c>
      <c r="M180" s="87" t="b">
        <f t="shared" si="6"/>
        <v>0</v>
      </c>
      <c r="N180" s="88" t="str">
        <f t="shared" si="7"/>
        <v/>
      </c>
      <c r="O180" s="89" t="str">
        <f t="shared" si="69"/>
        <v/>
      </c>
      <c r="P180" s="89" t="str">
        <f t="shared" si="70"/>
        <v/>
      </c>
      <c r="Q180" s="90" t="str">
        <f t="shared" si="10"/>
        <v/>
      </c>
      <c r="R180" s="88" t="str">
        <f t="shared" si="11"/>
        <v/>
      </c>
      <c r="S180" s="88">
        <f t="shared" si="12"/>
        <v>1</v>
      </c>
      <c r="T180" s="88">
        <f t="shared" si="13"/>
        <v>-56.71174423</v>
      </c>
      <c r="U180" s="88">
        <f t="shared" si="14"/>
        <v>-56.71174423</v>
      </c>
      <c r="V180" s="91" t="str">
        <f t="shared" si="15"/>
        <v/>
      </c>
      <c r="W180" s="92">
        <f t="shared" si="16"/>
        <v>88.71035368</v>
      </c>
      <c r="X180" s="92">
        <f t="shared" si="17"/>
        <v>5.75</v>
      </c>
      <c r="Y180" s="92" t="str">
        <f>if(N180=1,(W180*(S180-V180))*'Säännöt ja ohjeet'!$B$54+X180,"")</f>
        <v/>
      </c>
      <c r="Z180" s="92">
        <f t="shared" si="18"/>
        <v>0</v>
      </c>
      <c r="AA180" s="92">
        <f t="shared" si="19"/>
        <v>1</v>
      </c>
      <c r="AB180" s="92">
        <f t="shared" si="20"/>
        <v>88.71035368</v>
      </c>
      <c r="AC180" s="92">
        <f t="shared" si="21"/>
        <v>5.75</v>
      </c>
      <c r="AD180" s="92" t="str">
        <f>if(N180=1,(AB180*(Z180-AA180))*'Säännöt ja ohjeet'!$B$54+AC180,"")</f>
        <v/>
      </c>
      <c r="AE180" s="93">
        <f t="shared" si="22"/>
        <v>11</v>
      </c>
      <c r="AF180" s="93">
        <f t="shared" si="23"/>
        <v>11</v>
      </c>
      <c r="AG180" s="6"/>
      <c r="AH180" s="62"/>
      <c r="AI180" s="81">
        <f t="shared" ref="AI180:BH180" si="202">if($B180=AI$3,AI179+$Y180,if($C180=AI$3,AI179+$AD180,AI179))</f>
        <v>1204.770186</v>
      </c>
      <c r="AJ180" s="81">
        <f t="shared" si="202"/>
        <v>1881.730221</v>
      </c>
      <c r="AK180" s="81">
        <f t="shared" si="202"/>
        <v>2384.202354</v>
      </c>
      <c r="AL180" s="81">
        <f t="shared" si="202"/>
        <v>1704.139133</v>
      </c>
      <c r="AM180" s="81">
        <f t="shared" si="202"/>
        <v>1671.646801</v>
      </c>
      <c r="AN180" s="81">
        <f t="shared" si="202"/>
        <v>1332.458766</v>
      </c>
      <c r="AO180" s="81">
        <f t="shared" si="202"/>
        <v>2249.842673</v>
      </c>
      <c r="AP180" s="81">
        <f t="shared" si="202"/>
        <v>1521.453293</v>
      </c>
      <c r="AQ180" s="81">
        <f t="shared" si="202"/>
        <v>1207.188514</v>
      </c>
      <c r="AR180" s="81">
        <f t="shared" si="202"/>
        <v>2209.485769</v>
      </c>
      <c r="AS180" s="81">
        <f t="shared" si="202"/>
        <v>1917.754482</v>
      </c>
      <c r="AT180" s="81">
        <f t="shared" si="202"/>
        <v>2336.470627</v>
      </c>
      <c r="AU180" s="81">
        <f t="shared" si="202"/>
        <v>2245.808389</v>
      </c>
      <c r="AV180" s="81">
        <f t="shared" si="202"/>
        <v>1958.014047</v>
      </c>
      <c r="AW180" s="81">
        <f t="shared" si="202"/>
        <v>1015.463624</v>
      </c>
      <c r="AX180" s="81">
        <f t="shared" si="202"/>
        <v>2205.116746</v>
      </c>
      <c r="AY180" s="81">
        <f t="shared" si="202"/>
        <v>1335.441433</v>
      </c>
      <c r="AZ180" s="81">
        <f t="shared" si="202"/>
        <v>2316.469488</v>
      </c>
      <c r="BA180" s="81">
        <f t="shared" si="202"/>
        <v>2137.903665</v>
      </c>
      <c r="BB180" s="81">
        <f t="shared" si="202"/>
        <v>648.326675</v>
      </c>
      <c r="BC180" s="81">
        <f t="shared" si="202"/>
        <v>768.9760492</v>
      </c>
      <c r="BD180" s="81">
        <f t="shared" si="202"/>
        <v>1690.538553</v>
      </c>
      <c r="BE180" s="81" t="str">
        <f t="shared" si="202"/>
        <v>#N/A</v>
      </c>
      <c r="BF180" s="81" t="str">
        <f t="shared" si="202"/>
        <v>#N/A</v>
      </c>
      <c r="BG180" s="81" t="str">
        <f t="shared" si="202"/>
        <v>#N/A</v>
      </c>
      <c r="BH180" s="81" t="str">
        <f t="shared" si="202"/>
        <v>#N/A</v>
      </c>
      <c r="BI180" s="82">
        <f t="shared" si="2"/>
        <v>1724.690977</v>
      </c>
    </row>
    <row r="181">
      <c r="A181" s="6"/>
      <c r="B181" s="97"/>
      <c r="C181" s="98"/>
      <c r="D181" s="98"/>
      <c r="E181" s="98"/>
      <c r="F181" s="99"/>
      <c r="G181" s="87"/>
      <c r="H181" s="87" t="b">
        <f t="shared" si="3"/>
        <v>0</v>
      </c>
      <c r="I181" s="87" t="b">
        <f>if(iferror(match(B181,'Osallistujat ja seuranta'!$C$5:$C$24,0),0)&gt;0,TRUE,FALSE)</f>
        <v>0</v>
      </c>
      <c r="J181" s="87" t="b">
        <f>if(iferror(match(C181,'Osallistujat ja seuranta'!$C$5:$C$99,0),0)&gt;0,TRUE,FALSE)</f>
        <v>0</v>
      </c>
      <c r="K181" s="87" t="b">
        <f t="shared" si="4"/>
        <v>0</v>
      </c>
      <c r="L181" s="87" t="b">
        <f t="shared" si="5"/>
        <v>1</v>
      </c>
      <c r="M181" s="87" t="b">
        <f t="shared" si="6"/>
        <v>0</v>
      </c>
      <c r="N181" s="88"/>
      <c r="O181" s="89"/>
      <c r="P181" s="89"/>
      <c r="Q181" s="90"/>
      <c r="R181" s="88"/>
      <c r="S181" s="88"/>
      <c r="T181" s="88"/>
      <c r="U181" s="88"/>
      <c r="V181" s="91"/>
      <c r="W181" s="92"/>
      <c r="X181" s="92"/>
      <c r="Y181" s="92"/>
      <c r="Z181" s="92"/>
      <c r="AA181" s="92"/>
      <c r="AB181" s="92"/>
      <c r="AC181" s="92"/>
      <c r="AD181" s="92"/>
      <c r="AE181" s="93"/>
      <c r="AF181" s="93"/>
      <c r="AG181" s="6"/>
      <c r="AH181" s="62"/>
      <c r="AI181" s="63"/>
      <c r="AJ181" s="81"/>
      <c r="AK181" s="81"/>
      <c r="AL181" s="81"/>
      <c r="AM181" s="81"/>
      <c r="AN181" s="81"/>
      <c r="AO181" s="81"/>
      <c r="AP181" s="81"/>
      <c r="AQ181" s="81"/>
      <c r="AR181" s="81"/>
      <c r="AS181" s="81"/>
      <c r="AT181" s="81"/>
      <c r="AU181" s="81"/>
      <c r="AV181" s="81"/>
      <c r="AW181" s="81"/>
      <c r="AX181" s="81"/>
      <c r="AY181" s="81"/>
      <c r="AZ181" s="81"/>
      <c r="BA181" s="81"/>
      <c r="BB181" s="81"/>
      <c r="BC181" s="81"/>
      <c r="BD181" s="81"/>
      <c r="BE181" s="81"/>
      <c r="BF181" s="81"/>
      <c r="BG181" s="81"/>
      <c r="BH181" s="81"/>
      <c r="BI181" s="82"/>
    </row>
    <row r="182">
      <c r="A182" s="6"/>
      <c r="B182" s="100"/>
      <c r="C182" s="101"/>
      <c r="D182" s="101"/>
      <c r="E182" s="101"/>
      <c r="F182" s="102"/>
      <c r="G182" s="87"/>
      <c r="H182" s="87" t="b">
        <f t="shared" si="3"/>
        <v>0</v>
      </c>
      <c r="I182" s="87" t="b">
        <f>if(iferror(match(B182,'Osallistujat ja seuranta'!$C$5:$C$24,0),0)&gt;0,TRUE,FALSE)</f>
        <v>0</v>
      </c>
      <c r="J182" s="87" t="b">
        <f>if(iferror(match(C182,'Osallistujat ja seuranta'!$C$5:$C$99,0),0)&gt;0,TRUE,FALSE)</f>
        <v>0</v>
      </c>
      <c r="K182" s="87" t="b">
        <f t="shared" si="4"/>
        <v>0</v>
      </c>
      <c r="L182" s="87" t="b">
        <f t="shared" si="5"/>
        <v>1</v>
      </c>
      <c r="M182" s="87" t="b">
        <f t="shared" si="6"/>
        <v>0</v>
      </c>
      <c r="N182" s="88" t="str">
        <f>if(and(I182:M182),1,if(H182,0,""))</f>
        <v/>
      </c>
      <c r="O182" s="89" t="str">
        <f t="array" ref="O182">if(N182=1,index(74:74,1,match(B182,$3:$3,0)),"")</f>
        <v/>
      </c>
      <c r="P182" s="89" t="str">
        <f t="array" ref="P182">if(N182=1,index(74:74,1,match(C182,$3:$3,0)),"")</f>
        <v/>
      </c>
      <c r="Q182" s="90" t="str">
        <f>if(N182=1,O182-(P182+D182*100-if(D182&gt;0,50,0))*N182,"")</f>
        <v/>
      </c>
      <c r="R182" s="88" t="str">
        <f>if(N182=1,P182+D182*100-if(D182&gt;0,50,0),"")</f>
        <v/>
      </c>
      <c r="S182" s="88">
        <f>if(E182=B182,1,0)</f>
        <v>1</v>
      </c>
      <c r="T182" s="88">
        <f>-7*ln(3300-O182)</f>
        <v>-56.71174423</v>
      </c>
      <c r="U182" s="88">
        <f>-7*ln(3300-R182)</f>
        <v>-56.71174423</v>
      </c>
      <c r="V182" s="91" t="str">
        <f>if(N182=1,1/(1+exp(U182-T182)),"")</f>
        <v/>
      </c>
      <c r="W182" s="92">
        <f>power((3300-O182)/200,1.6)</f>
        <v>88.71035368</v>
      </c>
      <c r="X182" s="92">
        <f>ln(1+exp((2300-O182)/80))/5</f>
        <v>5.75</v>
      </c>
      <c r="Y182" s="92" t="str">
        <f>if(N182=1,(W182*(S182-V182))*'Säännöt ja ohjeet'!$B$54+X182,"")</f>
        <v/>
      </c>
      <c r="Z182" s="92">
        <f>-(S182-1)</f>
        <v>0</v>
      </c>
      <c r="AA182" s="92">
        <f>1-V182</f>
        <v>1</v>
      </c>
      <c r="AB182" s="92">
        <f>power((3300-P182)/200,1.6)</f>
        <v>88.71035368</v>
      </c>
      <c r="AC182" s="92">
        <f>ln(1+exp((2300-P182)/80))/5</f>
        <v>5.75</v>
      </c>
      <c r="AD182" s="92" t="str">
        <f>if(N182=1,(AB182*(Z182-AA182))*'Säännöt ja ohjeet'!$B$54+AC182,"")</f>
        <v/>
      </c>
      <c r="AE182" s="93">
        <f>10*if($E182=B182,1,-1)+min(10,rounddown((P182-O182)/50)-2*$D182*sign(P182-O182))+1</f>
        <v>11</v>
      </c>
      <c r="AF182" s="93">
        <f>10*if($E182=C182,1,-1)+min(10,rounddown((O182-P182)/50)-2*$D182*sign(O182-P182))+1</f>
        <v>11</v>
      </c>
      <c r="AG182" s="103"/>
      <c r="AH182" s="104"/>
      <c r="AI182" s="81">
        <f t="shared" ref="AI182:BH182" si="203">if($B182=AI$3,AI180+$Y182,if($C182=AI$3,AI180+$AD182,AI180))</f>
        <v>1204.770186</v>
      </c>
      <c r="AJ182" s="81">
        <f t="shared" si="203"/>
        <v>1881.730221</v>
      </c>
      <c r="AK182" s="81">
        <f t="shared" si="203"/>
        <v>2384.202354</v>
      </c>
      <c r="AL182" s="81">
        <f t="shared" si="203"/>
        <v>1704.139133</v>
      </c>
      <c r="AM182" s="81">
        <f t="shared" si="203"/>
        <v>1671.646801</v>
      </c>
      <c r="AN182" s="81">
        <f t="shared" si="203"/>
        <v>1332.458766</v>
      </c>
      <c r="AO182" s="81">
        <f t="shared" si="203"/>
        <v>2249.842673</v>
      </c>
      <c r="AP182" s="81">
        <f t="shared" si="203"/>
        <v>1521.453293</v>
      </c>
      <c r="AQ182" s="81">
        <f t="shared" si="203"/>
        <v>1207.188514</v>
      </c>
      <c r="AR182" s="81">
        <f t="shared" si="203"/>
        <v>2209.485769</v>
      </c>
      <c r="AS182" s="81">
        <f t="shared" si="203"/>
        <v>1917.754482</v>
      </c>
      <c r="AT182" s="81">
        <f t="shared" si="203"/>
        <v>2336.470627</v>
      </c>
      <c r="AU182" s="81">
        <f t="shared" si="203"/>
        <v>2245.808389</v>
      </c>
      <c r="AV182" s="81">
        <f t="shared" si="203"/>
        <v>1958.014047</v>
      </c>
      <c r="AW182" s="81">
        <f t="shared" si="203"/>
        <v>1015.463624</v>
      </c>
      <c r="AX182" s="81">
        <f t="shared" si="203"/>
        <v>2205.116746</v>
      </c>
      <c r="AY182" s="81">
        <f t="shared" si="203"/>
        <v>1335.441433</v>
      </c>
      <c r="AZ182" s="81">
        <f t="shared" si="203"/>
        <v>2316.469488</v>
      </c>
      <c r="BA182" s="81">
        <f t="shared" si="203"/>
        <v>2137.903665</v>
      </c>
      <c r="BB182" s="81">
        <f t="shared" si="203"/>
        <v>648.326675</v>
      </c>
      <c r="BC182" s="81">
        <f t="shared" si="203"/>
        <v>768.9760492</v>
      </c>
      <c r="BD182" s="81">
        <f t="shared" si="203"/>
        <v>1690.538553</v>
      </c>
      <c r="BE182" s="63" t="str">
        <f t="shared" si="203"/>
        <v>#N/A</v>
      </c>
      <c r="BF182" s="63" t="str">
        <f t="shared" si="203"/>
        <v>#N/A</v>
      </c>
      <c r="BG182" s="63" t="str">
        <f t="shared" si="203"/>
        <v>#N/A</v>
      </c>
      <c r="BH182" s="63" t="str">
        <f t="shared" si="203"/>
        <v>#N/A</v>
      </c>
      <c r="BI182" s="82">
        <f>sum(iferror(AI182:BH182,0))/count(AI182:BH182)</f>
        <v>1724.690977</v>
      </c>
    </row>
    <row r="183">
      <c r="A183" s="105"/>
      <c r="B183" s="106" t="s">
        <v>92</v>
      </c>
      <c r="C183" s="107"/>
      <c r="D183" s="108"/>
      <c r="E183" s="108"/>
      <c r="F183" s="108"/>
      <c r="G183" s="108"/>
      <c r="H183" s="108"/>
      <c r="I183" s="108"/>
      <c r="J183" s="108"/>
      <c r="K183" s="108"/>
      <c r="L183" s="108"/>
      <c r="M183" s="108"/>
      <c r="N183" s="108"/>
      <c r="O183" s="108"/>
      <c r="P183" s="108"/>
      <c r="Q183" s="108"/>
      <c r="R183" s="108"/>
      <c r="S183" s="108"/>
      <c r="T183" s="108"/>
      <c r="U183" s="108"/>
      <c r="V183" s="108"/>
      <c r="W183" s="108"/>
      <c r="X183" s="108"/>
      <c r="Y183" s="108"/>
      <c r="Z183" s="108"/>
      <c r="AA183" s="108"/>
      <c r="AB183" s="108"/>
      <c r="AC183" s="108"/>
      <c r="AD183" s="108"/>
      <c r="AE183" s="108"/>
      <c r="AF183" s="108"/>
      <c r="AG183" s="108"/>
      <c r="AH183" s="109" t="s">
        <v>9</v>
      </c>
      <c r="AI183" s="110">
        <f t="shared" ref="AI183:BI183" si="204">AI182</f>
        <v>1204.770186</v>
      </c>
      <c r="AJ183" s="110">
        <f t="shared" si="204"/>
        <v>1881.730221</v>
      </c>
      <c r="AK183" s="110">
        <f t="shared" si="204"/>
        <v>2384.202354</v>
      </c>
      <c r="AL183" s="110">
        <f t="shared" si="204"/>
        <v>1704.139133</v>
      </c>
      <c r="AM183" s="110">
        <f t="shared" si="204"/>
        <v>1671.646801</v>
      </c>
      <c r="AN183" s="110">
        <f t="shared" si="204"/>
        <v>1332.458766</v>
      </c>
      <c r="AO183" s="110">
        <f t="shared" si="204"/>
        <v>2249.842673</v>
      </c>
      <c r="AP183" s="110">
        <f t="shared" si="204"/>
        <v>1521.453293</v>
      </c>
      <c r="AQ183" s="110">
        <f t="shared" si="204"/>
        <v>1207.188514</v>
      </c>
      <c r="AR183" s="110">
        <f t="shared" si="204"/>
        <v>2209.485769</v>
      </c>
      <c r="AS183" s="110">
        <f t="shared" si="204"/>
        <v>1917.754482</v>
      </c>
      <c r="AT183" s="110">
        <f t="shared" si="204"/>
        <v>2336.470627</v>
      </c>
      <c r="AU183" s="110">
        <f t="shared" si="204"/>
        <v>2245.808389</v>
      </c>
      <c r="AV183" s="110">
        <f t="shared" si="204"/>
        <v>1958.014047</v>
      </c>
      <c r="AW183" s="110">
        <f t="shared" si="204"/>
        <v>1015.463624</v>
      </c>
      <c r="AX183" s="110">
        <f t="shared" si="204"/>
        <v>2205.116746</v>
      </c>
      <c r="AY183" s="110">
        <f t="shared" si="204"/>
        <v>1335.441433</v>
      </c>
      <c r="AZ183" s="110">
        <f t="shared" si="204"/>
        <v>2316.469488</v>
      </c>
      <c r="BA183" s="110">
        <f t="shared" si="204"/>
        <v>2137.903665</v>
      </c>
      <c r="BB183" s="110">
        <f t="shared" si="204"/>
        <v>648.326675</v>
      </c>
      <c r="BC183" s="110">
        <f t="shared" si="204"/>
        <v>768.9760492</v>
      </c>
      <c r="BD183" s="110">
        <f t="shared" si="204"/>
        <v>1690.538553</v>
      </c>
      <c r="BE183" s="111" t="str">
        <f t="shared" si="204"/>
        <v>#N/A</v>
      </c>
      <c r="BF183" s="111" t="str">
        <f t="shared" si="204"/>
        <v>#N/A</v>
      </c>
      <c r="BG183" s="111" t="str">
        <f t="shared" si="204"/>
        <v>#N/A</v>
      </c>
      <c r="BH183" s="111" t="str">
        <f t="shared" si="204"/>
        <v>#N/A</v>
      </c>
      <c r="BI183" s="112">
        <f t="shared" si="204"/>
        <v>1724.690977</v>
      </c>
    </row>
    <row r="184">
      <c r="A184" s="108"/>
      <c r="B184" s="106" t="s">
        <v>93</v>
      </c>
      <c r="C184" s="107"/>
      <c r="D184" s="108"/>
      <c r="E184" s="108"/>
      <c r="F184" s="108"/>
      <c r="G184" s="108"/>
      <c r="H184" s="108"/>
      <c r="I184" s="108"/>
      <c r="J184" s="108"/>
      <c r="K184" s="108"/>
      <c r="L184" s="108"/>
      <c r="M184" s="108"/>
      <c r="N184" s="108"/>
      <c r="O184" s="108"/>
      <c r="P184" s="108"/>
      <c r="Q184" s="108"/>
      <c r="R184" s="108"/>
      <c r="S184" s="108"/>
      <c r="T184" s="108"/>
      <c r="U184" s="108"/>
      <c r="V184" s="108"/>
      <c r="W184" s="108"/>
      <c r="X184" s="108"/>
      <c r="Y184" s="108"/>
      <c r="Z184" s="108"/>
      <c r="AA184" s="108"/>
      <c r="AB184" s="108"/>
      <c r="AC184" s="108"/>
      <c r="AD184" s="108"/>
      <c r="AE184" s="108"/>
      <c r="AF184" s="108"/>
      <c r="AG184" s="108"/>
      <c r="AH184" s="109" t="s">
        <v>11</v>
      </c>
      <c r="AI184" s="110">
        <f t="shared" ref="AI184:BI184" si="205">max(AI4:AI182)</f>
        <v>1204.770186</v>
      </c>
      <c r="AJ184" s="110">
        <f t="shared" si="205"/>
        <v>1912.750985</v>
      </c>
      <c r="AK184" s="110">
        <f t="shared" si="205"/>
        <v>2426.30724</v>
      </c>
      <c r="AL184" s="110">
        <f t="shared" si="205"/>
        <v>1704.139133</v>
      </c>
      <c r="AM184" s="110">
        <f t="shared" si="205"/>
        <v>1671.646801</v>
      </c>
      <c r="AN184" s="110">
        <f t="shared" si="205"/>
        <v>1513.078497</v>
      </c>
      <c r="AO184" s="110">
        <f t="shared" si="205"/>
        <v>2249.842673</v>
      </c>
      <c r="AP184" s="110">
        <f t="shared" si="205"/>
        <v>1642.095122</v>
      </c>
      <c r="AQ184" s="110">
        <f t="shared" si="205"/>
        <v>1218.239268</v>
      </c>
      <c r="AR184" s="110">
        <f t="shared" si="205"/>
        <v>2223.044424</v>
      </c>
      <c r="AS184" s="110">
        <f t="shared" si="205"/>
        <v>1917.754482</v>
      </c>
      <c r="AT184" s="110">
        <f t="shared" si="205"/>
        <v>2346.81058</v>
      </c>
      <c r="AU184" s="110">
        <f t="shared" si="205"/>
        <v>2275.596251</v>
      </c>
      <c r="AV184" s="110">
        <f t="shared" si="205"/>
        <v>1988.172147</v>
      </c>
      <c r="AW184" s="110">
        <f t="shared" si="205"/>
        <v>1015.463624</v>
      </c>
      <c r="AX184" s="110">
        <f t="shared" si="205"/>
        <v>2287.311625</v>
      </c>
      <c r="AY184" s="110">
        <f t="shared" si="205"/>
        <v>1355.101221</v>
      </c>
      <c r="AZ184" s="110">
        <f t="shared" si="205"/>
        <v>2326.272905</v>
      </c>
      <c r="BA184" s="110">
        <f t="shared" si="205"/>
        <v>2163.94712</v>
      </c>
      <c r="BB184" s="110">
        <f t="shared" si="205"/>
        <v>724.7653708</v>
      </c>
      <c r="BC184" s="110">
        <f t="shared" si="205"/>
        <v>800</v>
      </c>
      <c r="BD184" s="110">
        <f t="shared" si="205"/>
        <v>1690.538553</v>
      </c>
      <c r="BE184" s="111" t="str">
        <f t="shared" si="205"/>
        <v>#N/A</v>
      </c>
      <c r="BF184" s="111" t="str">
        <f t="shared" si="205"/>
        <v>#N/A</v>
      </c>
      <c r="BG184" s="111" t="str">
        <f t="shared" si="205"/>
        <v>#N/A</v>
      </c>
      <c r="BH184" s="111" t="str">
        <f t="shared" si="205"/>
        <v>#N/A</v>
      </c>
      <c r="BI184" s="112">
        <f t="shared" si="205"/>
        <v>1724.702944</v>
      </c>
    </row>
    <row r="185">
      <c r="B185" s="113"/>
      <c r="C185" s="11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/>
      <c r="AV185" s="63"/>
      <c r="AW185" s="63"/>
      <c r="AX185" s="63"/>
      <c r="AY185" s="63"/>
      <c r="AZ185" s="63"/>
      <c r="BA185" s="63"/>
      <c r="BB185" s="63"/>
      <c r="BC185" s="63"/>
      <c r="BD185" s="63"/>
      <c r="BE185" s="63"/>
      <c r="BF185" s="63"/>
      <c r="BG185" s="63"/>
      <c r="BH185" s="63"/>
      <c r="BI185" s="63"/>
    </row>
    <row r="186">
      <c r="B186" s="113"/>
      <c r="C186" s="11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/>
      <c r="AV186" s="63"/>
      <c r="AW186" s="63"/>
      <c r="AX186" s="63"/>
      <c r="AY186" s="63"/>
      <c r="AZ186" s="63"/>
      <c r="BA186" s="63"/>
      <c r="BB186" s="63"/>
      <c r="BC186" s="63"/>
      <c r="BD186" s="63"/>
      <c r="BE186" s="63"/>
      <c r="BF186" s="63"/>
      <c r="BG186" s="63"/>
      <c r="BH186" s="63"/>
      <c r="BI186" s="63"/>
    </row>
    <row r="187">
      <c r="B187" s="113"/>
      <c r="C187" s="11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/>
      <c r="AV187" s="63"/>
      <c r="AW187" s="63"/>
      <c r="AX187" s="63"/>
      <c r="AY187" s="63"/>
      <c r="AZ187" s="63"/>
      <c r="BA187" s="63"/>
      <c r="BB187" s="63"/>
      <c r="BC187" s="63"/>
      <c r="BD187" s="63"/>
      <c r="BE187" s="63"/>
      <c r="BF187" s="63"/>
      <c r="BG187" s="63"/>
      <c r="BH187" s="63"/>
      <c r="BI187" s="63"/>
    </row>
    <row r="188">
      <c r="B188" s="113"/>
      <c r="C188" s="11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/>
      <c r="AV188" s="63"/>
      <c r="AW188" s="63"/>
      <c r="AX188" s="63"/>
      <c r="AY188" s="63"/>
      <c r="AZ188" s="63"/>
      <c r="BA188" s="63"/>
      <c r="BB188" s="63"/>
      <c r="BC188" s="63"/>
      <c r="BD188" s="63"/>
      <c r="BE188" s="63"/>
      <c r="BF188" s="63"/>
      <c r="BG188" s="63"/>
      <c r="BH188" s="63"/>
      <c r="BI188" s="63"/>
    </row>
    <row r="189">
      <c r="B189" s="113"/>
      <c r="C189" s="11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63"/>
      <c r="BA189" s="63"/>
      <c r="BB189" s="63"/>
      <c r="BC189" s="63"/>
      <c r="BD189" s="63"/>
      <c r="BE189" s="63"/>
      <c r="BF189" s="63"/>
      <c r="BG189" s="63"/>
      <c r="BH189" s="63"/>
      <c r="BI189" s="63"/>
    </row>
    <row r="190">
      <c r="B190" s="113"/>
      <c r="C190" s="11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63"/>
      <c r="BA190" s="63"/>
      <c r="BB190" s="63"/>
      <c r="BC190" s="63"/>
      <c r="BD190" s="63"/>
      <c r="BE190" s="63"/>
      <c r="BF190" s="63"/>
      <c r="BG190" s="63"/>
      <c r="BH190" s="63"/>
      <c r="BI190" s="63"/>
    </row>
    <row r="191">
      <c r="B191" s="113"/>
      <c r="C191" s="11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/>
      <c r="AV191" s="63"/>
      <c r="AW191" s="63"/>
      <c r="AX191" s="63"/>
      <c r="AY191" s="63"/>
      <c r="AZ191" s="63"/>
      <c r="BA191" s="63"/>
      <c r="BB191" s="63"/>
      <c r="BC191" s="63"/>
      <c r="BD191" s="63"/>
      <c r="BE191" s="63"/>
      <c r="BF191" s="63"/>
      <c r="BG191" s="63"/>
      <c r="BH191" s="63"/>
      <c r="BI191" s="63"/>
    </row>
    <row r="192">
      <c r="B192" s="113"/>
      <c r="C192" s="11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63"/>
      <c r="AW192" s="63"/>
      <c r="AX192" s="63"/>
      <c r="AY192" s="63"/>
      <c r="AZ192" s="63"/>
      <c r="BA192" s="63"/>
      <c r="BB192" s="63"/>
      <c r="BC192" s="63"/>
      <c r="BD192" s="63"/>
      <c r="BE192" s="63"/>
      <c r="BF192" s="63"/>
      <c r="BG192" s="63"/>
      <c r="BH192" s="63"/>
      <c r="BI192" s="63"/>
    </row>
    <row r="193">
      <c r="B193" s="113"/>
      <c r="C193" s="11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/>
      <c r="AV193" s="63"/>
      <c r="AW193" s="63"/>
      <c r="AX193" s="63"/>
      <c r="AY193" s="63"/>
      <c r="AZ193" s="63"/>
      <c r="BA193" s="63"/>
      <c r="BB193" s="63"/>
      <c r="BC193" s="63"/>
      <c r="BD193" s="63"/>
      <c r="BE193" s="63"/>
      <c r="BF193" s="63"/>
      <c r="BG193" s="63"/>
      <c r="BH193" s="63"/>
      <c r="BI193" s="63"/>
    </row>
    <row r="194">
      <c r="B194" s="113"/>
      <c r="C194" s="11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/>
      <c r="AV194" s="63"/>
      <c r="AW194" s="63"/>
      <c r="AX194" s="63"/>
      <c r="AY194" s="63"/>
      <c r="AZ194" s="63"/>
      <c r="BA194" s="63"/>
      <c r="BB194" s="63"/>
      <c r="BC194" s="63"/>
      <c r="BD194" s="63"/>
      <c r="BE194" s="63"/>
      <c r="BF194" s="63"/>
      <c r="BG194" s="63"/>
      <c r="BH194" s="63"/>
      <c r="BI194" s="63"/>
    </row>
    <row r="195">
      <c r="B195" s="113"/>
      <c r="C195" s="11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63"/>
      <c r="AW195" s="63"/>
      <c r="AX195" s="63"/>
      <c r="AY195" s="63"/>
      <c r="AZ195" s="63"/>
      <c r="BA195" s="63"/>
      <c r="BB195" s="63"/>
      <c r="BC195" s="63"/>
      <c r="BD195" s="63"/>
      <c r="BE195" s="63"/>
      <c r="BF195" s="63"/>
      <c r="BG195" s="63"/>
      <c r="BH195" s="63"/>
      <c r="BI195" s="63"/>
    </row>
    <row r="196">
      <c r="B196" s="113"/>
      <c r="C196" s="11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63"/>
      <c r="AW196" s="63"/>
      <c r="AX196" s="63"/>
      <c r="AY196" s="63"/>
      <c r="AZ196" s="63"/>
      <c r="BA196" s="63"/>
      <c r="BB196" s="63"/>
      <c r="BC196" s="63"/>
      <c r="BD196" s="63"/>
      <c r="BE196" s="63"/>
      <c r="BF196" s="63"/>
      <c r="BG196" s="63"/>
      <c r="BH196" s="63"/>
      <c r="BI196" s="63"/>
    </row>
    <row r="197">
      <c r="B197" s="113"/>
      <c r="C197" s="11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/>
      <c r="AV197" s="63"/>
      <c r="AW197" s="63"/>
      <c r="AX197" s="63"/>
      <c r="AY197" s="63"/>
      <c r="AZ197" s="63"/>
      <c r="BA197" s="63"/>
      <c r="BB197" s="63"/>
      <c r="BC197" s="63"/>
      <c r="BD197" s="63"/>
      <c r="BE197" s="63"/>
      <c r="BF197" s="63"/>
      <c r="BG197" s="63"/>
      <c r="BH197" s="63"/>
      <c r="BI197" s="63"/>
    </row>
    <row r="198">
      <c r="B198" s="113"/>
      <c r="C198" s="11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/>
      <c r="AV198" s="63"/>
      <c r="AW198" s="63"/>
      <c r="AX198" s="63"/>
      <c r="AY198" s="63"/>
      <c r="AZ198" s="63"/>
      <c r="BA198" s="63"/>
      <c r="BB198" s="63"/>
      <c r="BC198" s="63"/>
      <c r="BD198" s="63"/>
      <c r="BE198" s="63"/>
      <c r="BF198" s="63"/>
      <c r="BG198" s="63"/>
      <c r="BH198" s="63"/>
      <c r="BI198" s="63"/>
    </row>
    <row r="199">
      <c r="B199" s="113"/>
      <c r="C199" s="11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/>
      <c r="AV199" s="63"/>
      <c r="AW199" s="63"/>
      <c r="AX199" s="63"/>
      <c r="AY199" s="63"/>
      <c r="AZ199" s="63"/>
      <c r="BA199" s="63"/>
      <c r="BB199" s="63"/>
      <c r="BC199" s="63"/>
      <c r="BD199" s="63"/>
      <c r="BE199" s="63"/>
      <c r="BF199" s="63"/>
      <c r="BG199" s="63"/>
      <c r="BH199" s="63"/>
      <c r="BI199" s="63"/>
    </row>
    <row r="200">
      <c r="B200" s="113"/>
      <c r="C200" s="11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/>
      <c r="AV200" s="63"/>
      <c r="AW200" s="63"/>
      <c r="AX200" s="63"/>
      <c r="AY200" s="63"/>
      <c r="AZ200" s="63"/>
      <c r="BA200" s="63"/>
      <c r="BB200" s="63"/>
      <c r="BC200" s="63"/>
      <c r="BD200" s="63"/>
      <c r="BE200" s="63"/>
      <c r="BF200" s="63"/>
      <c r="BG200" s="63"/>
      <c r="BH200" s="63"/>
      <c r="BI200" s="63"/>
    </row>
    <row r="201">
      <c r="B201" s="113"/>
      <c r="C201" s="11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/>
      <c r="AV201" s="63"/>
      <c r="AW201" s="63"/>
      <c r="AX201" s="63"/>
      <c r="AY201" s="63"/>
      <c r="AZ201" s="63"/>
      <c r="BA201" s="63"/>
      <c r="BB201" s="63"/>
      <c r="BC201" s="63"/>
      <c r="BD201" s="63"/>
      <c r="BE201" s="63"/>
      <c r="BF201" s="63"/>
      <c r="BG201" s="63"/>
      <c r="BH201" s="63"/>
      <c r="BI201" s="63"/>
    </row>
    <row r="202">
      <c r="B202" s="113"/>
      <c r="C202" s="11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/>
      <c r="AV202" s="63"/>
      <c r="AW202" s="63"/>
      <c r="AX202" s="63"/>
      <c r="AY202" s="63"/>
      <c r="AZ202" s="63"/>
      <c r="BA202" s="63"/>
      <c r="BB202" s="63"/>
      <c r="BC202" s="63"/>
      <c r="BD202" s="63"/>
      <c r="BE202" s="63"/>
      <c r="BF202" s="63"/>
      <c r="BG202" s="63"/>
      <c r="BH202" s="63"/>
      <c r="BI202" s="63"/>
    </row>
    <row r="203">
      <c r="B203" s="113"/>
      <c r="C203" s="11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/>
      <c r="AV203" s="63"/>
      <c r="AW203" s="63"/>
      <c r="AX203" s="63"/>
      <c r="AY203" s="63"/>
      <c r="AZ203" s="63"/>
      <c r="BA203" s="63"/>
      <c r="BB203" s="63"/>
      <c r="BC203" s="63"/>
      <c r="BD203" s="63"/>
      <c r="BE203" s="63"/>
      <c r="BF203" s="63"/>
      <c r="BG203" s="63"/>
      <c r="BH203" s="63"/>
      <c r="BI203" s="63"/>
    </row>
    <row r="204">
      <c r="B204" s="113"/>
      <c r="C204" s="11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/>
      <c r="AV204" s="63"/>
      <c r="AW204" s="63"/>
      <c r="AX204" s="63"/>
      <c r="AY204" s="63"/>
      <c r="AZ204" s="63"/>
      <c r="BA204" s="63"/>
      <c r="BB204" s="63"/>
      <c r="BC204" s="63"/>
      <c r="BD204" s="63"/>
      <c r="BE204" s="63"/>
      <c r="BF204" s="63"/>
      <c r="BG204" s="63"/>
      <c r="BH204" s="63"/>
      <c r="BI204" s="63"/>
    </row>
    <row r="205">
      <c r="B205" s="113"/>
      <c r="C205" s="11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/>
      <c r="AV205" s="63"/>
      <c r="AW205" s="63"/>
      <c r="AX205" s="63"/>
      <c r="AY205" s="63"/>
      <c r="AZ205" s="63"/>
      <c r="BA205" s="63"/>
      <c r="BB205" s="63"/>
      <c r="BC205" s="63"/>
      <c r="BD205" s="63"/>
      <c r="BE205" s="63"/>
      <c r="BF205" s="63"/>
      <c r="BG205" s="63"/>
      <c r="BH205" s="63"/>
      <c r="BI205" s="63"/>
    </row>
    <row r="206">
      <c r="B206" s="113"/>
      <c r="C206" s="11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/>
      <c r="AV206" s="63"/>
      <c r="AW206" s="63"/>
      <c r="AX206" s="63"/>
      <c r="AY206" s="63"/>
      <c r="AZ206" s="63"/>
      <c r="BA206" s="63"/>
      <c r="BB206" s="63"/>
      <c r="BC206" s="63"/>
      <c r="BD206" s="63"/>
      <c r="BE206" s="63"/>
      <c r="BF206" s="63"/>
      <c r="BG206" s="63"/>
      <c r="BH206" s="63"/>
      <c r="BI206" s="63"/>
    </row>
    <row r="207">
      <c r="B207" s="113"/>
      <c r="C207" s="11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/>
      <c r="AV207" s="63"/>
      <c r="AW207" s="63"/>
      <c r="AX207" s="63"/>
      <c r="AY207" s="63"/>
      <c r="AZ207" s="63"/>
      <c r="BA207" s="63"/>
      <c r="BB207" s="63"/>
      <c r="BC207" s="63"/>
      <c r="BD207" s="63"/>
      <c r="BE207" s="63"/>
      <c r="BF207" s="63"/>
      <c r="BG207" s="63"/>
      <c r="BH207" s="63"/>
      <c r="BI207" s="63"/>
    </row>
    <row r="208">
      <c r="B208" s="113"/>
      <c r="C208" s="11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/>
      <c r="AV208" s="63"/>
      <c r="AW208" s="63"/>
      <c r="AX208" s="63"/>
      <c r="AY208" s="63"/>
      <c r="AZ208" s="63"/>
      <c r="BA208" s="63"/>
      <c r="BB208" s="63"/>
      <c r="BC208" s="63"/>
      <c r="BD208" s="63"/>
      <c r="BE208" s="63"/>
      <c r="BF208" s="63"/>
      <c r="BG208" s="63"/>
      <c r="BH208" s="63"/>
      <c r="BI208" s="63"/>
    </row>
    <row r="209">
      <c r="B209" s="113"/>
      <c r="C209" s="113"/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/>
      <c r="AV209" s="63"/>
      <c r="AW209" s="63"/>
      <c r="AX209" s="63"/>
      <c r="AY209" s="63"/>
      <c r="AZ209" s="63"/>
      <c r="BA209" s="63"/>
      <c r="BB209" s="63"/>
      <c r="BC209" s="63"/>
      <c r="BD209" s="63"/>
      <c r="BE209" s="63"/>
      <c r="BF209" s="63"/>
      <c r="BG209" s="63"/>
      <c r="BH209" s="63"/>
      <c r="BI209" s="63"/>
    </row>
    <row r="210">
      <c r="B210" s="113"/>
      <c r="C210" s="11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/>
      <c r="AV210" s="63"/>
      <c r="AW210" s="63"/>
      <c r="AX210" s="63"/>
      <c r="AY210" s="63"/>
      <c r="AZ210" s="63"/>
      <c r="BA210" s="63"/>
      <c r="BB210" s="63"/>
      <c r="BC210" s="63"/>
      <c r="BD210" s="63"/>
      <c r="BE210" s="63"/>
      <c r="BF210" s="63"/>
      <c r="BG210" s="63"/>
      <c r="BH210" s="63"/>
      <c r="BI210" s="63"/>
    </row>
    <row r="211">
      <c r="B211" s="113"/>
      <c r="C211" s="11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/>
      <c r="AV211" s="63"/>
      <c r="AW211" s="63"/>
      <c r="AX211" s="63"/>
      <c r="AY211" s="63"/>
      <c r="AZ211" s="63"/>
      <c r="BA211" s="63"/>
      <c r="BB211" s="63"/>
      <c r="BC211" s="63"/>
      <c r="BD211" s="63"/>
      <c r="BE211" s="63"/>
      <c r="BF211" s="63"/>
      <c r="BG211" s="63"/>
      <c r="BH211" s="63"/>
      <c r="BI211" s="63"/>
    </row>
    <row r="212">
      <c r="B212" s="113"/>
      <c r="C212" s="11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/>
      <c r="AV212" s="63"/>
      <c r="AW212" s="63"/>
      <c r="AX212" s="63"/>
      <c r="AY212" s="63"/>
      <c r="AZ212" s="63"/>
      <c r="BA212" s="63"/>
      <c r="BB212" s="63"/>
      <c r="BC212" s="63"/>
      <c r="BD212" s="63"/>
      <c r="BE212" s="63"/>
      <c r="BF212" s="63"/>
      <c r="BG212" s="63"/>
      <c r="BH212" s="63"/>
      <c r="BI212" s="63"/>
    </row>
    <row r="213">
      <c r="B213" s="113"/>
      <c r="C213" s="113"/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/>
      <c r="AV213" s="63"/>
      <c r="AW213" s="63"/>
      <c r="AX213" s="63"/>
      <c r="AY213" s="63"/>
      <c r="AZ213" s="63"/>
      <c r="BA213" s="63"/>
      <c r="BB213" s="63"/>
      <c r="BC213" s="63"/>
      <c r="BD213" s="63"/>
      <c r="BE213" s="63"/>
      <c r="BF213" s="63"/>
      <c r="BG213" s="63"/>
      <c r="BH213" s="63"/>
      <c r="BI213" s="63"/>
    </row>
    <row r="214">
      <c r="B214" s="113"/>
      <c r="C214" s="113"/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/>
      <c r="AV214" s="63"/>
      <c r="AW214" s="63"/>
      <c r="AX214" s="63"/>
      <c r="AY214" s="63"/>
      <c r="AZ214" s="63"/>
      <c r="BA214" s="63"/>
      <c r="BB214" s="63"/>
      <c r="BC214" s="63"/>
      <c r="BD214" s="63"/>
      <c r="BE214" s="63"/>
      <c r="BF214" s="63"/>
      <c r="BG214" s="63"/>
      <c r="BH214" s="63"/>
      <c r="BI214" s="63"/>
    </row>
    <row r="215">
      <c r="B215" s="113"/>
      <c r="C215" s="11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/>
      <c r="AV215" s="63"/>
      <c r="AW215" s="63"/>
      <c r="AX215" s="63"/>
      <c r="AY215" s="63"/>
      <c r="AZ215" s="63"/>
      <c r="BA215" s="63"/>
      <c r="BB215" s="63"/>
      <c r="BC215" s="63"/>
      <c r="BD215" s="63"/>
      <c r="BE215" s="63"/>
      <c r="BF215" s="63"/>
      <c r="BG215" s="63"/>
      <c r="BH215" s="63"/>
      <c r="BI215" s="63"/>
    </row>
    <row r="216">
      <c r="B216" s="113"/>
      <c r="C216" s="113"/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/>
      <c r="AV216" s="63"/>
      <c r="AW216" s="63"/>
      <c r="AX216" s="63"/>
      <c r="AY216" s="63"/>
      <c r="AZ216" s="63"/>
      <c r="BA216" s="63"/>
      <c r="BB216" s="63"/>
      <c r="BC216" s="63"/>
      <c r="BD216" s="63"/>
      <c r="BE216" s="63"/>
      <c r="BF216" s="63"/>
      <c r="BG216" s="63"/>
      <c r="BH216" s="63"/>
      <c r="BI216" s="63"/>
    </row>
    <row r="217">
      <c r="B217" s="113"/>
      <c r="C217" s="113"/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/>
      <c r="AV217" s="63"/>
      <c r="AW217" s="63"/>
      <c r="AX217" s="63"/>
      <c r="AY217" s="63"/>
      <c r="AZ217" s="63"/>
      <c r="BA217" s="63"/>
      <c r="BB217" s="63"/>
      <c r="BC217" s="63"/>
      <c r="BD217" s="63"/>
      <c r="BE217" s="63"/>
      <c r="BF217" s="63"/>
      <c r="BG217" s="63"/>
      <c r="BH217" s="63"/>
      <c r="BI217" s="63"/>
    </row>
    <row r="218">
      <c r="B218" s="113"/>
      <c r="C218" s="11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/>
      <c r="AV218" s="63"/>
      <c r="AW218" s="63"/>
      <c r="AX218" s="63"/>
      <c r="AY218" s="63"/>
      <c r="AZ218" s="63"/>
      <c r="BA218" s="63"/>
      <c r="BB218" s="63"/>
      <c r="BC218" s="63"/>
      <c r="BD218" s="63"/>
      <c r="BE218" s="63"/>
      <c r="BF218" s="63"/>
      <c r="BG218" s="63"/>
      <c r="BH218" s="63"/>
      <c r="BI218" s="63"/>
    </row>
    <row r="219">
      <c r="B219" s="113"/>
      <c r="C219" s="113"/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/>
      <c r="AV219" s="63"/>
      <c r="AW219" s="63"/>
      <c r="AX219" s="63"/>
      <c r="AY219" s="63"/>
      <c r="AZ219" s="63"/>
      <c r="BA219" s="63"/>
      <c r="BB219" s="63"/>
      <c r="BC219" s="63"/>
      <c r="BD219" s="63"/>
      <c r="BE219" s="63"/>
      <c r="BF219" s="63"/>
      <c r="BG219" s="63"/>
      <c r="BH219" s="63"/>
      <c r="BI219" s="63"/>
    </row>
    <row r="220">
      <c r="B220" s="113"/>
      <c r="C220" s="11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/>
      <c r="AV220" s="63"/>
      <c r="AW220" s="63"/>
      <c r="AX220" s="63"/>
      <c r="AY220" s="63"/>
      <c r="AZ220" s="63"/>
      <c r="BA220" s="63"/>
      <c r="BB220" s="63"/>
      <c r="BC220" s="63"/>
      <c r="BD220" s="63"/>
      <c r="BE220" s="63"/>
      <c r="BF220" s="63"/>
      <c r="BG220" s="63"/>
      <c r="BH220" s="63"/>
      <c r="BI220" s="63"/>
    </row>
    <row r="221">
      <c r="B221" s="113"/>
      <c r="C221" s="11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/>
      <c r="AV221" s="63"/>
      <c r="AW221" s="63"/>
      <c r="AX221" s="63"/>
      <c r="AY221" s="63"/>
      <c r="AZ221" s="63"/>
      <c r="BA221" s="63"/>
      <c r="BB221" s="63"/>
      <c r="BC221" s="63"/>
      <c r="BD221" s="63"/>
      <c r="BE221" s="63"/>
      <c r="BF221" s="63"/>
      <c r="BG221" s="63"/>
      <c r="BH221" s="63"/>
      <c r="BI221" s="63"/>
    </row>
    <row r="222">
      <c r="B222" s="113"/>
      <c r="C222" s="11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/>
      <c r="AV222" s="63"/>
      <c r="AW222" s="63"/>
      <c r="AX222" s="63"/>
      <c r="AY222" s="63"/>
      <c r="AZ222" s="63"/>
      <c r="BA222" s="63"/>
      <c r="BB222" s="63"/>
      <c r="BC222" s="63"/>
      <c r="BD222" s="63"/>
      <c r="BE222" s="63"/>
      <c r="BF222" s="63"/>
      <c r="BG222" s="63"/>
      <c r="BH222" s="63"/>
      <c r="BI222" s="63"/>
    </row>
    <row r="223">
      <c r="B223" s="113"/>
      <c r="C223" s="11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/>
      <c r="AV223" s="63"/>
      <c r="AW223" s="63"/>
      <c r="AX223" s="63"/>
      <c r="AY223" s="63"/>
      <c r="AZ223" s="63"/>
      <c r="BA223" s="63"/>
      <c r="BB223" s="63"/>
      <c r="BC223" s="63"/>
      <c r="BD223" s="63"/>
      <c r="BE223" s="63"/>
      <c r="BF223" s="63"/>
      <c r="BG223" s="63"/>
      <c r="BH223" s="63"/>
      <c r="BI223" s="63"/>
    </row>
    <row r="224">
      <c r="B224" s="113"/>
      <c r="C224" s="113"/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/>
      <c r="AV224" s="63"/>
      <c r="AW224" s="63"/>
      <c r="AX224" s="63"/>
      <c r="AY224" s="63"/>
      <c r="AZ224" s="63"/>
      <c r="BA224" s="63"/>
      <c r="BB224" s="63"/>
      <c r="BC224" s="63"/>
      <c r="BD224" s="63"/>
      <c r="BE224" s="63"/>
      <c r="BF224" s="63"/>
      <c r="BG224" s="63"/>
      <c r="BH224" s="63"/>
      <c r="BI224" s="63"/>
    </row>
    <row r="225">
      <c r="B225" s="113"/>
      <c r="C225" s="11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/>
      <c r="AV225" s="63"/>
      <c r="AW225" s="63"/>
      <c r="AX225" s="63"/>
      <c r="AY225" s="63"/>
      <c r="AZ225" s="63"/>
      <c r="BA225" s="63"/>
      <c r="BB225" s="63"/>
      <c r="BC225" s="63"/>
      <c r="BD225" s="63"/>
      <c r="BE225" s="63"/>
      <c r="BF225" s="63"/>
      <c r="BG225" s="63"/>
      <c r="BH225" s="63"/>
      <c r="BI225" s="63"/>
    </row>
    <row r="226">
      <c r="B226" s="113"/>
      <c r="C226" s="113"/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/>
      <c r="AV226" s="63"/>
      <c r="AW226" s="63"/>
      <c r="AX226" s="63"/>
      <c r="AY226" s="63"/>
      <c r="AZ226" s="63"/>
      <c r="BA226" s="63"/>
      <c r="BB226" s="63"/>
      <c r="BC226" s="63"/>
      <c r="BD226" s="63"/>
      <c r="BE226" s="63"/>
      <c r="BF226" s="63"/>
      <c r="BG226" s="63"/>
      <c r="BH226" s="63"/>
      <c r="BI226" s="63"/>
    </row>
    <row r="227">
      <c r="B227" s="113"/>
      <c r="C227" s="113"/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/>
      <c r="AV227" s="63"/>
      <c r="AW227" s="63"/>
      <c r="AX227" s="63"/>
      <c r="AY227" s="63"/>
      <c r="AZ227" s="63"/>
      <c r="BA227" s="63"/>
      <c r="BB227" s="63"/>
      <c r="BC227" s="63"/>
      <c r="BD227" s="63"/>
      <c r="BE227" s="63"/>
      <c r="BF227" s="63"/>
      <c r="BG227" s="63"/>
      <c r="BH227" s="63"/>
      <c r="BI227" s="63"/>
    </row>
    <row r="228">
      <c r="B228" s="113"/>
      <c r="C228" s="113"/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/>
      <c r="AV228" s="63"/>
      <c r="AW228" s="63"/>
      <c r="AX228" s="63"/>
      <c r="AY228" s="63"/>
      <c r="AZ228" s="63"/>
      <c r="BA228" s="63"/>
      <c r="BB228" s="63"/>
      <c r="BC228" s="63"/>
      <c r="BD228" s="63"/>
      <c r="BE228" s="63"/>
      <c r="BF228" s="63"/>
      <c r="BG228" s="63"/>
      <c r="BH228" s="63"/>
      <c r="BI228" s="63"/>
    </row>
    <row r="229">
      <c r="B229" s="113"/>
      <c r="C229" s="113"/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/>
      <c r="AV229" s="63"/>
      <c r="AW229" s="63"/>
      <c r="AX229" s="63"/>
      <c r="AY229" s="63"/>
      <c r="AZ229" s="63"/>
      <c r="BA229" s="63"/>
      <c r="BB229" s="63"/>
      <c r="BC229" s="63"/>
      <c r="BD229" s="63"/>
      <c r="BE229" s="63"/>
      <c r="BF229" s="63"/>
      <c r="BG229" s="63"/>
      <c r="BH229" s="63"/>
      <c r="BI229" s="63"/>
    </row>
    <row r="230">
      <c r="B230" s="113"/>
      <c r="C230" s="113"/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/>
      <c r="AV230" s="63"/>
      <c r="AW230" s="63"/>
      <c r="AX230" s="63"/>
      <c r="AY230" s="63"/>
      <c r="AZ230" s="63"/>
      <c r="BA230" s="63"/>
      <c r="BB230" s="63"/>
      <c r="BC230" s="63"/>
      <c r="BD230" s="63"/>
      <c r="BE230" s="63"/>
      <c r="BF230" s="63"/>
      <c r="BG230" s="63"/>
      <c r="BH230" s="63"/>
      <c r="BI230" s="63"/>
    </row>
    <row r="231">
      <c r="B231" s="113"/>
      <c r="C231" s="113"/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/>
      <c r="AV231" s="63"/>
      <c r="AW231" s="63"/>
      <c r="AX231" s="63"/>
      <c r="AY231" s="63"/>
      <c r="AZ231" s="63"/>
      <c r="BA231" s="63"/>
      <c r="BB231" s="63"/>
      <c r="BC231" s="63"/>
      <c r="BD231" s="63"/>
      <c r="BE231" s="63"/>
      <c r="BF231" s="63"/>
      <c r="BG231" s="63"/>
      <c r="BH231" s="63"/>
      <c r="BI231" s="63"/>
    </row>
    <row r="232">
      <c r="B232" s="113"/>
      <c r="C232" s="11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/>
      <c r="AV232" s="63"/>
      <c r="AW232" s="63"/>
      <c r="AX232" s="63"/>
      <c r="AY232" s="63"/>
      <c r="AZ232" s="63"/>
      <c r="BA232" s="63"/>
      <c r="BB232" s="63"/>
      <c r="BC232" s="63"/>
      <c r="BD232" s="63"/>
      <c r="BE232" s="63"/>
      <c r="BF232" s="63"/>
      <c r="BG232" s="63"/>
      <c r="BH232" s="63"/>
      <c r="BI232" s="63"/>
    </row>
    <row r="233">
      <c r="B233" s="113"/>
      <c r="C233" s="113"/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/>
      <c r="AV233" s="63"/>
      <c r="AW233" s="63"/>
      <c r="AX233" s="63"/>
      <c r="AY233" s="63"/>
      <c r="AZ233" s="63"/>
      <c r="BA233" s="63"/>
      <c r="BB233" s="63"/>
      <c r="BC233" s="63"/>
      <c r="BD233" s="63"/>
      <c r="BE233" s="63"/>
      <c r="BF233" s="63"/>
      <c r="BG233" s="63"/>
      <c r="BH233" s="63"/>
      <c r="BI233" s="63"/>
    </row>
    <row r="234">
      <c r="B234" s="113"/>
      <c r="C234" s="11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/>
      <c r="AV234" s="63"/>
      <c r="AW234" s="63"/>
      <c r="AX234" s="63"/>
      <c r="AY234" s="63"/>
      <c r="AZ234" s="63"/>
      <c r="BA234" s="63"/>
      <c r="BB234" s="63"/>
      <c r="BC234" s="63"/>
      <c r="BD234" s="63"/>
      <c r="BE234" s="63"/>
      <c r="BF234" s="63"/>
      <c r="BG234" s="63"/>
      <c r="BH234" s="63"/>
      <c r="BI234" s="63"/>
    </row>
    <row r="235">
      <c r="B235" s="113"/>
      <c r="C235" s="11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/>
      <c r="AV235" s="63"/>
      <c r="AW235" s="63"/>
      <c r="AX235" s="63"/>
      <c r="AY235" s="63"/>
      <c r="AZ235" s="63"/>
      <c r="BA235" s="63"/>
      <c r="BB235" s="63"/>
      <c r="BC235" s="63"/>
      <c r="BD235" s="63"/>
      <c r="BE235" s="63"/>
      <c r="BF235" s="63"/>
      <c r="BG235" s="63"/>
      <c r="BH235" s="63"/>
      <c r="BI235" s="63"/>
    </row>
    <row r="236">
      <c r="B236" s="113"/>
      <c r="C236" s="11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/>
      <c r="AV236" s="63"/>
      <c r="AW236" s="63"/>
      <c r="AX236" s="63"/>
      <c r="AY236" s="63"/>
      <c r="AZ236" s="63"/>
      <c r="BA236" s="63"/>
      <c r="BB236" s="63"/>
      <c r="BC236" s="63"/>
      <c r="BD236" s="63"/>
      <c r="BE236" s="63"/>
      <c r="BF236" s="63"/>
      <c r="BG236" s="63"/>
      <c r="BH236" s="63"/>
      <c r="BI236" s="63"/>
    </row>
    <row r="237">
      <c r="B237" s="113"/>
      <c r="C237" s="11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/>
      <c r="AV237" s="63"/>
      <c r="AW237" s="63"/>
      <c r="AX237" s="63"/>
      <c r="AY237" s="63"/>
      <c r="AZ237" s="63"/>
      <c r="BA237" s="63"/>
      <c r="BB237" s="63"/>
      <c r="BC237" s="63"/>
      <c r="BD237" s="63"/>
      <c r="BE237" s="63"/>
      <c r="BF237" s="63"/>
      <c r="BG237" s="63"/>
      <c r="BH237" s="63"/>
      <c r="BI237" s="63"/>
    </row>
    <row r="238">
      <c r="B238" s="113"/>
      <c r="C238" s="11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/>
      <c r="AV238" s="63"/>
      <c r="AW238" s="63"/>
      <c r="AX238" s="63"/>
      <c r="AY238" s="63"/>
      <c r="AZ238" s="63"/>
      <c r="BA238" s="63"/>
      <c r="BB238" s="63"/>
      <c r="BC238" s="63"/>
      <c r="BD238" s="63"/>
      <c r="BE238" s="63"/>
      <c r="BF238" s="63"/>
      <c r="BG238" s="63"/>
      <c r="BH238" s="63"/>
      <c r="BI238" s="63"/>
    </row>
    <row r="239">
      <c r="B239" s="113"/>
      <c r="C239" s="113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/>
      <c r="AV239" s="63"/>
      <c r="AW239" s="63"/>
      <c r="AX239" s="63"/>
      <c r="AY239" s="63"/>
      <c r="AZ239" s="63"/>
      <c r="BA239" s="63"/>
      <c r="BB239" s="63"/>
      <c r="BC239" s="63"/>
      <c r="BD239" s="63"/>
      <c r="BE239" s="63"/>
      <c r="BF239" s="63"/>
      <c r="BG239" s="63"/>
      <c r="BH239" s="63"/>
      <c r="BI239" s="63"/>
    </row>
    <row r="240">
      <c r="B240" s="113"/>
      <c r="C240" s="11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/>
      <c r="AV240" s="63"/>
      <c r="AW240" s="63"/>
      <c r="AX240" s="63"/>
      <c r="AY240" s="63"/>
      <c r="AZ240" s="63"/>
      <c r="BA240" s="63"/>
      <c r="BB240" s="63"/>
      <c r="BC240" s="63"/>
      <c r="BD240" s="63"/>
      <c r="BE240" s="63"/>
      <c r="BF240" s="63"/>
      <c r="BG240" s="63"/>
      <c r="BH240" s="63"/>
      <c r="BI240" s="63"/>
    </row>
    <row r="241">
      <c r="B241" s="113"/>
      <c r="C241" s="113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/>
      <c r="AV241" s="63"/>
      <c r="AW241" s="63"/>
      <c r="AX241" s="63"/>
      <c r="AY241" s="63"/>
      <c r="AZ241" s="63"/>
      <c r="BA241" s="63"/>
      <c r="BB241" s="63"/>
      <c r="BC241" s="63"/>
      <c r="BD241" s="63"/>
      <c r="BE241" s="63"/>
      <c r="BF241" s="63"/>
      <c r="BG241" s="63"/>
      <c r="BH241" s="63"/>
      <c r="BI241" s="63"/>
    </row>
    <row r="242">
      <c r="B242" s="113"/>
      <c r="C242" s="11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/>
      <c r="AV242" s="63"/>
      <c r="AW242" s="63"/>
      <c r="AX242" s="63"/>
      <c r="AY242" s="63"/>
      <c r="AZ242" s="63"/>
      <c r="BA242" s="63"/>
      <c r="BB242" s="63"/>
      <c r="BC242" s="63"/>
      <c r="BD242" s="63"/>
      <c r="BE242" s="63"/>
      <c r="BF242" s="63"/>
      <c r="BG242" s="63"/>
      <c r="BH242" s="63"/>
      <c r="BI242" s="63"/>
    </row>
    <row r="243">
      <c r="B243" s="113"/>
      <c r="C243" s="113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/>
      <c r="AV243" s="63"/>
      <c r="AW243" s="63"/>
      <c r="AX243" s="63"/>
      <c r="AY243" s="63"/>
      <c r="AZ243" s="63"/>
      <c r="BA243" s="63"/>
      <c r="BB243" s="63"/>
      <c r="BC243" s="63"/>
      <c r="BD243" s="63"/>
      <c r="BE243" s="63"/>
      <c r="BF243" s="63"/>
      <c r="BG243" s="63"/>
      <c r="BH243" s="63"/>
      <c r="BI243" s="63"/>
    </row>
    <row r="244">
      <c r="B244" s="113"/>
      <c r="C244" s="113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/>
      <c r="AV244" s="63"/>
      <c r="AW244" s="63"/>
      <c r="AX244" s="63"/>
      <c r="AY244" s="63"/>
      <c r="AZ244" s="63"/>
      <c r="BA244" s="63"/>
      <c r="BB244" s="63"/>
      <c r="BC244" s="63"/>
      <c r="BD244" s="63"/>
      <c r="BE244" s="63"/>
      <c r="BF244" s="63"/>
      <c r="BG244" s="63"/>
      <c r="BH244" s="63"/>
      <c r="BI244" s="63"/>
    </row>
    <row r="245">
      <c r="B245" s="113"/>
      <c r="C245" s="113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/>
      <c r="AV245" s="63"/>
      <c r="AW245" s="63"/>
      <c r="AX245" s="63"/>
      <c r="AY245" s="63"/>
      <c r="AZ245" s="63"/>
      <c r="BA245" s="63"/>
      <c r="BB245" s="63"/>
      <c r="BC245" s="63"/>
      <c r="BD245" s="63"/>
      <c r="BE245" s="63"/>
      <c r="BF245" s="63"/>
      <c r="BG245" s="63"/>
      <c r="BH245" s="63"/>
      <c r="BI245" s="63"/>
    </row>
    <row r="246">
      <c r="B246" s="113"/>
      <c r="C246" s="113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/>
      <c r="AV246" s="63"/>
      <c r="AW246" s="63"/>
      <c r="AX246" s="63"/>
      <c r="AY246" s="63"/>
      <c r="AZ246" s="63"/>
      <c r="BA246" s="63"/>
      <c r="BB246" s="63"/>
      <c r="BC246" s="63"/>
      <c r="BD246" s="63"/>
      <c r="BE246" s="63"/>
      <c r="BF246" s="63"/>
      <c r="BG246" s="63"/>
      <c r="BH246" s="63"/>
      <c r="BI246" s="63"/>
    </row>
    <row r="247">
      <c r="B247" s="113"/>
      <c r="C247" s="113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/>
      <c r="AV247" s="63"/>
      <c r="AW247" s="63"/>
      <c r="AX247" s="63"/>
      <c r="AY247" s="63"/>
      <c r="AZ247" s="63"/>
      <c r="BA247" s="63"/>
      <c r="BB247" s="63"/>
      <c r="BC247" s="63"/>
      <c r="BD247" s="63"/>
      <c r="BE247" s="63"/>
      <c r="BF247" s="63"/>
      <c r="BG247" s="63"/>
      <c r="BH247" s="63"/>
      <c r="BI247" s="63"/>
    </row>
    <row r="248">
      <c r="B248" s="113"/>
      <c r="C248" s="11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/>
      <c r="AV248" s="63"/>
      <c r="AW248" s="63"/>
      <c r="AX248" s="63"/>
      <c r="AY248" s="63"/>
      <c r="AZ248" s="63"/>
      <c r="BA248" s="63"/>
      <c r="BB248" s="63"/>
      <c r="BC248" s="63"/>
      <c r="BD248" s="63"/>
      <c r="BE248" s="63"/>
      <c r="BF248" s="63"/>
      <c r="BG248" s="63"/>
      <c r="BH248" s="63"/>
      <c r="BI248" s="63"/>
    </row>
    <row r="249">
      <c r="B249" s="113"/>
      <c r="C249" s="11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/>
      <c r="AV249" s="63"/>
      <c r="AW249" s="63"/>
      <c r="AX249" s="63"/>
      <c r="AY249" s="63"/>
      <c r="AZ249" s="63"/>
      <c r="BA249" s="63"/>
      <c r="BB249" s="63"/>
      <c r="BC249" s="63"/>
      <c r="BD249" s="63"/>
      <c r="BE249" s="63"/>
      <c r="BF249" s="63"/>
      <c r="BG249" s="63"/>
      <c r="BH249" s="63"/>
      <c r="BI249" s="63"/>
    </row>
    <row r="250">
      <c r="B250" s="113"/>
      <c r="C250" s="113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/>
      <c r="AV250" s="63"/>
      <c r="AW250" s="63"/>
      <c r="AX250" s="63"/>
      <c r="AY250" s="63"/>
      <c r="AZ250" s="63"/>
      <c r="BA250" s="63"/>
      <c r="BB250" s="63"/>
      <c r="BC250" s="63"/>
      <c r="BD250" s="63"/>
      <c r="BE250" s="63"/>
      <c r="BF250" s="63"/>
      <c r="BG250" s="63"/>
      <c r="BH250" s="63"/>
      <c r="BI250" s="63"/>
    </row>
    <row r="251">
      <c r="B251" s="113"/>
      <c r="C251" s="113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/>
      <c r="AV251" s="63"/>
      <c r="AW251" s="63"/>
      <c r="AX251" s="63"/>
      <c r="AY251" s="63"/>
      <c r="AZ251" s="63"/>
      <c r="BA251" s="63"/>
      <c r="BB251" s="63"/>
      <c r="BC251" s="63"/>
      <c r="BD251" s="63"/>
      <c r="BE251" s="63"/>
      <c r="BF251" s="63"/>
      <c r="BG251" s="63"/>
      <c r="BH251" s="63"/>
      <c r="BI251" s="63"/>
    </row>
    <row r="252">
      <c r="B252" s="113"/>
      <c r="C252" s="113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/>
      <c r="AV252" s="63"/>
      <c r="AW252" s="63"/>
      <c r="AX252" s="63"/>
      <c r="AY252" s="63"/>
      <c r="AZ252" s="63"/>
      <c r="BA252" s="63"/>
      <c r="BB252" s="63"/>
      <c r="BC252" s="63"/>
      <c r="BD252" s="63"/>
      <c r="BE252" s="63"/>
      <c r="BF252" s="63"/>
      <c r="BG252" s="63"/>
      <c r="BH252" s="63"/>
      <c r="BI252" s="63"/>
    </row>
    <row r="253">
      <c r="B253" s="113"/>
      <c r="C253" s="11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/>
      <c r="AV253" s="63"/>
      <c r="AW253" s="63"/>
      <c r="AX253" s="63"/>
      <c r="AY253" s="63"/>
      <c r="AZ253" s="63"/>
      <c r="BA253" s="63"/>
      <c r="BB253" s="63"/>
      <c r="BC253" s="63"/>
      <c r="BD253" s="63"/>
      <c r="BE253" s="63"/>
      <c r="BF253" s="63"/>
      <c r="BG253" s="63"/>
      <c r="BH253" s="63"/>
      <c r="BI253" s="63"/>
    </row>
    <row r="254">
      <c r="B254" s="113"/>
      <c r="C254" s="113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/>
      <c r="AV254" s="63"/>
      <c r="AW254" s="63"/>
      <c r="AX254" s="63"/>
      <c r="AY254" s="63"/>
      <c r="AZ254" s="63"/>
      <c r="BA254" s="63"/>
      <c r="BB254" s="63"/>
      <c r="BC254" s="63"/>
      <c r="BD254" s="63"/>
      <c r="BE254" s="63"/>
      <c r="BF254" s="63"/>
      <c r="BG254" s="63"/>
      <c r="BH254" s="63"/>
      <c r="BI254" s="63"/>
    </row>
    <row r="255">
      <c r="B255" s="113"/>
      <c r="C255" s="113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/>
      <c r="AV255" s="63"/>
      <c r="AW255" s="63"/>
      <c r="AX255" s="63"/>
      <c r="AY255" s="63"/>
      <c r="AZ255" s="63"/>
      <c r="BA255" s="63"/>
      <c r="BB255" s="63"/>
      <c r="BC255" s="63"/>
      <c r="BD255" s="63"/>
      <c r="BE255" s="63"/>
      <c r="BF255" s="63"/>
      <c r="BG255" s="63"/>
      <c r="BH255" s="63"/>
      <c r="BI255" s="63"/>
    </row>
    <row r="256">
      <c r="B256" s="113"/>
      <c r="C256" s="113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/>
      <c r="AV256" s="63"/>
      <c r="AW256" s="63"/>
      <c r="AX256" s="63"/>
      <c r="AY256" s="63"/>
      <c r="AZ256" s="63"/>
      <c r="BA256" s="63"/>
      <c r="BB256" s="63"/>
      <c r="BC256" s="63"/>
      <c r="BD256" s="63"/>
      <c r="BE256" s="63"/>
      <c r="BF256" s="63"/>
      <c r="BG256" s="63"/>
      <c r="BH256" s="63"/>
      <c r="BI256" s="63"/>
    </row>
    <row r="257">
      <c r="B257" s="113"/>
      <c r="C257" s="113"/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/>
      <c r="AV257" s="63"/>
      <c r="AW257" s="63"/>
      <c r="AX257" s="63"/>
      <c r="AY257" s="63"/>
      <c r="AZ257" s="63"/>
      <c r="BA257" s="63"/>
      <c r="BB257" s="63"/>
      <c r="BC257" s="63"/>
      <c r="BD257" s="63"/>
      <c r="BE257" s="63"/>
      <c r="BF257" s="63"/>
      <c r="BG257" s="63"/>
      <c r="BH257" s="63"/>
      <c r="BI257" s="63"/>
    </row>
    <row r="258">
      <c r="B258" s="113"/>
      <c r="C258" s="11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/>
      <c r="AV258" s="63"/>
      <c r="AW258" s="63"/>
      <c r="AX258" s="63"/>
      <c r="AY258" s="63"/>
      <c r="AZ258" s="63"/>
      <c r="BA258" s="63"/>
      <c r="BB258" s="63"/>
      <c r="BC258" s="63"/>
      <c r="BD258" s="63"/>
      <c r="BE258" s="63"/>
      <c r="BF258" s="63"/>
      <c r="BG258" s="63"/>
      <c r="BH258" s="63"/>
      <c r="BI258" s="63"/>
    </row>
    <row r="259">
      <c r="B259" s="113"/>
      <c r="C259" s="113"/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/>
      <c r="AV259" s="63"/>
      <c r="AW259" s="63"/>
      <c r="AX259" s="63"/>
      <c r="AY259" s="63"/>
      <c r="AZ259" s="63"/>
      <c r="BA259" s="63"/>
      <c r="BB259" s="63"/>
      <c r="BC259" s="63"/>
      <c r="BD259" s="63"/>
      <c r="BE259" s="63"/>
      <c r="BF259" s="63"/>
      <c r="BG259" s="63"/>
      <c r="BH259" s="63"/>
      <c r="BI259" s="63"/>
    </row>
    <row r="260">
      <c r="B260" s="113"/>
      <c r="C260" s="11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/>
      <c r="AV260" s="63"/>
      <c r="AW260" s="63"/>
      <c r="AX260" s="63"/>
      <c r="AY260" s="63"/>
      <c r="AZ260" s="63"/>
      <c r="BA260" s="63"/>
      <c r="BB260" s="63"/>
      <c r="BC260" s="63"/>
      <c r="BD260" s="63"/>
      <c r="BE260" s="63"/>
      <c r="BF260" s="63"/>
      <c r="BG260" s="63"/>
      <c r="BH260" s="63"/>
      <c r="BI260" s="63"/>
    </row>
    <row r="261">
      <c r="B261" s="113"/>
      <c r="C261" s="11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/>
      <c r="AV261" s="63"/>
      <c r="AW261" s="63"/>
      <c r="AX261" s="63"/>
      <c r="AY261" s="63"/>
      <c r="AZ261" s="63"/>
      <c r="BA261" s="63"/>
      <c r="BB261" s="63"/>
      <c r="BC261" s="63"/>
      <c r="BD261" s="63"/>
      <c r="BE261" s="63"/>
      <c r="BF261" s="63"/>
      <c r="BG261" s="63"/>
      <c r="BH261" s="63"/>
      <c r="BI261" s="63"/>
    </row>
    <row r="262">
      <c r="B262" s="113"/>
      <c r="C262" s="11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/>
      <c r="AV262" s="63"/>
      <c r="AW262" s="63"/>
      <c r="AX262" s="63"/>
      <c r="AY262" s="63"/>
      <c r="AZ262" s="63"/>
      <c r="BA262" s="63"/>
      <c r="BB262" s="63"/>
      <c r="BC262" s="63"/>
      <c r="BD262" s="63"/>
      <c r="BE262" s="63"/>
      <c r="BF262" s="63"/>
      <c r="BG262" s="63"/>
      <c r="BH262" s="63"/>
      <c r="BI262" s="63"/>
    </row>
    <row r="263">
      <c r="B263" s="113"/>
      <c r="C263" s="11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/>
      <c r="AV263" s="63"/>
      <c r="AW263" s="63"/>
      <c r="AX263" s="63"/>
      <c r="AY263" s="63"/>
      <c r="AZ263" s="63"/>
      <c r="BA263" s="63"/>
      <c r="BB263" s="63"/>
      <c r="BC263" s="63"/>
      <c r="BD263" s="63"/>
      <c r="BE263" s="63"/>
      <c r="BF263" s="63"/>
      <c r="BG263" s="63"/>
      <c r="BH263" s="63"/>
      <c r="BI263" s="63"/>
    </row>
    <row r="264">
      <c r="B264" s="113"/>
      <c r="C264" s="11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/>
      <c r="AV264" s="63"/>
      <c r="AW264" s="63"/>
      <c r="AX264" s="63"/>
      <c r="AY264" s="63"/>
      <c r="AZ264" s="63"/>
      <c r="BA264" s="63"/>
      <c r="BB264" s="63"/>
      <c r="BC264" s="63"/>
      <c r="BD264" s="63"/>
      <c r="BE264" s="63"/>
      <c r="BF264" s="63"/>
      <c r="BG264" s="63"/>
      <c r="BH264" s="63"/>
      <c r="BI264" s="63"/>
    </row>
    <row r="265">
      <c r="B265" s="113"/>
      <c r="C265" s="11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/>
      <c r="AV265" s="63"/>
      <c r="AW265" s="63"/>
      <c r="AX265" s="63"/>
      <c r="AY265" s="63"/>
      <c r="AZ265" s="63"/>
      <c r="BA265" s="63"/>
      <c r="BB265" s="63"/>
      <c r="BC265" s="63"/>
      <c r="BD265" s="63"/>
      <c r="BE265" s="63"/>
      <c r="BF265" s="63"/>
      <c r="BG265" s="63"/>
      <c r="BH265" s="63"/>
      <c r="BI265" s="63"/>
    </row>
    <row r="266">
      <c r="B266" s="113"/>
      <c r="C266" s="11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/>
      <c r="AV266" s="63"/>
      <c r="AW266" s="63"/>
      <c r="AX266" s="63"/>
      <c r="AY266" s="63"/>
      <c r="AZ266" s="63"/>
      <c r="BA266" s="63"/>
      <c r="BB266" s="63"/>
      <c r="BC266" s="63"/>
      <c r="BD266" s="63"/>
      <c r="BE266" s="63"/>
      <c r="BF266" s="63"/>
      <c r="BG266" s="63"/>
      <c r="BH266" s="63"/>
      <c r="BI266" s="63"/>
    </row>
    <row r="267">
      <c r="B267" s="113"/>
      <c r="C267" s="11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63"/>
      <c r="AW267" s="63"/>
      <c r="AX267" s="63"/>
      <c r="AY267" s="63"/>
      <c r="AZ267" s="63"/>
      <c r="BA267" s="63"/>
      <c r="BB267" s="63"/>
      <c r="BC267" s="63"/>
      <c r="BD267" s="63"/>
      <c r="BE267" s="63"/>
      <c r="BF267" s="63"/>
      <c r="BG267" s="63"/>
      <c r="BH267" s="63"/>
      <c r="BI267" s="63"/>
    </row>
    <row r="268">
      <c r="B268" s="113"/>
      <c r="C268" s="11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63"/>
      <c r="AW268" s="63"/>
      <c r="AX268" s="63"/>
      <c r="AY268" s="63"/>
      <c r="AZ268" s="63"/>
      <c r="BA268" s="63"/>
      <c r="BB268" s="63"/>
      <c r="BC268" s="63"/>
      <c r="BD268" s="63"/>
      <c r="BE268" s="63"/>
      <c r="BF268" s="63"/>
      <c r="BG268" s="63"/>
      <c r="BH268" s="63"/>
      <c r="BI268" s="63"/>
    </row>
    <row r="269">
      <c r="B269" s="113"/>
      <c r="C269" s="11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/>
      <c r="AV269" s="63"/>
      <c r="AW269" s="63"/>
      <c r="AX269" s="63"/>
      <c r="AY269" s="63"/>
      <c r="AZ269" s="63"/>
      <c r="BA269" s="63"/>
      <c r="BB269" s="63"/>
      <c r="BC269" s="63"/>
      <c r="BD269" s="63"/>
      <c r="BE269" s="63"/>
      <c r="BF269" s="63"/>
      <c r="BG269" s="63"/>
      <c r="BH269" s="63"/>
      <c r="BI269" s="63"/>
    </row>
    <row r="270">
      <c r="B270" s="113"/>
      <c r="C270" s="11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/>
      <c r="AV270" s="63"/>
      <c r="AW270" s="63"/>
      <c r="AX270" s="63"/>
      <c r="AY270" s="63"/>
      <c r="AZ270" s="63"/>
      <c r="BA270" s="63"/>
      <c r="BB270" s="63"/>
      <c r="BC270" s="63"/>
      <c r="BD270" s="63"/>
      <c r="BE270" s="63"/>
      <c r="BF270" s="63"/>
      <c r="BG270" s="63"/>
      <c r="BH270" s="63"/>
      <c r="BI270" s="63"/>
    </row>
    <row r="271">
      <c r="B271" s="113"/>
      <c r="C271" s="11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/>
      <c r="AV271" s="63"/>
      <c r="AW271" s="63"/>
      <c r="AX271" s="63"/>
      <c r="AY271" s="63"/>
      <c r="AZ271" s="63"/>
      <c r="BA271" s="63"/>
      <c r="BB271" s="63"/>
      <c r="BC271" s="63"/>
      <c r="BD271" s="63"/>
      <c r="BE271" s="63"/>
      <c r="BF271" s="63"/>
      <c r="BG271" s="63"/>
      <c r="BH271" s="63"/>
      <c r="BI271" s="63"/>
    </row>
    <row r="272">
      <c r="B272" s="113"/>
      <c r="C272" s="11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/>
      <c r="AV272" s="63"/>
      <c r="AW272" s="63"/>
      <c r="AX272" s="63"/>
      <c r="AY272" s="63"/>
      <c r="AZ272" s="63"/>
      <c r="BA272" s="63"/>
      <c r="BB272" s="63"/>
      <c r="BC272" s="63"/>
      <c r="BD272" s="63"/>
      <c r="BE272" s="63"/>
      <c r="BF272" s="63"/>
      <c r="BG272" s="63"/>
      <c r="BH272" s="63"/>
      <c r="BI272" s="63"/>
    </row>
    <row r="273">
      <c r="B273" s="113"/>
      <c r="C273" s="11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/>
      <c r="AV273" s="63"/>
      <c r="AW273" s="63"/>
      <c r="AX273" s="63"/>
      <c r="AY273" s="63"/>
      <c r="AZ273" s="63"/>
      <c r="BA273" s="63"/>
      <c r="BB273" s="63"/>
      <c r="BC273" s="63"/>
      <c r="BD273" s="63"/>
      <c r="BE273" s="63"/>
      <c r="BF273" s="63"/>
      <c r="BG273" s="63"/>
      <c r="BH273" s="63"/>
      <c r="BI273" s="63"/>
    </row>
    <row r="274">
      <c r="B274" s="113"/>
      <c r="C274" s="11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/>
      <c r="AV274" s="63"/>
      <c r="AW274" s="63"/>
      <c r="AX274" s="63"/>
      <c r="AY274" s="63"/>
      <c r="AZ274" s="63"/>
      <c r="BA274" s="63"/>
      <c r="BB274" s="63"/>
      <c r="BC274" s="63"/>
      <c r="BD274" s="63"/>
      <c r="BE274" s="63"/>
      <c r="BF274" s="63"/>
      <c r="BG274" s="63"/>
      <c r="BH274" s="63"/>
      <c r="BI274" s="63"/>
    </row>
    <row r="275">
      <c r="B275" s="113"/>
      <c r="C275" s="11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/>
      <c r="AV275" s="63"/>
      <c r="AW275" s="63"/>
      <c r="AX275" s="63"/>
      <c r="AY275" s="63"/>
      <c r="AZ275" s="63"/>
      <c r="BA275" s="63"/>
      <c r="BB275" s="63"/>
      <c r="BC275" s="63"/>
      <c r="BD275" s="63"/>
      <c r="BE275" s="63"/>
      <c r="BF275" s="63"/>
      <c r="BG275" s="63"/>
      <c r="BH275" s="63"/>
      <c r="BI275" s="63"/>
    </row>
    <row r="276">
      <c r="B276" s="113"/>
      <c r="C276" s="11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/>
      <c r="AV276" s="63"/>
      <c r="AW276" s="63"/>
      <c r="AX276" s="63"/>
      <c r="AY276" s="63"/>
      <c r="AZ276" s="63"/>
      <c r="BA276" s="63"/>
      <c r="BB276" s="63"/>
      <c r="BC276" s="63"/>
      <c r="BD276" s="63"/>
      <c r="BE276" s="63"/>
      <c r="BF276" s="63"/>
      <c r="BG276" s="63"/>
      <c r="BH276" s="63"/>
      <c r="BI276" s="63"/>
    </row>
    <row r="277">
      <c r="B277" s="113"/>
      <c r="C277" s="11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/>
      <c r="AV277" s="63"/>
      <c r="AW277" s="63"/>
      <c r="AX277" s="63"/>
      <c r="AY277" s="63"/>
      <c r="AZ277" s="63"/>
      <c r="BA277" s="63"/>
      <c r="BB277" s="63"/>
      <c r="BC277" s="63"/>
      <c r="BD277" s="63"/>
      <c r="BE277" s="63"/>
      <c r="BF277" s="63"/>
      <c r="BG277" s="63"/>
      <c r="BH277" s="63"/>
      <c r="BI277" s="63"/>
    </row>
    <row r="278">
      <c r="B278" s="113"/>
      <c r="C278" s="11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/>
      <c r="AV278" s="63"/>
      <c r="AW278" s="63"/>
      <c r="AX278" s="63"/>
      <c r="AY278" s="63"/>
      <c r="AZ278" s="63"/>
      <c r="BA278" s="63"/>
      <c r="BB278" s="63"/>
      <c r="BC278" s="63"/>
      <c r="BD278" s="63"/>
      <c r="BE278" s="63"/>
      <c r="BF278" s="63"/>
      <c r="BG278" s="63"/>
      <c r="BH278" s="63"/>
      <c r="BI278" s="63"/>
    </row>
    <row r="279">
      <c r="B279" s="113"/>
      <c r="C279" s="11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/>
      <c r="AV279" s="63"/>
      <c r="AW279" s="63"/>
      <c r="AX279" s="63"/>
      <c r="AY279" s="63"/>
      <c r="AZ279" s="63"/>
      <c r="BA279" s="63"/>
      <c r="BB279" s="63"/>
      <c r="BC279" s="63"/>
      <c r="BD279" s="63"/>
      <c r="BE279" s="63"/>
      <c r="BF279" s="63"/>
      <c r="BG279" s="63"/>
      <c r="BH279" s="63"/>
      <c r="BI279" s="63"/>
    </row>
    <row r="280">
      <c r="B280" s="113"/>
      <c r="C280" s="11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/>
      <c r="AV280" s="63"/>
      <c r="AW280" s="63"/>
      <c r="AX280" s="63"/>
      <c r="AY280" s="63"/>
      <c r="AZ280" s="63"/>
      <c r="BA280" s="63"/>
      <c r="BB280" s="63"/>
      <c r="BC280" s="63"/>
      <c r="BD280" s="63"/>
      <c r="BE280" s="63"/>
      <c r="BF280" s="63"/>
      <c r="BG280" s="63"/>
      <c r="BH280" s="63"/>
      <c r="BI280" s="63"/>
    </row>
    <row r="281">
      <c r="B281" s="113"/>
      <c r="C281" s="113"/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/>
      <c r="AV281" s="63"/>
      <c r="AW281" s="63"/>
      <c r="AX281" s="63"/>
      <c r="AY281" s="63"/>
      <c r="AZ281" s="63"/>
      <c r="BA281" s="63"/>
      <c r="BB281" s="63"/>
      <c r="BC281" s="63"/>
      <c r="BD281" s="63"/>
      <c r="BE281" s="63"/>
      <c r="BF281" s="63"/>
      <c r="BG281" s="63"/>
      <c r="BH281" s="63"/>
      <c r="BI281" s="63"/>
    </row>
    <row r="282">
      <c r="B282" s="113"/>
      <c r="C282" s="113"/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/>
      <c r="AV282" s="63"/>
      <c r="AW282" s="63"/>
      <c r="AX282" s="63"/>
      <c r="AY282" s="63"/>
      <c r="AZ282" s="63"/>
      <c r="BA282" s="63"/>
      <c r="BB282" s="63"/>
      <c r="BC282" s="63"/>
      <c r="BD282" s="63"/>
      <c r="BE282" s="63"/>
      <c r="BF282" s="63"/>
      <c r="BG282" s="63"/>
      <c r="BH282" s="63"/>
      <c r="BI282" s="63"/>
    </row>
    <row r="283">
      <c r="B283" s="113"/>
      <c r="C283" s="11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/>
      <c r="AV283" s="63"/>
      <c r="AW283" s="63"/>
      <c r="AX283" s="63"/>
      <c r="AY283" s="63"/>
      <c r="AZ283" s="63"/>
      <c r="BA283" s="63"/>
      <c r="BB283" s="63"/>
      <c r="BC283" s="63"/>
      <c r="BD283" s="63"/>
      <c r="BE283" s="63"/>
      <c r="BF283" s="63"/>
      <c r="BG283" s="63"/>
      <c r="BH283" s="63"/>
      <c r="BI283" s="63"/>
    </row>
    <row r="284">
      <c r="B284" s="113"/>
      <c r="C284" s="11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/>
      <c r="AV284" s="63"/>
      <c r="AW284" s="63"/>
      <c r="AX284" s="63"/>
      <c r="AY284" s="63"/>
      <c r="AZ284" s="63"/>
      <c r="BA284" s="63"/>
      <c r="BB284" s="63"/>
      <c r="BC284" s="63"/>
      <c r="BD284" s="63"/>
      <c r="BE284" s="63"/>
      <c r="BF284" s="63"/>
      <c r="BG284" s="63"/>
      <c r="BH284" s="63"/>
      <c r="BI284" s="63"/>
    </row>
    <row r="285">
      <c r="B285" s="113"/>
      <c r="C285" s="113"/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/>
      <c r="AV285" s="63"/>
      <c r="AW285" s="63"/>
      <c r="AX285" s="63"/>
      <c r="AY285" s="63"/>
      <c r="AZ285" s="63"/>
      <c r="BA285" s="63"/>
      <c r="BB285" s="63"/>
      <c r="BC285" s="63"/>
      <c r="BD285" s="63"/>
      <c r="BE285" s="63"/>
      <c r="BF285" s="63"/>
      <c r="BG285" s="63"/>
      <c r="BH285" s="63"/>
      <c r="BI285" s="63"/>
    </row>
    <row r="286">
      <c r="B286" s="113"/>
      <c r="C286" s="113"/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/>
      <c r="AV286" s="63"/>
      <c r="AW286" s="63"/>
      <c r="AX286" s="63"/>
      <c r="AY286" s="63"/>
      <c r="AZ286" s="63"/>
      <c r="BA286" s="63"/>
      <c r="BB286" s="63"/>
      <c r="BC286" s="63"/>
      <c r="BD286" s="63"/>
      <c r="BE286" s="63"/>
      <c r="BF286" s="63"/>
      <c r="BG286" s="63"/>
      <c r="BH286" s="63"/>
      <c r="BI286" s="63"/>
    </row>
    <row r="287">
      <c r="B287" s="113"/>
      <c r="C287" s="11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/>
      <c r="AV287" s="63"/>
      <c r="AW287" s="63"/>
      <c r="AX287" s="63"/>
      <c r="AY287" s="63"/>
      <c r="AZ287" s="63"/>
      <c r="BA287" s="63"/>
      <c r="BB287" s="63"/>
      <c r="BC287" s="63"/>
      <c r="BD287" s="63"/>
      <c r="BE287" s="63"/>
      <c r="BF287" s="63"/>
      <c r="BG287" s="63"/>
      <c r="BH287" s="63"/>
      <c r="BI287" s="63"/>
    </row>
    <row r="288">
      <c r="B288" s="113"/>
      <c r="C288" s="113"/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/>
      <c r="AV288" s="63"/>
      <c r="AW288" s="63"/>
      <c r="AX288" s="63"/>
      <c r="AY288" s="63"/>
      <c r="AZ288" s="63"/>
      <c r="BA288" s="63"/>
      <c r="BB288" s="63"/>
      <c r="BC288" s="63"/>
      <c r="BD288" s="63"/>
      <c r="BE288" s="63"/>
      <c r="BF288" s="63"/>
      <c r="BG288" s="63"/>
      <c r="BH288" s="63"/>
      <c r="BI288" s="63"/>
    </row>
    <row r="289">
      <c r="B289" s="113"/>
      <c r="C289" s="113"/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/>
      <c r="AV289" s="63"/>
      <c r="AW289" s="63"/>
      <c r="AX289" s="63"/>
      <c r="AY289" s="63"/>
      <c r="AZ289" s="63"/>
      <c r="BA289" s="63"/>
      <c r="BB289" s="63"/>
      <c r="BC289" s="63"/>
      <c r="BD289" s="63"/>
      <c r="BE289" s="63"/>
      <c r="BF289" s="63"/>
      <c r="BG289" s="63"/>
      <c r="BH289" s="63"/>
      <c r="BI289" s="63"/>
    </row>
    <row r="290">
      <c r="B290" s="113"/>
      <c r="C290" s="113"/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/>
      <c r="AV290" s="63"/>
      <c r="AW290" s="63"/>
      <c r="AX290" s="63"/>
      <c r="AY290" s="63"/>
      <c r="AZ290" s="63"/>
      <c r="BA290" s="63"/>
      <c r="BB290" s="63"/>
      <c r="BC290" s="63"/>
      <c r="BD290" s="63"/>
      <c r="BE290" s="63"/>
      <c r="BF290" s="63"/>
      <c r="BG290" s="63"/>
      <c r="BH290" s="63"/>
      <c r="BI290" s="63"/>
    </row>
    <row r="291">
      <c r="B291" s="113"/>
      <c r="C291" s="113"/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/>
      <c r="AV291" s="63"/>
      <c r="AW291" s="63"/>
      <c r="AX291" s="63"/>
      <c r="AY291" s="63"/>
      <c r="AZ291" s="63"/>
      <c r="BA291" s="63"/>
      <c r="BB291" s="63"/>
      <c r="BC291" s="63"/>
      <c r="BD291" s="63"/>
      <c r="BE291" s="63"/>
      <c r="BF291" s="63"/>
      <c r="BG291" s="63"/>
      <c r="BH291" s="63"/>
      <c r="BI291" s="63"/>
    </row>
    <row r="292">
      <c r="B292" s="113"/>
      <c r="C292" s="113"/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/>
      <c r="AV292" s="63"/>
      <c r="AW292" s="63"/>
      <c r="AX292" s="63"/>
      <c r="AY292" s="63"/>
      <c r="AZ292" s="63"/>
      <c r="BA292" s="63"/>
      <c r="BB292" s="63"/>
      <c r="BC292" s="63"/>
      <c r="BD292" s="63"/>
      <c r="BE292" s="63"/>
      <c r="BF292" s="63"/>
      <c r="BG292" s="63"/>
      <c r="BH292" s="63"/>
      <c r="BI292" s="63"/>
    </row>
    <row r="293">
      <c r="B293" s="113"/>
      <c r="C293" s="113"/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/>
      <c r="AV293" s="63"/>
      <c r="AW293" s="63"/>
      <c r="AX293" s="63"/>
      <c r="AY293" s="63"/>
      <c r="AZ293" s="63"/>
      <c r="BA293" s="63"/>
      <c r="BB293" s="63"/>
      <c r="BC293" s="63"/>
      <c r="BD293" s="63"/>
      <c r="BE293" s="63"/>
      <c r="BF293" s="63"/>
      <c r="BG293" s="63"/>
      <c r="BH293" s="63"/>
      <c r="BI293" s="63"/>
    </row>
    <row r="294">
      <c r="B294" s="113"/>
      <c r="C294" s="113"/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/>
      <c r="AV294" s="63"/>
      <c r="AW294" s="63"/>
      <c r="AX294" s="63"/>
      <c r="AY294" s="63"/>
      <c r="AZ294" s="63"/>
      <c r="BA294" s="63"/>
      <c r="BB294" s="63"/>
      <c r="BC294" s="63"/>
      <c r="BD294" s="63"/>
      <c r="BE294" s="63"/>
      <c r="BF294" s="63"/>
      <c r="BG294" s="63"/>
      <c r="BH294" s="63"/>
      <c r="BI294" s="63"/>
    </row>
    <row r="295">
      <c r="B295" s="113"/>
      <c r="C295" s="113"/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/>
      <c r="AV295" s="63"/>
      <c r="AW295" s="63"/>
      <c r="AX295" s="63"/>
      <c r="AY295" s="63"/>
      <c r="AZ295" s="63"/>
      <c r="BA295" s="63"/>
      <c r="BB295" s="63"/>
      <c r="BC295" s="63"/>
      <c r="BD295" s="63"/>
      <c r="BE295" s="63"/>
      <c r="BF295" s="63"/>
      <c r="BG295" s="63"/>
      <c r="BH295" s="63"/>
      <c r="BI295" s="63"/>
    </row>
    <row r="296">
      <c r="B296" s="113"/>
      <c r="C296" s="113"/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/>
      <c r="AV296" s="63"/>
      <c r="AW296" s="63"/>
      <c r="AX296" s="63"/>
      <c r="AY296" s="63"/>
      <c r="AZ296" s="63"/>
      <c r="BA296" s="63"/>
      <c r="BB296" s="63"/>
      <c r="BC296" s="63"/>
      <c r="BD296" s="63"/>
      <c r="BE296" s="63"/>
      <c r="BF296" s="63"/>
      <c r="BG296" s="63"/>
      <c r="BH296" s="63"/>
      <c r="BI296" s="63"/>
    </row>
    <row r="297">
      <c r="B297" s="113"/>
      <c r="C297" s="113"/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/>
      <c r="AV297" s="63"/>
      <c r="AW297" s="63"/>
      <c r="AX297" s="63"/>
      <c r="AY297" s="63"/>
      <c r="AZ297" s="63"/>
      <c r="BA297" s="63"/>
      <c r="BB297" s="63"/>
      <c r="BC297" s="63"/>
      <c r="BD297" s="63"/>
      <c r="BE297" s="63"/>
      <c r="BF297" s="63"/>
      <c r="BG297" s="63"/>
      <c r="BH297" s="63"/>
      <c r="BI297" s="63"/>
    </row>
    <row r="298">
      <c r="B298" s="113"/>
      <c r="C298" s="113"/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/>
      <c r="AV298" s="63"/>
      <c r="AW298" s="63"/>
      <c r="AX298" s="63"/>
      <c r="AY298" s="63"/>
      <c r="AZ298" s="63"/>
      <c r="BA298" s="63"/>
      <c r="BB298" s="63"/>
      <c r="BC298" s="63"/>
      <c r="BD298" s="63"/>
      <c r="BE298" s="63"/>
      <c r="BF298" s="63"/>
      <c r="BG298" s="63"/>
      <c r="BH298" s="63"/>
      <c r="BI298" s="63"/>
    </row>
    <row r="299">
      <c r="B299" s="113"/>
      <c r="C299" s="113"/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/>
      <c r="AV299" s="63"/>
      <c r="AW299" s="63"/>
      <c r="AX299" s="63"/>
      <c r="AY299" s="63"/>
      <c r="AZ299" s="63"/>
      <c r="BA299" s="63"/>
      <c r="BB299" s="63"/>
      <c r="BC299" s="63"/>
      <c r="BD299" s="63"/>
      <c r="BE299" s="63"/>
      <c r="BF299" s="63"/>
      <c r="BG299" s="63"/>
      <c r="BH299" s="63"/>
      <c r="BI299" s="63"/>
    </row>
    <row r="300">
      <c r="B300" s="113"/>
      <c r="C300" s="113"/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/>
      <c r="AV300" s="63"/>
      <c r="AW300" s="63"/>
      <c r="AX300" s="63"/>
      <c r="AY300" s="63"/>
      <c r="AZ300" s="63"/>
      <c r="BA300" s="63"/>
      <c r="BB300" s="63"/>
      <c r="BC300" s="63"/>
      <c r="BD300" s="63"/>
      <c r="BE300" s="63"/>
      <c r="BF300" s="63"/>
      <c r="BG300" s="63"/>
      <c r="BH300" s="63"/>
      <c r="BI300" s="63"/>
    </row>
    <row r="301">
      <c r="B301" s="113"/>
      <c r="C301" s="113"/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/>
      <c r="AV301" s="63"/>
      <c r="AW301" s="63"/>
      <c r="AX301" s="63"/>
      <c r="AY301" s="63"/>
      <c r="AZ301" s="63"/>
      <c r="BA301" s="63"/>
      <c r="BB301" s="63"/>
      <c r="BC301" s="63"/>
      <c r="BD301" s="63"/>
      <c r="BE301" s="63"/>
      <c r="BF301" s="63"/>
      <c r="BG301" s="63"/>
      <c r="BH301" s="63"/>
      <c r="BI301" s="63"/>
    </row>
    <row r="302">
      <c r="B302" s="113"/>
      <c r="C302" s="113"/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/>
      <c r="AV302" s="63"/>
      <c r="AW302" s="63"/>
      <c r="AX302" s="63"/>
      <c r="AY302" s="63"/>
      <c r="AZ302" s="63"/>
      <c r="BA302" s="63"/>
      <c r="BB302" s="63"/>
      <c r="BC302" s="63"/>
      <c r="BD302" s="63"/>
      <c r="BE302" s="63"/>
      <c r="BF302" s="63"/>
      <c r="BG302" s="63"/>
      <c r="BH302" s="63"/>
      <c r="BI302" s="63"/>
    </row>
    <row r="303">
      <c r="B303" s="113"/>
      <c r="C303" s="113"/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/>
      <c r="AV303" s="63"/>
      <c r="AW303" s="63"/>
      <c r="AX303" s="63"/>
      <c r="AY303" s="63"/>
      <c r="AZ303" s="63"/>
      <c r="BA303" s="63"/>
      <c r="BB303" s="63"/>
      <c r="BC303" s="63"/>
      <c r="BD303" s="63"/>
      <c r="BE303" s="63"/>
      <c r="BF303" s="63"/>
      <c r="BG303" s="63"/>
      <c r="BH303" s="63"/>
      <c r="BI303" s="63"/>
    </row>
    <row r="304">
      <c r="B304" s="113"/>
      <c r="C304" s="113"/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/>
      <c r="AV304" s="63"/>
      <c r="AW304" s="63"/>
      <c r="AX304" s="63"/>
      <c r="AY304" s="63"/>
      <c r="AZ304" s="63"/>
      <c r="BA304" s="63"/>
      <c r="BB304" s="63"/>
      <c r="BC304" s="63"/>
      <c r="BD304" s="63"/>
      <c r="BE304" s="63"/>
      <c r="BF304" s="63"/>
      <c r="BG304" s="63"/>
      <c r="BH304" s="63"/>
      <c r="BI304" s="63"/>
    </row>
    <row r="305">
      <c r="B305" s="113"/>
      <c r="C305" s="113"/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/>
      <c r="AV305" s="63"/>
      <c r="AW305" s="63"/>
      <c r="AX305" s="63"/>
      <c r="AY305" s="63"/>
      <c r="AZ305" s="63"/>
      <c r="BA305" s="63"/>
      <c r="BB305" s="63"/>
      <c r="BC305" s="63"/>
      <c r="BD305" s="63"/>
      <c r="BE305" s="63"/>
      <c r="BF305" s="63"/>
      <c r="BG305" s="63"/>
      <c r="BH305" s="63"/>
      <c r="BI305" s="63"/>
    </row>
    <row r="306">
      <c r="B306" s="113"/>
      <c r="C306" s="113"/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/>
      <c r="AV306" s="63"/>
      <c r="AW306" s="63"/>
      <c r="AX306" s="63"/>
      <c r="AY306" s="63"/>
      <c r="AZ306" s="63"/>
      <c r="BA306" s="63"/>
      <c r="BB306" s="63"/>
      <c r="BC306" s="63"/>
      <c r="BD306" s="63"/>
      <c r="BE306" s="63"/>
      <c r="BF306" s="63"/>
      <c r="BG306" s="63"/>
      <c r="BH306" s="63"/>
      <c r="BI306" s="63"/>
    </row>
    <row r="307">
      <c r="B307" s="113"/>
      <c r="C307" s="113"/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/>
      <c r="AV307" s="63"/>
      <c r="AW307" s="63"/>
      <c r="AX307" s="63"/>
      <c r="AY307" s="63"/>
      <c r="AZ307" s="63"/>
      <c r="BA307" s="63"/>
      <c r="BB307" s="63"/>
      <c r="BC307" s="63"/>
      <c r="BD307" s="63"/>
      <c r="BE307" s="63"/>
      <c r="BF307" s="63"/>
      <c r="BG307" s="63"/>
      <c r="BH307" s="63"/>
      <c r="BI307" s="63"/>
    </row>
    <row r="308">
      <c r="B308" s="113"/>
      <c r="C308" s="113"/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/>
      <c r="AV308" s="63"/>
      <c r="AW308" s="63"/>
      <c r="AX308" s="63"/>
      <c r="AY308" s="63"/>
      <c r="AZ308" s="63"/>
      <c r="BA308" s="63"/>
      <c r="BB308" s="63"/>
      <c r="BC308" s="63"/>
      <c r="BD308" s="63"/>
      <c r="BE308" s="63"/>
      <c r="BF308" s="63"/>
      <c r="BG308" s="63"/>
      <c r="BH308" s="63"/>
      <c r="BI308" s="63"/>
    </row>
    <row r="309">
      <c r="B309" s="113"/>
      <c r="C309" s="113"/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/>
      <c r="AV309" s="63"/>
      <c r="AW309" s="63"/>
      <c r="AX309" s="63"/>
      <c r="AY309" s="63"/>
      <c r="AZ309" s="63"/>
      <c r="BA309" s="63"/>
      <c r="BB309" s="63"/>
      <c r="BC309" s="63"/>
      <c r="BD309" s="63"/>
      <c r="BE309" s="63"/>
      <c r="BF309" s="63"/>
      <c r="BG309" s="63"/>
      <c r="BH309" s="63"/>
      <c r="BI309" s="63"/>
    </row>
    <row r="310">
      <c r="B310" s="113"/>
      <c r="C310" s="113"/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/>
      <c r="AV310" s="63"/>
      <c r="AW310" s="63"/>
      <c r="AX310" s="63"/>
      <c r="AY310" s="63"/>
      <c r="AZ310" s="63"/>
      <c r="BA310" s="63"/>
      <c r="BB310" s="63"/>
      <c r="BC310" s="63"/>
      <c r="BD310" s="63"/>
      <c r="BE310" s="63"/>
      <c r="BF310" s="63"/>
      <c r="BG310" s="63"/>
      <c r="BH310" s="63"/>
      <c r="BI310" s="63"/>
    </row>
    <row r="311">
      <c r="B311" s="113"/>
      <c r="C311" s="113"/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/>
      <c r="AV311" s="63"/>
      <c r="AW311" s="63"/>
      <c r="AX311" s="63"/>
      <c r="AY311" s="63"/>
      <c r="AZ311" s="63"/>
      <c r="BA311" s="63"/>
      <c r="BB311" s="63"/>
      <c r="BC311" s="63"/>
      <c r="BD311" s="63"/>
      <c r="BE311" s="63"/>
      <c r="BF311" s="63"/>
      <c r="BG311" s="63"/>
      <c r="BH311" s="63"/>
      <c r="BI311" s="63"/>
    </row>
    <row r="312">
      <c r="B312" s="113"/>
      <c r="C312" s="113"/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/>
      <c r="AV312" s="63"/>
      <c r="AW312" s="63"/>
      <c r="AX312" s="63"/>
      <c r="AY312" s="63"/>
      <c r="AZ312" s="63"/>
      <c r="BA312" s="63"/>
      <c r="BB312" s="63"/>
      <c r="BC312" s="63"/>
      <c r="BD312" s="63"/>
      <c r="BE312" s="63"/>
      <c r="BF312" s="63"/>
      <c r="BG312" s="63"/>
      <c r="BH312" s="63"/>
      <c r="BI312" s="63"/>
    </row>
    <row r="313">
      <c r="B313" s="113"/>
      <c r="C313" s="113"/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/>
      <c r="AV313" s="63"/>
      <c r="AW313" s="63"/>
      <c r="AX313" s="63"/>
      <c r="AY313" s="63"/>
      <c r="AZ313" s="63"/>
      <c r="BA313" s="63"/>
      <c r="BB313" s="63"/>
      <c r="BC313" s="63"/>
      <c r="BD313" s="63"/>
      <c r="BE313" s="63"/>
      <c r="BF313" s="63"/>
      <c r="BG313" s="63"/>
      <c r="BH313" s="63"/>
      <c r="BI313" s="63"/>
    </row>
    <row r="314">
      <c r="B314" s="113"/>
      <c r="C314" s="113"/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/>
      <c r="AV314" s="63"/>
      <c r="AW314" s="63"/>
      <c r="AX314" s="63"/>
      <c r="AY314" s="63"/>
      <c r="AZ314" s="63"/>
      <c r="BA314" s="63"/>
      <c r="BB314" s="63"/>
      <c r="BC314" s="63"/>
      <c r="BD314" s="63"/>
      <c r="BE314" s="63"/>
      <c r="BF314" s="63"/>
      <c r="BG314" s="63"/>
      <c r="BH314" s="63"/>
      <c r="BI314" s="63"/>
    </row>
    <row r="315">
      <c r="B315" s="113"/>
      <c r="C315" s="113"/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/>
      <c r="AV315" s="63"/>
      <c r="AW315" s="63"/>
      <c r="AX315" s="63"/>
      <c r="AY315" s="63"/>
      <c r="AZ315" s="63"/>
      <c r="BA315" s="63"/>
      <c r="BB315" s="63"/>
      <c r="BC315" s="63"/>
      <c r="BD315" s="63"/>
      <c r="BE315" s="63"/>
      <c r="BF315" s="63"/>
      <c r="BG315" s="63"/>
      <c r="BH315" s="63"/>
      <c r="BI315" s="63"/>
    </row>
    <row r="316">
      <c r="B316" s="113"/>
      <c r="C316" s="113"/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/>
      <c r="AV316" s="63"/>
      <c r="AW316" s="63"/>
      <c r="AX316" s="63"/>
      <c r="AY316" s="63"/>
      <c r="AZ316" s="63"/>
      <c r="BA316" s="63"/>
      <c r="BB316" s="63"/>
      <c r="BC316" s="63"/>
      <c r="BD316" s="63"/>
      <c r="BE316" s="63"/>
      <c r="BF316" s="63"/>
      <c r="BG316" s="63"/>
      <c r="BH316" s="63"/>
      <c r="BI316" s="63"/>
    </row>
    <row r="317">
      <c r="B317" s="113"/>
      <c r="C317" s="113"/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/>
      <c r="AV317" s="63"/>
      <c r="AW317" s="63"/>
      <c r="AX317" s="63"/>
      <c r="AY317" s="63"/>
      <c r="AZ317" s="63"/>
      <c r="BA317" s="63"/>
      <c r="BB317" s="63"/>
      <c r="BC317" s="63"/>
      <c r="BD317" s="63"/>
      <c r="BE317" s="63"/>
      <c r="BF317" s="63"/>
      <c r="BG317" s="63"/>
      <c r="BH317" s="63"/>
      <c r="BI317" s="63"/>
    </row>
    <row r="318">
      <c r="B318" s="113"/>
      <c r="C318" s="113"/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/>
      <c r="AV318" s="63"/>
      <c r="AW318" s="63"/>
      <c r="AX318" s="63"/>
      <c r="AY318" s="63"/>
      <c r="AZ318" s="63"/>
      <c r="BA318" s="63"/>
      <c r="BB318" s="63"/>
      <c r="BC318" s="63"/>
      <c r="BD318" s="63"/>
      <c r="BE318" s="63"/>
      <c r="BF318" s="63"/>
      <c r="BG318" s="63"/>
      <c r="BH318" s="63"/>
      <c r="BI318" s="63"/>
    </row>
    <row r="319">
      <c r="B319" s="113"/>
      <c r="C319" s="113"/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/>
      <c r="AV319" s="63"/>
      <c r="AW319" s="63"/>
      <c r="AX319" s="63"/>
      <c r="AY319" s="63"/>
      <c r="AZ319" s="63"/>
      <c r="BA319" s="63"/>
      <c r="BB319" s="63"/>
      <c r="BC319" s="63"/>
      <c r="BD319" s="63"/>
      <c r="BE319" s="63"/>
      <c r="BF319" s="63"/>
      <c r="BG319" s="63"/>
      <c r="BH319" s="63"/>
      <c r="BI319" s="63"/>
    </row>
    <row r="320">
      <c r="B320" s="113"/>
      <c r="C320" s="113"/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/>
      <c r="AV320" s="63"/>
      <c r="AW320" s="63"/>
      <c r="AX320" s="63"/>
      <c r="AY320" s="63"/>
      <c r="AZ320" s="63"/>
      <c r="BA320" s="63"/>
      <c r="BB320" s="63"/>
      <c r="BC320" s="63"/>
      <c r="BD320" s="63"/>
      <c r="BE320" s="63"/>
      <c r="BF320" s="63"/>
      <c r="BG320" s="63"/>
      <c r="BH320" s="63"/>
      <c r="BI320" s="63"/>
    </row>
    <row r="321">
      <c r="B321" s="113"/>
      <c r="C321" s="113"/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/>
      <c r="AV321" s="63"/>
      <c r="AW321" s="63"/>
      <c r="AX321" s="63"/>
      <c r="AY321" s="63"/>
      <c r="AZ321" s="63"/>
      <c r="BA321" s="63"/>
      <c r="BB321" s="63"/>
      <c r="BC321" s="63"/>
      <c r="BD321" s="63"/>
      <c r="BE321" s="63"/>
      <c r="BF321" s="63"/>
      <c r="BG321" s="63"/>
      <c r="BH321" s="63"/>
      <c r="BI321" s="63"/>
    </row>
    <row r="322">
      <c r="B322" s="113"/>
      <c r="C322" s="113"/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/>
      <c r="AV322" s="63"/>
      <c r="AW322" s="63"/>
      <c r="AX322" s="63"/>
      <c r="AY322" s="63"/>
      <c r="AZ322" s="63"/>
      <c r="BA322" s="63"/>
      <c r="BB322" s="63"/>
      <c r="BC322" s="63"/>
      <c r="BD322" s="63"/>
      <c r="BE322" s="63"/>
      <c r="BF322" s="63"/>
      <c r="BG322" s="63"/>
      <c r="BH322" s="63"/>
      <c r="BI322" s="63"/>
    </row>
    <row r="323">
      <c r="B323" s="113"/>
      <c r="C323" s="113"/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/>
      <c r="AV323" s="63"/>
      <c r="AW323" s="63"/>
      <c r="AX323" s="63"/>
      <c r="AY323" s="63"/>
      <c r="AZ323" s="63"/>
      <c r="BA323" s="63"/>
      <c r="BB323" s="63"/>
      <c r="BC323" s="63"/>
      <c r="BD323" s="63"/>
      <c r="BE323" s="63"/>
      <c r="BF323" s="63"/>
      <c r="BG323" s="63"/>
      <c r="BH323" s="63"/>
      <c r="BI323" s="63"/>
    </row>
    <row r="324">
      <c r="B324" s="113"/>
      <c r="C324" s="113"/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/>
      <c r="AV324" s="63"/>
      <c r="AW324" s="63"/>
      <c r="AX324" s="63"/>
      <c r="AY324" s="63"/>
      <c r="AZ324" s="63"/>
      <c r="BA324" s="63"/>
      <c r="BB324" s="63"/>
      <c r="BC324" s="63"/>
      <c r="BD324" s="63"/>
      <c r="BE324" s="63"/>
      <c r="BF324" s="63"/>
      <c r="BG324" s="63"/>
      <c r="BH324" s="63"/>
      <c r="BI324" s="63"/>
    </row>
    <row r="325">
      <c r="B325" s="113"/>
      <c r="C325" s="113"/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/>
      <c r="AV325" s="63"/>
      <c r="AW325" s="63"/>
      <c r="AX325" s="63"/>
      <c r="AY325" s="63"/>
      <c r="AZ325" s="63"/>
      <c r="BA325" s="63"/>
      <c r="BB325" s="63"/>
      <c r="BC325" s="63"/>
      <c r="BD325" s="63"/>
      <c r="BE325" s="63"/>
      <c r="BF325" s="63"/>
      <c r="BG325" s="63"/>
      <c r="BH325" s="63"/>
      <c r="BI325" s="63"/>
    </row>
    <row r="326">
      <c r="B326" s="113"/>
      <c r="C326" s="113"/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/>
      <c r="AV326" s="63"/>
      <c r="AW326" s="63"/>
      <c r="AX326" s="63"/>
      <c r="AY326" s="63"/>
      <c r="AZ326" s="63"/>
      <c r="BA326" s="63"/>
      <c r="BB326" s="63"/>
      <c r="BC326" s="63"/>
      <c r="BD326" s="63"/>
      <c r="BE326" s="63"/>
      <c r="BF326" s="63"/>
      <c r="BG326" s="63"/>
      <c r="BH326" s="63"/>
      <c r="BI326" s="63"/>
    </row>
    <row r="327">
      <c r="B327" s="113"/>
      <c r="C327" s="113"/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/>
      <c r="AV327" s="63"/>
      <c r="AW327" s="63"/>
      <c r="AX327" s="63"/>
      <c r="AY327" s="63"/>
      <c r="AZ327" s="63"/>
      <c r="BA327" s="63"/>
      <c r="BB327" s="63"/>
      <c r="BC327" s="63"/>
      <c r="BD327" s="63"/>
      <c r="BE327" s="63"/>
      <c r="BF327" s="63"/>
      <c r="BG327" s="63"/>
      <c r="BH327" s="63"/>
      <c r="BI327" s="63"/>
    </row>
    <row r="328">
      <c r="B328" s="113"/>
      <c r="C328" s="113"/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/>
      <c r="AV328" s="63"/>
      <c r="AW328" s="63"/>
      <c r="AX328" s="63"/>
      <c r="AY328" s="63"/>
      <c r="AZ328" s="63"/>
      <c r="BA328" s="63"/>
      <c r="BB328" s="63"/>
      <c r="BC328" s="63"/>
      <c r="BD328" s="63"/>
      <c r="BE328" s="63"/>
      <c r="BF328" s="63"/>
      <c r="BG328" s="63"/>
      <c r="BH328" s="63"/>
      <c r="BI328" s="63"/>
    </row>
    <row r="329">
      <c r="B329" s="113"/>
      <c r="C329" s="113"/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/>
      <c r="AV329" s="63"/>
      <c r="AW329" s="63"/>
      <c r="AX329" s="63"/>
      <c r="AY329" s="63"/>
      <c r="AZ329" s="63"/>
      <c r="BA329" s="63"/>
      <c r="BB329" s="63"/>
      <c r="BC329" s="63"/>
      <c r="BD329" s="63"/>
      <c r="BE329" s="63"/>
      <c r="BF329" s="63"/>
      <c r="BG329" s="63"/>
      <c r="BH329" s="63"/>
      <c r="BI329" s="63"/>
    </row>
    <row r="330">
      <c r="B330" s="113"/>
      <c r="C330" s="113"/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/>
      <c r="AV330" s="63"/>
      <c r="AW330" s="63"/>
      <c r="AX330" s="63"/>
      <c r="AY330" s="63"/>
      <c r="AZ330" s="63"/>
      <c r="BA330" s="63"/>
      <c r="BB330" s="63"/>
      <c r="BC330" s="63"/>
      <c r="BD330" s="63"/>
      <c r="BE330" s="63"/>
      <c r="BF330" s="63"/>
      <c r="BG330" s="63"/>
      <c r="BH330" s="63"/>
      <c r="BI330" s="63"/>
    </row>
    <row r="331">
      <c r="B331" s="113"/>
      <c r="C331" s="113"/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/>
      <c r="AV331" s="63"/>
      <c r="AW331" s="63"/>
      <c r="AX331" s="63"/>
      <c r="AY331" s="63"/>
      <c r="AZ331" s="63"/>
      <c r="BA331" s="63"/>
      <c r="BB331" s="63"/>
      <c r="BC331" s="63"/>
      <c r="BD331" s="63"/>
      <c r="BE331" s="63"/>
      <c r="BF331" s="63"/>
      <c r="BG331" s="63"/>
      <c r="BH331" s="63"/>
      <c r="BI331" s="63"/>
    </row>
    <row r="332">
      <c r="B332" s="113"/>
      <c r="C332" s="113"/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/>
      <c r="AV332" s="63"/>
      <c r="AW332" s="63"/>
      <c r="AX332" s="63"/>
      <c r="AY332" s="63"/>
      <c r="AZ332" s="63"/>
      <c r="BA332" s="63"/>
      <c r="BB332" s="63"/>
      <c r="BC332" s="63"/>
      <c r="BD332" s="63"/>
      <c r="BE332" s="63"/>
      <c r="BF332" s="63"/>
      <c r="BG332" s="63"/>
      <c r="BH332" s="63"/>
      <c r="BI332" s="63"/>
    </row>
    <row r="333">
      <c r="B333" s="113"/>
      <c r="C333" s="113"/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/>
      <c r="AV333" s="63"/>
      <c r="AW333" s="63"/>
      <c r="AX333" s="63"/>
      <c r="AY333" s="63"/>
      <c r="AZ333" s="63"/>
      <c r="BA333" s="63"/>
      <c r="BB333" s="63"/>
      <c r="BC333" s="63"/>
      <c r="BD333" s="63"/>
      <c r="BE333" s="63"/>
      <c r="BF333" s="63"/>
      <c r="BG333" s="63"/>
      <c r="BH333" s="63"/>
      <c r="BI333" s="63"/>
    </row>
    <row r="334">
      <c r="B334" s="113"/>
      <c r="C334" s="11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/>
      <c r="AV334" s="63"/>
      <c r="AW334" s="63"/>
      <c r="AX334" s="63"/>
      <c r="AY334" s="63"/>
      <c r="AZ334" s="63"/>
      <c r="BA334" s="63"/>
      <c r="BB334" s="63"/>
      <c r="BC334" s="63"/>
      <c r="BD334" s="63"/>
      <c r="BE334" s="63"/>
      <c r="BF334" s="63"/>
      <c r="BG334" s="63"/>
      <c r="BH334" s="63"/>
      <c r="BI334" s="63"/>
    </row>
    <row r="335">
      <c r="B335" s="113"/>
      <c r="C335" s="113"/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/>
      <c r="AV335" s="63"/>
      <c r="AW335" s="63"/>
      <c r="AX335" s="63"/>
      <c r="AY335" s="63"/>
      <c r="AZ335" s="63"/>
      <c r="BA335" s="63"/>
      <c r="BB335" s="63"/>
      <c r="BC335" s="63"/>
      <c r="BD335" s="63"/>
      <c r="BE335" s="63"/>
      <c r="BF335" s="63"/>
      <c r="BG335" s="63"/>
      <c r="BH335" s="63"/>
      <c r="BI335" s="63"/>
    </row>
    <row r="336">
      <c r="B336" s="113"/>
      <c r="C336" s="113"/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/>
      <c r="AV336" s="63"/>
      <c r="AW336" s="63"/>
      <c r="AX336" s="63"/>
      <c r="AY336" s="63"/>
      <c r="AZ336" s="63"/>
      <c r="BA336" s="63"/>
      <c r="BB336" s="63"/>
      <c r="BC336" s="63"/>
      <c r="BD336" s="63"/>
      <c r="BE336" s="63"/>
      <c r="BF336" s="63"/>
      <c r="BG336" s="63"/>
      <c r="BH336" s="63"/>
      <c r="BI336" s="63"/>
    </row>
    <row r="337">
      <c r="B337" s="113"/>
      <c r="C337" s="113"/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/>
      <c r="AV337" s="63"/>
      <c r="AW337" s="63"/>
      <c r="AX337" s="63"/>
      <c r="AY337" s="63"/>
      <c r="AZ337" s="63"/>
      <c r="BA337" s="63"/>
      <c r="BB337" s="63"/>
      <c r="BC337" s="63"/>
      <c r="BD337" s="63"/>
      <c r="BE337" s="63"/>
      <c r="BF337" s="63"/>
      <c r="BG337" s="63"/>
      <c r="BH337" s="63"/>
      <c r="BI337" s="63"/>
    </row>
    <row r="338">
      <c r="B338" s="113"/>
      <c r="C338" s="113"/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/>
      <c r="AV338" s="63"/>
      <c r="AW338" s="63"/>
      <c r="AX338" s="63"/>
      <c r="AY338" s="63"/>
      <c r="AZ338" s="63"/>
      <c r="BA338" s="63"/>
      <c r="BB338" s="63"/>
      <c r="BC338" s="63"/>
      <c r="BD338" s="63"/>
      <c r="BE338" s="63"/>
      <c r="BF338" s="63"/>
      <c r="BG338" s="63"/>
      <c r="BH338" s="63"/>
      <c r="BI338" s="63"/>
    </row>
    <row r="339">
      <c r="B339" s="113"/>
      <c r="C339" s="113"/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/>
      <c r="AV339" s="63"/>
      <c r="AW339" s="63"/>
      <c r="AX339" s="63"/>
      <c r="AY339" s="63"/>
      <c r="AZ339" s="63"/>
      <c r="BA339" s="63"/>
      <c r="BB339" s="63"/>
      <c r="BC339" s="63"/>
      <c r="BD339" s="63"/>
      <c r="BE339" s="63"/>
      <c r="BF339" s="63"/>
      <c r="BG339" s="63"/>
      <c r="BH339" s="63"/>
      <c r="BI339" s="63"/>
    </row>
    <row r="340">
      <c r="B340" s="113"/>
      <c r="C340" s="113"/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/>
      <c r="AV340" s="63"/>
      <c r="AW340" s="63"/>
      <c r="AX340" s="63"/>
      <c r="AY340" s="63"/>
      <c r="AZ340" s="63"/>
      <c r="BA340" s="63"/>
      <c r="BB340" s="63"/>
      <c r="BC340" s="63"/>
      <c r="BD340" s="63"/>
      <c r="BE340" s="63"/>
      <c r="BF340" s="63"/>
      <c r="BG340" s="63"/>
      <c r="BH340" s="63"/>
      <c r="BI340" s="63"/>
    </row>
    <row r="341">
      <c r="B341" s="113"/>
      <c r="C341" s="113"/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/>
      <c r="AV341" s="63"/>
      <c r="AW341" s="63"/>
      <c r="AX341" s="63"/>
      <c r="AY341" s="63"/>
      <c r="AZ341" s="63"/>
      <c r="BA341" s="63"/>
      <c r="BB341" s="63"/>
      <c r="BC341" s="63"/>
      <c r="BD341" s="63"/>
      <c r="BE341" s="63"/>
      <c r="BF341" s="63"/>
      <c r="BG341" s="63"/>
      <c r="BH341" s="63"/>
      <c r="BI341" s="63"/>
    </row>
    <row r="342">
      <c r="B342" s="113"/>
      <c r="C342" s="113"/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/>
      <c r="AV342" s="63"/>
      <c r="AW342" s="63"/>
      <c r="AX342" s="63"/>
      <c r="AY342" s="63"/>
      <c r="AZ342" s="63"/>
      <c r="BA342" s="63"/>
      <c r="BB342" s="63"/>
      <c r="BC342" s="63"/>
      <c r="BD342" s="63"/>
      <c r="BE342" s="63"/>
      <c r="BF342" s="63"/>
      <c r="BG342" s="63"/>
      <c r="BH342" s="63"/>
      <c r="BI342" s="63"/>
    </row>
    <row r="343">
      <c r="B343" s="113"/>
      <c r="C343" s="11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/>
      <c r="AV343" s="63"/>
      <c r="AW343" s="63"/>
      <c r="AX343" s="63"/>
      <c r="AY343" s="63"/>
      <c r="AZ343" s="63"/>
      <c r="BA343" s="63"/>
      <c r="BB343" s="63"/>
      <c r="BC343" s="63"/>
      <c r="BD343" s="63"/>
      <c r="BE343" s="63"/>
      <c r="BF343" s="63"/>
      <c r="BG343" s="63"/>
      <c r="BH343" s="63"/>
      <c r="BI343" s="63"/>
    </row>
    <row r="344">
      <c r="B344" s="113"/>
      <c r="C344" s="11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/>
      <c r="AV344" s="63"/>
      <c r="AW344" s="63"/>
      <c r="AX344" s="63"/>
      <c r="AY344" s="63"/>
      <c r="AZ344" s="63"/>
      <c r="BA344" s="63"/>
      <c r="BB344" s="63"/>
      <c r="BC344" s="63"/>
      <c r="BD344" s="63"/>
      <c r="BE344" s="63"/>
      <c r="BF344" s="63"/>
      <c r="BG344" s="63"/>
      <c r="BH344" s="63"/>
      <c r="BI344" s="63"/>
    </row>
    <row r="345">
      <c r="B345" s="113"/>
      <c r="C345" s="113"/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/>
      <c r="AV345" s="63"/>
      <c r="AW345" s="63"/>
      <c r="AX345" s="63"/>
      <c r="AY345" s="63"/>
      <c r="AZ345" s="63"/>
      <c r="BA345" s="63"/>
      <c r="BB345" s="63"/>
      <c r="BC345" s="63"/>
      <c r="BD345" s="63"/>
      <c r="BE345" s="63"/>
      <c r="BF345" s="63"/>
      <c r="BG345" s="63"/>
      <c r="BH345" s="63"/>
      <c r="BI345" s="63"/>
    </row>
    <row r="346">
      <c r="B346" s="113"/>
      <c r="C346" s="113"/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/>
      <c r="AV346" s="63"/>
      <c r="AW346" s="63"/>
      <c r="AX346" s="63"/>
      <c r="AY346" s="63"/>
      <c r="AZ346" s="63"/>
      <c r="BA346" s="63"/>
      <c r="BB346" s="63"/>
      <c r="BC346" s="63"/>
      <c r="BD346" s="63"/>
      <c r="BE346" s="63"/>
      <c r="BF346" s="63"/>
      <c r="BG346" s="63"/>
      <c r="BH346" s="63"/>
      <c r="BI346" s="63"/>
    </row>
    <row r="347">
      <c r="B347" s="113"/>
      <c r="C347" s="113"/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/>
      <c r="AV347" s="63"/>
      <c r="AW347" s="63"/>
      <c r="AX347" s="63"/>
      <c r="AY347" s="63"/>
      <c r="AZ347" s="63"/>
      <c r="BA347" s="63"/>
      <c r="BB347" s="63"/>
      <c r="BC347" s="63"/>
      <c r="BD347" s="63"/>
      <c r="BE347" s="63"/>
      <c r="BF347" s="63"/>
      <c r="BG347" s="63"/>
      <c r="BH347" s="63"/>
      <c r="BI347" s="63"/>
    </row>
    <row r="348">
      <c r="B348" s="113"/>
      <c r="C348" s="113"/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/>
      <c r="AV348" s="63"/>
      <c r="AW348" s="63"/>
      <c r="AX348" s="63"/>
      <c r="AY348" s="63"/>
      <c r="AZ348" s="63"/>
      <c r="BA348" s="63"/>
      <c r="BB348" s="63"/>
      <c r="BC348" s="63"/>
      <c r="BD348" s="63"/>
      <c r="BE348" s="63"/>
      <c r="BF348" s="63"/>
      <c r="BG348" s="63"/>
      <c r="BH348" s="63"/>
      <c r="BI348" s="63"/>
    </row>
    <row r="349">
      <c r="B349" s="113"/>
      <c r="C349" s="11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/>
      <c r="AV349" s="63"/>
      <c r="AW349" s="63"/>
      <c r="AX349" s="63"/>
      <c r="AY349" s="63"/>
      <c r="AZ349" s="63"/>
      <c r="BA349" s="63"/>
      <c r="BB349" s="63"/>
      <c r="BC349" s="63"/>
      <c r="BD349" s="63"/>
      <c r="BE349" s="63"/>
      <c r="BF349" s="63"/>
      <c r="BG349" s="63"/>
      <c r="BH349" s="63"/>
      <c r="BI349" s="63"/>
    </row>
    <row r="350">
      <c r="B350" s="113"/>
      <c r="C350" s="11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/>
      <c r="AV350" s="63"/>
      <c r="AW350" s="63"/>
      <c r="AX350" s="63"/>
      <c r="AY350" s="63"/>
      <c r="AZ350" s="63"/>
      <c r="BA350" s="63"/>
      <c r="BB350" s="63"/>
      <c r="BC350" s="63"/>
      <c r="BD350" s="63"/>
      <c r="BE350" s="63"/>
      <c r="BF350" s="63"/>
      <c r="BG350" s="63"/>
      <c r="BH350" s="63"/>
      <c r="BI350" s="63"/>
    </row>
    <row r="351">
      <c r="B351" s="113"/>
      <c r="C351" s="11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/>
      <c r="AV351" s="63"/>
      <c r="AW351" s="63"/>
      <c r="AX351" s="63"/>
      <c r="AY351" s="63"/>
      <c r="AZ351" s="63"/>
      <c r="BA351" s="63"/>
      <c r="BB351" s="63"/>
      <c r="BC351" s="63"/>
      <c r="BD351" s="63"/>
      <c r="BE351" s="63"/>
      <c r="BF351" s="63"/>
      <c r="BG351" s="63"/>
      <c r="BH351" s="63"/>
      <c r="BI351" s="63"/>
    </row>
    <row r="352">
      <c r="B352" s="113"/>
      <c r="C352" s="113"/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/>
      <c r="AV352" s="63"/>
      <c r="AW352" s="63"/>
      <c r="AX352" s="63"/>
      <c r="AY352" s="63"/>
      <c r="AZ352" s="63"/>
      <c r="BA352" s="63"/>
      <c r="BB352" s="63"/>
      <c r="BC352" s="63"/>
      <c r="BD352" s="63"/>
      <c r="BE352" s="63"/>
      <c r="BF352" s="63"/>
      <c r="BG352" s="63"/>
      <c r="BH352" s="63"/>
      <c r="BI352" s="63"/>
    </row>
    <row r="353">
      <c r="B353" s="113"/>
      <c r="C353" s="113"/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/>
      <c r="AV353" s="63"/>
      <c r="AW353" s="63"/>
      <c r="AX353" s="63"/>
      <c r="AY353" s="63"/>
      <c r="AZ353" s="63"/>
      <c r="BA353" s="63"/>
      <c r="BB353" s="63"/>
      <c r="BC353" s="63"/>
      <c r="BD353" s="63"/>
      <c r="BE353" s="63"/>
      <c r="BF353" s="63"/>
      <c r="BG353" s="63"/>
      <c r="BH353" s="63"/>
      <c r="BI353" s="63"/>
    </row>
    <row r="354">
      <c r="B354" s="113"/>
      <c r="C354" s="113"/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/>
      <c r="AV354" s="63"/>
      <c r="AW354" s="63"/>
      <c r="AX354" s="63"/>
      <c r="AY354" s="63"/>
      <c r="AZ354" s="63"/>
      <c r="BA354" s="63"/>
      <c r="BB354" s="63"/>
      <c r="BC354" s="63"/>
      <c r="BD354" s="63"/>
      <c r="BE354" s="63"/>
      <c r="BF354" s="63"/>
      <c r="BG354" s="63"/>
      <c r="BH354" s="63"/>
      <c r="BI354" s="63"/>
    </row>
    <row r="355">
      <c r="B355" s="113"/>
      <c r="C355" s="113"/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/>
      <c r="AV355" s="63"/>
      <c r="AW355" s="63"/>
      <c r="AX355" s="63"/>
      <c r="AY355" s="63"/>
      <c r="AZ355" s="63"/>
      <c r="BA355" s="63"/>
      <c r="BB355" s="63"/>
      <c r="BC355" s="63"/>
      <c r="BD355" s="63"/>
      <c r="BE355" s="63"/>
      <c r="BF355" s="63"/>
      <c r="BG355" s="63"/>
      <c r="BH355" s="63"/>
      <c r="BI355" s="63"/>
    </row>
    <row r="356">
      <c r="B356" s="113"/>
      <c r="C356" s="113"/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/>
      <c r="AV356" s="63"/>
      <c r="AW356" s="63"/>
      <c r="AX356" s="63"/>
      <c r="AY356" s="63"/>
      <c r="AZ356" s="63"/>
      <c r="BA356" s="63"/>
      <c r="BB356" s="63"/>
      <c r="BC356" s="63"/>
      <c r="BD356" s="63"/>
      <c r="BE356" s="63"/>
      <c r="BF356" s="63"/>
      <c r="BG356" s="63"/>
      <c r="BH356" s="63"/>
      <c r="BI356" s="63"/>
    </row>
    <row r="357">
      <c r="B357" s="113"/>
      <c r="C357" s="113"/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/>
      <c r="AV357" s="63"/>
      <c r="AW357" s="63"/>
      <c r="AX357" s="63"/>
      <c r="AY357" s="63"/>
      <c r="AZ357" s="63"/>
      <c r="BA357" s="63"/>
      <c r="BB357" s="63"/>
      <c r="BC357" s="63"/>
      <c r="BD357" s="63"/>
      <c r="BE357" s="63"/>
      <c r="BF357" s="63"/>
      <c r="BG357" s="63"/>
      <c r="BH357" s="63"/>
      <c r="BI357" s="63"/>
    </row>
    <row r="358">
      <c r="B358" s="113"/>
      <c r="C358" s="113"/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/>
      <c r="AV358" s="63"/>
      <c r="AW358" s="63"/>
      <c r="AX358" s="63"/>
      <c r="AY358" s="63"/>
      <c r="AZ358" s="63"/>
      <c r="BA358" s="63"/>
      <c r="BB358" s="63"/>
      <c r="BC358" s="63"/>
      <c r="BD358" s="63"/>
      <c r="BE358" s="63"/>
      <c r="BF358" s="63"/>
      <c r="BG358" s="63"/>
      <c r="BH358" s="63"/>
      <c r="BI358" s="63"/>
    </row>
    <row r="359">
      <c r="B359" s="113"/>
      <c r="C359" s="113"/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/>
      <c r="AV359" s="63"/>
      <c r="AW359" s="63"/>
      <c r="AX359" s="63"/>
      <c r="AY359" s="63"/>
      <c r="AZ359" s="63"/>
      <c r="BA359" s="63"/>
      <c r="BB359" s="63"/>
      <c r="BC359" s="63"/>
      <c r="BD359" s="63"/>
      <c r="BE359" s="63"/>
      <c r="BF359" s="63"/>
      <c r="BG359" s="63"/>
      <c r="BH359" s="63"/>
      <c r="BI359" s="63"/>
    </row>
    <row r="360">
      <c r="B360" s="113"/>
      <c r="C360" s="113"/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/>
      <c r="AV360" s="63"/>
      <c r="AW360" s="63"/>
      <c r="AX360" s="63"/>
      <c r="AY360" s="63"/>
      <c r="AZ360" s="63"/>
      <c r="BA360" s="63"/>
      <c r="BB360" s="63"/>
      <c r="BC360" s="63"/>
      <c r="BD360" s="63"/>
      <c r="BE360" s="63"/>
      <c r="BF360" s="63"/>
      <c r="BG360" s="63"/>
      <c r="BH360" s="63"/>
      <c r="BI360" s="63"/>
    </row>
    <row r="361">
      <c r="B361" s="113"/>
      <c r="C361" s="11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/>
      <c r="AV361" s="63"/>
      <c r="AW361" s="63"/>
      <c r="AX361" s="63"/>
      <c r="AY361" s="63"/>
      <c r="AZ361" s="63"/>
      <c r="BA361" s="63"/>
      <c r="BB361" s="63"/>
      <c r="BC361" s="63"/>
      <c r="BD361" s="63"/>
      <c r="BE361" s="63"/>
      <c r="BF361" s="63"/>
      <c r="BG361" s="63"/>
      <c r="BH361" s="63"/>
      <c r="BI361" s="63"/>
    </row>
    <row r="362">
      <c r="B362" s="113"/>
      <c r="C362" s="113"/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/>
      <c r="AV362" s="63"/>
      <c r="AW362" s="63"/>
      <c r="AX362" s="63"/>
      <c r="AY362" s="63"/>
      <c r="AZ362" s="63"/>
      <c r="BA362" s="63"/>
      <c r="BB362" s="63"/>
      <c r="BC362" s="63"/>
      <c r="BD362" s="63"/>
      <c r="BE362" s="63"/>
      <c r="BF362" s="63"/>
      <c r="BG362" s="63"/>
      <c r="BH362" s="63"/>
      <c r="BI362" s="63"/>
    </row>
    <row r="363">
      <c r="B363" s="113"/>
      <c r="C363" s="113"/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/>
      <c r="AV363" s="63"/>
      <c r="AW363" s="63"/>
      <c r="AX363" s="63"/>
      <c r="AY363" s="63"/>
      <c r="AZ363" s="63"/>
      <c r="BA363" s="63"/>
      <c r="BB363" s="63"/>
      <c r="BC363" s="63"/>
      <c r="BD363" s="63"/>
      <c r="BE363" s="63"/>
      <c r="BF363" s="63"/>
      <c r="BG363" s="63"/>
      <c r="BH363" s="63"/>
      <c r="BI363" s="63"/>
    </row>
    <row r="364">
      <c r="B364" s="113"/>
      <c r="C364" s="113"/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/>
      <c r="AV364" s="63"/>
      <c r="AW364" s="63"/>
      <c r="AX364" s="63"/>
      <c r="AY364" s="63"/>
      <c r="AZ364" s="63"/>
      <c r="BA364" s="63"/>
      <c r="BB364" s="63"/>
      <c r="BC364" s="63"/>
      <c r="BD364" s="63"/>
      <c r="BE364" s="63"/>
      <c r="BF364" s="63"/>
      <c r="BG364" s="63"/>
      <c r="BH364" s="63"/>
      <c r="BI364" s="63"/>
    </row>
    <row r="365">
      <c r="B365" s="113"/>
      <c r="C365" s="113"/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/>
      <c r="AV365" s="63"/>
      <c r="AW365" s="63"/>
      <c r="AX365" s="63"/>
      <c r="AY365" s="63"/>
      <c r="AZ365" s="63"/>
      <c r="BA365" s="63"/>
      <c r="BB365" s="63"/>
      <c r="BC365" s="63"/>
      <c r="BD365" s="63"/>
      <c r="BE365" s="63"/>
      <c r="BF365" s="63"/>
      <c r="BG365" s="63"/>
      <c r="BH365" s="63"/>
      <c r="BI365" s="63"/>
    </row>
    <row r="366">
      <c r="B366" s="113"/>
      <c r="C366" s="113"/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/>
      <c r="AV366" s="63"/>
      <c r="AW366" s="63"/>
      <c r="AX366" s="63"/>
      <c r="AY366" s="63"/>
      <c r="AZ366" s="63"/>
      <c r="BA366" s="63"/>
      <c r="BB366" s="63"/>
      <c r="BC366" s="63"/>
      <c r="BD366" s="63"/>
      <c r="BE366" s="63"/>
      <c r="BF366" s="63"/>
      <c r="BG366" s="63"/>
      <c r="BH366" s="63"/>
      <c r="BI366" s="63"/>
    </row>
    <row r="367">
      <c r="B367" s="113"/>
      <c r="C367" s="113"/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/>
      <c r="AV367" s="63"/>
      <c r="AW367" s="63"/>
      <c r="AX367" s="63"/>
      <c r="AY367" s="63"/>
      <c r="AZ367" s="63"/>
      <c r="BA367" s="63"/>
      <c r="BB367" s="63"/>
      <c r="BC367" s="63"/>
      <c r="BD367" s="63"/>
      <c r="BE367" s="63"/>
      <c r="BF367" s="63"/>
      <c r="BG367" s="63"/>
      <c r="BH367" s="63"/>
      <c r="BI367" s="63"/>
    </row>
    <row r="368">
      <c r="B368" s="113"/>
      <c r="C368" s="113"/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/>
      <c r="AV368" s="63"/>
      <c r="AW368" s="63"/>
      <c r="AX368" s="63"/>
      <c r="AY368" s="63"/>
      <c r="AZ368" s="63"/>
      <c r="BA368" s="63"/>
      <c r="BB368" s="63"/>
      <c r="BC368" s="63"/>
      <c r="BD368" s="63"/>
      <c r="BE368" s="63"/>
      <c r="BF368" s="63"/>
      <c r="BG368" s="63"/>
      <c r="BH368" s="63"/>
      <c r="BI368" s="63"/>
    </row>
    <row r="369">
      <c r="B369" s="113"/>
      <c r="C369" s="113"/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/>
      <c r="AV369" s="63"/>
      <c r="AW369" s="63"/>
      <c r="AX369" s="63"/>
      <c r="AY369" s="63"/>
      <c r="AZ369" s="63"/>
      <c r="BA369" s="63"/>
      <c r="BB369" s="63"/>
      <c r="BC369" s="63"/>
      <c r="BD369" s="63"/>
      <c r="BE369" s="63"/>
      <c r="BF369" s="63"/>
      <c r="BG369" s="63"/>
      <c r="BH369" s="63"/>
      <c r="BI369" s="63"/>
    </row>
    <row r="370">
      <c r="B370" s="113"/>
      <c r="C370" s="113"/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/>
      <c r="AV370" s="63"/>
      <c r="AW370" s="63"/>
      <c r="AX370" s="63"/>
      <c r="AY370" s="63"/>
      <c r="AZ370" s="63"/>
      <c r="BA370" s="63"/>
      <c r="BB370" s="63"/>
      <c r="BC370" s="63"/>
      <c r="BD370" s="63"/>
      <c r="BE370" s="63"/>
      <c r="BF370" s="63"/>
      <c r="BG370" s="63"/>
      <c r="BH370" s="63"/>
      <c r="BI370" s="63"/>
    </row>
    <row r="371">
      <c r="B371" s="113"/>
      <c r="C371" s="113"/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/>
      <c r="AV371" s="63"/>
      <c r="AW371" s="63"/>
      <c r="AX371" s="63"/>
      <c r="AY371" s="63"/>
      <c r="AZ371" s="63"/>
      <c r="BA371" s="63"/>
      <c r="BB371" s="63"/>
      <c r="BC371" s="63"/>
      <c r="BD371" s="63"/>
      <c r="BE371" s="63"/>
      <c r="BF371" s="63"/>
      <c r="BG371" s="63"/>
      <c r="BH371" s="63"/>
      <c r="BI371" s="63"/>
    </row>
    <row r="372">
      <c r="B372" s="113"/>
      <c r="C372" s="113"/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/>
      <c r="AV372" s="63"/>
      <c r="AW372" s="63"/>
      <c r="AX372" s="63"/>
      <c r="AY372" s="63"/>
      <c r="AZ372" s="63"/>
      <c r="BA372" s="63"/>
      <c r="BB372" s="63"/>
      <c r="BC372" s="63"/>
      <c r="BD372" s="63"/>
      <c r="BE372" s="63"/>
      <c r="BF372" s="63"/>
      <c r="BG372" s="63"/>
      <c r="BH372" s="63"/>
      <c r="BI372" s="63"/>
    </row>
    <row r="373">
      <c r="B373" s="113"/>
      <c r="C373" s="113"/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/>
      <c r="AV373" s="63"/>
      <c r="AW373" s="63"/>
      <c r="AX373" s="63"/>
      <c r="AY373" s="63"/>
      <c r="AZ373" s="63"/>
      <c r="BA373" s="63"/>
      <c r="BB373" s="63"/>
      <c r="BC373" s="63"/>
      <c r="BD373" s="63"/>
      <c r="BE373" s="63"/>
      <c r="BF373" s="63"/>
      <c r="BG373" s="63"/>
      <c r="BH373" s="63"/>
      <c r="BI373" s="63"/>
    </row>
    <row r="374">
      <c r="B374" s="113"/>
      <c r="C374" s="113"/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/>
      <c r="AV374" s="63"/>
      <c r="AW374" s="63"/>
      <c r="AX374" s="63"/>
      <c r="AY374" s="63"/>
      <c r="AZ374" s="63"/>
      <c r="BA374" s="63"/>
      <c r="BB374" s="63"/>
      <c r="BC374" s="63"/>
      <c r="BD374" s="63"/>
      <c r="BE374" s="63"/>
      <c r="BF374" s="63"/>
      <c r="BG374" s="63"/>
      <c r="BH374" s="63"/>
      <c r="BI374" s="63"/>
    </row>
    <row r="375">
      <c r="B375" s="113"/>
      <c r="C375" s="113"/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/>
      <c r="AV375" s="63"/>
      <c r="AW375" s="63"/>
      <c r="AX375" s="63"/>
      <c r="AY375" s="63"/>
      <c r="AZ375" s="63"/>
      <c r="BA375" s="63"/>
      <c r="BB375" s="63"/>
      <c r="BC375" s="63"/>
      <c r="BD375" s="63"/>
      <c r="BE375" s="63"/>
      <c r="BF375" s="63"/>
      <c r="BG375" s="63"/>
      <c r="BH375" s="63"/>
      <c r="BI375" s="63"/>
    </row>
    <row r="376">
      <c r="B376" s="113"/>
      <c r="C376" s="113"/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/>
      <c r="AV376" s="63"/>
      <c r="AW376" s="63"/>
      <c r="AX376" s="63"/>
      <c r="AY376" s="63"/>
      <c r="AZ376" s="63"/>
      <c r="BA376" s="63"/>
      <c r="BB376" s="63"/>
      <c r="BC376" s="63"/>
      <c r="BD376" s="63"/>
      <c r="BE376" s="63"/>
      <c r="BF376" s="63"/>
      <c r="BG376" s="63"/>
      <c r="BH376" s="63"/>
      <c r="BI376" s="63"/>
    </row>
    <row r="377">
      <c r="B377" s="113"/>
      <c r="C377" s="113"/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/>
      <c r="AV377" s="63"/>
      <c r="AW377" s="63"/>
      <c r="AX377" s="63"/>
      <c r="AY377" s="63"/>
      <c r="AZ377" s="63"/>
      <c r="BA377" s="63"/>
      <c r="BB377" s="63"/>
      <c r="BC377" s="63"/>
      <c r="BD377" s="63"/>
      <c r="BE377" s="63"/>
      <c r="BF377" s="63"/>
      <c r="BG377" s="63"/>
      <c r="BH377" s="63"/>
      <c r="BI377" s="63"/>
    </row>
    <row r="378">
      <c r="B378" s="113"/>
      <c r="C378" s="113"/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/>
      <c r="AV378" s="63"/>
      <c r="AW378" s="63"/>
      <c r="AX378" s="63"/>
      <c r="AY378" s="63"/>
      <c r="AZ378" s="63"/>
      <c r="BA378" s="63"/>
      <c r="BB378" s="63"/>
      <c r="BC378" s="63"/>
      <c r="BD378" s="63"/>
      <c r="BE378" s="63"/>
      <c r="BF378" s="63"/>
      <c r="BG378" s="63"/>
      <c r="BH378" s="63"/>
      <c r="BI378" s="63"/>
    </row>
    <row r="379">
      <c r="B379" s="113"/>
      <c r="C379" s="113"/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/>
      <c r="AV379" s="63"/>
      <c r="AW379" s="63"/>
      <c r="AX379" s="63"/>
      <c r="AY379" s="63"/>
      <c r="AZ379" s="63"/>
      <c r="BA379" s="63"/>
      <c r="BB379" s="63"/>
      <c r="BC379" s="63"/>
      <c r="BD379" s="63"/>
      <c r="BE379" s="63"/>
      <c r="BF379" s="63"/>
      <c r="BG379" s="63"/>
      <c r="BH379" s="63"/>
      <c r="BI379" s="63"/>
    </row>
    <row r="380">
      <c r="B380" s="113"/>
      <c r="C380" s="113"/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/>
      <c r="AV380" s="63"/>
      <c r="AW380" s="63"/>
      <c r="AX380" s="63"/>
      <c r="AY380" s="63"/>
      <c r="AZ380" s="63"/>
      <c r="BA380" s="63"/>
      <c r="BB380" s="63"/>
      <c r="BC380" s="63"/>
      <c r="BD380" s="63"/>
      <c r="BE380" s="63"/>
      <c r="BF380" s="63"/>
      <c r="BG380" s="63"/>
      <c r="BH380" s="63"/>
      <c r="BI380" s="63"/>
    </row>
    <row r="381">
      <c r="B381" s="113"/>
      <c r="C381" s="113"/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/>
      <c r="AV381" s="63"/>
      <c r="AW381" s="63"/>
      <c r="AX381" s="63"/>
      <c r="AY381" s="63"/>
      <c r="AZ381" s="63"/>
      <c r="BA381" s="63"/>
      <c r="BB381" s="63"/>
      <c r="BC381" s="63"/>
      <c r="BD381" s="63"/>
      <c r="BE381" s="63"/>
      <c r="BF381" s="63"/>
      <c r="BG381" s="63"/>
      <c r="BH381" s="63"/>
      <c r="BI381" s="63"/>
    </row>
    <row r="382">
      <c r="B382" s="113"/>
      <c r="C382" s="113"/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/>
      <c r="AV382" s="63"/>
      <c r="AW382" s="63"/>
      <c r="AX382" s="63"/>
      <c r="AY382" s="63"/>
      <c r="AZ382" s="63"/>
      <c r="BA382" s="63"/>
      <c r="BB382" s="63"/>
      <c r="BC382" s="63"/>
      <c r="BD382" s="63"/>
      <c r="BE382" s="63"/>
      <c r="BF382" s="63"/>
      <c r="BG382" s="63"/>
      <c r="BH382" s="63"/>
      <c r="BI382" s="63"/>
    </row>
    <row r="383">
      <c r="B383" s="113"/>
      <c r="C383" s="11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/>
      <c r="AV383" s="63"/>
      <c r="AW383" s="63"/>
      <c r="AX383" s="63"/>
      <c r="AY383" s="63"/>
      <c r="AZ383" s="63"/>
      <c r="BA383" s="63"/>
      <c r="BB383" s="63"/>
      <c r="BC383" s="63"/>
      <c r="BD383" s="63"/>
      <c r="BE383" s="63"/>
      <c r="BF383" s="63"/>
      <c r="BG383" s="63"/>
      <c r="BH383" s="63"/>
      <c r="BI383" s="63"/>
    </row>
    <row r="384">
      <c r="B384" s="113"/>
      <c r="C384" s="113"/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/>
      <c r="AV384" s="63"/>
      <c r="AW384" s="63"/>
      <c r="AX384" s="63"/>
      <c r="AY384" s="63"/>
      <c r="AZ384" s="63"/>
      <c r="BA384" s="63"/>
      <c r="BB384" s="63"/>
      <c r="BC384" s="63"/>
      <c r="BD384" s="63"/>
      <c r="BE384" s="63"/>
      <c r="BF384" s="63"/>
      <c r="BG384" s="63"/>
      <c r="BH384" s="63"/>
      <c r="BI384" s="63"/>
    </row>
    <row r="385">
      <c r="B385" s="113"/>
      <c r="C385" s="113"/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/>
      <c r="AV385" s="63"/>
      <c r="AW385" s="63"/>
      <c r="AX385" s="63"/>
      <c r="AY385" s="63"/>
      <c r="AZ385" s="63"/>
      <c r="BA385" s="63"/>
      <c r="BB385" s="63"/>
      <c r="BC385" s="63"/>
      <c r="BD385" s="63"/>
      <c r="BE385" s="63"/>
      <c r="BF385" s="63"/>
      <c r="BG385" s="63"/>
      <c r="BH385" s="63"/>
      <c r="BI385" s="63"/>
    </row>
    <row r="386">
      <c r="B386" s="113"/>
      <c r="C386" s="113"/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/>
      <c r="AV386" s="63"/>
      <c r="AW386" s="63"/>
      <c r="AX386" s="63"/>
      <c r="AY386" s="63"/>
      <c r="AZ386" s="63"/>
      <c r="BA386" s="63"/>
      <c r="BB386" s="63"/>
      <c r="BC386" s="63"/>
      <c r="BD386" s="63"/>
      <c r="BE386" s="63"/>
      <c r="BF386" s="63"/>
      <c r="BG386" s="63"/>
      <c r="BH386" s="63"/>
      <c r="BI386" s="63"/>
    </row>
    <row r="387">
      <c r="B387" s="113"/>
      <c r="C387" s="113"/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/>
      <c r="AV387" s="63"/>
      <c r="AW387" s="63"/>
      <c r="AX387" s="63"/>
      <c r="AY387" s="63"/>
      <c r="AZ387" s="63"/>
      <c r="BA387" s="63"/>
      <c r="BB387" s="63"/>
      <c r="BC387" s="63"/>
      <c r="BD387" s="63"/>
      <c r="BE387" s="63"/>
      <c r="BF387" s="63"/>
      <c r="BG387" s="63"/>
      <c r="BH387" s="63"/>
      <c r="BI387" s="63"/>
    </row>
    <row r="388">
      <c r="B388" s="113"/>
      <c r="C388" s="113"/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/>
      <c r="AV388" s="63"/>
      <c r="AW388" s="63"/>
      <c r="AX388" s="63"/>
      <c r="AY388" s="63"/>
      <c r="AZ388" s="63"/>
      <c r="BA388" s="63"/>
      <c r="BB388" s="63"/>
      <c r="BC388" s="63"/>
      <c r="BD388" s="63"/>
      <c r="BE388" s="63"/>
      <c r="BF388" s="63"/>
      <c r="BG388" s="63"/>
      <c r="BH388" s="63"/>
      <c r="BI388" s="63"/>
    </row>
    <row r="389">
      <c r="B389" s="113"/>
      <c r="C389" s="113"/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/>
      <c r="AV389" s="63"/>
      <c r="AW389" s="63"/>
      <c r="AX389" s="63"/>
      <c r="AY389" s="63"/>
      <c r="AZ389" s="63"/>
      <c r="BA389" s="63"/>
      <c r="BB389" s="63"/>
      <c r="BC389" s="63"/>
      <c r="BD389" s="63"/>
      <c r="BE389" s="63"/>
      <c r="BF389" s="63"/>
      <c r="BG389" s="63"/>
      <c r="BH389" s="63"/>
      <c r="BI389" s="63"/>
    </row>
    <row r="390">
      <c r="B390" s="113"/>
      <c r="C390" s="113"/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/>
      <c r="AV390" s="63"/>
      <c r="AW390" s="63"/>
      <c r="AX390" s="63"/>
      <c r="AY390" s="63"/>
      <c r="AZ390" s="63"/>
      <c r="BA390" s="63"/>
      <c r="BB390" s="63"/>
      <c r="BC390" s="63"/>
      <c r="BD390" s="63"/>
      <c r="BE390" s="63"/>
      <c r="BF390" s="63"/>
      <c r="BG390" s="63"/>
      <c r="BH390" s="63"/>
      <c r="BI390" s="63"/>
    </row>
    <row r="391">
      <c r="B391" s="113"/>
      <c r="C391" s="113"/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/>
      <c r="AV391" s="63"/>
      <c r="AW391" s="63"/>
      <c r="AX391" s="63"/>
      <c r="AY391" s="63"/>
      <c r="AZ391" s="63"/>
      <c r="BA391" s="63"/>
      <c r="BB391" s="63"/>
      <c r="BC391" s="63"/>
      <c r="BD391" s="63"/>
      <c r="BE391" s="63"/>
      <c r="BF391" s="63"/>
      <c r="BG391" s="63"/>
      <c r="BH391" s="63"/>
      <c r="BI391" s="63"/>
    </row>
    <row r="392">
      <c r="B392" s="113"/>
      <c r="C392" s="113"/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/>
      <c r="AV392" s="63"/>
      <c r="AW392" s="63"/>
      <c r="AX392" s="63"/>
      <c r="AY392" s="63"/>
      <c r="AZ392" s="63"/>
      <c r="BA392" s="63"/>
      <c r="BB392" s="63"/>
      <c r="BC392" s="63"/>
      <c r="BD392" s="63"/>
      <c r="BE392" s="63"/>
      <c r="BF392" s="63"/>
      <c r="BG392" s="63"/>
      <c r="BH392" s="63"/>
      <c r="BI392" s="63"/>
    </row>
    <row r="393">
      <c r="B393" s="113"/>
      <c r="C393" s="113"/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/>
      <c r="AV393" s="63"/>
      <c r="AW393" s="63"/>
      <c r="AX393" s="63"/>
      <c r="AY393" s="63"/>
      <c r="AZ393" s="63"/>
      <c r="BA393" s="63"/>
      <c r="BB393" s="63"/>
      <c r="BC393" s="63"/>
      <c r="BD393" s="63"/>
      <c r="BE393" s="63"/>
      <c r="BF393" s="63"/>
      <c r="BG393" s="63"/>
      <c r="BH393" s="63"/>
      <c r="BI393" s="63"/>
    </row>
    <row r="394">
      <c r="B394" s="113"/>
      <c r="C394" s="113"/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/>
      <c r="AV394" s="63"/>
      <c r="AW394" s="63"/>
      <c r="AX394" s="63"/>
      <c r="AY394" s="63"/>
      <c r="AZ394" s="63"/>
      <c r="BA394" s="63"/>
      <c r="BB394" s="63"/>
      <c r="BC394" s="63"/>
      <c r="BD394" s="63"/>
      <c r="BE394" s="63"/>
      <c r="BF394" s="63"/>
      <c r="BG394" s="63"/>
      <c r="BH394" s="63"/>
      <c r="BI394" s="63"/>
    </row>
    <row r="395">
      <c r="B395" s="113"/>
      <c r="C395" s="113"/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/>
      <c r="AV395" s="63"/>
      <c r="AW395" s="63"/>
      <c r="AX395" s="63"/>
      <c r="AY395" s="63"/>
      <c r="AZ395" s="63"/>
      <c r="BA395" s="63"/>
      <c r="BB395" s="63"/>
      <c r="BC395" s="63"/>
      <c r="BD395" s="63"/>
      <c r="BE395" s="63"/>
      <c r="BF395" s="63"/>
      <c r="BG395" s="63"/>
      <c r="BH395" s="63"/>
      <c r="BI395" s="63"/>
    </row>
    <row r="396">
      <c r="B396" s="113"/>
      <c r="C396" s="113"/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/>
      <c r="AV396" s="63"/>
      <c r="AW396" s="63"/>
      <c r="AX396" s="63"/>
      <c r="AY396" s="63"/>
      <c r="AZ396" s="63"/>
      <c r="BA396" s="63"/>
      <c r="BB396" s="63"/>
      <c r="BC396" s="63"/>
      <c r="BD396" s="63"/>
      <c r="BE396" s="63"/>
      <c r="BF396" s="63"/>
      <c r="BG396" s="63"/>
      <c r="BH396" s="63"/>
      <c r="BI396" s="63"/>
    </row>
    <row r="397">
      <c r="B397" s="113"/>
      <c r="C397" s="11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/>
      <c r="AV397" s="63"/>
      <c r="AW397" s="63"/>
      <c r="AX397" s="63"/>
      <c r="AY397" s="63"/>
      <c r="AZ397" s="63"/>
      <c r="BA397" s="63"/>
      <c r="BB397" s="63"/>
      <c r="BC397" s="63"/>
      <c r="BD397" s="63"/>
      <c r="BE397" s="63"/>
      <c r="BF397" s="63"/>
      <c r="BG397" s="63"/>
      <c r="BH397" s="63"/>
      <c r="BI397" s="63"/>
    </row>
    <row r="398">
      <c r="B398" s="113"/>
      <c r="C398" s="113"/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/>
      <c r="AV398" s="63"/>
      <c r="AW398" s="63"/>
      <c r="AX398" s="63"/>
      <c r="AY398" s="63"/>
      <c r="AZ398" s="63"/>
      <c r="BA398" s="63"/>
      <c r="BB398" s="63"/>
      <c r="BC398" s="63"/>
      <c r="BD398" s="63"/>
      <c r="BE398" s="63"/>
      <c r="BF398" s="63"/>
      <c r="BG398" s="63"/>
      <c r="BH398" s="63"/>
      <c r="BI398" s="63"/>
    </row>
    <row r="399">
      <c r="B399" s="113"/>
      <c r="C399" s="11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/>
      <c r="AV399" s="63"/>
      <c r="AW399" s="63"/>
      <c r="AX399" s="63"/>
      <c r="AY399" s="63"/>
      <c r="AZ399" s="63"/>
      <c r="BA399" s="63"/>
      <c r="BB399" s="63"/>
      <c r="BC399" s="63"/>
      <c r="BD399" s="63"/>
      <c r="BE399" s="63"/>
      <c r="BF399" s="63"/>
      <c r="BG399" s="63"/>
      <c r="BH399" s="63"/>
      <c r="BI399" s="63"/>
    </row>
    <row r="400">
      <c r="B400" s="113"/>
      <c r="C400" s="113"/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/>
      <c r="AV400" s="63"/>
      <c r="AW400" s="63"/>
      <c r="AX400" s="63"/>
      <c r="AY400" s="63"/>
      <c r="AZ400" s="63"/>
      <c r="BA400" s="63"/>
      <c r="BB400" s="63"/>
      <c r="BC400" s="63"/>
      <c r="BD400" s="63"/>
      <c r="BE400" s="63"/>
      <c r="BF400" s="63"/>
      <c r="BG400" s="63"/>
      <c r="BH400" s="63"/>
      <c r="BI400" s="63"/>
    </row>
    <row r="401">
      <c r="B401" s="113"/>
      <c r="C401" s="113"/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/>
      <c r="AV401" s="63"/>
      <c r="AW401" s="63"/>
      <c r="AX401" s="63"/>
      <c r="AY401" s="63"/>
      <c r="AZ401" s="63"/>
      <c r="BA401" s="63"/>
      <c r="BB401" s="63"/>
      <c r="BC401" s="63"/>
      <c r="BD401" s="63"/>
      <c r="BE401" s="63"/>
      <c r="BF401" s="63"/>
      <c r="BG401" s="63"/>
      <c r="BH401" s="63"/>
      <c r="BI401" s="63"/>
    </row>
    <row r="402">
      <c r="B402" s="113"/>
      <c r="C402" s="113"/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/>
      <c r="AV402" s="63"/>
      <c r="AW402" s="63"/>
      <c r="AX402" s="63"/>
      <c r="AY402" s="63"/>
      <c r="AZ402" s="63"/>
      <c r="BA402" s="63"/>
      <c r="BB402" s="63"/>
      <c r="BC402" s="63"/>
      <c r="BD402" s="63"/>
      <c r="BE402" s="63"/>
      <c r="BF402" s="63"/>
      <c r="BG402" s="63"/>
      <c r="BH402" s="63"/>
      <c r="BI402" s="63"/>
    </row>
    <row r="403">
      <c r="B403" s="113"/>
      <c r="C403" s="113"/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/>
      <c r="AV403" s="63"/>
      <c r="AW403" s="63"/>
      <c r="AX403" s="63"/>
      <c r="AY403" s="63"/>
      <c r="AZ403" s="63"/>
      <c r="BA403" s="63"/>
      <c r="BB403" s="63"/>
      <c r="BC403" s="63"/>
      <c r="BD403" s="63"/>
      <c r="BE403" s="63"/>
      <c r="BF403" s="63"/>
      <c r="BG403" s="63"/>
      <c r="BH403" s="63"/>
      <c r="BI403" s="63"/>
    </row>
    <row r="404">
      <c r="B404" s="113"/>
      <c r="C404" s="113"/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/>
      <c r="AV404" s="63"/>
      <c r="AW404" s="63"/>
      <c r="AX404" s="63"/>
      <c r="AY404" s="63"/>
      <c r="AZ404" s="63"/>
      <c r="BA404" s="63"/>
      <c r="BB404" s="63"/>
      <c r="BC404" s="63"/>
      <c r="BD404" s="63"/>
      <c r="BE404" s="63"/>
      <c r="BF404" s="63"/>
      <c r="BG404" s="63"/>
      <c r="BH404" s="63"/>
      <c r="BI404" s="63"/>
    </row>
    <row r="405">
      <c r="B405" s="113"/>
      <c r="C405" s="113"/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/>
      <c r="AV405" s="63"/>
      <c r="AW405" s="63"/>
      <c r="AX405" s="63"/>
      <c r="AY405" s="63"/>
      <c r="AZ405" s="63"/>
      <c r="BA405" s="63"/>
      <c r="BB405" s="63"/>
      <c r="BC405" s="63"/>
      <c r="BD405" s="63"/>
      <c r="BE405" s="63"/>
      <c r="BF405" s="63"/>
      <c r="BG405" s="63"/>
      <c r="BH405" s="63"/>
      <c r="BI405" s="63"/>
    </row>
    <row r="406">
      <c r="B406" s="113"/>
      <c r="C406" s="113"/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/>
      <c r="AV406" s="63"/>
      <c r="AW406" s="63"/>
      <c r="AX406" s="63"/>
      <c r="AY406" s="63"/>
      <c r="AZ406" s="63"/>
      <c r="BA406" s="63"/>
      <c r="BB406" s="63"/>
      <c r="BC406" s="63"/>
      <c r="BD406" s="63"/>
      <c r="BE406" s="63"/>
      <c r="BF406" s="63"/>
      <c r="BG406" s="63"/>
      <c r="BH406" s="63"/>
      <c r="BI406" s="63"/>
    </row>
    <row r="407">
      <c r="B407" s="113"/>
      <c r="C407" s="113"/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/>
      <c r="AV407" s="63"/>
      <c r="AW407" s="63"/>
      <c r="AX407" s="63"/>
      <c r="AY407" s="63"/>
      <c r="AZ407" s="63"/>
      <c r="BA407" s="63"/>
      <c r="BB407" s="63"/>
      <c r="BC407" s="63"/>
      <c r="BD407" s="63"/>
      <c r="BE407" s="63"/>
      <c r="BF407" s="63"/>
      <c r="BG407" s="63"/>
      <c r="BH407" s="63"/>
      <c r="BI407" s="63"/>
    </row>
    <row r="408">
      <c r="B408" s="113"/>
      <c r="C408" s="113"/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/>
      <c r="AV408" s="63"/>
      <c r="AW408" s="63"/>
      <c r="AX408" s="63"/>
      <c r="AY408" s="63"/>
      <c r="AZ408" s="63"/>
      <c r="BA408" s="63"/>
      <c r="BB408" s="63"/>
      <c r="BC408" s="63"/>
      <c r="BD408" s="63"/>
      <c r="BE408" s="63"/>
      <c r="BF408" s="63"/>
      <c r="BG408" s="63"/>
      <c r="BH408" s="63"/>
      <c r="BI408" s="63"/>
    </row>
    <row r="409">
      <c r="B409" s="113"/>
      <c r="C409" s="113"/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/>
      <c r="AV409" s="63"/>
      <c r="AW409" s="63"/>
      <c r="AX409" s="63"/>
      <c r="AY409" s="63"/>
      <c r="AZ409" s="63"/>
      <c r="BA409" s="63"/>
      <c r="BB409" s="63"/>
      <c r="BC409" s="63"/>
      <c r="BD409" s="63"/>
      <c r="BE409" s="63"/>
      <c r="BF409" s="63"/>
      <c r="BG409" s="63"/>
      <c r="BH409" s="63"/>
      <c r="BI409" s="63"/>
    </row>
    <row r="410">
      <c r="B410" s="113"/>
      <c r="C410" s="113"/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/>
      <c r="AV410" s="63"/>
      <c r="AW410" s="63"/>
      <c r="AX410" s="63"/>
      <c r="AY410" s="63"/>
      <c r="AZ410" s="63"/>
      <c r="BA410" s="63"/>
      <c r="BB410" s="63"/>
      <c r="BC410" s="63"/>
      <c r="BD410" s="63"/>
      <c r="BE410" s="63"/>
      <c r="BF410" s="63"/>
      <c r="BG410" s="63"/>
      <c r="BH410" s="63"/>
      <c r="BI410" s="63"/>
    </row>
    <row r="411">
      <c r="B411" s="113"/>
      <c r="C411" s="113"/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/>
      <c r="AV411" s="63"/>
      <c r="AW411" s="63"/>
      <c r="AX411" s="63"/>
      <c r="AY411" s="63"/>
      <c r="AZ411" s="63"/>
      <c r="BA411" s="63"/>
      <c r="BB411" s="63"/>
      <c r="BC411" s="63"/>
      <c r="BD411" s="63"/>
      <c r="BE411" s="63"/>
      <c r="BF411" s="63"/>
      <c r="BG411" s="63"/>
      <c r="BH411" s="63"/>
      <c r="BI411" s="63"/>
    </row>
    <row r="412">
      <c r="B412" s="113"/>
      <c r="C412" s="113"/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/>
      <c r="AV412" s="63"/>
      <c r="AW412" s="63"/>
      <c r="AX412" s="63"/>
      <c r="AY412" s="63"/>
      <c r="AZ412" s="63"/>
      <c r="BA412" s="63"/>
      <c r="BB412" s="63"/>
      <c r="BC412" s="63"/>
      <c r="BD412" s="63"/>
      <c r="BE412" s="63"/>
      <c r="BF412" s="63"/>
      <c r="BG412" s="63"/>
      <c r="BH412" s="63"/>
      <c r="BI412" s="63"/>
    </row>
    <row r="413">
      <c r="B413" s="113"/>
      <c r="C413" s="113"/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/>
      <c r="AV413" s="63"/>
      <c r="AW413" s="63"/>
      <c r="AX413" s="63"/>
      <c r="AY413" s="63"/>
      <c r="AZ413" s="63"/>
      <c r="BA413" s="63"/>
      <c r="BB413" s="63"/>
      <c r="BC413" s="63"/>
      <c r="BD413" s="63"/>
      <c r="BE413" s="63"/>
      <c r="BF413" s="63"/>
      <c r="BG413" s="63"/>
      <c r="BH413" s="63"/>
      <c r="BI413" s="63"/>
    </row>
    <row r="414">
      <c r="B414" s="113"/>
      <c r="C414" s="113"/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/>
      <c r="AV414" s="63"/>
      <c r="AW414" s="63"/>
      <c r="AX414" s="63"/>
      <c r="AY414" s="63"/>
      <c r="AZ414" s="63"/>
      <c r="BA414" s="63"/>
      <c r="BB414" s="63"/>
      <c r="BC414" s="63"/>
      <c r="BD414" s="63"/>
      <c r="BE414" s="63"/>
      <c r="BF414" s="63"/>
      <c r="BG414" s="63"/>
      <c r="BH414" s="63"/>
      <c r="BI414" s="63"/>
    </row>
    <row r="415">
      <c r="B415" s="113"/>
      <c r="C415" s="113"/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/>
      <c r="AV415" s="63"/>
      <c r="AW415" s="63"/>
      <c r="AX415" s="63"/>
      <c r="AY415" s="63"/>
      <c r="AZ415" s="63"/>
      <c r="BA415" s="63"/>
      <c r="BB415" s="63"/>
      <c r="BC415" s="63"/>
      <c r="BD415" s="63"/>
      <c r="BE415" s="63"/>
      <c r="BF415" s="63"/>
      <c r="BG415" s="63"/>
      <c r="BH415" s="63"/>
      <c r="BI415" s="63"/>
    </row>
    <row r="416">
      <c r="B416" s="113"/>
      <c r="C416" s="113"/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/>
      <c r="AV416" s="63"/>
      <c r="AW416" s="63"/>
      <c r="AX416" s="63"/>
      <c r="AY416" s="63"/>
      <c r="AZ416" s="63"/>
      <c r="BA416" s="63"/>
      <c r="BB416" s="63"/>
      <c r="BC416" s="63"/>
      <c r="BD416" s="63"/>
      <c r="BE416" s="63"/>
      <c r="BF416" s="63"/>
      <c r="BG416" s="63"/>
      <c r="BH416" s="63"/>
      <c r="BI416" s="63"/>
    </row>
    <row r="417">
      <c r="B417" s="113"/>
      <c r="C417" s="113"/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/>
      <c r="AV417" s="63"/>
      <c r="AW417" s="63"/>
      <c r="AX417" s="63"/>
      <c r="AY417" s="63"/>
      <c r="AZ417" s="63"/>
      <c r="BA417" s="63"/>
      <c r="BB417" s="63"/>
      <c r="BC417" s="63"/>
      <c r="BD417" s="63"/>
      <c r="BE417" s="63"/>
      <c r="BF417" s="63"/>
      <c r="BG417" s="63"/>
      <c r="BH417" s="63"/>
      <c r="BI417" s="63"/>
    </row>
    <row r="418">
      <c r="B418" s="113"/>
      <c r="C418" s="113"/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/>
      <c r="AV418" s="63"/>
      <c r="AW418" s="63"/>
      <c r="AX418" s="63"/>
      <c r="AY418" s="63"/>
      <c r="AZ418" s="63"/>
      <c r="BA418" s="63"/>
      <c r="BB418" s="63"/>
      <c r="BC418" s="63"/>
      <c r="BD418" s="63"/>
      <c r="BE418" s="63"/>
      <c r="BF418" s="63"/>
      <c r="BG418" s="63"/>
      <c r="BH418" s="63"/>
      <c r="BI418" s="63"/>
    </row>
    <row r="419">
      <c r="B419" s="113"/>
      <c r="C419" s="113"/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/>
      <c r="AV419" s="63"/>
      <c r="AW419" s="63"/>
      <c r="AX419" s="63"/>
      <c r="AY419" s="63"/>
      <c r="AZ419" s="63"/>
      <c r="BA419" s="63"/>
      <c r="BB419" s="63"/>
      <c r="BC419" s="63"/>
      <c r="BD419" s="63"/>
      <c r="BE419" s="63"/>
      <c r="BF419" s="63"/>
      <c r="BG419" s="63"/>
      <c r="BH419" s="63"/>
      <c r="BI419" s="63"/>
    </row>
    <row r="420">
      <c r="B420" s="113"/>
      <c r="C420" s="11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/>
      <c r="AV420" s="63"/>
      <c r="AW420" s="63"/>
      <c r="AX420" s="63"/>
      <c r="AY420" s="63"/>
      <c r="AZ420" s="63"/>
      <c r="BA420" s="63"/>
      <c r="BB420" s="63"/>
      <c r="BC420" s="63"/>
      <c r="BD420" s="63"/>
      <c r="BE420" s="63"/>
      <c r="BF420" s="63"/>
      <c r="BG420" s="63"/>
      <c r="BH420" s="63"/>
      <c r="BI420" s="63"/>
    </row>
    <row r="421">
      <c r="B421" s="113"/>
      <c r="C421" s="113"/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/>
      <c r="AV421" s="63"/>
      <c r="AW421" s="63"/>
      <c r="AX421" s="63"/>
      <c r="AY421" s="63"/>
      <c r="AZ421" s="63"/>
      <c r="BA421" s="63"/>
      <c r="BB421" s="63"/>
      <c r="BC421" s="63"/>
      <c r="BD421" s="63"/>
      <c r="BE421" s="63"/>
      <c r="BF421" s="63"/>
      <c r="BG421" s="63"/>
      <c r="BH421" s="63"/>
      <c r="BI421" s="63"/>
    </row>
    <row r="422">
      <c r="B422" s="113"/>
      <c r="C422" s="11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/>
      <c r="AV422" s="63"/>
      <c r="AW422" s="63"/>
      <c r="AX422" s="63"/>
      <c r="AY422" s="63"/>
      <c r="AZ422" s="63"/>
      <c r="BA422" s="63"/>
      <c r="BB422" s="63"/>
      <c r="BC422" s="63"/>
      <c r="BD422" s="63"/>
      <c r="BE422" s="63"/>
      <c r="BF422" s="63"/>
      <c r="BG422" s="63"/>
      <c r="BH422" s="63"/>
      <c r="BI422" s="63"/>
    </row>
    <row r="423">
      <c r="B423" s="113"/>
      <c r="C423" s="11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/>
      <c r="AV423" s="63"/>
      <c r="AW423" s="63"/>
      <c r="AX423" s="63"/>
      <c r="AY423" s="63"/>
      <c r="AZ423" s="63"/>
      <c r="BA423" s="63"/>
      <c r="BB423" s="63"/>
      <c r="BC423" s="63"/>
      <c r="BD423" s="63"/>
      <c r="BE423" s="63"/>
      <c r="BF423" s="63"/>
      <c r="BG423" s="63"/>
      <c r="BH423" s="63"/>
      <c r="BI423" s="63"/>
    </row>
    <row r="424">
      <c r="B424" s="113"/>
      <c r="C424" s="11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/>
      <c r="AV424" s="63"/>
      <c r="AW424" s="63"/>
      <c r="AX424" s="63"/>
      <c r="AY424" s="63"/>
      <c r="AZ424" s="63"/>
      <c r="BA424" s="63"/>
      <c r="BB424" s="63"/>
      <c r="BC424" s="63"/>
      <c r="BD424" s="63"/>
      <c r="BE424" s="63"/>
      <c r="BF424" s="63"/>
      <c r="BG424" s="63"/>
      <c r="BH424" s="63"/>
      <c r="BI424" s="63"/>
    </row>
    <row r="425">
      <c r="B425" s="113"/>
      <c r="C425" s="11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/>
      <c r="AV425" s="63"/>
      <c r="AW425" s="63"/>
      <c r="AX425" s="63"/>
      <c r="AY425" s="63"/>
      <c r="AZ425" s="63"/>
      <c r="BA425" s="63"/>
      <c r="BB425" s="63"/>
      <c r="BC425" s="63"/>
      <c r="BD425" s="63"/>
      <c r="BE425" s="63"/>
      <c r="BF425" s="63"/>
      <c r="BG425" s="63"/>
      <c r="BH425" s="63"/>
      <c r="BI425" s="63"/>
    </row>
    <row r="426">
      <c r="B426" s="113"/>
      <c r="C426" s="113"/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/>
      <c r="AV426" s="63"/>
      <c r="AW426" s="63"/>
      <c r="AX426" s="63"/>
      <c r="AY426" s="63"/>
      <c r="AZ426" s="63"/>
      <c r="BA426" s="63"/>
      <c r="BB426" s="63"/>
      <c r="BC426" s="63"/>
      <c r="BD426" s="63"/>
      <c r="BE426" s="63"/>
      <c r="BF426" s="63"/>
      <c r="BG426" s="63"/>
      <c r="BH426" s="63"/>
      <c r="BI426" s="63"/>
    </row>
    <row r="427">
      <c r="B427" s="113"/>
      <c r="C427" s="113"/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/>
      <c r="AV427" s="63"/>
      <c r="AW427" s="63"/>
      <c r="AX427" s="63"/>
      <c r="AY427" s="63"/>
      <c r="AZ427" s="63"/>
      <c r="BA427" s="63"/>
      <c r="BB427" s="63"/>
      <c r="BC427" s="63"/>
      <c r="BD427" s="63"/>
      <c r="BE427" s="63"/>
      <c r="BF427" s="63"/>
      <c r="BG427" s="63"/>
      <c r="BH427" s="63"/>
      <c r="BI427" s="63"/>
    </row>
    <row r="428">
      <c r="B428" s="113"/>
      <c r="C428" s="113"/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/>
      <c r="AV428" s="63"/>
      <c r="AW428" s="63"/>
      <c r="AX428" s="63"/>
      <c r="AY428" s="63"/>
      <c r="AZ428" s="63"/>
      <c r="BA428" s="63"/>
      <c r="BB428" s="63"/>
      <c r="BC428" s="63"/>
      <c r="BD428" s="63"/>
      <c r="BE428" s="63"/>
      <c r="BF428" s="63"/>
      <c r="BG428" s="63"/>
      <c r="BH428" s="63"/>
      <c r="BI428" s="63"/>
    </row>
    <row r="429">
      <c r="B429" s="113"/>
      <c r="C429" s="113"/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/>
      <c r="AV429" s="63"/>
      <c r="AW429" s="63"/>
      <c r="AX429" s="63"/>
      <c r="AY429" s="63"/>
      <c r="AZ429" s="63"/>
      <c r="BA429" s="63"/>
      <c r="BB429" s="63"/>
      <c r="BC429" s="63"/>
      <c r="BD429" s="63"/>
      <c r="BE429" s="63"/>
      <c r="BF429" s="63"/>
      <c r="BG429" s="63"/>
      <c r="BH429" s="63"/>
      <c r="BI429" s="63"/>
    </row>
    <row r="430">
      <c r="B430" s="113"/>
      <c r="C430" s="113"/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/>
      <c r="AV430" s="63"/>
      <c r="AW430" s="63"/>
      <c r="AX430" s="63"/>
      <c r="AY430" s="63"/>
      <c r="AZ430" s="63"/>
      <c r="BA430" s="63"/>
      <c r="BB430" s="63"/>
      <c r="BC430" s="63"/>
      <c r="BD430" s="63"/>
      <c r="BE430" s="63"/>
      <c r="BF430" s="63"/>
      <c r="BG430" s="63"/>
      <c r="BH430" s="63"/>
      <c r="BI430" s="63"/>
    </row>
    <row r="431">
      <c r="B431" s="113"/>
      <c r="C431" s="113"/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/>
      <c r="AV431" s="63"/>
      <c r="AW431" s="63"/>
      <c r="AX431" s="63"/>
      <c r="AY431" s="63"/>
      <c r="AZ431" s="63"/>
      <c r="BA431" s="63"/>
      <c r="BB431" s="63"/>
      <c r="BC431" s="63"/>
      <c r="BD431" s="63"/>
      <c r="BE431" s="63"/>
      <c r="BF431" s="63"/>
      <c r="BG431" s="63"/>
      <c r="BH431" s="63"/>
      <c r="BI431" s="63"/>
    </row>
    <row r="432">
      <c r="B432" s="113"/>
      <c r="C432" s="113"/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/>
      <c r="AV432" s="63"/>
      <c r="AW432" s="63"/>
      <c r="AX432" s="63"/>
      <c r="AY432" s="63"/>
      <c r="AZ432" s="63"/>
      <c r="BA432" s="63"/>
      <c r="BB432" s="63"/>
      <c r="BC432" s="63"/>
      <c r="BD432" s="63"/>
      <c r="BE432" s="63"/>
      <c r="BF432" s="63"/>
      <c r="BG432" s="63"/>
      <c r="BH432" s="63"/>
      <c r="BI432" s="63"/>
    </row>
    <row r="433">
      <c r="B433" s="113"/>
      <c r="C433" s="113"/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/>
      <c r="AV433" s="63"/>
      <c r="AW433" s="63"/>
      <c r="AX433" s="63"/>
      <c r="AY433" s="63"/>
      <c r="AZ433" s="63"/>
      <c r="BA433" s="63"/>
      <c r="BB433" s="63"/>
      <c r="BC433" s="63"/>
      <c r="BD433" s="63"/>
      <c r="BE433" s="63"/>
      <c r="BF433" s="63"/>
      <c r="BG433" s="63"/>
      <c r="BH433" s="63"/>
      <c r="BI433" s="63"/>
    </row>
    <row r="434">
      <c r="B434" s="113"/>
      <c r="C434" s="11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/>
      <c r="AV434" s="63"/>
      <c r="AW434" s="63"/>
      <c r="AX434" s="63"/>
      <c r="AY434" s="63"/>
      <c r="AZ434" s="63"/>
      <c r="BA434" s="63"/>
      <c r="BB434" s="63"/>
      <c r="BC434" s="63"/>
      <c r="BD434" s="63"/>
      <c r="BE434" s="63"/>
      <c r="BF434" s="63"/>
      <c r="BG434" s="63"/>
      <c r="BH434" s="63"/>
      <c r="BI434" s="63"/>
    </row>
    <row r="435">
      <c r="B435" s="113"/>
      <c r="C435" s="11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/>
      <c r="AV435" s="63"/>
      <c r="AW435" s="63"/>
      <c r="AX435" s="63"/>
      <c r="AY435" s="63"/>
      <c r="AZ435" s="63"/>
      <c r="BA435" s="63"/>
      <c r="BB435" s="63"/>
      <c r="BC435" s="63"/>
      <c r="BD435" s="63"/>
      <c r="BE435" s="63"/>
      <c r="BF435" s="63"/>
      <c r="BG435" s="63"/>
      <c r="BH435" s="63"/>
      <c r="BI435" s="63"/>
    </row>
    <row r="436">
      <c r="B436" s="113"/>
      <c r="C436" s="113"/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/>
      <c r="AV436" s="63"/>
      <c r="AW436" s="63"/>
      <c r="AX436" s="63"/>
      <c r="AY436" s="63"/>
      <c r="AZ436" s="63"/>
      <c r="BA436" s="63"/>
      <c r="BB436" s="63"/>
      <c r="BC436" s="63"/>
      <c r="BD436" s="63"/>
      <c r="BE436" s="63"/>
      <c r="BF436" s="63"/>
      <c r="BG436" s="63"/>
      <c r="BH436" s="63"/>
      <c r="BI436" s="63"/>
    </row>
    <row r="437">
      <c r="B437" s="113"/>
      <c r="C437" s="11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/>
      <c r="AV437" s="63"/>
      <c r="AW437" s="63"/>
      <c r="AX437" s="63"/>
      <c r="AY437" s="63"/>
      <c r="AZ437" s="63"/>
      <c r="BA437" s="63"/>
      <c r="BB437" s="63"/>
      <c r="BC437" s="63"/>
      <c r="BD437" s="63"/>
      <c r="BE437" s="63"/>
      <c r="BF437" s="63"/>
      <c r="BG437" s="63"/>
      <c r="BH437" s="63"/>
      <c r="BI437" s="63"/>
    </row>
    <row r="438">
      <c r="B438" s="113"/>
      <c r="C438" s="113"/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/>
      <c r="AV438" s="63"/>
      <c r="AW438" s="63"/>
      <c r="AX438" s="63"/>
      <c r="AY438" s="63"/>
      <c r="AZ438" s="63"/>
      <c r="BA438" s="63"/>
      <c r="BB438" s="63"/>
      <c r="BC438" s="63"/>
      <c r="BD438" s="63"/>
      <c r="BE438" s="63"/>
      <c r="BF438" s="63"/>
      <c r="BG438" s="63"/>
      <c r="BH438" s="63"/>
      <c r="BI438" s="63"/>
    </row>
    <row r="439">
      <c r="B439" s="113"/>
      <c r="C439" s="11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/>
      <c r="AV439" s="63"/>
      <c r="AW439" s="63"/>
      <c r="AX439" s="63"/>
      <c r="AY439" s="63"/>
      <c r="AZ439" s="63"/>
      <c r="BA439" s="63"/>
      <c r="BB439" s="63"/>
      <c r="BC439" s="63"/>
      <c r="BD439" s="63"/>
      <c r="BE439" s="63"/>
      <c r="BF439" s="63"/>
      <c r="BG439" s="63"/>
      <c r="BH439" s="63"/>
      <c r="BI439" s="63"/>
    </row>
    <row r="440">
      <c r="B440" s="113"/>
      <c r="C440" s="11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/>
      <c r="AV440" s="63"/>
      <c r="AW440" s="63"/>
      <c r="AX440" s="63"/>
      <c r="AY440" s="63"/>
      <c r="AZ440" s="63"/>
      <c r="BA440" s="63"/>
      <c r="BB440" s="63"/>
      <c r="BC440" s="63"/>
      <c r="BD440" s="63"/>
      <c r="BE440" s="63"/>
      <c r="BF440" s="63"/>
      <c r="BG440" s="63"/>
      <c r="BH440" s="63"/>
      <c r="BI440" s="63"/>
    </row>
    <row r="441">
      <c r="B441" s="113"/>
      <c r="C441" s="113"/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/>
      <c r="AV441" s="63"/>
      <c r="AW441" s="63"/>
      <c r="AX441" s="63"/>
      <c r="AY441" s="63"/>
      <c r="AZ441" s="63"/>
      <c r="BA441" s="63"/>
      <c r="BB441" s="63"/>
      <c r="BC441" s="63"/>
      <c r="BD441" s="63"/>
      <c r="BE441" s="63"/>
      <c r="BF441" s="63"/>
      <c r="BG441" s="63"/>
      <c r="BH441" s="63"/>
      <c r="BI441" s="63"/>
    </row>
    <row r="442">
      <c r="B442" s="113"/>
      <c r="C442" s="113"/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/>
      <c r="AV442" s="63"/>
      <c r="AW442" s="63"/>
      <c r="AX442" s="63"/>
      <c r="AY442" s="63"/>
      <c r="AZ442" s="63"/>
      <c r="BA442" s="63"/>
      <c r="BB442" s="63"/>
      <c r="BC442" s="63"/>
      <c r="BD442" s="63"/>
      <c r="BE442" s="63"/>
      <c r="BF442" s="63"/>
      <c r="BG442" s="63"/>
      <c r="BH442" s="63"/>
      <c r="BI442" s="63"/>
    </row>
    <row r="443">
      <c r="B443" s="113"/>
      <c r="C443" s="113"/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/>
      <c r="AV443" s="63"/>
      <c r="AW443" s="63"/>
      <c r="AX443" s="63"/>
      <c r="AY443" s="63"/>
      <c r="AZ443" s="63"/>
      <c r="BA443" s="63"/>
      <c r="BB443" s="63"/>
      <c r="BC443" s="63"/>
      <c r="BD443" s="63"/>
      <c r="BE443" s="63"/>
      <c r="BF443" s="63"/>
      <c r="BG443" s="63"/>
      <c r="BH443" s="63"/>
      <c r="BI443" s="63"/>
    </row>
    <row r="444">
      <c r="B444" s="113"/>
      <c r="C444" s="113"/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/>
      <c r="AV444" s="63"/>
      <c r="AW444" s="63"/>
      <c r="AX444" s="63"/>
      <c r="AY444" s="63"/>
      <c r="AZ444" s="63"/>
      <c r="BA444" s="63"/>
      <c r="BB444" s="63"/>
      <c r="BC444" s="63"/>
      <c r="BD444" s="63"/>
      <c r="BE444" s="63"/>
      <c r="BF444" s="63"/>
      <c r="BG444" s="63"/>
      <c r="BH444" s="63"/>
      <c r="BI444" s="63"/>
    </row>
    <row r="445">
      <c r="B445" s="113"/>
      <c r="C445" s="113"/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/>
      <c r="AV445" s="63"/>
      <c r="AW445" s="63"/>
      <c r="AX445" s="63"/>
      <c r="AY445" s="63"/>
      <c r="AZ445" s="63"/>
      <c r="BA445" s="63"/>
      <c r="BB445" s="63"/>
      <c r="BC445" s="63"/>
      <c r="BD445" s="63"/>
      <c r="BE445" s="63"/>
      <c r="BF445" s="63"/>
      <c r="BG445" s="63"/>
      <c r="BH445" s="63"/>
      <c r="BI445" s="63"/>
    </row>
    <row r="446">
      <c r="B446" s="113"/>
      <c r="C446" s="113"/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/>
      <c r="AV446" s="63"/>
      <c r="AW446" s="63"/>
      <c r="AX446" s="63"/>
      <c r="AY446" s="63"/>
      <c r="AZ446" s="63"/>
      <c r="BA446" s="63"/>
      <c r="BB446" s="63"/>
      <c r="BC446" s="63"/>
      <c r="BD446" s="63"/>
      <c r="BE446" s="63"/>
      <c r="BF446" s="63"/>
      <c r="BG446" s="63"/>
      <c r="BH446" s="63"/>
      <c r="BI446" s="63"/>
    </row>
    <row r="447">
      <c r="B447" s="113"/>
      <c r="C447" s="11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/>
      <c r="AV447" s="63"/>
      <c r="AW447" s="63"/>
      <c r="AX447" s="63"/>
      <c r="AY447" s="63"/>
      <c r="AZ447" s="63"/>
      <c r="BA447" s="63"/>
      <c r="BB447" s="63"/>
      <c r="BC447" s="63"/>
      <c r="BD447" s="63"/>
      <c r="BE447" s="63"/>
      <c r="BF447" s="63"/>
      <c r="BG447" s="63"/>
      <c r="BH447" s="63"/>
      <c r="BI447" s="63"/>
    </row>
    <row r="448">
      <c r="B448" s="113"/>
      <c r="C448" s="11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/>
      <c r="AV448" s="63"/>
      <c r="AW448" s="63"/>
      <c r="AX448" s="63"/>
      <c r="AY448" s="63"/>
      <c r="AZ448" s="63"/>
      <c r="BA448" s="63"/>
      <c r="BB448" s="63"/>
      <c r="BC448" s="63"/>
      <c r="BD448" s="63"/>
      <c r="BE448" s="63"/>
      <c r="BF448" s="63"/>
      <c r="BG448" s="63"/>
      <c r="BH448" s="63"/>
      <c r="BI448" s="63"/>
    </row>
    <row r="449">
      <c r="B449" s="113"/>
      <c r="C449" s="113"/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/>
      <c r="AV449" s="63"/>
      <c r="AW449" s="63"/>
      <c r="AX449" s="63"/>
      <c r="AY449" s="63"/>
      <c r="AZ449" s="63"/>
      <c r="BA449" s="63"/>
      <c r="BB449" s="63"/>
      <c r="BC449" s="63"/>
      <c r="BD449" s="63"/>
      <c r="BE449" s="63"/>
      <c r="BF449" s="63"/>
      <c r="BG449" s="63"/>
      <c r="BH449" s="63"/>
      <c r="BI449" s="63"/>
    </row>
    <row r="450">
      <c r="B450" s="113"/>
      <c r="C450" s="113"/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/>
      <c r="AV450" s="63"/>
      <c r="AW450" s="63"/>
      <c r="AX450" s="63"/>
      <c r="AY450" s="63"/>
      <c r="AZ450" s="63"/>
      <c r="BA450" s="63"/>
      <c r="BB450" s="63"/>
      <c r="BC450" s="63"/>
      <c r="BD450" s="63"/>
      <c r="BE450" s="63"/>
      <c r="BF450" s="63"/>
      <c r="BG450" s="63"/>
      <c r="BH450" s="63"/>
      <c r="BI450" s="63"/>
    </row>
    <row r="451">
      <c r="B451" s="113"/>
      <c r="C451" s="11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/>
      <c r="AV451" s="63"/>
      <c r="AW451" s="63"/>
      <c r="AX451" s="63"/>
      <c r="AY451" s="63"/>
      <c r="AZ451" s="63"/>
      <c r="BA451" s="63"/>
      <c r="BB451" s="63"/>
      <c r="BC451" s="63"/>
      <c r="BD451" s="63"/>
      <c r="BE451" s="63"/>
      <c r="BF451" s="63"/>
      <c r="BG451" s="63"/>
      <c r="BH451" s="63"/>
      <c r="BI451" s="63"/>
    </row>
    <row r="452">
      <c r="B452" s="113"/>
      <c r="C452" s="11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/>
      <c r="AV452" s="63"/>
      <c r="AW452" s="63"/>
      <c r="AX452" s="63"/>
      <c r="AY452" s="63"/>
      <c r="AZ452" s="63"/>
      <c r="BA452" s="63"/>
      <c r="BB452" s="63"/>
      <c r="BC452" s="63"/>
      <c r="BD452" s="63"/>
      <c r="BE452" s="63"/>
      <c r="BF452" s="63"/>
      <c r="BG452" s="63"/>
      <c r="BH452" s="63"/>
      <c r="BI452" s="63"/>
    </row>
    <row r="453">
      <c r="B453" s="113"/>
      <c r="C453" s="11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/>
      <c r="AV453" s="63"/>
      <c r="AW453" s="63"/>
      <c r="AX453" s="63"/>
      <c r="AY453" s="63"/>
      <c r="AZ453" s="63"/>
      <c r="BA453" s="63"/>
      <c r="BB453" s="63"/>
      <c r="BC453" s="63"/>
      <c r="BD453" s="63"/>
      <c r="BE453" s="63"/>
      <c r="BF453" s="63"/>
      <c r="BG453" s="63"/>
      <c r="BH453" s="63"/>
      <c r="BI453" s="63"/>
    </row>
    <row r="454">
      <c r="B454" s="113"/>
      <c r="C454" s="113"/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/>
      <c r="AV454" s="63"/>
      <c r="AW454" s="63"/>
      <c r="AX454" s="63"/>
      <c r="AY454" s="63"/>
      <c r="AZ454" s="63"/>
      <c r="BA454" s="63"/>
      <c r="BB454" s="63"/>
      <c r="BC454" s="63"/>
      <c r="BD454" s="63"/>
      <c r="BE454" s="63"/>
      <c r="BF454" s="63"/>
      <c r="BG454" s="63"/>
      <c r="BH454" s="63"/>
      <c r="BI454" s="63"/>
    </row>
    <row r="455">
      <c r="B455" s="113"/>
      <c r="C455" s="11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/>
      <c r="AV455" s="63"/>
      <c r="AW455" s="63"/>
      <c r="AX455" s="63"/>
      <c r="AY455" s="63"/>
      <c r="AZ455" s="63"/>
      <c r="BA455" s="63"/>
      <c r="BB455" s="63"/>
      <c r="BC455" s="63"/>
      <c r="BD455" s="63"/>
      <c r="BE455" s="63"/>
      <c r="BF455" s="63"/>
      <c r="BG455" s="63"/>
      <c r="BH455" s="63"/>
      <c r="BI455" s="63"/>
    </row>
    <row r="456">
      <c r="B456" s="113"/>
      <c r="C456" s="113"/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/>
      <c r="AV456" s="63"/>
      <c r="AW456" s="63"/>
      <c r="AX456" s="63"/>
      <c r="AY456" s="63"/>
      <c r="AZ456" s="63"/>
      <c r="BA456" s="63"/>
      <c r="BB456" s="63"/>
      <c r="BC456" s="63"/>
      <c r="BD456" s="63"/>
      <c r="BE456" s="63"/>
      <c r="BF456" s="63"/>
      <c r="BG456" s="63"/>
      <c r="BH456" s="63"/>
      <c r="BI456" s="63"/>
    </row>
    <row r="457">
      <c r="B457" s="113"/>
      <c r="C457" s="113"/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/>
      <c r="AV457" s="63"/>
      <c r="AW457" s="63"/>
      <c r="AX457" s="63"/>
      <c r="AY457" s="63"/>
      <c r="AZ457" s="63"/>
      <c r="BA457" s="63"/>
      <c r="BB457" s="63"/>
      <c r="BC457" s="63"/>
      <c r="BD457" s="63"/>
      <c r="BE457" s="63"/>
      <c r="BF457" s="63"/>
      <c r="BG457" s="63"/>
      <c r="BH457" s="63"/>
      <c r="BI457" s="63"/>
    </row>
    <row r="458">
      <c r="B458" s="113"/>
      <c r="C458" s="113"/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/>
      <c r="AV458" s="63"/>
      <c r="AW458" s="63"/>
      <c r="AX458" s="63"/>
      <c r="AY458" s="63"/>
      <c r="AZ458" s="63"/>
      <c r="BA458" s="63"/>
      <c r="BB458" s="63"/>
      <c r="BC458" s="63"/>
      <c r="BD458" s="63"/>
      <c r="BE458" s="63"/>
      <c r="BF458" s="63"/>
      <c r="BG458" s="63"/>
      <c r="BH458" s="63"/>
      <c r="BI458" s="63"/>
    </row>
    <row r="459">
      <c r="B459" s="113"/>
      <c r="C459" s="113"/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/>
      <c r="AV459" s="63"/>
      <c r="AW459" s="63"/>
      <c r="AX459" s="63"/>
      <c r="AY459" s="63"/>
      <c r="AZ459" s="63"/>
      <c r="BA459" s="63"/>
      <c r="BB459" s="63"/>
      <c r="BC459" s="63"/>
      <c r="BD459" s="63"/>
      <c r="BE459" s="63"/>
      <c r="BF459" s="63"/>
      <c r="BG459" s="63"/>
      <c r="BH459" s="63"/>
      <c r="BI459" s="63"/>
    </row>
    <row r="460">
      <c r="B460" s="113"/>
      <c r="C460" s="113"/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/>
      <c r="AV460" s="63"/>
      <c r="AW460" s="63"/>
      <c r="AX460" s="63"/>
      <c r="AY460" s="63"/>
      <c r="AZ460" s="63"/>
      <c r="BA460" s="63"/>
      <c r="BB460" s="63"/>
      <c r="BC460" s="63"/>
      <c r="BD460" s="63"/>
      <c r="BE460" s="63"/>
      <c r="BF460" s="63"/>
      <c r="BG460" s="63"/>
      <c r="BH460" s="63"/>
      <c r="BI460" s="63"/>
    </row>
    <row r="461">
      <c r="B461" s="113"/>
      <c r="C461" s="113"/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/>
      <c r="AV461" s="63"/>
      <c r="AW461" s="63"/>
      <c r="AX461" s="63"/>
      <c r="AY461" s="63"/>
      <c r="AZ461" s="63"/>
      <c r="BA461" s="63"/>
      <c r="BB461" s="63"/>
      <c r="BC461" s="63"/>
      <c r="BD461" s="63"/>
      <c r="BE461" s="63"/>
      <c r="BF461" s="63"/>
      <c r="BG461" s="63"/>
      <c r="BH461" s="63"/>
      <c r="BI461" s="63"/>
    </row>
    <row r="462">
      <c r="B462" s="113"/>
      <c r="C462" s="113"/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/>
      <c r="AV462" s="63"/>
      <c r="AW462" s="63"/>
      <c r="AX462" s="63"/>
      <c r="AY462" s="63"/>
      <c r="AZ462" s="63"/>
      <c r="BA462" s="63"/>
      <c r="BB462" s="63"/>
      <c r="BC462" s="63"/>
      <c r="BD462" s="63"/>
      <c r="BE462" s="63"/>
      <c r="BF462" s="63"/>
      <c r="BG462" s="63"/>
      <c r="BH462" s="63"/>
      <c r="BI462" s="63"/>
    </row>
    <row r="463">
      <c r="B463" s="113"/>
      <c r="C463" s="113"/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/>
      <c r="AV463" s="63"/>
      <c r="AW463" s="63"/>
      <c r="AX463" s="63"/>
      <c r="AY463" s="63"/>
      <c r="AZ463" s="63"/>
      <c r="BA463" s="63"/>
      <c r="BB463" s="63"/>
      <c r="BC463" s="63"/>
      <c r="BD463" s="63"/>
      <c r="BE463" s="63"/>
      <c r="BF463" s="63"/>
      <c r="BG463" s="63"/>
      <c r="BH463" s="63"/>
      <c r="BI463" s="63"/>
    </row>
    <row r="464">
      <c r="B464" s="113"/>
      <c r="C464" s="113"/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/>
      <c r="AV464" s="63"/>
      <c r="AW464" s="63"/>
      <c r="AX464" s="63"/>
      <c r="AY464" s="63"/>
      <c r="AZ464" s="63"/>
      <c r="BA464" s="63"/>
      <c r="BB464" s="63"/>
      <c r="BC464" s="63"/>
      <c r="BD464" s="63"/>
      <c r="BE464" s="63"/>
      <c r="BF464" s="63"/>
      <c r="BG464" s="63"/>
      <c r="BH464" s="63"/>
      <c r="BI464" s="63"/>
    </row>
    <row r="465">
      <c r="B465" s="113"/>
      <c r="C465" s="113"/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/>
      <c r="AV465" s="63"/>
      <c r="AW465" s="63"/>
      <c r="AX465" s="63"/>
      <c r="AY465" s="63"/>
      <c r="AZ465" s="63"/>
      <c r="BA465" s="63"/>
      <c r="BB465" s="63"/>
      <c r="BC465" s="63"/>
      <c r="BD465" s="63"/>
      <c r="BE465" s="63"/>
      <c r="BF465" s="63"/>
      <c r="BG465" s="63"/>
      <c r="BH465" s="63"/>
      <c r="BI465" s="63"/>
    </row>
    <row r="466">
      <c r="B466" s="113"/>
      <c r="C466" s="113"/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/>
      <c r="AV466" s="63"/>
      <c r="AW466" s="63"/>
      <c r="AX466" s="63"/>
      <c r="AY466" s="63"/>
      <c r="AZ466" s="63"/>
      <c r="BA466" s="63"/>
      <c r="BB466" s="63"/>
      <c r="BC466" s="63"/>
      <c r="BD466" s="63"/>
      <c r="BE466" s="63"/>
      <c r="BF466" s="63"/>
      <c r="BG466" s="63"/>
      <c r="BH466" s="63"/>
      <c r="BI466" s="63"/>
    </row>
    <row r="467">
      <c r="B467" s="113"/>
      <c r="C467" s="11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/>
      <c r="AV467" s="63"/>
      <c r="AW467" s="63"/>
      <c r="AX467" s="63"/>
      <c r="AY467" s="63"/>
      <c r="AZ467" s="63"/>
      <c r="BA467" s="63"/>
      <c r="BB467" s="63"/>
      <c r="BC467" s="63"/>
      <c r="BD467" s="63"/>
      <c r="BE467" s="63"/>
      <c r="BF467" s="63"/>
      <c r="BG467" s="63"/>
      <c r="BH467" s="63"/>
      <c r="BI467" s="63"/>
    </row>
    <row r="468">
      <c r="B468" s="113"/>
      <c r="C468" s="113"/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/>
      <c r="AV468" s="63"/>
      <c r="AW468" s="63"/>
      <c r="AX468" s="63"/>
      <c r="AY468" s="63"/>
      <c r="AZ468" s="63"/>
      <c r="BA468" s="63"/>
      <c r="BB468" s="63"/>
      <c r="BC468" s="63"/>
      <c r="BD468" s="63"/>
      <c r="BE468" s="63"/>
      <c r="BF468" s="63"/>
      <c r="BG468" s="63"/>
      <c r="BH468" s="63"/>
      <c r="BI468" s="63"/>
    </row>
    <row r="469">
      <c r="B469" s="113"/>
      <c r="C469" s="113"/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/>
      <c r="AV469" s="63"/>
      <c r="AW469" s="63"/>
      <c r="AX469" s="63"/>
      <c r="AY469" s="63"/>
      <c r="AZ469" s="63"/>
      <c r="BA469" s="63"/>
      <c r="BB469" s="63"/>
      <c r="BC469" s="63"/>
      <c r="BD469" s="63"/>
      <c r="BE469" s="63"/>
      <c r="BF469" s="63"/>
      <c r="BG469" s="63"/>
      <c r="BH469" s="63"/>
      <c r="BI469" s="63"/>
    </row>
    <row r="470">
      <c r="B470" s="113"/>
      <c r="C470" s="11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/>
      <c r="AV470" s="63"/>
      <c r="AW470" s="63"/>
      <c r="AX470" s="63"/>
      <c r="AY470" s="63"/>
      <c r="AZ470" s="63"/>
      <c r="BA470" s="63"/>
      <c r="BB470" s="63"/>
      <c r="BC470" s="63"/>
      <c r="BD470" s="63"/>
      <c r="BE470" s="63"/>
      <c r="BF470" s="63"/>
      <c r="BG470" s="63"/>
      <c r="BH470" s="63"/>
      <c r="BI470" s="63"/>
    </row>
    <row r="471">
      <c r="B471" s="113"/>
      <c r="C471" s="11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/>
      <c r="AV471" s="63"/>
      <c r="AW471" s="63"/>
      <c r="AX471" s="63"/>
      <c r="AY471" s="63"/>
      <c r="AZ471" s="63"/>
      <c r="BA471" s="63"/>
      <c r="BB471" s="63"/>
      <c r="BC471" s="63"/>
      <c r="BD471" s="63"/>
      <c r="BE471" s="63"/>
      <c r="BF471" s="63"/>
      <c r="BG471" s="63"/>
      <c r="BH471" s="63"/>
      <c r="BI471" s="63"/>
    </row>
    <row r="472">
      <c r="B472" s="113"/>
      <c r="C472" s="113"/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/>
      <c r="AV472" s="63"/>
      <c r="AW472" s="63"/>
      <c r="AX472" s="63"/>
      <c r="AY472" s="63"/>
      <c r="AZ472" s="63"/>
      <c r="BA472" s="63"/>
      <c r="BB472" s="63"/>
      <c r="BC472" s="63"/>
      <c r="BD472" s="63"/>
      <c r="BE472" s="63"/>
      <c r="BF472" s="63"/>
      <c r="BG472" s="63"/>
      <c r="BH472" s="63"/>
      <c r="BI472" s="63"/>
    </row>
    <row r="473">
      <c r="B473" s="113"/>
      <c r="C473" s="11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/>
      <c r="AV473" s="63"/>
      <c r="AW473" s="63"/>
      <c r="AX473" s="63"/>
      <c r="AY473" s="63"/>
      <c r="AZ473" s="63"/>
      <c r="BA473" s="63"/>
      <c r="BB473" s="63"/>
      <c r="BC473" s="63"/>
      <c r="BD473" s="63"/>
      <c r="BE473" s="63"/>
      <c r="BF473" s="63"/>
      <c r="BG473" s="63"/>
      <c r="BH473" s="63"/>
      <c r="BI473" s="63"/>
    </row>
    <row r="474">
      <c r="B474" s="113"/>
      <c r="C474" s="113"/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/>
      <c r="AV474" s="63"/>
      <c r="AW474" s="63"/>
      <c r="AX474" s="63"/>
      <c r="AY474" s="63"/>
      <c r="AZ474" s="63"/>
      <c r="BA474" s="63"/>
      <c r="BB474" s="63"/>
      <c r="BC474" s="63"/>
      <c r="BD474" s="63"/>
      <c r="BE474" s="63"/>
      <c r="BF474" s="63"/>
      <c r="BG474" s="63"/>
      <c r="BH474" s="63"/>
      <c r="BI474" s="63"/>
    </row>
    <row r="475">
      <c r="B475" s="113"/>
      <c r="C475" s="113"/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/>
      <c r="AV475" s="63"/>
      <c r="AW475" s="63"/>
      <c r="AX475" s="63"/>
      <c r="AY475" s="63"/>
      <c r="AZ475" s="63"/>
      <c r="BA475" s="63"/>
      <c r="BB475" s="63"/>
      <c r="BC475" s="63"/>
      <c r="BD475" s="63"/>
      <c r="BE475" s="63"/>
      <c r="BF475" s="63"/>
      <c r="BG475" s="63"/>
      <c r="BH475" s="63"/>
      <c r="BI475" s="63"/>
    </row>
    <row r="476">
      <c r="B476" s="113"/>
      <c r="C476" s="11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/>
      <c r="AV476" s="63"/>
      <c r="AW476" s="63"/>
      <c r="AX476" s="63"/>
      <c r="AY476" s="63"/>
      <c r="AZ476" s="63"/>
      <c r="BA476" s="63"/>
      <c r="BB476" s="63"/>
      <c r="BC476" s="63"/>
      <c r="BD476" s="63"/>
      <c r="BE476" s="63"/>
      <c r="BF476" s="63"/>
      <c r="BG476" s="63"/>
      <c r="BH476" s="63"/>
      <c r="BI476" s="63"/>
    </row>
    <row r="477">
      <c r="B477" s="113"/>
      <c r="C477" s="113"/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/>
      <c r="AV477" s="63"/>
      <c r="AW477" s="63"/>
      <c r="AX477" s="63"/>
      <c r="AY477" s="63"/>
      <c r="AZ477" s="63"/>
      <c r="BA477" s="63"/>
      <c r="BB477" s="63"/>
      <c r="BC477" s="63"/>
      <c r="BD477" s="63"/>
      <c r="BE477" s="63"/>
      <c r="BF477" s="63"/>
      <c r="BG477" s="63"/>
      <c r="BH477" s="63"/>
      <c r="BI477" s="63"/>
    </row>
    <row r="478">
      <c r="B478" s="113"/>
      <c r="C478" s="113"/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/>
      <c r="AV478" s="63"/>
      <c r="AW478" s="63"/>
      <c r="AX478" s="63"/>
      <c r="AY478" s="63"/>
      <c r="AZ478" s="63"/>
      <c r="BA478" s="63"/>
      <c r="BB478" s="63"/>
      <c r="BC478" s="63"/>
      <c r="BD478" s="63"/>
      <c r="BE478" s="63"/>
      <c r="BF478" s="63"/>
      <c r="BG478" s="63"/>
      <c r="BH478" s="63"/>
      <c r="BI478" s="63"/>
    </row>
    <row r="479">
      <c r="B479" s="113"/>
      <c r="C479" s="113"/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/>
      <c r="AV479" s="63"/>
      <c r="AW479" s="63"/>
      <c r="AX479" s="63"/>
      <c r="AY479" s="63"/>
      <c r="AZ479" s="63"/>
      <c r="BA479" s="63"/>
      <c r="BB479" s="63"/>
      <c r="BC479" s="63"/>
      <c r="BD479" s="63"/>
      <c r="BE479" s="63"/>
      <c r="BF479" s="63"/>
      <c r="BG479" s="63"/>
      <c r="BH479" s="63"/>
      <c r="BI479" s="63"/>
    </row>
    <row r="480">
      <c r="B480" s="113"/>
      <c r="C480" s="113"/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/>
      <c r="AV480" s="63"/>
      <c r="AW480" s="63"/>
      <c r="AX480" s="63"/>
      <c r="AY480" s="63"/>
      <c r="AZ480" s="63"/>
      <c r="BA480" s="63"/>
      <c r="BB480" s="63"/>
      <c r="BC480" s="63"/>
      <c r="BD480" s="63"/>
      <c r="BE480" s="63"/>
      <c r="BF480" s="63"/>
      <c r="BG480" s="63"/>
      <c r="BH480" s="63"/>
      <c r="BI480" s="63"/>
    </row>
    <row r="481">
      <c r="B481" s="113"/>
      <c r="C481" s="113"/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/>
      <c r="AV481" s="63"/>
      <c r="AW481" s="63"/>
      <c r="AX481" s="63"/>
      <c r="AY481" s="63"/>
      <c r="AZ481" s="63"/>
      <c r="BA481" s="63"/>
      <c r="BB481" s="63"/>
      <c r="BC481" s="63"/>
      <c r="BD481" s="63"/>
      <c r="BE481" s="63"/>
      <c r="BF481" s="63"/>
      <c r="BG481" s="63"/>
      <c r="BH481" s="63"/>
      <c r="BI481" s="63"/>
    </row>
    <row r="482">
      <c r="B482" s="113"/>
      <c r="C482" s="11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V482" s="63"/>
      <c r="AW482" s="63"/>
      <c r="AX482" s="63"/>
      <c r="AY482" s="63"/>
      <c r="AZ482" s="63"/>
      <c r="BA482" s="63"/>
      <c r="BB482" s="63"/>
      <c r="BC482" s="63"/>
      <c r="BD482" s="63"/>
      <c r="BE482" s="63"/>
      <c r="BF482" s="63"/>
      <c r="BG482" s="63"/>
      <c r="BH482" s="63"/>
      <c r="BI482" s="63"/>
    </row>
    <row r="483">
      <c r="B483" s="113"/>
      <c r="C483" s="11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/>
      <c r="AV483" s="63"/>
      <c r="AW483" s="63"/>
      <c r="AX483" s="63"/>
      <c r="AY483" s="63"/>
      <c r="AZ483" s="63"/>
      <c r="BA483" s="63"/>
      <c r="BB483" s="63"/>
      <c r="BC483" s="63"/>
      <c r="BD483" s="63"/>
      <c r="BE483" s="63"/>
      <c r="BF483" s="63"/>
      <c r="BG483" s="63"/>
      <c r="BH483" s="63"/>
      <c r="BI483" s="63"/>
    </row>
    <row r="484">
      <c r="B484" s="113"/>
      <c r="C484" s="113"/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/>
      <c r="AV484" s="63"/>
      <c r="AW484" s="63"/>
      <c r="AX484" s="63"/>
      <c r="AY484" s="63"/>
      <c r="AZ484" s="63"/>
      <c r="BA484" s="63"/>
      <c r="BB484" s="63"/>
      <c r="BC484" s="63"/>
      <c r="BD484" s="63"/>
      <c r="BE484" s="63"/>
      <c r="BF484" s="63"/>
      <c r="BG484" s="63"/>
      <c r="BH484" s="63"/>
      <c r="BI484" s="63"/>
    </row>
    <row r="485">
      <c r="B485" s="113"/>
      <c r="C485" s="113"/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/>
      <c r="AV485" s="63"/>
      <c r="AW485" s="63"/>
      <c r="AX485" s="63"/>
      <c r="AY485" s="63"/>
      <c r="AZ485" s="63"/>
      <c r="BA485" s="63"/>
      <c r="BB485" s="63"/>
      <c r="BC485" s="63"/>
      <c r="BD485" s="63"/>
      <c r="BE485" s="63"/>
      <c r="BF485" s="63"/>
      <c r="BG485" s="63"/>
      <c r="BH485" s="63"/>
      <c r="BI485" s="63"/>
    </row>
    <row r="486">
      <c r="B486" s="113"/>
      <c r="C486" s="11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/>
      <c r="AV486" s="63"/>
      <c r="AW486" s="63"/>
      <c r="AX486" s="63"/>
      <c r="AY486" s="63"/>
      <c r="AZ486" s="63"/>
      <c r="BA486" s="63"/>
      <c r="BB486" s="63"/>
      <c r="BC486" s="63"/>
      <c r="BD486" s="63"/>
      <c r="BE486" s="63"/>
      <c r="BF486" s="63"/>
      <c r="BG486" s="63"/>
      <c r="BH486" s="63"/>
      <c r="BI486" s="63"/>
    </row>
    <row r="487">
      <c r="B487" s="113"/>
      <c r="C487" s="113"/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/>
      <c r="AV487" s="63"/>
      <c r="AW487" s="63"/>
      <c r="AX487" s="63"/>
      <c r="AY487" s="63"/>
      <c r="AZ487" s="63"/>
      <c r="BA487" s="63"/>
      <c r="BB487" s="63"/>
      <c r="BC487" s="63"/>
      <c r="BD487" s="63"/>
      <c r="BE487" s="63"/>
      <c r="BF487" s="63"/>
      <c r="BG487" s="63"/>
      <c r="BH487" s="63"/>
      <c r="BI487" s="63"/>
    </row>
    <row r="488">
      <c r="B488" s="113"/>
      <c r="C488" s="113"/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/>
      <c r="AV488" s="63"/>
      <c r="AW488" s="63"/>
      <c r="AX488" s="63"/>
      <c r="AY488" s="63"/>
      <c r="AZ488" s="63"/>
      <c r="BA488" s="63"/>
      <c r="BB488" s="63"/>
      <c r="BC488" s="63"/>
      <c r="BD488" s="63"/>
      <c r="BE488" s="63"/>
      <c r="BF488" s="63"/>
      <c r="BG488" s="63"/>
      <c r="BH488" s="63"/>
      <c r="BI488" s="63"/>
    </row>
    <row r="489">
      <c r="B489" s="113"/>
      <c r="C489" s="113"/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/>
      <c r="AV489" s="63"/>
      <c r="AW489" s="63"/>
      <c r="AX489" s="63"/>
      <c r="AY489" s="63"/>
      <c r="AZ489" s="63"/>
      <c r="BA489" s="63"/>
      <c r="BB489" s="63"/>
      <c r="BC489" s="63"/>
      <c r="BD489" s="63"/>
      <c r="BE489" s="63"/>
      <c r="BF489" s="63"/>
      <c r="BG489" s="63"/>
      <c r="BH489" s="63"/>
      <c r="BI489" s="63"/>
    </row>
    <row r="490">
      <c r="B490" s="113"/>
      <c r="C490" s="113"/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/>
      <c r="AV490" s="63"/>
      <c r="AW490" s="63"/>
      <c r="AX490" s="63"/>
      <c r="AY490" s="63"/>
      <c r="AZ490" s="63"/>
      <c r="BA490" s="63"/>
      <c r="BB490" s="63"/>
      <c r="BC490" s="63"/>
      <c r="BD490" s="63"/>
      <c r="BE490" s="63"/>
      <c r="BF490" s="63"/>
      <c r="BG490" s="63"/>
      <c r="BH490" s="63"/>
      <c r="BI490" s="63"/>
    </row>
    <row r="491">
      <c r="B491" s="113"/>
      <c r="C491" s="11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/>
      <c r="AV491" s="63"/>
      <c r="AW491" s="63"/>
      <c r="AX491" s="63"/>
      <c r="AY491" s="63"/>
      <c r="AZ491" s="63"/>
      <c r="BA491" s="63"/>
      <c r="BB491" s="63"/>
      <c r="BC491" s="63"/>
      <c r="BD491" s="63"/>
      <c r="BE491" s="63"/>
      <c r="BF491" s="63"/>
      <c r="BG491" s="63"/>
      <c r="BH491" s="63"/>
      <c r="BI491" s="63"/>
    </row>
    <row r="492">
      <c r="B492" s="113"/>
      <c r="C492" s="11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/>
      <c r="AV492" s="63"/>
      <c r="AW492" s="63"/>
      <c r="AX492" s="63"/>
      <c r="AY492" s="63"/>
      <c r="AZ492" s="63"/>
      <c r="BA492" s="63"/>
      <c r="BB492" s="63"/>
      <c r="BC492" s="63"/>
      <c r="BD492" s="63"/>
      <c r="BE492" s="63"/>
      <c r="BF492" s="63"/>
      <c r="BG492" s="63"/>
      <c r="BH492" s="63"/>
      <c r="BI492" s="63"/>
    </row>
    <row r="493">
      <c r="B493" s="113"/>
      <c r="C493" s="113"/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/>
      <c r="AV493" s="63"/>
      <c r="AW493" s="63"/>
      <c r="AX493" s="63"/>
      <c r="AY493" s="63"/>
      <c r="AZ493" s="63"/>
      <c r="BA493" s="63"/>
      <c r="BB493" s="63"/>
      <c r="BC493" s="63"/>
      <c r="BD493" s="63"/>
      <c r="BE493" s="63"/>
      <c r="BF493" s="63"/>
      <c r="BG493" s="63"/>
      <c r="BH493" s="63"/>
      <c r="BI493" s="63"/>
    </row>
    <row r="494">
      <c r="B494" s="113"/>
      <c r="C494" s="113"/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/>
      <c r="AV494" s="63"/>
      <c r="AW494" s="63"/>
      <c r="AX494" s="63"/>
      <c r="AY494" s="63"/>
      <c r="AZ494" s="63"/>
      <c r="BA494" s="63"/>
      <c r="BB494" s="63"/>
      <c r="BC494" s="63"/>
      <c r="BD494" s="63"/>
      <c r="BE494" s="63"/>
      <c r="BF494" s="63"/>
      <c r="BG494" s="63"/>
      <c r="BH494" s="63"/>
      <c r="BI494" s="63"/>
    </row>
    <row r="495">
      <c r="B495" s="113"/>
      <c r="C495" s="11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/>
      <c r="AV495" s="63"/>
      <c r="AW495" s="63"/>
      <c r="AX495" s="63"/>
      <c r="AY495" s="63"/>
      <c r="AZ495" s="63"/>
      <c r="BA495" s="63"/>
      <c r="BB495" s="63"/>
      <c r="BC495" s="63"/>
      <c r="BD495" s="63"/>
      <c r="BE495" s="63"/>
      <c r="BF495" s="63"/>
      <c r="BG495" s="63"/>
      <c r="BH495" s="63"/>
      <c r="BI495" s="63"/>
    </row>
    <row r="496">
      <c r="B496" s="113"/>
      <c r="C496" s="113"/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/>
      <c r="AV496" s="63"/>
      <c r="AW496" s="63"/>
      <c r="AX496" s="63"/>
      <c r="AY496" s="63"/>
      <c r="AZ496" s="63"/>
      <c r="BA496" s="63"/>
      <c r="BB496" s="63"/>
      <c r="BC496" s="63"/>
      <c r="BD496" s="63"/>
      <c r="BE496" s="63"/>
      <c r="BF496" s="63"/>
      <c r="BG496" s="63"/>
      <c r="BH496" s="63"/>
      <c r="BI496" s="63"/>
    </row>
    <row r="497">
      <c r="B497" s="113"/>
      <c r="C497" s="113"/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/>
      <c r="AV497" s="63"/>
      <c r="AW497" s="63"/>
      <c r="AX497" s="63"/>
      <c r="AY497" s="63"/>
      <c r="AZ497" s="63"/>
      <c r="BA497" s="63"/>
      <c r="BB497" s="63"/>
      <c r="BC497" s="63"/>
      <c r="BD497" s="63"/>
      <c r="BE497" s="63"/>
      <c r="BF497" s="63"/>
      <c r="BG497" s="63"/>
      <c r="BH497" s="63"/>
      <c r="BI497" s="63"/>
    </row>
    <row r="498">
      <c r="B498" s="113"/>
      <c r="C498" s="11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/>
      <c r="AV498" s="63"/>
      <c r="AW498" s="63"/>
      <c r="AX498" s="63"/>
      <c r="AY498" s="63"/>
      <c r="AZ498" s="63"/>
      <c r="BA498" s="63"/>
      <c r="BB498" s="63"/>
      <c r="BC498" s="63"/>
      <c r="BD498" s="63"/>
      <c r="BE498" s="63"/>
      <c r="BF498" s="63"/>
      <c r="BG498" s="63"/>
      <c r="BH498" s="63"/>
      <c r="BI498" s="63"/>
    </row>
    <row r="499">
      <c r="B499" s="113"/>
      <c r="C499" s="113"/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/>
      <c r="AV499" s="63"/>
      <c r="AW499" s="63"/>
      <c r="AX499" s="63"/>
      <c r="AY499" s="63"/>
      <c r="AZ499" s="63"/>
      <c r="BA499" s="63"/>
      <c r="BB499" s="63"/>
      <c r="BC499" s="63"/>
      <c r="BD499" s="63"/>
      <c r="BE499" s="63"/>
      <c r="BF499" s="63"/>
      <c r="BG499" s="63"/>
      <c r="BH499" s="63"/>
      <c r="BI499" s="63"/>
    </row>
    <row r="500">
      <c r="B500" s="113"/>
      <c r="C500" s="11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/>
      <c r="AV500" s="63"/>
      <c r="AW500" s="63"/>
      <c r="AX500" s="63"/>
      <c r="AY500" s="63"/>
      <c r="AZ500" s="63"/>
      <c r="BA500" s="63"/>
      <c r="BB500" s="63"/>
      <c r="BC500" s="63"/>
      <c r="BD500" s="63"/>
      <c r="BE500" s="63"/>
      <c r="BF500" s="63"/>
      <c r="BG500" s="63"/>
      <c r="BH500" s="63"/>
      <c r="BI500" s="63"/>
    </row>
    <row r="501">
      <c r="B501" s="113"/>
      <c r="C501" s="11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/>
      <c r="AV501" s="63"/>
      <c r="AW501" s="63"/>
      <c r="AX501" s="63"/>
      <c r="AY501" s="63"/>
      <c r="AZ501" s="63"/>
      <c r="BA501" s="63"/>
      <c r="BB501" s="63"/>
      <c r="BC501" s="63"/>
      <c r="BD501" s="63"/>
      <c r="BE501" s="63"/>
      <c r="BF501" s="63"/>
      <c r="BG501" s="63"/>
      <c r="BH501" s="63"/>
      <c r="BI501" s="63"/>
    </row>
    <row r="502">
      <c r="B502" s="113"/>
      <c r="C502" s="11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/>
      <c r="AV502" s="63"/>
      <c r="AW502" s="63"/>
      <c r="AX502" s="63"/>
      <c r="AY502" s="63"/>
      <c r="AZ502" s="63"/>
      <c r="BA502" s="63"/>
      <c r="BB502" s="63"/>
      <c r="BC502" s="63"/>
      <c r="BD502" s="63"/>
      <c r="BE502" s="63"/>
      <c r="BF502" s="63"/>
      <c r="BG502" s="63"/>
      <c r="BH502" s="63"/>
      <c r="BI502" s="63"/>
    </row>
    <row r="503">
      <c r="B503" s="113"/>
      <c r="C503" s="11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V503" s="63"/>
      <c r="AW503" s="63"/>
      <c r="AX503" s="63"/>
      <c r="AY503" s="63"/>
      <c r="AZ503" s="63"/>
      <c r="BA503" s="63"/>
      <c r="BB503" s="63"/>
      <c r="BC503" s="63"/>
      <c r="BD503" s="63"/>
      <c r="BE503" s="63"/>
      <c r="BF503" s="63"/>
      <c r="BG503" s="63"/>
      <c r="BH503" s="63"/>
      <c r="BI503" s="63"/>
    </row>
    <row r="504">
      <c r="B504" s="113"/>
      <c r="C504" s="11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/>
      <c r="AV504" s="63"/>
      <c r="AW504" s="63"/>
      <c r="AX504" s="63"/>
      <c r="AY504" s="63"/>
      <c r="AZ504" s="63"/>
      <c r="BA504" s="63"/>
      <c r="BB504" s="63"/>
      <c r="BC504" s="63"/>
      <c r="BD504" s="63"/>
      <c r="BE504" s="63"/>
      <c r="BF504" s="63"/>
      <c r="BG504" s="63"/>
      <c r="BH504" s="63"/>
      <c r="BI504" s="63"/>
    </row>
    <row r="505">
      <c r="B505" s="113"/>
      <c r="C505" s="11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/>
      <c r="AV505" s="63"/>
      <c r="AW505" s="63"/>
      <c r="AX505" s="63"/>
      <c r="AY505" s="63"/>
      <c r="AZ505" s="63"/>
      <c r="BA505" s="63"/>
      <c r="BB505" s="63"/>
      <c r="BC505" s="63"/>
      <c r="BD505" s="63"/>
      <c r="BE505" s="63"/>
      <c r="BF505" s="63"/>
      <c r="BG505" s="63"/>
      <c r="BH505" s="63"/>
      <c r="BI505" s="63"/>
    </row>
    <row r="506">
      <c r="B506" s="113"/>
      <c r="C506" s="113"/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/>
      <c r="AV506" s="63"/>
      <c r="AW506" s="63"/>
      <c r="AX506" s="63"/>
      <c r="AY506" s="63"/>
      <c r="AZ506" s="63"/>
      <c r="BA506" s="63"/>
      <c r="BB506" s="63"/>
      <c r="BC506" s="63"/>
      <c r="BD506" s="63"/>
      <c r="BE506" s="63"/>
      <c r="BF506" s="63"/>
      <c r="BG506" s="63"/>
      <c r="BH506" s="63"/>
      <c r="BI506" s="63"/>
    </row>
    <row r="507">
      <c r="B507" s="113"/>
      <c r="C507" s="11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/>
      <c r="AV507" s="63"/>
      <c r="AW507" s="63"/>
      <c r="AX507" s="63"/>
      <c r="AY507" s="63"/>
      <c r="AZ507" s="63"/>
      <c r="BA507" s="63"/>
      <c r="BB507" s="63"/>
      <c r="BC507" s="63"/>
      <c r="BD507" s="63"/>
      <c r="BE507" s="63"/>
      <c r="BF507" s="63"/>
      <c r="BG507" s="63"/>
      <c r="BH507" s="63"/>
      <c r="BI507" s="63"/>
    </row>
    <row r="508">
      <c r="B508" s="113"/>
      <c r="C508" s="11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/>
      <c r="AV508" s="63"/>
      <c r="AW508" s="63"/>
      <c r="AX508" s="63"/>
      <c r="AY508" s="63"/>
      <c r="AZ508" s="63"/>
      <c r="BA508" s="63"/>
      <c r="BB508" s="63"/>
      <c r="BC508" s="63"/>
      <c r="BD508" s="63"/>
      <c r="BE508" s="63"/>
      <c r="BF508" s="63"/>
      <c r="BG508" s="63"/>
      <c r="BH508" s="63"/>
      <c r="BI508" s="63"/>
    </row>
    <row r="509">
      <c r="B509" s="113"/>
      <c r="C509" s="11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/>
      <c r="AV509" s="63"/>
      <c r="AW509" s="63"/>
      <c r="AX509" s="63"/>
      <c r="AY509" s="63"/>
      <c r="AZ509" s="63"/>
      <c r="BA509" s="63"/>
      <c r="BB509" s="63"/>
      <c r="BC509" s="63"/>
      <c r="BD509" s="63"/>
      <c r="BE509" s="63"/>
      <c r="BF509" s="63"/>
      <c r="BG509" s="63"/>
      <c r="BH509" s="63"/>
      <c r="BI509" s="63"/>
    </row>
    <row r="510">
      <c r="B510" s="113"/>
      <c r="C510" s="11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V510" s="63"/>
      <c r="AW510" s="63"/>
      <c r="AX510" s="63"/>
      <c r="AY510" s="63"/>
      <c r="AZ510" s="63"/>
      <c r="BA510" s="63"/>
      <c r="BB510" s="63"/>
      <c r="BC510" s="63"/>
      <c r="BD510" s="63"/>
      <c r="BE510" s="63"/>
      <c r="BF510" s="63"/>
      <c r="BG510" s="63"/>
      <c r="BH510" s="63"/>
      <c r="BI510" s="63"/>
    </row>
    <row r="511">
      <c r="B511" s="113"/>
      <c r="C511" s="11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/>
      <c r="AV511" s="63"/>
      <c r="AW511" s="63"/>
      <c r="AX511" s="63"/>
      <c r="AY511" s="63"/>
      <c r="AZ511" s="63"/>
      <c r="BA511" s="63"/>
      <c r="BB511" s="63"/>
      <c r="BC511" s="63"/>
      <c r="BD511" s="63"/>
      <c r="BE511" s="63"/>
      <c r="BF511" s="63"/>
      <c r="BG511" s="63"/>
      <c r="BH511" s="63"/>
      <c r="BI511" s="63"/>
    </row>
    <row r="512">
      <c r="B512" s="113"/>
      <c r="C512" s="113"/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/>
      <c r="AV512" s="63"/>
      <c r="AW512" s="63"/>
      <c r="AX512" s="63"/>
      <c r="AY512" s="63"/>
      <c r="AZ512" s="63"/>
      <c r="BA512" s="63"/>
      <c r="BB512" s="63"/>
      <c r="BC512" s="63"/>
      <c r="BD512" s="63"/>
      <c r="BE512" s="63"/>
      <c r="BF512" s="63"/>
      <c r="BG512" s="63"/>
      <c r="BH512" s="63"/>
      <c r="BI512" s="63"/>
    </row>
    <row r="513">
      <c r="B513" s="113"/>
      <c r="C513" s="113"/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/>
      <c r="AV513" s="63"/>
      <c r="AW513" s="63"/>
      <c r="AX513" s="63"/>
      <c r="AY513" s="63"/>
      <c r="AZ513" s="63"/>
      <c r="BA513" s="63"/>
      <c r="BB513" s="63"/>
      <c r="BC513" s="63"/>
      <c r="BD513" s="63"/>
      <c r="BE513" s="63"/>
      <c r="BF513" s="63"/>
      <c r="BG513" s="63"/>
      <c r="BH513" s="63"/>
      <c r="BI513" s="63"/>
    </row>
    <row r="514">
      <c r="B514" s="113"/>
      <c r="C514" s="113"/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/>
      <c r="AV514" s="63"/>
      <c r="AW514" s="63"/>
      <c r="AX514" s="63"/>
      <c r="AY514" s="63"/>
      <c r="AZ514" s="63"/>
      <c r="BA514" s="63"/>
      <c r="BB514" s="63"/>
      <c r="BC514" s="63"/>
      <c r="BD514" s="63"/>
      <c r="BE514" s="63"/>
      <c r="BF514" s="63"/>
      <c r="BG514" s="63"/>
      <c r="BH514" s="63"/>
      <c r="BI514" s="63"/>
    </row>
    <row r="515">
      <c r="B515" s="113"/>
      <c r="C515" s="11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V515" s="63"/>
      <c r="AW515" s="63"/>
      <c r="AX515" s="63"/>
      <c r="AY515" s="63"/>
      <c r="AZ515" s="63"/>
      <c r="BA515" s="63"/>
      <c r="BB515" s="63"/>
      <c r="BC515" s="63"/>
      <c r="BD515" s="63"/>
      <c r="BE515" s="63"/>
      <c r="BF515" s="63"/>
      <c r="BG515" s="63"/>
      <c r="BH515" s="63"/>
      <c r="BI515" s="63"/>
    </row>
    <row r="516">
      <c r="B516" s="113"/>
      <c r="C516" s="113"/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/>
      <c r="AV516" s="63"/>
      <c r="AW516" s="63"/>
      <c r="AX516" s="63"/>
      <c r="AY516" s="63"/>
      <c r="AZ516" s="63"/>
      <c r="BA516" s="63"/>
      <c r="BB516" s="63"/>
      <c r="BC516" s="63"/>
      <c r="BD516" s="63"/>
      <c r="BE516" s="63"/>
      <c r="BF516" s="63"/>
      <c r="BG516" s="63"/>
      <c r="BH516" s="63"/>
      <c r="BI516" s="63"/>
    </row>
    <row r="517">
      <c r="B517" s="113"/>
      <c r="C517" s="113"/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V517" s="63"/>
      <c r="AW517" s="63"/>
      <c r="AX517" s="63"/>
      <c r="AY517" s="63"/>
      <c r="AZ517" s="63"/>
      <c r="BA517" s="63"/>
      <c r="BB517" s="63"/>
      <c r="BC517" s="63"/>
      <c r="BD517" s="63"/>
      <c r="BE517" s="63"/>
      <c r="BF517" s="63"/>
      <c r="BG517" s="63"/>
      <c r="BH517" s="63"/>
      <c r="BI517" s="63"/>
    </row>
    <row r="518">
      <c r="B518" s="113"/>
      <c r="C518" s="11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V518" s="63"/>
      <c r="AW518" s="63"/>
      <c r="AX518" s="63"/>
      <c r="AY518" s="63"/>
      <c r="AZ518" s="63"/>
      <c r="BA518" s="63"/>
      <c r="BB518" s="63"/>
      <c r="BC518" s="63"/>
      <c r="BD518" s="63"/>
      <c r="BE518" s="63"/>
      <c r="BF518" s="63"/>
      <c r="BG518" s="63"/>
      <c r="BH518" s="63"/>
      <c r="BI518" s="63"/>
    </row>
    <row r="519">
      <c r="B519" s="113"/>
      <c r="C519" s="11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V519" s="63"/>
      <c r="AW519" s="63"/>
      <c r="AX519" s="63"/>
      <c r="AY519" s="63"/>
      <c r="AZ519" s="63"/>
      <c r="BA519" s="63"/>
      <c r="BB519" s="63"/>
      <c r="BC519" s="63"/>
      <c r="BD519" s="63"/>
      <c r="BE519" s="63"/>
      <c r="BF519" s="63"/>
      <c r="BG519" s="63"/>
      <c r="BH519" s="63"/>
      <c r="BI519" s="63"/>
    </row>
    <row r="520">
      <c r="B520" s="113"/>
      <c r="C520" s="11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/>
      <c r="AV520" s="63"/>
      <c r="AW520" s="63"/>
      <c r="AX520" s="63"/>
      <c r="AY520" s="63"/>
      <c r="AZ520" s="63"/>
      <c r="BA520" s="63"/>
      <c r="BB520" s="63"/>
      <c r="BC520" s="63"/>
      <c r="BD520" s="63"/>
      <c r="BE520" s="63"/>
      <c r="BF520" s="63"/>
      <c r="BG520" s="63"/>
      <c r="BH520" s="63"/>
      <c r="BI520" s="63"/>
    </row>
    <row r="521">
      <c r="B521" s="113"/>
      <c r="C521" s="11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V521" s="63"/>
      <c r="AW521" s="63"/>
      <c r="AX521" s="63"/>
      <c r="AY521" s="63"/>
      <c r="AZ521" s="63"/>
      <c r="BA521" s="63"/>
      <c r="BB521" s="63"/>
      <c r="BC521" s="63"/>
      <c r="BD521" s="63"/>
      <c r="BE521" s="63"/>
      <c r="BF521" s="63"/>
      <c r="BG521" s="63"/>
      <c r="BH521" s="63"/>
      <c r="BI521" s="63"/>
    </row>
    <row r="522">
      <c r="B522" s="113"/>
      <c r="C522" s="113"/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/>
      <c r="AV522" s="63"/>
      <c r="AW522" s="63"/>
      <c r="AX522" s="63"/>
      <c r="AY522" s="63"/>
      <c r="AZ522" s="63"/>
      <c r="BA522" s="63"/>
      <c r="BB522" s="63"/>
      <c r="BC522" s="63"/>
      <c r="BD522" s="63"/>
      <c r="BE522" s="63"/>
      <c r="BF522" s="63"/>
      <c r="BG522" s="63"/>
      <c r="BH522" s="63"/>
      <c r="BI522" s="63"/>
    </row>
    <row r="523">
      <c r="B523" s="113"/>
      <c r="C523" s="113"/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/>
      <c r="AV523" s="63"/>
      <c r="AW523" s="63"/>
      <c r="AX523" s="63"/>
      <c r="AY523" s="63"/>
      <c r="AZ523" s="63"/>
      <c r="BA523" s="63"/>
      <c r="BB523" s="63"/>
      <c r="BC523" s="63"/>
      <c r="BD523" s="63"/>
      <c r="BE523" s="63"/>
      <c r="BF523" s="63"/>
      <c r="BG523" s="63"/>
      <c r="BH523" s="63"/>
      <c r="BI523" s="63"/>
    </row>
    <row r="524">
      <c r="B524" s="113"/>
      <c r="C524" s="113"/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/>
      <c r="AV524" s="63"/>
      <c r="AW524" s="63"/>
      <c r="AX524" s="63"/>
      <c r="AY524" s="63"/>
      <c r="AZ524" s="63"/>
      <c r="BA524" s="63"/>
      <c r="BB524" s="63"/>
      <c r="BC524" s="63"/>
      <c r="BD524" s="63"/>
      <c r="BE524" s="63"/>
      <c r="BF524" s="63"/>
      <c r="BG524" s="63"/>
      <c r="BH524" s="63"/>
      <c r="BI524" s="63"/>
    </row>
    <row r="525">
      <c r="B525" s="113"/>
      <c r="C525" s="11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V525" s="63"/>
      <c r="AW525" s="63"/>
      <c r="AX525" s="63"/>
      <c r="AY525" s="63"/>
      <c r="AZ525" s="63"/>
      <c r="BA525" s="63"/>
      <c r="BB525" s="63"/>
      <c r="BC525" s="63"/>
      <c r="BD525" s="63"/>
      <c r="BE525" s="63"/>
      <c r="BF525" s="63"/>
      <c r="BG525" s="63"/>
      <c r="BH525" s="63"/>
      <c r="BI525" s="63"/>
    </row>
    <row r="526">
      <c r="B526" s="113"/>
      <c r="C526" s="11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V526" s="63"/>
      <c r="AW526" s="63"/>
      <c r="AX526" s="63"/>
      <c r="AY526" s="63"/>
      <c r="AZ526" s="63"/>
      <c r="BA526" s="63"/>
      <c r="BB526" s="63"/>
      <c r="BC526" s="63"/>
      <c r="BD526" s="63"/>
      <c r="BE526" s="63"/>
      <c r="BF526" s="63"/>
      <c r="BG526" s="63"/>
      <c r="BH526" s="63"/>
      <c r="BI526" s="63"/>
    </row>
    <row r="527">
      <c r="B527" s="113"/>
      <c r="C527" s="113"/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/>
      <c r="AV527" s="63"/>
      <c r="AW527" s="63"/>
      <c r="AX527" s="63"/>
      <c r="AY527" s="63"/>
      <c r="AZ527" s="63"/>
      <c r="BA527" s="63"/>
      <c r="BB527" s="63"/>
      <c r="BC527" s="63"/>
      <c r="BD527" s="63"/>
      <c r="BE527" s="63"/>
      <c r="BF527" s="63"/>
      <c r="BG527" s="63"/>
      <c r="BH527" s="63"/>
      <c r="BI527" s="63"/>
    </row>
    <row r="528">
      <c r="B528" s="113"/>
      <c r="C528" s="113"/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/>
      <c r="AV528" s="63"/>
      <c r="AW528" s="63"/>
      <c r="AX528" s="63"/>
      <c r="AY528" s="63"/>
      <c r="AZ528" s="63"/>
      <c r="BA528" s="63"/>
      <c r="BB528" s="63"/>
      <c r="BC528" s="63"/>
      <c r="BD528" s="63"/>
      <c r="BE528" s="63"/>
      <c r="BF528" s="63"/>
      <c r="BG528" s="63"/>
      <c r="BH528" s="63"/>
      <c r="BI528" s="63"/>
    </row>
    <row r="529">
      <c r="B529" s="113"/>
      <c r="C529" s="113"/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/>
      <c r="AV529" s="63"/>
      <c r="AW529" s="63"/>
      <c r="AX529" s="63"/>
      <c r="AY529" s="63"/>
      <c r="AZ529" s="63"/>
      <c r="BA529" s="63"/>
      <c r="BB529" s="63"/>
      <c r="BC529" s="63"/>
      <c r="BD529" s="63"/>
      <c r="BE529" s="63"/>
      <c r="BF529" s="63"/>
      <c r="BG529" s="63"/>
      <c r="BH529" s="63"/>
      <c r="BI529" s="63"/>
    </row>
    <row r="530">
      <c r="B530" s="113"/>
      <c r="C530" s="113"/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/>
      <c r="AV530" s="63"/>
      <c r="AW530" s="63"/>
      <c r="AX530" s="63"/>
      <c r="AY530" s="63"/>
      <c r="AZ530" s="63"/>
      <c r="BA530" s="63"/>
      <c r="BB530" s="63"/>
      <c r="BC530" s="63"/>
      <c r="BD530" s="63"/>
      <c r="BE530" s="63"/>
      <c r="BF530" s="63"/>
      <c r="BG530" s="63"/>
      <c r="BH530" s="63"/>
      <c r="BI530" s="63"/>
    </row>
    <row r="531">
      <c r="B531" s="113"/>
      <c r="C531" s="113"/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/>
      <c r="AV531" s="63"/>
      <c r="AW531" s="63"/>
      <c r="AX531" s="63"/>
      <c r="AY531" s="63"/>
      <c r="AZ531" s="63"/>
      <c r="BA531" s="63"/>
      <c r="BB531" s="63"/>
      <c r="BC531" s="63"/>
      <c r="BD531" s="63"/>
      <c r="BE531" s="63"/>
      <c r="BF531" s="63"/>
      <c r="BG531" s="63"/>
      <c r="BH531" s="63"/>
      <c r="BI531" s="63"/>
    </row>
    <row r="532">
      <c r="B532" s="113"/>
      <c r="C532" s="113"/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/>
      <c r="AV532" s="63"/>
      <c r="AW532" s="63"/>
      <c r="AX532" s="63"/>
      <c r="AY532" s="63"/>
      <c r="AZ532" s="63"/>
      <c r="BA532" s="63"/>
      <c r="BB532" s="63"/>
      <c r="BC532" s="63"/>
      <c r="BD532" s="63"/>
      <c r="BE532" s="63"/>
      <c r="BF532" s="63"/>
      <c r="BG532" s="63"/>
      <c r="BH532" s="63"/>
      <c r="BI532" s="63"/>
    </row>
    <row r="533">
      <c r="B533" s="113"/>
      <c r="C533" s="113"/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/>
      <c r="AV533" s="63"/>
      <c r="AW533" s="63"/>
      <c r="AX533" s="63"/>
      <c r="AY533" s="63"/>
      <c r="AZ533" s="63"/>
      <c r="BA533" s="63"/>
      <c r="BB533" s="63"/>
      <c r="BC533" s="63"/>
      <c r="BD533" s="63"/>
      <c r="BE533" s="63"/>
      <c r="BF533" s="63"/>
      <c r="BG533" s="63"/>
      <c r="BH533" s="63"/>
      <c r="BI533" s="63"/>
    </row>
    <row r="534">
      <c r="B534" s="113"/>
      <c r="C534" s="113"/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/>
      <c r="AV534" s="63"/>
      <c r="AW534" s="63"/>
      <c r="AX534" s="63"/>
      <c r="AY534" s="63"/>
      <c r="AZ534" s="63"/>
      <c r="BA534" s="63"/>
      <c r="BB534" s="63"/>
      <c r="BC534" s="63"/>
      <c r="BD534" s="63"/>
      <c r="BE534" s="63"/>
      <c r="BF534" s="63"/>
      <c r="BG534" s="63"/>
      <c r="BH534" s="63"/>
      <c r="BI534" s="63"/>
    </row>
    <row r="535">
      <c r="B535" s="113"/>
      <c r="C535" s="11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V535" s="63"/>
      <c r="AW535" s="63"/>
      <c r="AX535" s="63"/>
      <c r="AY535" s="63"/>
      <c r="AZ535" s="63"/>
      <c r="BA535" s="63"/>
      <c r="BB535" s="63"/>
      <c r="BC535" s="63"/>
      <c r="BD535" s="63"/>
      <c r="BE535" s="63"/>
      <c r="BF535" s="63"/>
      <c r="BG535" s="63"/>
      <c r="BH535" s="63"/>
      <c r="BI535" s="63"/>
    </row>
    <row r="536">
      <c r="B536" s="113"/>
      <c r="C536" s="113"/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/>
      <c r="AV536" s="63"/>
      <c r="AW536" s="63"/>
      <c r="AX536" s="63"/>
      <c r="AY536" s="63"/>
      <c r="AZ536" s="63"/>
      <c r="BA536" s="63"/>
      <c r="BB536" s="63"/>
      <c r="BC536" s="63"/>
      <c r="BD536" s="63"/>
      <c r="BE536" s="63"/>
      <c r="BF536" s="63"/>
      <c r="BG536" s="63"/>
      <c r="BH536" s="63"/>
      <c r="BI536" s="63"/>
    </row>
    <row r="537">
      <c r="B537" s="113"/>
      <c r="C537" s="113"/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/>
      <c r="AV537" s="63"/>
      <c r="AW537" s="63"/>
      <c r="AX537" s="63"/>
      <c r="AY537" s="63"/>
      <c r="AZ537" s="63"/>
      <c r="BA537" s="63"/>
      <c r="BB537" s="63"/>
      <c r="BC537" s="63"/>
      <c r="BD537" s="63"/>
      <c r="BE537" s="63"/>
      <c r="BF537" s="63"/>
      <c r="BG537" s="63"/>
      <c r="BH537" s="63"/>
      <c r="BI537" s="63"/>
    </row>
    <row r="538">
      <c r="B538" s="113"/>
      <c r="C538" s="113"/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/>
      <c r="AV538" s="63"/>
      <c r="AW538" s="63"/>
      <c r="AX538" s="63"/>
      <c r="AY538" s="63"/>
      <c r="AZ538" s="63"/>
      <c r="BA538" s="63"/>
      <c r="BB538" s="63"/>
      <c r="BC538" s="63"/>
      <c r="BD538" s="63"/>
      <c r="BE538" s="63"/>
      <c r="BF538" s="63"/>
      <c r="BG538" s="63"/>
      <c r="BH538" s="63"/>
      <c r="BI538" s="63"/>
    </row>
    <row r="539">
      <c r="B539" s="113"/>
      <c r="C539" s="11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/>
      <c r="AV539" s="63"/>
      <c r="AW539" s="63"/>
      <c r="AX539" s="63"/>
      <c r="AY539" s="63"/>
      <c r="AZ539" s="63"/>
      <c r="BA539" s="63"/>
      <c r="BB539" s="63"/>
      <c r="BC539" s="63"/>
      <c r="BD539" s="63"/>
      <c r="BE539" s="63"/>
      <c r="BF539" s="63"/>
      <c r="BG539" s="63"/>
      <c r="BH539" s="63"/>
      <c r="BI539" s="63"/>
    </row>
    <row r="540">
      <c r="B540" s="113"/>
      <c r="C540" s="11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/>
      <c r="AV540" s="63"/>
      <c r="AW540" s="63"/>
      <c r="AX540" s="63"/>
      <c r="AY540" s="63"/>
      <c r="AZ540" s="63"/>
      <c r="BA540" s="63"/>
      <c r="BB540" s="63"/>
      <c r="BC540" s="63"/>
      <c r="BD540" s="63"/>
      <c r="BE540" s="63"/>
      <c r="BF540" s="63"/>
      <c r="BG540" s="63"/>
      <c r="BH540" s="63"/>
      <c r="BI540" s="63"/>
    </row>
    <row r="541">
      <c r="B541" s="113"/>
      <c r="C541" s="113"/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V541" s="63"/>
      <c r="AW541" s="63"/>
      <c r="AX541" s="63"/>
      <c r="AY541" s="63"/>
      <c r="AZ541" s="63"/>
      <c r="BA541" s="63"/>
      <c r="BB541" s="63"/>
      <c r="BC541" s="63"/>
      <c r="BD541" s="63"/>
      <c r="BE541" s="63"/>
      <c r="BF541" s="63"/>
      <c r="BG541" s="63"/>
      <c r="BH541" s="63"/>
      <c r="BI541" s="63"/>
    </row>
    <row r="542">
      <c r="B542" s="113"/>
      <c r="C542" s="113"/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/>
      <c r="AV542" s="63"/>
      <c r="AW542" s="63"/>
      <c r="AX542" s="63"/>
      <c r="AY542" s="63"/>
      <c r="AZ542" s="63"/>
      <c r="BA542" s="63"/>
      <c r="BB542" s="63"/>
      <c r="BC542" s="63"/>
      <c r="BD542" s="63"/>
      <c r="BE542" s="63"/>
      <c r="BF542" s="63"/>
      <c r="BG542" s="63"/>
      <c r="BH542" s="63"/>
      <c r="BI542" s="63"/>
    </row>
    <row r="543">
      <c r="B543" s="113"/>
      <c r="C543" s="113"/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/>
      <c r="AV543" s="63"/>
      <c r="AW543" s="63"/>
      <c r="AX543" s="63"/>
      <c r="AY543" s="63"/>
      <c r="AZ543" s="63"/>
      <c r="BA543" s="63"/>
      <c r="BB543" s="63"/>
      <c r="BC543" s="63"/>
      <c r="BD543" s="63"/>
      <c r="BE543" s="63"/>
      <c r="BF543" s="63"/>
      <c r="BG543" s="63"/>
      <c r="BH543" s="63"/>
      <c r="BI543" s="63"/>
    </row>
    <row r="544">
      <c r="B544" s="113"/>
      <c r="C544" s="11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/>
      <c r="AV544" s="63"/>
      <c r="AW544" s="63"/>
      <c r="AX544" s="63"/>
      <c r="AY544" s="63"/>
      <c r="AZ544" s="63"/>
      <c r="BA544" s="63"/>
      <c r="BB544" s="63"/>
      <c r="BC544" s="63"/>
      <c r="BD544" s="63"/>
      <c r="BE544" s="63"/>
      <c r="BF544" s="63"/>
      <c r="BG544" s="63"/>
      <c r="BH544" s="63"/>
      <c r="BI544" s="63"/>
    </row>
    <row r="545">
      <c r="B545" s="113"/>
      <c r="C545" s="11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/>
      <c r="AV545" s="63"/>
      <c r="AW545" s="63"/>
      <c r="AX545" s="63"/>
      <c r="AY545" s="63"/>
      <c r="AZ545" s="63"/>
      <c r="BA545" s="63"/>
      <c r="BB545" s="63"/>
      <c r="BC545" s="63"/>
      <c r="BD545" s="63"/>
      <c r="BE545" s="63"/>
      <c r="BF545" s="63"/>
      <c r="BG545" s="63"/>
      <c r="BH545" s="63"/>
      <c r="BI545" s="63"/>
    </row>
    <row r="546">
      <c r="B546" s="113"/>
      <c r="C546" s="113"/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/>
      <c r="AV546" s="63"/>
      <c r="AW546" s="63"/>
      <c r="AX546" s="63"/>
      <c r="AY546" s="63"/>
      <c r="AZ546" s="63"/>
      <c r="BA546" s="63"/>
      <c r="BB546" s="63"/>
      <c r="BC546" s="63"/>
      <c r="BD546" s="63"/>
      <c r="BE546" s="63"/>
      <c r="BF546" s="63"/>
      <c r="BG546" s="63"/>
      <c r="BH546" s="63"/>
      <c r="BI546" s="63"/>
    </row>
    <row r="547">
      <c r="B547" s="113"/>
      <c r="C547" s="113"/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/>
      <c r="AV547" s="63"/>
      <c r="AW547" s="63"/>
      <c r="AX547" s="63"/>
      <c r="AY547" s="63"/>
      <c r="AZ547" s="63"/>
      <c r="BA547" s="63"/>
      <c r="BB547" s="63"/>
      <c r="BC547" s="63"/>
      <c r="BD547" s="63"/>
      <c r="BE547" s="63"/>
      <c r="BF547" s="63"/>
      <c r="BG547" s="63"/>
      <c r="BH547" s="63"/>
      <c r="BI547" s="63"/>
    </row>
    <row r="548">
      <c r="B548" s="113"/>
      <c r="C548" s="113"/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/>
      <c r="AV548" s="63"/>
      <c r="AW548" s="63"/>
      <c r="AX548" s="63"/>
      <c r="AY548" s="63"/>
      <c r="AZ548" s="63"/>
      <c r="BA548" s="63"/>
      <c r="BB548" s="63"/>
      <c r="BC548" s="63"/>
      <c r="BD548" s="63"/>
      <c r="BE548" s="63"/>
      <c r="BF548" s="63"/>
      <c r="BG548" s="63"/>
      <c r="BH548" s="63"/>
      <c r="BI548" s="63"/>
    </row>
    <row r="549">
      <c r="B549" s="113"/>
      <c r="C549" s="113"/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/>
      <c r="AV549" s="63"/>
      <c r="AW549" s="63"/>
      <c r="AX549" s="63"/>
      <c r="AY549" s="63"/>
      <c r="AZ549" s="63"/>
      <c r="BA549" s="63"/>
      <c r="BB549" s="63"/>
      <c r="BC549" s="63"/>
      <c r="BD549" s="63"/>
      <c r="BE549" s="63"/>
      <c r="BF549" s="63"/>
      <c r="BG549" s="63"/>
      <c r="BH549" s="63"/>
      <c r="BI549" s="63"/>
    </row>
    <row r="550">
      <c r="B550" s="113"/>
      <c r="C550" s="11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V550" s="63"/>
      <c r="AW550" s="63"/>
      <c r="AX550" s="63"/>
      <c r="AY550" s="63"/>
      <c r="AZ550" s="63"/>
      <c r="BA550" s="63"/>
      <c r="BB550" s="63"/>
      <c r="BC550" s="63"/>
      <c r="BD550" s="63"/>
      <c r="BE550" s="63"/>
      <c r="BF550" s="63"/>
      <c r="BG550" s="63"/>
      <c r="BH550" s="63"/>
      <c r="BI550" s="63"/>
    </row>
    <row r="551">
      <c r="B551" s="113"/>
      <c r="C551" s="113"/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/>
      <c r="AV551" s="63"/>
      <c r="AW551" s="63"/>
      <c r="AX551" s="63"/>
      <c r="AY551" s="63"/>
      <c r="AZ551" s="63"/>
      <c r="BA551" s="63"/>
      <c r="BB551" s="63"/>
      <c r="BC551" s="63"/>
      <c r="BD551" s="63"/>
      <c r="BE551" s="63"/>
      <c r="BF551" s="63"/>
      <c r="BG551" s="63"/>
      <c r="BH551" s="63"/>
      <c r="BI551" s="63"/>
    </row>
    <row r="552">
      <c r="B552" s="113"/>
      <c r="C552" s="113"/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/>
      <c r="AV552" s="63"/>
      <c r="AW552" s="63"/>
      <c r="AX552" s="63"/>
      <c r="AY552" s="63"/>
      <c r="AZ552" s="63"/>
      <c r="BA552" s="63"/>
      <c r="BB552" s="63"/>
      <c r="BC552" s="63"/>
      <c r="BD552" s="63"/>
      <c r="BE552" s="63"/>
      <c r="BF552" s="63"/>
      <c r="BG552" s="63"/>
      <c r="BH552" s="63"/>
      <c r="BI552" s="63"/>
    </row>
    <row r="553">
      <c r="B553" s="113"/>
      <c r="C553" s="113"/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/>
      <c r="AV553" s="63"/>
      <c r="AW553" s="63"/>
      <c r="AX553" s="63"/>
      <c r="AY553" s="63"/>
      <c r="AZ553" s="63"/>
      <c r="BA553" s="63"/>
      <c r="BB553" s="63"/>
      <c r="BC553" s="63"/>
      <c r="BD553" s="63"/>
      <c r="BE553" s="63"/>
      <c r="BF553" s="63"/>
      <c r="BG553" s="63"/>
      <c r="BH553" s="63"/>
      <c r="BI553" s="63"/>
    </row>
    <row r="554">
      <c r="B554" s="113"/>
      <c r="C554" s="113"/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/>
      <c r="AV554" s="63"/>
      <c r="AW554" s="63"/>
      <c r="AX554" s="63"/>
      <c r="AY554" s="63"/>
      <c r="AZ554" s="63"/>
      <c r="BA554" s="63"/>
      <c r="BB554" s="63"/>
      <c r="BC554" s="63"/>
      <c r="BD554" s="63"/>
      <c r="BE554" s="63"/>
      <c r="BF554" s="63"/>
      <c r="BG554" s="63"/>
      <c r="BH554" s="63"/>
      <c r="BI554" s="63"/>
    </row>
    <row r="555">
      <c r="B555" s="113"/>
      <c r="C555" s="11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V555" s="63"/>
      <c r="AW555" s="63"/>
      <c r="AX555" s="63"/>
      <c r="AY555" s="63"/>
      <c r="AZ555" s="63"/>
      <c r="BA555" s="63"/>
      <c r="BB555" s="63"/>
      <c r="BC555" s="63"/>
      <c r="BD555" s="63"/>
      <c r="BE555" s="63"/>
      <c r="BF555" s="63"/>
      <c r="BG555" s="63"/>
      <c r="BH555" s="63"/>
      <c r="BI555" s="63"/>
    </row>
    <row r="556">
      <c r="B556" s="113"/>
      <c r="C556" s="11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V556" s="63"/>
      <c r="AW556" s="63"/>
      <c r="AX556" s="63"/>
      <c r="AY556" s="63"/>
      <c r="AZ556" s="63"/>
      <c r="BA556" s="63"/>
      <c r="BB556" s="63"/>
      <c r="BC556" s="63"/>
      <c r="BD556" s="63"/>
      <c r="BE556" s="63"/>
      <c r="BF556" s="63"/>
      <c r="BG556" s="63"/>
      <c r="BH556" s="63"/>
      <c r="BI556" s="63"/>
    </row>
    <row r="557">
      <c r="B557" s="113"/>
      <c r="C557" s="11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V557" s="63"/>
      <c r="AW557" s="63"/>
      <c r="AX557" s="63"/>
      <c r="AY557" s="63"/>
      <c r="AZ557" s="63"/>
      <c r="BA557" s="63"/>
      <c r="BB557" s="63"/>
      <c r="BC557" s="63"/>
      <c r="BD557" s="63"/>
      <c r="BE557" s="63"/>
      <c r="BF557" s="63"/>
      <c r="BG557" s="63"/>
      <c r="BH557" s="63"/>
      <c r="BI557" s="63"/>
    </row>
    <row r="558">
      <c r="B558" s="113"/>
      <c r="C558" s="11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/>
      <c r="AV558" s="63"/>
      <c r="AW558" s="63"/>
      <c r="AX558" s="63"/>
      <c r="AY558" s="63"/>
      <c r="AZ558" s="63"/>
      <c r="BA558" s="63"/>
      <c r="BB558" s="63"/>
      <c r="BC558" s="63"/>
      <c r="BD558" s="63"/>
      <c r="BE558" s="63"/>
      <c r="BF558" s="63"/>
      <c r="BG558" s="63"/>
      <c r="BH558" s="63"/>
      <c r="BI558" s="63"/>
    </row>
    <row r="559">
      <c r="B559" s="113"/>
      <c r="C559" s="11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V559" s="63"/>
      <c r="AW559" s="63"/>
      <c r="AX559" s="63"/>
      <c r="AY559" s="63"/>
      <c r="AZ559" s="63"/>
      <c r="BA559" s="63"/>
      <c r="BB559" s="63"/>
      <c r="BC559" s="63"/>
      <c r="BD559" s="63"/>
      <c r="BE559" s="63"/>
      <c r="BF559" s="63"/>
      <c r="BG559" s="63"/>
      <c r="BH559" s="63"/>
      <c r="BI559" s="63"/>
    </row>
    <row r="560">
      <c r="B560" s="113"/>
      <c r="C560" s="11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V560" s="63"/>
      <c r="AW560" s="63"/>
      <c r="AX560" s="63"/>
      <c r="AY560" s="63"/>
      <c r="AZ560" s="63"/>
      <c r="BA560" s="63"/>
      <c r="BB560" s="63"/>
      <c r="BC560" s="63"/>
      <c r="BD560" s="63"/>
      <c r="BE560" s="63"/>
      <c r="BF560" s="63"/>
      <c r="BG560" s="63"/>
      <c r="BH560" s="63"/>
      <c r="BI560" s="63"/>
    </row>
    <row r="561">
      <c r="B561" s="113"/>
      <c r="C561" s="11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V561" s="63"/>
      <c r="AW561" s="63"/>
      <c r="AX561" s="63"/>
      <c r="AY561" s="63"/>
      <c r="AZ561" s="63"/>
      <c r="BA561" s="63"/>
      <c r="BB561" s="63"/>
      <c r="BC561" s="63"/>
      <c r="BD561" s="63"/>
      <c r="BE561" s="63"/>
      <c r="BF561" s="63"/>
      <c r="BG561" s="63"/>
      <c r="BH561" s="63"/>
      <c r="BI561" s="63"/>
    </row>
    <row r="562">
      <c r="B562" s="113"/>
      <c r="C562" s="11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V562" s="63"/>
      <c r="AW562" s="63"/>
      <c r="AX562" s="63"/>
      <c r="AY562" s="63"/>
      <c r="AZ562" s="63"/>
      <c r="BA562" s="63"/>
      <c r="BB562" s="63"/>
      <c r="BC562" s="63"/>
      <c r="BD562" s="63"/>
      <c r="BE562" s="63"/>
      <c r="BF562" s="63"/>
      <c r="BG562" s="63"/>
      <c r="BH562" s="63"/>
      <c r="BI562" s="63"/>
    </row>
    <row r="563">
      <c r="B563" s="113"/>
      <c r="C563" s="11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V563" s="63"/>
      <c r="AW563" s="63"/>
      <c r="AX563" s="63"/>
      <c r="AY563" s="63"/>
      <c r="AZ563" s="63"/>
      <c r="BA563" s="63"/>
      <c r="BB563" s="63"/>
      <c r="BC563" s="63"/>
      <c r="BD563" s="63"/>
      <c r="BE563" s="63"/>
      <c r="BF563" s="63"/>
      <c r="BG563" s="63"/>
      <c r="BH563" s="63"/>
      <c r="BI563" s="63"/>
    </row>
    <row r="564">
      <c r="B564" s="113"/>
      <c r="C564" s="11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3"/>
      <c r="AW564" s="63"/>
      <c r="AX564" s="63"/>
      <c r="AY564" s="63"/>
      <c r="AZ564" s="63"/>
      <c r="BA564" s="63"/>
      <c r="BB564" s="63"/>
      <c r="BC564" s="63"/>
      <c r="BD564" s="63"/>
      <c r="BE564" s="63"/>
      <c r="BF564" s="63"/>
      <c r="BG564" s="63"/>
      <c r="BH564" s="63"/>
      <c r="BI564" s="63"/>
    </row>
    <row r="565">
      <c r="B565" s="113"/>
      <c r="C565" s="11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V565" s="63"/>
      <c r="AW565" s="63"/>
      <c r="AX565" s="63"/>
      <c r="AY565" s="63"/>
      <c r="AZ565" s="63"/>
      <c r="BA565" s="63"/>
      <c r="BB565" s="63"/>
      <c r="BC565" s="63"/>
      <c r="BD565" s="63"/>
      <c r="BE565" s="63"/>
      <c r="BF565" s="63"/>
      <c r="BG565" s="63"/>
      <c r="BH565" s="63"/>
      <c r="BI565" s="63"/>
    </row>
    <row r="566">
      <c r="B566" s="113"/>
      <c r="C566" s="11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V566" s="63"/>
      <c r="AW566" s="63"/>
      <c r="AX566" s="63"/>
      <c r="AY566" s="63"/>
      <c r="AZ566" s="63"/>
      <c r="BA566" s="63"/>
      <c r="BB566" s="63"/>
      <c r="BC566" s="63"/>
      <c r="BD566" s="63"/>
      <c r="BE566" s="63"/>
      <c r="BF566" s="63"/>
      <c r="BG566" s="63"/>
      <c r="BH566" s="63"/>
      <c r="BI566" s="63"/>
    </row>
    <row r="567">
      <c r="B567" s="113"/>
      <c r="C567" s="11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V567" s="63"/>
      <c r="AW567" s="63"/>
      <c r="AX567" s="63"/>
      <c r="AY567" s="63"/>
      <c r="AZ567" s="63"/>
      <c r="BA567" s="63"/>
      <c r="BB567" s="63"/>
      <c r="BC567" s="63"/>
      <c r="BD567" s="63"/>
      <c r="BE567" s="63"/>
      <c r="BF567" s="63"/>
      <c r="BG567" s="63"/>
      <c r="BH567" s="63"/>
      <c r="BI567" s="63"/>
    </row>
    <row r="568">
      <c r="B568" s="113"/>
      <c r="C568" s="11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V568" s="63"/>
      <c r="AW568" s="63"/>
      <c r="AX568" s="63"/>
      <c r="AY568" s="63"/>
      <c r="AZ568" s="63"/>
      <c r="BA568" s="63"/>
      <c r="BB568" s="63"/>
      <c r="BC568" s="63"/>
      <c r="BD568" s="63"/>
      <c r="BE568" s="63"/>
      <c r="BF568" s="63"/>
      <c r="BG568" s="63"/>
      <c r="BH568" s="63"/>
      <c r="BI568" s="63"/>
    </row>
    <row r="569">
      <c r="B569" s="113"/>
      <c r="C569" s="11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V569" s="63"/>
      <c r="AW569" s="63"/>
      <c r="AX569" s="63"/>
      <c r="AY569" s="63"/>
      <c r="AZ569" s="63"/>
      <c r="BA569" s="63"/>
      <c r="BB569" s="63"/>
      <c r="BC569" s="63"/>
      <c r="BD569" s="63"/>
      <c r="BE569" s="63"/>
      <c r="BF569" s="63"/>
      <c r="BG569" s="63"/>
      <c r="BH569" s="63"/>
      <c r="BI569" s="63"/>
    </row>
    <row r="570">
      <c r="B570" s="113"/>
      <c r="C570" s="11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V570" s="63"/>
      <c r="AW570" s="63"/>
      <c r="AX570" s="63"/>
      <c r="AY570" s="63"/>
      <c r="AZ570" s="63"/>
      <c r="BA570" s="63"/>
      <c r="BB570" s="63"/>
      <c r="BC570" s="63"/>
      <c r="BD570" s="63"/>
      <c r="BE570" s="63"/>
      <c r="BF570" s="63"/>
      <c r="BG570" s="63"/>
      <c r="BH570" s="63"/>
      <c r="BI570" s="63"/>
    </row>
    <row r="571">
      <c r="B571" s="113"/>
      <c r="C571" s="11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/>
      <c r="AV571" s="63"/>
      <c r="AW571" s="63"/>
      <c r="AX571" s="63"/>
      <c r="AY571" s="63"/>
      <c r="AZ571" s="63"/>
      <c r="BA571" s="63"/>
      <c r="BB571" s="63"/>
      <c r="BC571" s="63"/>
      <c r="BD571" s="63"/>
      <c r="BE571" s="63"/>
      <c r="BF571" s="63"/>
      <c r="BG571" s="63"/>
      <c r="BH571" s="63"/>
      <c r="BI571" s="63"/>
    </row>
    <row r="572">
      <c r="B572" s="113"/>
      <c r="C572" s="113"/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/>
      <c r="AV572" s="63"/>
      <c r="AW572" s="63"/>
      <c r="AX572" s="63"/>
      <c r="AY572" s="63"/>
      <c r="AZ572" s="63"/>
      <c r="BA572" s="63"/>
      <c r="BB572" s="63"/>
      <c r="BC572" s="63"/>
      <c r="BD572" s="63"/>
      <c r="BE572" s="63"/>
      <c r="BF572" s="63"/>
      <c r="BG572" s="63"/>
      <c r="BH572" s="63"/>
      <c r="BI572" s="63"/>
    </row>
    <row r="573">
      <c r="B573" s="113"/>
      <c r="C573" s="11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AZ573" s="63"/>
      <c r="BA573" s="63"/>
      <c r="BB573" s="63"/>
      <c r="BC573" s="63"/>
      <c r="BD573" s="63"/>
      <c r="BE573" s="63"/>
      <c r="BF573" s="63"/>
      <c r="BG573" s="63"/>
      <c r="BH573" s="63"/>
      <c r="BI573" s="63"/>
    </row>
    <row r="574">
      <c r="B574" s="113"/>
      <c r="C574" s="11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AZ574" s="63"/>
      <c r="BA574" s="63"/>
      <c r="BB574" s="63"/>
      <c r="BC574" s="63"/>
      <c r="BD574" s="63"/>
      <c r="BE574" s="63"/>
      <c r="BF574" s="63"/>
      <c r="BG574" s="63"/>
      <c r="BH574" s="63"/>
      <c r="BI574" s="63"/>
    </row>
    <row r="575">
      <c r="B575" s="113"/>
      <c r="C575" s="113"/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/>
      <c r="AV575" s="63"/>
      <c r="AW575" s="63"/>
      <c r="AX575" s="63"/>
      <c r="AY575" s="63"/>
      <c r="AZ575" s="63"/>
      <c r="BA575" s="63"/>
      <c r="BB575" s="63"/>
      <c r="BC575" s="63"/>
      <c r="BD575" s="63"/>
      <c r="BE575" s="63"/>
      <c r="BF575" s="63"/>
      <c r="BG575" s="63"/>
      <c r="BH575" s="63"/>
      <c r="BI575" s="63"/>
    </row>
    <row r="576">
      <c r="B576" s="113"/>
      <c r="C576" s="113"/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/>
      <c r="AV576" s="63"/>
      <c r="AW576" s="63"/>
      <c r="AX576" s="63"/>
      <c r="AY576" s="63"/>
      <c r="AZ576" s="63"/>
      <c r="BA576" s="63"/>
      <c r="BB576" s="63"/>
      <c r="BC576" s="63"/>
      <c r="BD576" s="63"/>
      <c r="BE576" s="63"/>
      <c r="BF576" s="63"/>
      <c r="BG576" s="63"/>
      <c r="BH576" s="63"/>
      <c r="BI576" s="63"/>
    </row>
    <row r="577">
      <c r="B577" s="113"/>
      <c r="C577" s="11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V577" s="63"/>
      <c r="AW577" s="63"/>
      <c r="AX577" s="63"/>
      <c r="AY577" s="63"/>
      <c r="AZ577" s="63"/>
      <c r="BA577" s="63"/>
      <c r="BB577" s="63"/>
      <c r="BC577" s="63"/>
      <c r="BD577" s="63"/>
      <c r="BE577" s="63"/>
      <c r="BF577" s="63"/>
      <c r="BG577" s="63"/>
      <c r="BH577" s="63"/>
      <c r="BI577" s="63"/>
    </row>
    <row r="578">
      <c r="B578" s="113"/>
      <c r="C578" s="11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V578" s="63"/>
      <c r="AW578" s="63"/>
      <c r="AX578" s="63"/>
      <c r="AY578" s="63"/>
      <c r="AZ578" s="63"/>
      <c r="BA578" s="63"/>
      <c r="BB578" s="63"/>
      <c r="BC578" s="63"/>
      <c r="BD578" s="63"/>
      <c r="BE578" s="63"/>
      <c r="BF578" s="63"/>
      <c r="BG578" s="63"/>
      <c r="BH578" s="63"/>
      <c r="BI578" s="63"/>
    </row>
    <row r="579">
      <c r="B579" s="113"/>
      <c r="C579" s="11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V579" s="63"/>
      <c r="AW579" s="63"/>
      <c r="AX579" s="63"/>
      <c r="AY579" s="63"/>
      <c r="AZ579" s="63"/>
      <c r="BA579" s="63"/>
      <c r="BB579" s="63"/>
      <c r="BC579" s="63"/>
      <c r="BD579" s="63"/>
      <c r="BE579" s="63"/>
      <c r="BF579" s="63"/>
      <c r="BG579" s="63"/>
      <c r="BH579" s="63"/>
      <c r="BI579" s="63"/>
    </row>
    <row r="580">
      <c r="B580" s="113"/>
      <c r="C580" s="113"/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/>
      <c r="AV580" s="63"/>
      <c r="AW580" s="63"/>
      <c r="AX580" s="63"/>
      <c r="AY580" s="63"/>
      <c r="AZ580" s="63"/>
      <c r="BA580" s="63"/>
      <c r="BB580" s="63"/>
      <c r="BC580" s="63"/>
      <c r="BD580" s="63"/>
      <c r="BE580" s="63"/>
      <c r="BF580" s="63"/>
      <c r="BG580" s="63"/>
      <c r="BH580" s="63"/>
      <c r="BI580" s="63"/>
    </row>
    <row r="581">
      <c r="B581" s="113"/>
      <c r="C581" s="11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/>
      <c r="AV581" s="63"/>
      <c r="AW581" s="63"/>
      <c r="AX581" s="63"/>
      <c r="AY581" s="63"/>
      <c r="AZ581" s="63"/>
      <c r="BA581" s="63"/>
      <c r="BB581" s="63"/>
      <c r="BC581" s="63"/>
      <c r="BD581" s="63"/>
      <c r="BE581" s="63"/>
      <c r="BF581" s="63"/>
      <c r="BG581" s="63"/>
      <c r="BH581" s="63"/>
      <c r="BI581" s="63"/>
    </row>
    <row r="582">
      <c r="B582" s="113"/>
      <c r="C582" s="11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V582" s="63"/>
      <c r="AW582" s="63"/>
      <c r="AX582" s="63"/>
      <c r="AY582" s="63"/>
      <c r="AZ582" s="63"/>
      <c r="BA582" s="63"/>
      <c r="BB582" s="63"/>
      <c r="BC582" s="63"/>
      <c r="BD582" s="63"/>
      <c r="BE582" s="63"/>
      <c r="BF582" s="63"/>
      <c r="BG582" s="63"/>
      <c r="BH582" s="63"/>
      <c r="BI582" s="63"/>
    </row>
    <row r="583">
      <c r="B583" s="113"/>
      <c r="C583" s="11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V583" s="63"/>
      <c r="AW583" s="63"/>
      <c r="AX583" s="63"/>
      <c r="AY583" s="63"/>
      <c r="AZ583" s="63"/>
      <c r="BA583" s="63"/>
      <c r="BB583" s="63"/>
      <c r="BC583" s="63"/>
      <c r="BD583" s="63"/>
      <c r="BE583" s="63"/>
      <c r="BF583" s="63"/>
      <c r="BG583" s="63"/>
      <c r="BH583" s="63"/>
      <c r="BI583" s="63"/>
    </row>
    <row r="584">
      <c r="B584" s="113"/>
      <c r="C584" s="11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V584" s="63"/>
      <c r="AW584" s="63"/>
      <c r="AX584" s="63"/>
      <c r="AY584" s="63"/>
      <c r="AZ584" s="63"/>
      <c r="BA584" s="63"/>
      <c r="BB584" s="63"/>
      <c r="BC584" s="63"/>
      <c r="BD584" s="63"/>
      <c r="BE584" s="63"/>
      <c r="BF584" s="63"/>
      <c r="BG584" s="63"/>
      <c r="BH584" s="63"/>
      <c r="BI584" s="63"/>
    </row>
    <row r="585">
      <c r="B585" s="113"/>
      <c r="C585" s="11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V585" s="63"/>
      <c r="AW585" s="63"/>
      <c r="AX585" s="63"/>
      <c r="AY585" s="63"/>
      <c r="AZ585" s="63"/>
      <c r="BA585" s="63"/>
      <c r="BB585" s="63"/>
      <c r="BC585" s="63"/>
      <c r="BD585" s="63"/>
      <c r="BE585" s="63"/>
      <c r="BF585" s="63"/>
      <c r="BG585" s="63"/>
      <c r="BH585" s="63"/>
      <c r="BI585" s="63"/>
    </row>
    <row r="586">
      <c r="B586" s="113"/>
      <c r="C586" s="11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V586" s="63"/>
      <c r="AW586" s="63"/>
      <c r="AX586" s="63"/>
      <c r="AY586" s="63"/>
      <c r="AZ586" s="63"/>
      <c r="BA586" s="63"/>
      <c r="BB586" s="63"/>
      <c r="BC586" s="63"/>
      <c r="BD586" s="63"/>
      <c r="BE586" s="63"/>
      <c r="BF586" s="63"/>
      <c r="BG586" s="63"/>
      <c r="BH586" s="63"/>
      <c r="BI586" s="63"/>
    </row>
    <row r="587">
      <c r="B587" s="113"/>
      <c r="C587" s="11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V587" s="63"/>
      <c r="AW587" s="63"/>
      <c r="AX587" s="63"/>
      <c r="AY587" s="63"/>
      <c r="AZ587" s="63"/>
      <c r="BA587" s="63"/>
      <c r="BB587" s="63"/>
      <c r="BC587" s="63"/>
      <c r="BD587" s="63"/>
      <c r="BE587" s="63"/>
      <c r="BF587" s="63"/>
      <c r="BG587" s="63"/>
      <c r="BH587" s="63"/>
      <c r="BI587" s="63"/>
    </row>
    <row r="588">
      <c r="B588" s="113"/>
      <c r="C588" s="11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V588" s="63"/>
      <c r="AW588" s="63"/>
      <c r="AX588" s="63"/>
      <c r="AY588" s="63"/>
      <c r="AZ588" s="63"/>
      <c r="BA588" s="63"/>
      <c r="BB588" s="63"/>
      <c r="BC588" s="63"/>
      <c r="BD588" s="63"/>
      <c r="BE588" s="63"/>
      <c r="BF588" s="63"/>
      <c r="BG588" s="63"/>
      <c r="BH588" s="63"/>
      <c r="BI588" s="63"/>
    </row>
    <row r="589">
      <c r="B589" s="113"/>
      <c r="C589" s="113"/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/>
      <c r="AV589" s="63"/>
      <c r="AW589" s="63"/>
      <c r="AX589" s="63"/>
      <c r="AY589" s="63"/>
      <c r="AZ589" s="63"/>
      <c r="BA589" s="63"/>
      <c r="BB589" s="63"/>
      <c r="BC589" s="63"/>
      <c r="BD589" s="63"/>
      <c r="BE589" s="63"/>
      <c r="BF589" s="63"/>
      <c r="BG589" s="63"/>
      <c r="BH589" s="63"/>
      <c r="BI589" s="63"/>
    </row>
    <row r="590">
      <c r="B590" s="113"/>
      <c r="C590" s="113"/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/>
      <c r="AV590" s="63"/>
      <c r="AW590" s="63"/>
      <c r="AX590" s="63"/>
      <c r="AY590" s="63"/>
      <c r="AZ590" s="63"/>
      <c r="BA590" s="63"/>
      <c r="BB590" s="63"/>
      <c r="BC590" s="63"/>
      <c r="BD590" s="63"/>
      <c r="BE590" s="63"/>
      <c r="BF590" s="63"/>
      <c r="BG590" s="63"/>
      <c r="BH590" s="63"/>
      <c r="BI590" s="63"/>
    </row>
    <row r="591">
      <c r="B591" s="113"/>
      <c r="C591" s="113"/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/>
      <c r="AV591" s="63"/>
      <c r="AW591" s="63"/>
      <c r="AX591" s="63"/>
      <c r="AY591" s="63"/>
      <c r="AZ591" s="63"/>
      <c r="BA591" s="63"/>
      <c r="BB591" s="63"/>
      <c r="BC591" s="63"/>
      <c r="BD591" s="63"/>
      <c r="BE591" s="63"/>
      <c r="BF591" s="63"/>
      <c r="BG591" s="63"/>
      <c r="BH591" s="63"/>
      <c r="BI591" s="63"/>
    </row>
    <row r="592">
      <c r="B592" s="113"/>
      <c r="C592" s="113"/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/>
      <c r="AV592" s="63"/>
      <c r="AW592" s="63"/>
      <c r="AX592" s="63"/>
      <c r="AY592" s="63"/>
      <c r="AZ592" s="63"/>
      <c r="BA592" s="63"/>
      <c r="BB592" s="63"/>
      <c r="BC592" s="63"/>
      <c r="BD592" s="63"/>
      <c r="BE592" s="63"/>
      <c r="BF592" s="63"/>
      <c r="BG592" s="63"/>
      <c r="BH592" s="63"/>
      <c r="BI592" s="63"/>
    </row>
    <row r="593">
      <c r="B593" s="113"/>
      <c r="C593" s="113"/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/>
      <c r="AV593" s="63"/>
      <c r="AW593" s="63"/>
      <c r="AX593" s="63"/>
      <c r="AY593" s="63"/>
      <c r="AZ593" s="63"/>
      <c r="BA593" s="63"/>
      <c r="BB593" s="63"/>
      <c r="BC593" s="63"/>
      <c r="BD593" s="63"/>
      <c r="BE593" s="63"/>
      <c r="BF593" s="63"/>
      <c r="BG593" s="63"/>
      <c r="BH593" s="63"/>
      <c r="BI593" s="63"/>
    </row>
    <row r="594">
      <c r="B594" s="113"/>
      <c r="C594" s="113"/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/>
      <c r="AV594" s="63"/>
      <c r="AW594" s="63"/>
      <c r="AX594" s="63"/>
      <c r="AY594" s="63"/>
      <c r="AZ594" s="63"/>
      <c r="BA594" s="63"/>
      <c r="BB594" s="63"/>
      <c r="BC594" s="63"/>
      <c r="BD594" s="63"/>
      <c r="BE594" s="63"/>
      <c r="BF594" s="63"/>
      <c r="BG594" s="63"/>
      <c r="BH594" s="63"/>
      <c r="BI594" s="63"/>
    </row>
    <row r="595">
      <c r="B595" s="113"/>
      <c r="C595" s="113"/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/>
      <c r="AV595" s="63"/>
      <c r="AW595" s="63"/>
      <c r="AX595" s="63"/>
      <c r="AY595" s="63"/>
      <c r="AZ595" s="63"/>
      <c r="BA595" s="63"/>
      <c r="BB595" s="63"/>
      <c r="BC595" s="63"/>
      <c r="BD595" s="63"/>
      <c r="BE595" s="63"/>
      <c r="BF595" s="63"/>
      <c r="BG595" s="63"/>
      <c r="BH595" s="63"/>
      <c r="BI595" s="63"/>
    </row>
    <row r="596">
      <c r="B596" s="113"/>
      <c r="C596" s="11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/>
      <c r="AV596" s="63"/>
      <c r="AW596" s="63"/>
      <c r="AX596" s="63"/>
      <c r="AY596" s="63"/>
      <c r="AZ596" s="63"/>
      <c r="BA596" s="63"/>
      <c r="BB596" s="63"/>
      <c r="BC596" s="63"/>
      <c r="BD596" s="63"/>
      <c r="BE596" s="63"/>
      <c r="BF596" s="63"/>
      <c r="BG596" s="63"/>
      <c r="BH596" s="63"/>
      <c r="BI596" s="63"/>
    </row>
    <row r="597">
      <c r="B597" s="113"/>
      <c r="C597" s="11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/>
      <c r="AV597" s="63"/>
      <c r="AW597" s="63"/>
      <c r="AX597" s="63"/>
      <c r="AY597" s="63"/>
      <c r="AZ597" s="63"/>
      <c r="BA597" s="63"/>
      <c r="BB597" s="63"/>
      <c r="BC597" s="63"/>
      <c r="BD597" s="63"/>
      <c r="BE597" s="63"/>
      <c r="BF597" s="63"/>
      <c r="BG597" s="63"/>
      <c r="BH597" s="63"/>
      <c r="BI597" s="63"/>
    </row>
    <row r="598">
      <c r="B598" s="113"/>
      <c r="C598" s="113"/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/>
      <c r="AV598" s="63"/>
      <c r="AW598" s="63"/>
      <c r="AX598" s="63"/>
      <c r="AY598" s="63"/>
      <c r="AZ598" s="63"/>
      <c r="BA598" s="63"/>
      <c r="BB598" s="63"/>
      <c r="BC598" s="63"/>
      <c r="BD598" s="63"/>
      <c r="BE598" s="63"/>
      <c r="BF598" s="63"/>
      <c r="BG598" s="63"/>
      <c r="BH598" s="63"/>
      <c r="BI598" s="63"/>
    </row>
    <row r="599">
      <c r="B599" s="113"/>
      <c r="C599" s="113"/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/>
      <c r="AV599" s="63"/>
      <c r="AW599" s="63"/>
      <c r="AX599" s="63"/>
      <c r="AY599" s="63"/>
      <c r="AZ599" s="63"/>
      <c r="BA599" s="63"/>
      <c r="BB599" s="63"/>
      <c r="BC599" s="63"/>
      <c r="BD599" s="63"/>
      <c r="BE599" s="63"/>
      <c r="BF599" s="63"/>
      <c r="BG599" s="63"/>
      <c r="BH599" s="63"/>
      <c r="BI599" s="63"/>
    </row>
    <row r="600">
      <c r="B600" s="113"/>
      <c r="C600" s="113"/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/>
      <c r="AV600" s="63"/>
      <c r="AW600" s="63"/>
      <c r="AX600" s="63"/>
      <c r="AY600" s="63"/>
      <c r="AZ600" s="63"/>
      <c r="BA600" s="63"/>
      <c r="BB600" s="63"/>
      <c r="BC600" s="63"/>
      <c r="BD600" s="63"/>
      <c r="BE600" s="63"/>
      <c r="BF600" s="63"/>
      <c r="BG600" s="63"/>
      <c r="BH600" s="63"/>
      <c r="BI600" s="63"/>
    </row>
    <row r="601">
      <c r="B601" s="113"/>
      <c r="C601" s="113"/>
      <c r="AH601" s="63"/>
      <c r="AI601" s="63"/>
      <c r="AJ601" s="63"/>
      <c r="AK601" s="63"/>
      <c r="AL601" s="63"/>
      <c r="AM601" s="63"/>
      <c r="AN601" s="63"/>
      <c r="AO601" s="63"/>
      <c r="AP601" s="63"/>
      <c r="AQ601" s="63"/>
      <c r="AR601" s="63"/>
      <c r="AS601" s="63"/>
      <c r="AT601" s="63"/>
      <c r="AU601" s="63"/>
      <c r="AV601" s="63"/>
      <c r="AW601" s="63"/>
      <c r="AX601" s="63"/>
      <c r="AY601" s="63"/>
      <c r="AZ601" s="63"/>
      <c r="BA601" s="63"/>
      <c r="BB601" s="63"/>
      <c r="BC601" s="63"/>
      <c r="BD601" s="63"/>
      <c r="BE601" s="63"/>
      <c r="BF601" s="63"/>
      <c r="BG601" s="63"/>
      <c r="BH601" s="63"/>
      <c r="BI601" s="63"/>
    </row>
    <row r="602">
      <c r="B602" s="113"/>
      <c r="C602" s="113"/>
      <c r="AH602" s="63"/>
      <c r="AI602" s="63"/>
      <c r="AJ602" s="63"/>
      <c r="AK602" s="63"/>
      <c r="AL602" s="63"/>
      <c r="AM602" s="63"/>
      <c r="AN602" s="63"/>
      <c r="AO602" s="63"/>
      <c r="AP602" s="63"/>
      <c r="AQ602" s="63"/>
      <c r="AR602" s="63"/>
      <c r="AS602" s="63"/>
      <c r="AT602" s="63"/>
      <c r="AU602" s="63"/>
      <c r="AV602" s="63"/>
      <c r="AW602" s="63"/>
      <c r="AX602" s="63"/>
      <c r="AY602" s="63"/>
      <c r="AZ602" s="63"/>
      <c r="BA602" s="63"/>
      <c r="BB602" s="63"/>
      <c r="BC602" s="63"/>
      <c r="BD602" s="63"/>
      <c r="BE602" s="63"/>
      <c r="BF602" s="63"/>
      <c r="BG602" s="63"/>
      <c r="BH602" s="63"/>
      <c r="BI602" s="63"/>
    </row>
    <row r="603">
      <c r="B603" s="113"/>
      <c r="C603" s="11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/>
      <c r="AR603" s="63"/>
      <c r="AS603" s="63"/>
      <c r="AT603" s="63"/>
      <c r="AU603" s="63"/>
      <c r="AV603" s="63"/>
      <c r="AW603" s="63"/>
      <c r="AX603" s="63"/>
      <c r="AY603" s="63"/>
      <c r="AZ603" s="63"/>
      <c r="BA603" s="63"/>
      <c r="BB603" s="63"/>
      <c r="BC603" s="63"/>
      <c r="BD603" s="63"/>
      <c r="BE603" s="63"/>
      <c r="BF603" s="63"/>
      <c r="BG603" s="63"/>
      <c r="BH603" s="63"/>
      <c r="BI603" s="63"/>
    </row>
    <row r="604">
      <c r="B604" s="113"/>
      <c r="C604" s="113"/>
      <c r="AH604" s="63"/>
      <c r="AI604" s="63"/>
      <c r="AJ604" s="63"/>
      <c r="AK604" s="63"/>
      <c r="AL604" s="63"/>
      <c r="AM604" s="63"/>
      <c r="AN604" s="63"/>
      <c r="AO604" s="63"/>
      <c r="AP604" s="63"/>
      <c r="AQ604" s="63"/>
      <c r="AR604" s="63"/>
      <c r="AS604" s="63"/>
      <c r="AT604" s="63"/>
      <c r="AU604" s="63"/>
      <c r="AV604" s="63"/>
      <c r="AW604" s="63"/>
      <c r="AX604" s="63"/>
      <c r="AY604" s="63"/>
      <c r="AZ604" s="63"/>
      <c r="BA604" s="63"/>
      <c r="BB604" s="63"/>
      <c r="BC604" s="63"/>
      <c r="BD604" s="63"/>
      <c r="BE604" s="63"/>
      <c r="BF604" s="63"/>
      <c r="BG604" s="63"/>
      <c r="BH604" s="63"/>
      <c r="BI604" s="63"/>
    </row>
    <row r="605">
      <c r="B605" s="113"/>
      <c r="C605" s="113"/>
      <c r="AH605" s="63"/>
      <c r="AI605" s="63"/>
      <c r="AJ605" s="63"/>
      <c r="AK605" s="63"/>
      <c r="AL605" s="63"/>
      <c r="AM605" s="63"/>
      <c r="AN605" s="63"/>
      <c r="AO605" s="63"/>
      <c r="AP605" s="63"/>
      <c r="AQ605" s="63"/>
      <c r="AR605" s="63"/>
      <c r="AS605" s="63"/>
      <c r="AT605" s="63"/>
      <c r="AU605" s="63"/>
      <c r="AV605" s="63"/>
      <c r="AW605" s="63"/>
      <c r="AX605" s="63"/>
      <c r="AY605" s="63"/>
      <c r="AZ605" s="63"/>
      <c r="BA605" s="63"/>
      <c r="BB605" s="63"/>
      <c r="BC605" s="63"/>
      <c r="BD605" s="63"/>
      <c r="BE605" s="63"/>
      <c r="BF605" s="63"/>
      <c r="BG605" s="63"/>
      <c r="BH605" s="63"/>
      <c r="BI605" s="63"/>
    </row>
    <row r="606">
      <c r="B606" s="113"/>
      <c r="C606" s="113"/>
      <c r="AH606" s="63"/>
      <c r="AI606" s="63"/>
      <c r="AJ606" s="63"/>
      <c r="AK606" s="63"/>
      <c r="AL606" s="63"/>
      <c r="AM606" s="63"/>
      <c r="AN606" s="63"/>
      <c r="AO606" s="63"/>
      <c r="AP606" s="63"/>
      <c r="AQ606" s="63"/>
      <c r="AR606" s="63"/>
      <c r="AS606" s="63"/>
      <c r="AT606" s="63"/>
      <c r="AU606" s="63"/>
      <c r="AV606" s="63"/>
      <c r="AW606" s="63"/>
      <c r="AX606" s="63"/>
      <c r="AY606" s="63"/>
      <c r="AZ606" s="63"/>
      <c r="BA606" s="63"/>
      <c r="BB606" s="63"/>
      <c r="BC606" s="63"/>
      <c r="BD606" s="63"/>
      <c r="BE606" s="63"/>
      <c r="BF606" s="63"/>
      <c r="BG606" s="63"/>
      <c r="BH606" s="63"/>
      <c r="BI606" s="63"/>
    </row>
    <row r="607">
      <c r="B607" s="113"/>
      <c r="C607" s="113"/>
      <c r="AH607" s="63"/>
      <c r="AI607" s="63"/>
      <c r="AJ607" s="63"/>
      <c r="AK607" s="63"/>
      <c r="AL607" s="63"/>
      <c r="AM607" s="63"/>
      <c r="AN607" s="63"/>
      <c r="AO607" s="63"/>
      <c r="AP607" s="63"/>
      <c r="AQ607" s="63"/>
      <c r="AR607" s="63"/>
      <c r="AS607" s="63"/>
      <c r="AT607" s="63"/>
      <c r="AU607" s="63"/>
      <c r="AV607" s="63"/>
      <c r="AW607" s="63"/>
      <c r="AX607" s="63"/>
      <c r="AY607" s="63"/>
      <c r="AZ607" s="63"/>
      <c r="BA607" s="63"/>
      <c r="BB607" s="63"/>
      <c r="BC607" s="63"/>
      <c r="BD607" s="63"/>
      <c r="BE607" s="63"/>
      <c r="BF607" s="63"/>
      <c r="BG607" s="63"/>
      <c r="BH607" s="63"/>
      <c r="BI607" s="63"/>
    </row>
    <row r="608">
      <c r="B608" s="113"/>
      <c r="C608" s="113"/>
      <c r="AH608" s="63"/>
      <c r="AI608" s="63"/>
      <c r="AJ608" s="63"/>
      <c r="AK608" s="63"/>
      <c r="AL608" s="63"/>
      <c r="AM608" s="63"/>
      <c r="AN608" s="63"/>
      <c r="AO608" s="63"/>
      <c r="AP608" s="63"/>
      <c r="AQ608" s="63"/>
      <c r="AR608" s="63"/>
      <c r="AS608" s="63"/>
      <c r="AT608" s="63"/>
      <c r="AU608" s="63"/>
      <c r="AV608" s="63"/>
      <c r="AW608" s="63"/>
      <c r="AX608" s="63"/>
      <c r="AY608" s="63"/>
      <c r="AZ608" s="63"/>
      <c r="BA608" s="63"/>
      <c r="BB608" s="63"/>
      <c r="BC608" s="63"/>
      <c r="BD608" s="63"/>
      <c r="BE608" s="63"/>
      <c r="BF608" s="63"/>
      <c r="BG608" s="63"/>
      <c r="BH608" s="63"/>
      <c r="BI608" s="63"/>
    </row>
    <row r="609">
      <c r="B609" s="113"/>
      <c r="C609" s="113"/>
      <c r="AH609" s="63"/>
      <c r="AI609" s="63"/>
      <c r="AJ609" s="63"/>
      <c r="AK609" s="63"/>
      <c r="AL609" s="63"/>
      <c r="AM609" s="63"/>
      <c r="AN609" s="63"/>
      <c r="AO609" s="63"/>
      <c r="AP609" s="63"/>
      <c r="AQ609" s="63"/>
      <c r="AR609" s="63"/>
      <c r="AS609" s="63"/>
      <c r="AT609" s="63"/>
      <c r="AU609" s="63"/>
      <c r="AV609" s="63"/>
      <c r="AW609" s="63"/>
      <c r="AX609" s="63"/>
      <c r="AY609" s="63"/>
      <c r="AZ609" s="63"/>
      <c r="BA609" s="63"/>
      <c r="BB609" s="63"/>
      <c r="BC609" s="63"/>
      <c r="BD609" s="63"/>
      <c r="BE609" s="63"/>
      <c r="BF609" s="63"/>
      <c r="BG609" s="63"/>
      <c r="BH609" s="63"/>
      <c r="BI609" s="63"/>
    </row>
    <row r="610">
      <c r="B610" s="113"/>
      <c r="C610" s="113"/>
      <c r="AH610" s="63"/>
      <c r="AI610" s="63"/>
      <c r="AJ610" s="63"/>
      <c r="AK610" s="63"/>
      <c r="AL610" s="63"/>
      <c r="AM610" s="63"/>
      <c r="AN610" s="63"/>
      <c r="AO610" s="63"/>
      <c r="AP610" s="63"/>
      <c r="AQ610" s="63"/>
      <c r="AR610" s="63"/>
      <c r="AS610" s="63"/>
      <c r="AT610" s="63"/>
      <c r="AU610" s="63"/>
      <c r="AV610" s="63"/>
      <c r="AW610" s="63"/>
      <c r="AX610" s="63"/>
      <c r="AY610" s="63"/>
      <c r="AZ610" s="63"/>
      <c r="BA610" s="63"/>
      <c r="BB610" s="63"/>
      <c r="BC610" s="63"/>
      <c r="BD610" s="63"/>
      <c r="BE610" s="63"/>
      <c r="BF610" s="63"/>
      <c r="BG610" s="63"/>
      <c r="BH610" s="63"/>
      <c r="BI610" s="63"/>
    </row>
    <row r="611">
      <c r="B611" s="113"/>
      <c r="C611" s="113"/>
      <c r="AH611" s="63"/>
      <c r="AI611" s="63"/>
      <c r="AJ611" s="63"/>
      <c r="AK611" s="63"/>
      <c r="AL611" s="63"/>
      <c r="AM611" s="63"/>
      <c r="AN611" s="63"/>
      <c r="AO611" s="63"/>
      <c r="AP611" s="63"/>
      <c r="AQ611" s="63"/>
      <c r="AR611" s="63"/>
      <c r="AS611" s="63"/>
      <c r="AT611" s="63"/>
      <c r="AU611" s="63"/>
      <c r="AV611" s="63"/>
      <c r="AW611" s="63"/>
      <c r="AX611" s="63"/>
      <c r="AY611" s="63"/>
      <c r="AZ611" s="63"/>
      <c r="BA611" s="63"/>
      <c r="BB611" s="63"/>
      <c r="BC611" s="63"/>
      <c r="BD611" s="63"/>
      <c r="BE611" s="63"/>
      <c r="BF611" s="63"/>
      <c r="BG611" s="63"/>
      <c r="BH611" s="63"/>
      <c r="BI611" s="63"/>
    </row>
    <row r="612">
      <c r="B612" s="113"/>
      <c r="C612" s="113"/>
      <c r="AH612" s="63"/>
      <c r="AI612" s="63"/>
      <c r="AJ612" s="63"/>
      <c r="AK612" s="63"/>
      <c r="AL612" s="63"/>
      <c r="AM612" s="63"/>
      <c r="AN612" s="63"/>
      <c r="AO612" s="63"/>
      <c r="AP612" s="63"/>
      <c r="AQ612" s="63"/>
      <c r="AR612" s="63"/>
      <c r="AS612" s="63"/>
      <c r="AT612" s="63"/>
      <c r="AU612" s="63"/>
      <c r="AV612" s="63"/>
      <c r="AW612" s="63"/>
      <c r="AX612" s="63"/>
      <c r="AY612" s="63"/>
      <c r="AZ612" s="63"/>
      <c r="BA612" s="63"/>
      <c r="BB612" s="63"/>
      <c r="BC612" s="63"/>
      <c r="BD612" s="63"/>
      <c r="BE612" s="63"/>
      <c r="BF612" s="63"/>
      <c r="BG612" s="63"/>
      <c r="BH612" s="63"/>
      <c r="BI612" s="63"/>
    </row>
    <row r="613">
      <c r="B613" s="113"/>
      <c r="C613" s="113"/>
      <c r="AH613" s="63"/>
      <c r="AI613" s="63"/>
      <c r="AJ613" s="63"/>
      <c r="AK613" s="63"/>
      <c r="AL613" s="63"/>
      <c r="AM613" s="63"/>
      <c r="AN613" s="63"/>
      <c r="AO613" s="63"/>
      <c r="AP613" s="63"/>
      <c r="AQ613" s="63"/>
      <c r="AR613" s="63"/>
      <c r="AS613" s="63"/>
      <c r="AT613" s="63"/>
      <c r="AU613" s="63"/>
      <c r="AV613" s="63"/>
      <c r="AW613" s="63"/>
      <c r="AX613" s="63"/>
      <c r="AY613" s="63"/>
      <c r="AZ613" s="63"/>
      <c r="BA613" s="63"/>
      <c r="BB613" s="63"/>
      <c r="BC613" s="63"/>
      <c r="BD613" s="63"/>
      <c r="BE613" s="63"/>
      <c r="BF613" s="63"/>
      <c r="BG613" s="63"/>
      <c r="BH613" s="63"/>
      <c r="BI613" s="63"/>
    </row>
    <row r="614">
      <c r="B614" s="113"/>
      <c r="C614" s="113"/>
      <c r="AH614" s="63"/>
      <c r="AI614" s="63"/>
      <c r="AJ614" s="63"/>
      <c r="AK614" s="63"/>
      <c r="AL614" s="63"/>
      <c r="AM614" s="63"/>
      <c r="AN614" s="63"/>
      <c r="AO614" s="63"/>
      <c r="AP614" s="63"/>
      <c r="AQ614" s="63"/>
      <c r="AR614" s="63"/>
      <c r="AS614" s="63"/>
      <c r="AT614" s="63"/>
      <c r="AU614" s="63"/>
      <c r="AV614" s="63"/>
      <c r="AW614" s="63"/>
      <c r="AX614" s="63"/>
      <c r="AY614" s="63"/>
      <c r="AZ614" s="63"/>
      <c r="BA614" s="63"/>
      <c r="BB614" s="63"/>
      <c r="BC614" s="63"/>
      <c r="BD614" s="63"/>
      <c r="BE614" s="63"/>
      <c r="BF614" s="63"/>
      <c r="BG614" s="63"/>
      <c r="BH614" s="63"/>
      <c r="BI614" s="63"/>
    </row>
    <row r="615">
      <c r="B615" s="113"/>
      <c r="C615" s="113"/>
      <c r="AH615" s="63"/>
      <c r="AI615" s="63"/>
      <c r="AJ615" s="63"/>
      <c r="AK615" s="63"/>
      <c r="AL615" s="63"/>
      <c r="AM615" s="63"/>
      <c r="AN615" s="63"/>
      <c r="AO615" s="63"/>
      <c r="AP615" s="63"/>
      <c r="AQ615" s="63"/>
      <c r="AR615" s="63"/>
      <c r="AS615" s="63"/>
      <c r="AT615" s="63"/>
      <c r="AU615" s="63"/>
      <c r="AV615" s="63"/>
      <c r="AW615" s="63"/>
      <c r="AX615" s="63"/>
      <c r="AY615" s="63"/>
      <c r="AZ615" s="63"/>
      <c r="BA615" s="63"/>
      <c r="BB615" s="63"/>
      <c r="BC615" s="63"/>
      <c r="BD615" s="63"/>
      <c r="BE615" s="63"/>
      <c r="BF615" s="63"/>
      <c r="BG615" s="63"/>
      <c r="BH615" s="63"/>
      <c r="BI615" s="63"/>
    </row>
    <row r="616">
      <c r="B616" s="113"/>
      <c r="C616" s="113"/>
      <c r="AH616" s="63"/>
      <c r="AI616" s="63"/>
      <c r="AJ616" s="63"/>
      <c r="AK616" s="63"/>
      <c r="AL616" s="63"/>
      <c r="AM616" s="63"/>
      <c r="AN616" s="63"/>
      <c r="AO616" s="63"/>
      <c r="AP616" s="63"/>
      <c r="AQ616" s="63"/>
      <c r="AR616" s="63"/>
      <c r="AS616" s="63"/>
      <c r="AT616" s="63"/>
      <c r="AU616" s="63"/>
      <c r="AV616" s="63"/>
      <c r="AW616" s="63"/>
      <c r="AX616" s="63"/>
      <c r="AY616" s="63"/>
      <c r="AZ616" s="63"/>
      <c r="BA616" s="63"/>
      <c r="BB616" s="63"/>
      <c r="BC616" s="63"/>
      <c r="BD616" s="63"/>
      <c r="BE616" s="63"/>
      <c r="BF616" s="63"/>
      <c r="BG616" s="63"/>
      <c r="BH616" s="63"/>
      <c r="BI616" s="63"/>
    </row>
    <row r="617">
      <c r="B617" s="113"/>
      <c r="C617" s="113"/>
      <c r="AH617" s="63"/>
      <c r="AI617" s="63"/>
      <c r="AJ617" s="63"/>
      <c r="AK617" s="63"/>
      <c r="AL617" s="63"/>
      <c r="AM617" s="63"/>
      <c r="AN617" s="63"/>
      <c r="AO617" s="63"/>
      <c r="AP617" s="63"/>
      <c r="AQ617" s="63"/>
      <c r="AR617" s="63"/>
      <c r="AS617" s="63"/>
      <c r="AT617" s="63"/>
      <c r="AU617" s="63"/>
      <c r="AV617" s="63"/>
      <c r="AW617" s="63"/>
      <c r="AX617" s="63"/>
      <c r="AY617" s="63"/>
      <c r="AZ617" s="63"/>
      <c r="BA617" s="63"/>
      <c r="BB617" s="63"/>
      <c r="BC617" s="63"/>
      <c r="BD617" s="63"/>
      <c r="BE617" s="63"/>
      <c r="BF617" s="63"/>
      <c r="BG617" s="63"/>
      <c r="BH617" s="63"/>
      <c r="BI617" s="63"/>
    </row>
    <row r="618">
      <c r="B618" s="113"/>
      <c r="C618" s="113"/>
      <c r="AH618" s="63"/>
      <c r="AI618" s="63"/>
      <c r="AJ618" s="63"/>
      <c r="AK618" s="63"/>
      <c r="AL618" s="63"/>
      <c r="AM618" s="63"/>
      <c r="AN618" s="63"/>
      <c r="AO618" s="63"/>
      <c r="AP618" s="63"/>
      <c r="AQ618" s="63"/>
      <c r="AR618" s="63"/>
      <c r="AS618" s="63"/>
      <c r="AT618" s="63"/>
      <c r="AU618" s="63"/>
      <c r="AV618" s="63"/>
      <c r="AW618" s="63"/>
      <c r="AX618" s="63"/>
      <c r="AY618" s="63"/>
      <c r="AZ618" s="63"/>
      <c r="BA618" s="63"/>
      <c r="BB618" s="63"/>
      <c r="BC618" s="63"/>
      <c r="BD618" s="63"/>
      <c r="BE618" s="63"/>
      <c r="BF618" s="63"/>
      <c r="BG618" s="63"/>
      <c r="BH618" s="63"/>
      <c r="BI618" s="63"/>
    </row>
    <row r="619">
      <c r="B619" s="113"/>
      <c r="C619" s="113"/>
      <c r="AH619" s="63"/>
      <c r="AI619" s="63"/>
      <c r="AJ619" s="63"/>
      <c r="AK619" s="63"/>
      <c r="AL619" s="63"/>
      <c r="AM619" s="63"/>
      <c r="AN619" s="63"/>
      <c r="AO619" s="63"/>
      <c r="AP619" s="63"/>
      <c r="AQ619" s="63"/>
      <c r="AR619" s="63"/>
      <c r="AS619" s="63"/>
      <c r="AT619" s="63"/>
      <c r="AU619" s="63"/>
      <c r="AV619" s="63"/>
      <c r="AW619" s="63"/>
      <c r="AX619" s="63"/>
      <c r="AY619" s="63"/>
      <c r="AZ619" s="63"/>
      <c r="BA619" s="63"/>
      <c r="BB619" s="63"/>
      <c r="BC619" s="63"/>
      <c r="BD619" s="63"/>
      <c r="BE619" s="63"/>
      <c r="BF619" s="63"/>
      <c r="BG619" s="63"/>
      <c r="BH619" s="63"/>
      <c r="BI619" s="63"/>
    </row>
    <row r="620">
      <c r="B620" s="113"/>
      <c r="C620" s="113"/>
      <c r="AH620" s="63"/>
      <c r="AI620" s="63"/>
      <c r="AJ620" s="63"/>
      <c r="AK620" s="63"/>
      <c r="AL620" s="63"/>
      <c r="AM620" s="63"/>
      <c r="AN620" s="63"/>
      <c r="AO620" s="63"/>
      <c r="AP620" s="63"/>
      <c r="AQ620" s="63"/>
      <c r="AR620" s="63"/>
      <c r="AS620" s="63"/>
      <c r="AT620" s="63"/>
      <c r="AU620" s="63"/>
      <c r="AV620" s="63"/>
      <c r="AW620" s="63"/>
      <c r="AX620" s="63"/>
      <c r="AY620" s="63"/>
      <c r="AZ620" s="63"/>
      <c r="BA620" s="63"/>
      <c r="BB620" s="63"/>
      <c r="BC620" s="63"/>
      <c r="BD620" s="63"/>
      <c r="BE620" s="63"/>
      <c r="BF620" s="63"/>
      <c r="BG620" s="63"/>
      <c r="BH620" s="63"/>
      <c r="BI620" s="63"/>
    </row>
    <row r="621">
      <c r="B621" s="113"/>
      <c r="C621" s="113"/>
      <c r="AH621" s="63"/>
      <c r="AI621" s="63"/>
      <c r="AJ621" s="63"/>
      <c r="AK621" s="63"/>
      <c r="AL621" s="63"/>
      <c r="AM621" s="63"/>
      <c r="AN621" s="63"/>
      <c r="AO621" s="63"/>
      <c r="AP621" s="63"/>
      <c r="AQ621" s="63"/>
      <c r="AR621" s="63"/>
      <c r="AS621" s="63"/>
      <c r="AT621" s="63"/>
      <c r="AU621" s="63"/>
      <c r="AV621" s="63"/>
      <c r="AW621" s="63"/>
      <c r="AX621" s="63"/>
      <c r="AY621" s="63"/>
      <c r="AZ621" s="63"/>
      <c r="BA621" s="63"/>
      <c r="BB621" s="63"/>
      <c r="BC621" s="63"/>
      <c r="BD621" s="63"/>
      <c r="BE621" s="63"/>
      <c r="BF621" s="63"/>
      <c r="BG621" s="63"/>
      <c r="BH621" s="63"/>
      <c r="BI621" s="63"/>
    </row>
    <row r="622">
      <c r="B622" s="113"/>
      <c r="C622" s="11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/>
      <c r="AR622" s="63"/>
      <c r="AS622" s="63"/>
      <c r="AT622" s="63"/>
      <c r="AU622" s="63"/>
      <c r="AV622" s="63"/>
      <c r="AW622" s="63"/>
      <c r="AX622" s="63"/>
      <c r="AY622" s="63"/>
      <c r="AZ622" s="63"/>
      <c r="BA622" s="63"/>
      <c r="BB622" s="63"/>
      <c r="BC622" s="63"/>
      <c r="BD622" s="63"/>
      <c r="BE622" s="63"/>
      <c r="BF622" s="63"/>
      <c r="BG622" s="63"/>
      <c r="BH622" s="63"/>
      <c r="BI622" s="63"/>
    </row>
    <row r="623">
      <c r="B623" s="113"/>
      <c r="C623" s="113"/>
      <c r="AH623" s="63"/>
      <c r="AI623" s="63"/>
      <c r="AJ623" s="63"/>
      <c r="AK623" s="63"/>
      <c r="AL623" s="63"/>
      <c r="AM623" s="63"/>
      <c r="AN623" s="63"/>
      <c r="AO623" s="63"/>
      <c r="AP623" s="63"/>
      <c r="AQ623" s="63"/>
      <c r="AR623" s="63"/>
      <c r="AS623" s="63"/>
      <c r="AT623" s="63"/>
      <c r="AU623" s="63"/>
      <c r="AV623" s="63"/>
      <c r="AW623" s="63"/>
      <c r="AX623" s="63"/>
      <c r="AY623" s="63"/>
      <c r="AZ623" s="63"/>
      <c r="BA623" s="63"/>
      <c r="BB623" s="63"/>
      <c r="BC623" s="63"/>
      <c r="BD623" s="63"/>
      <c r="BE623" s="63"/>
      <c r="BF623" s="63"/>
      <c r="BG623" s="63"/>
      <c r="BH623" s="63"/>
      <c r="BI623" s="63"/>
    </row>
    <row r="624">
      <c r="B624" s="113"/>
      <c r="C624" s="113"/>
      <c r="AH624" s="63"/>
      <c r="AI624" s="63"/>
      <c r="AJ624" s="63"/>
      <c r="AK624" s="63"/>
      <c r="AL624" s="63"/>
      <c r="AM624" s="63"/>
      <c r="AN624" s="63"/>
      <c r="AO624" s="63"/>
      <c r="AP624" s="63"/>
      <c r="AQ624" s="63"/>
      <c r="AR624" s="63"/>
      <c r="AS624" s="63"/>
      <c r="AT624" s="63"/>
      <c r="AU624" s="63"/>
      <c r="AV624" s="63"/>
      <c r="AW624" s="63"/>
      <c r="AX624" s="63"/>
      <c r="AY624" s="63"/>
      <c r="AZ624" s="63"/>
      <c r="BA624" s="63"/>
      <c r="BB624" s="63"/>
      <c r="BC624" s="63"/>
      <c r="BD624" s="63"/>
      <c r="BE624" s="63"/>
      <c r="BF624" s="63"/>
      <c r="BG624" s="63"/>
      <c r="BH624" s="63"/>
      <c r="BI624" s="63"/>
    </row>
    <row r="625">
      <c r="B625" s="113"/>
      <c r="C625" s="113"/>
      <c r="AH625" s="63"/>
      <c r="AI625" s="63"/>
      <c r="AJ625" s="63"/>
      <c r="AK625" s="63"/>
      <c r="AL625" s="63"/>
      <c r="AM625" s="63"/>
      <c r="AN625" s="63"/>
      <c r="AO625" s="63"/>
      <c r="AP625" s="63"/>
      <c r="AQ625" s="63"/>
      <c r="AR625" s="63"/>
      <c r="AS625" s="63"/>
      <c r="AT625" s="63"/>
      <c r="AU625" s="63"/>
      <c r="AV625" s="63"/>
      <c r="AW625" s="63"/>
      <c r="AX625" s="63"/>
      <c r="AY625" s="63"/>
      <c r="AZ625" s="63"/>
      <c r="BA625" s="63"/>
      <c r="BB625" s="63"/>
      <c r="BC625" s="63"/>
      <c r="BD625" s="63"/>
      <c r="BE625" s="63"/>
      <c r="BF625" s="63"/>
      <c r="BG625" s="63"/>
      <c r="BH625" s="63"/>
      <c r="BI625" s="63"/>
    </row>
    <row r="626">
      <c r="B626" s="113"/>
      <c r="C626" s="113"/>
      <c r="AH626" s="63"/>
      <c r="AI626" s="63"/>
      <c r="AJ626" s="63"/>
      <c r="AK626" s="63"/>
      <c r="AL626" s="63"/>
      <c r="AM626" s="63"/>
      <c r="AN626" s="63"/>
      <c r="AO626" s="63"/>
      <c r="AP626" s="63"/>
      <c r="AQ626" s="63"/>
      <c r="AR626" s="63"/>
      <c r="AS626" s="63"/>
      <c r="AT626" s="63"/>
      <c r="AU626" s="63"/>
      <c r="AV626" s="63"/>
      <c r="AW626" s="63"/>
      <c r="AX626" s="63"/>
      <c r="AY626" s="63"/>
      <c r="AZ626" s="63"/>
      <c r="BA626" s="63"/>
      <c r="BB626" s="63"/>
      <c r="BC626" s="63"/>
      <c r="BD626" s="63"/>
      <c r="BE626" s="63"/>
      <c r="BF626" s="63"/>
      <c r="BG626" s="63"/>
      <c r="BH626" s="63"/>
      <c r="BI626" s="63"/>
    </row>
    <row r="627">
      <c r="B627" s="113"/>
      <c r="C627" s="113"/>
      <c r="AH627" s="63"/>
      <c r="AI627" s="63"/>
      <c r="AJ627" s="63"/>
      <c r="AK627" s="63"/>
      <c r="AL627" s="63"/>
      <c r="AM627" s="63"/>
      <c r="AN627" s="63"/>
      <c r="AO627" s="63"/>
      <c r="AP627" s="63"/>
      <c r="AQ627" s="63"/>
      <c r="AR627" s="63"/>
      <c r="AS627" s="63"/>
      <c r="AT627" s="63"/>
      <c r="AU627" s="63"/>
      <c r="AV627" s="63"/>
      <c r="AW627" s="63"/>
      <c r="AX627" s="63"/>
      <c r="AY627" s="63"/>
      <c r="AZ627" s="63"/>
      <c r="BA627" s="63"/>
      <c r="BB627" s="63"/>
      <c r="BC627" s="63"/>
      <c r="BD627" s="63"/>
      <c r="BE627" s="63"/>
      <c r="BF627" s="63"/>
      <c r="BG627" s="63"/>
      <c r="BH627" s="63"/>
      <c r="BI627" s="63"/>
    </row>
    <row r="628">
      <c r="B628" s="113"/>
      <c r="C628" s="113"/>
      <c r="AH628" s="63"/>
      <c r="AI628" s="63"/>
      <c r="AJ628" s="63"/>
      <c r="AK628" s="63"/>
      <c r="AL628" s="63"/>
      <c r="AM628" s="63"/>
      <c r="AN628" s="63"/>
      <c r="AO628" s="63"/>
      <c r="AP628" s="63"/>
      <c r="AQ628" s="63"/>
      <c r="AR628" s="63"/>
      <c r="AS628" s="63"/>
      <c r="AT628" s="63"/>
      <c r="AU628" s="63"/>
      <c r="AV628" s="63"/>
      <c r="AW628" s="63"/>
      <c r="AX628" s="63"/>
      <c r="AY628" s="63"/>
      <c r="AZ628" s="63"/>
      <c r="BA628" s="63"/>
      <c r="BB628" s="63"/>
      <c r="BC628" s="63"/>
      <c r="BD628" s="63"/>
      <c r="BE628" s="63"/>
      <c r="BF628" s="63"/>
      <c r="BG628" s="63"/>
      <c r="BH628" s="63"/>
      <c r="BI628" s="63"/>
    </row>
    <row r="629">
      <c r="B629" s="113"/>
      <c r="C629" s="113"/>
      <c r="AH629" s="63"/>
      <c r="AI629" s="63"/>
      <c r="AJ629" s="63"/>
      <c r="AK629" s="63"/>
      <c r="AL629" s="63"/>
      <c r="AM629" s="63"/>
      <c r="AN629" s="63"/>
      <c r="AO629" s="63"/>
      <c r="AP629" s="63"/>
      <c r="AQ629" s="63"/>
      <c r="AR629" s="63"/>
      <c r="AS629" s="63"/>
      <c r="AT629" s="63"/>
      <c r="AU629" s="63"/>
      <c r="AV629" s="63"/>
      <c r="AW629" s="63"/>
      <c r="AX629" s="63"/>
      <c r="AY629" s="63"/>
      <c r="AZ629" s="63"/>
      <c r="BA629" s="63"/>
      <c r="BB629" s="63"/>
      <c r="BC629" s="63"/>
      <c r="BD629" s="63"/>
      <c r="BE629" s="63"/>
      <c r="BF629" s="63"/>
      <c r="BG629" s="63"/>
      <c r="BH629" s="63"/>
      <c r="BI629" s="63"/>
    </row>
    <row r="630">
      <c r="B630" s="113"/>
      <c r="C630" s="113"/>
      <c r="AH630" s="63"/>
      <c r="AI630" s="63"/>
      <c r="AJ630" s="63"/>
      <c r="AK630" s="63"/>
      <c r="AL630" s="63"/>
      <c r="AM630" s="63"/>
      <c r="AN630" s="63"/>
      <c r="AO630" s="63"/>
      <c r="AP630" s="63"/>
      <c r="AQ630" s="63"/>
      <c r="AR630" s="63"/>
      <c r="AS630" s="63"/>
      <c r="AT630" s="63"/>
      <c r="AU630" s="63"/>
      <c r="AV630" s="63"/>
      <c r="AW630" s="63"/>
      <c r="AX630" s="63"/>
      <c r="AY630" s="63"/>
      <c r="AZ630" s="63"/>
      <c r="BA630" s="63"/>
      <c r="BB630" s="63"/>
      <c r="BC630" s="63"/>
      <c r="BD630" s="63"/>
      <c r="BE630" s="63"/>
      <c r="BF630" s="63"/>
      <c r="BG630" s="63"/>
      <c r="BH630" s="63"/>
      <c r="BI630" s="63"/>
    </row>
    <row r="631">
      <c r="B631" s="113"/>
      <c r="C631" s="113"/>
      <c r="AH631" s="63"/>
      <c r="AI631" s="63"/>
      <c r="AJ631" s="63"/>
      <c r="AK631" s="63"/>
      <c r="AL631" s="63"/>
      <c r="AM631" s="63"/>
      <c r="AN631" s="63"/>
      <c r="AO631" s="63"/>
      <c r="AP631" s="63"/>
      <c r="AQ631" s="63"/>
      <c r="AR631" s="63"/>
      <c r="AS631" s="63"/>
      <c r="AT631" s="63"/>
      <c r="AU631" s="63"/>
      <c r="AV631" s="63"/>
      <c r="AW631" s="63"/>
      <c r="AX631" s="63"/>
      <c r="AY631" s="63"/>
      <c r="AZ631" s="63"/>
      <c r="BA631" s="63"/>
      <c r="BB631" s="63"/>
      <c r="BC631" s="63"/>
      <c r="BD631" s="63"/>
      <c r="BE631" s="63"/>
      <c r="BF631" s="63"/>
      <c r="BG631" s="63"/>
      <c r="BH631" s="63"/>
      <c r="BI631" s="63"/>
    </row>
    <row r="632">
      <c r="B632" s="113"/>
      <c r="C632" s="113"/>
      <c r="AH632" s="63"/>
      <c r="AI632" s="63"/>
      <c r="AJ632" s="63"/>
      <c r="AK632" s="63"/>
      <c r="AL632" s="63"/>
      <c r="AM632" s="63"/>
      <c r="AN632" s="63"/>
      <c r="AO632" s="63"/>
      <c r="AP632" s="63"/>
      <c r="AQ632" s="63"/>
      <c r="AR632" s="63"/>
      <c r="AS632" s="63"/>
      <c r="AT632" s="63"/>
      <c r="AU632" s="63"/>
      <c r="AV632" s="63"/>
      <c r="AW632" s="63"/>
      <c r="AX632" s="63"/>
      <c r="AY632" s="63"/>
      <c r="AZ632" s="63"/>
      <c r="BA632" s="63"/>
      <c r="BB632" s="63"/>
      <c r="BC632" s="63"/>
      <c r="BD632" s="63"/>
      <c r="BE632" s="63"/>
      <c r="BF632" s="63"/>
      <c r="BG632" s="63"/>
      <c r="BH632" s="63"/>
      <c r="BI632" s="63"/>
    </row>
    <row r="633">
      <c r="B633" s="113"/>
      <c r="C633" s="11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/>
      <c r="AR633" s="63"/>
      <c r="AS633" s="63"/>
      <c r="AT633" s="63"/>
      <c r="AU633" s="63"/>
      <c r="AV633" s="63"/>
      <c r="AW633" s="63"/>
      <c r="AX633" s="63"/>
      <c r="AY633" s="63"/>
      <c r="AZ633" s="63"/>
      <c r="BA633" s="63"/>
      <c r="BB633" s="63"/>
      <c r="BC633" s="63"/>
      <c r="BD633" s="63"/>
      <c r="BE633" s="63"/>
      <c r="BF633" s="63"/>
      <c r="BG633" s="63"/>
      <c r="BH633" s="63"/>
      <c r="BI633" s="63"/>
    </row>
    <row r="634">
      <c r="B634" s="113"/>
      <c r="C634" s="11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R634" s="63"/>
      <c r="AS634" s="63"/>
      <c r="AT634" s="63"/>
      <c r="AU634" s="63"/>
      <c r="AV634" s="63"/>
      <c r="AW634" s="63"/>
      <c r="AX634" s="63"/>
      <c r="AY634" s="63"/>
      <c r="AZ634" s="63"/>
      <c r="BA634" s="63"/>
      <c r="BB634" s="63"/>
      <c r="BC634" s="63"/>
      <c r="BD634" s="63"/>
      <c r="BE634" s="63"/>
      <c r="BF634" s="63"/>
      <c r="BG634" s="63"/>
      <c r="BH634" s="63"/>
      <c r="BI634" s="63"/>
    </row>
    <row r="635">
      <c r="B635" s="113"/>
      <c r="C635" s="113"/>
      <c r="AH635" s="63"/>
      <c r="AI635" s="63"/>
      <c r="AJ635" s="63"/>
      <c r="AK635" s="63"/>
      <c r="AL635" s="63"/>
      <c r="AM635" s="63"/>
      <c r="AN635" s="63"/>
      <c r="AO635" s="63"/>
      <c r="AP635" s="63"/>
      <c r="AQ635" s="63"/>
      <c r="AR635" s="63"/>
      <c r="AS635" s="63"/>
      <c r="AT635" s="63"/>
      <c r="AU635" s="63"/>
      <c r="AV635" s="63"/>
      <c r="AW635" s="63"/>
      <c r="AX635" s="63"/>
      <c r="AY635" s="63"/>
      <c r="AZ635" s="63"/>
      <c r="BA635" s="63"/>
      <c r="BB635" s="63"/>
      <c r="BC635" s="63"/>
      <c r="BD635" s="63"/>
      <c r="BE635" s="63"/>
      <c r="BF635" s="63"/>
      <c r="BG635" s="63"/>
      <c r="BH635" s="63"/>
      <c r="BI635" s="63"/>
    </row>
    <row r="636">
      <c r="B636" s="113"/>
      <c r="C636" s="113"/>
      <c r="AH636" s="63"/>
      <c r="AI636" s="63"/>
      <c r="AJ636" s="63"/>
      <c r="AK636" s="63"/>
      <c r="AL636" s="63"/>
      <c r="AM636" s="63"/>
      <c r="AN636" s="63"/>
      <c r="AO636" s="63"/>
      <c r="AP636" s="63"/>
      <c r="AQ636" s="63"/>
      <c r="AR636" s="63"/>
      <c r="AS636" s="63"/>
      <c r="AT636" s="63"/>
      <c r="AU636" s="63"/>
      <c r="AV636" s="63"/>
      <c r="AW636" s="63"/>
      <c r="AX636" s="63"/>
      <c r="AY636" s="63"/>
      <c r="AZ636" s="63"/>
      <c r="BA636" s="63"/>
      <c r="BB636" s="63"/>
      <c r="BC636" s="63"/>
      <c r="BD636" s="63"/>
      <c r="BE636" s="63"/>
      <c r="BF636" s="63"/>
      <c r="BG636" s="63"/>
      <c r="BH636" s="63"/>
      <c r="BI636" s="63"/>
    </row>
    <row r="637">
      <c r="B637" s="113"/>
      <c r="C637" s="113"/>
      <c r="AH637" s="63"/>
      <c r="AI637" s="63"/>
      <c r="AJ637" s="63"/>
      <c r="AK637" s="63"/>
      <c r="AL637" s="63"/>
      <c r="AM637" s="63"/>
      <c r="AN637" s="63"/>
      <c r="AO637" s="63"/>
      <c r="AP637" s="63"/>
      <c r="AQ637" s="63"/>
      <c r="AR637" s="63"/>
      <c r="AS637" s="63"/>
      <c r="AT637" s="63"/>
      <c r="AU637" s="63"/>
      <c r="AV637" s="63"/>
      <c r="AW637" s="63"/>
      <c r="AX637" s="63"/>
      <c r="AY637" s="63"/>
      <c r="AZ637" s="63"/>
      <c r="BA637" s="63"/>
      <c r="BB637" s="63"/>
      <c r="BC637" s="63"/>
      <c r="BD637" s="63"/>
      <c r="BE637" s="63"/>
      <c r="BF637" s="63"/>
      <c r="BG637" s="63"/>
      <c r="BH637" s="63"/>
      <c r="BI637" s="63"/>
    </row>
    <row r="638">
      <c r="B638" s="113"/>
      <c r="C638" s="113"/>
      <c r="AH638" s="63"/>
      <c r="AI638" s="63"/>
      <c r="AJ638" s="63"/>
      <c r="AK638" s="63"/>
      <c r="AL638" s="63"/>
      <c r="AM638" s="63"/>
      <c r="AN638" s="63"/>
      <c r="AO638" s="63"/>
      <c r="AP638" s="63"/>
      <c r="AQ638" s="63"/>
      <c r="AR638" s="63"/>
      <c r="AS638" s="63"/>
      <c r="AT638" s="63"/>
      <c r="AU638" s="63"/>
      <c r="AV638" s="63"/>
      <c r="AW638" s="63"/>
      <c r="AX638" s="63"/>
      <c r="AY638" s="63"/>
      <c r="AZ638" s="63"/>
      <c r="BA638" s="63"/>
      <c r="BB638" s="63"/>
      <c r="BC638" s="63"/>
      <c r="BD638" s="63"/>
      <c r="BE638" s="63"/>
      <c r="BF638" s="63"/>
      <c r="BG638" s="63"/>
      <c r="BH638" s="63"/>
      <c r="BI638" s="63"/>
    </row>
    <row r="639">
      <c r="B639" s="113"/>
      <c r="C639" s="113"/>
      <c r="AH639" s="63"/>
      <c r="AI639" s="63"/>
      <c r="AJ639" s="63"/>
      <c r="AK639" s="63"/>
      <c r="AL639" s="63"/>
      <c r="AM639" s="63"/>
      <c r="AN639" s="63"/>
      <c r="AO639" s="63"/>
      <c r="AP639" s="63"/>
      <c r="AQ639" s="63"/>
      <c r="AR639" s="63"/>
      <c r="AS639" s="63"/>
      <c r="AT639" s="63"/>
      <c r="AU639" s="63"/>
      <c r="AV639" s="63"/>
      <c r="AW639" s="63"/>
      <c r="AX639" s="63"/>
      <c r="AY639" s="63"/>
      <c r="AZ639" s="63"/>
      <c r="BA639" s="63"/>
      <c r="BB639" s="63"/>
      <c r="BC639" s="63"/>
      <c r="BD639" s="63"/>
      <c r="BE639" s="63"/>
      <c r="BF639" s="63"/>
      <c r="BG639" s="63"/>
      <c r="BH639" s="63"/>
      <c r="BI639" s="63"/>
    </row>
    <row r="640">
      <c r="B640" s="113"/>
      <c r="C640" s="113"/>
      <c r="AH640" s="63"/>
      <c r="AI640" s="63"/>
      <c r="AJ640" s="63"/>
      <c r="AK640" s="63"/>
      <c r="AL640" s="63"/>
      <c r="AM640" s="63"/>
      <c r="AN640" s="63"/>
      <c r="AO640" s="63"/>
      <c r="AP640" s="63"/>
      <c r="AQ640" s="63"/>
      <c r="AR640" s="63"/>
      <c r="AS640" s="63"/>
      <c r="AT640" s="63"/>
      <c r="AU640" s="63"/>
      <c r="AV640" s="63"/>
      <c r="AW640" s="63"/>
      <c r="AX640" s="63"/>
      <c r="AY640" s="63"/>
      <c r="AZ640" s="63"/>
      <c r="BA640" s="63"/>
      <c r="BB640" s="63"/>
      <c r="BC640" s="63"/>
      <c r="BD640" s="63"/>
      <c r="BE640" s="63"/>
      <c r="BF640" s="63"/>
      <c r="BG640" s="63"/>
      <c r="BH640" s="63"/>
      <c r="BI640" s="63"/>
    </row>
    <row r="641">
      <c r="B641" s="113"/>
      <c r="C641" s="113"/>
      <c r="AH641" s="63"/>
      <c r="AI641" s="63"/>
      <c r="AJ641" s="63"/>
      <c r="AK641" s="63"/>
      <c r="AL641" s="63"/>
      <c r="AM641" s="63"/>
      <c r="AN641" s="63"/>
      <c r="AO641" s="63"/>
      <c r="AP641" s="63"/>
      <c r="AQ641" s="63"/>
      <c r="AR641" s="63"/>
      <c r="AS641" s="63"/>
      <c r="AT641" s="63"/>
      <c r="AU641" s="63"/>
      <c r="AV641" s="63"/>
      <c r="AW641" s="63"/>
      <c r="AX641" s="63"/>
      <c r="AY641" s="63"/>
      <c r="AZ641" s="63"/>
      <c r="BA641" s="63"/>
      <c r="BB641" s="63"/>
      <c r="BC641" s="63"/>
      <c r="BD641" s="63"/>
      <c r="BE641" s="63"/>
      <c r="BF641" s="63"/>
      <c r="BG641" s="63"/>
      <c r="BH641" s="63"/>
      <c r="BI641" s="63"/>
    </row>
    <row r="642">
      <c r="B642" s="113"/>
      <c r="C642" s="113"/>
      <c r="AH642" s="63"/>
      <c r="AI642" s="63"/>
      <c r="AJ642" s="63"/>
      <c r="AK642" s="63"/>
      <c r="AL642" s="63"/>
      <c r="AM642" s="63"/>
      <c r="AN642" s="63"/>
      <c r="AO642" s="63"/>
      <c r="AP642" s="63"/>
      <c r="AQ642" s="63"/>
      <c r="AR642" s="63"/>
      <c r="AS642" s="63"/>
      <c r="AT642" s="63"/>
      <c r="AU642" s="63"/>
      <c r="AV642" s="63"/>
      <c r="AW642" s="63"/>
      <c r="AX642" s="63"/>
      <c r="AY642" s="63"/>
      <c r="AZ642" s="63"/>
      <c r="BA642" s="63"/>
      <c r="BB642" s="63"/>
      <c r="BC642" s="63"/>
      <c r="BD642" s="63"/>
      <c r="BE642" s="63"/>
      <c r="BF642" s="63"/>
      <c r="BG642" s="63"/>
      <c r="BH642" s="63"/>
      <c r="BI642" s="63"/>
    </row>
    <row r="643">
      <c r="B643" s="113"/>
      <c r="C643" s="113"/>
      <c r="AH643" s="63"/>
      <c r="AI643" s="63"/>
      <c r="AJ643" s="63"/>
      <c r="AK643" s="63"/>
      <c r="AL643" s="63"/>
      <c r="AM643" s="63"/>
      <c r="AN643" s="63"/>
      <c r="AO643" s="63"/>
      <c r="AP643" s="63"/>
      <c r="AQ643" s="63"/>
      <c r="AR643" s="63"/>
      <c r="AS643" s="63"/>
      <c r="AT643" s="63"/>
      <c r="AU643" s="63"/>
      <c r="AV643" s="63"/>
      <c r="AW643" s="63"/>
      <c r="AX643" s="63"/>
      <c r="AY643" s="63"/>
      <c r="AZ643" s="63"/>
      <c r="BA643" s="63"/>
      <c r="BB643" s="63"/>
      <c r="BC643" s="63"/>
      <c r="BD643" s="63"/>
      <c r="BE643" s="63"/>
      <c r="BF643" s="63"/>
      <c r="BG643" s="63"/>
      <c r="BH643" s="63"/>
      <c r="BI643" s="63"/>
    </row>
    <row r="644">
      <c r="B644" s="113"/>
      <c r="C644" s="113"/>
      <c r="AH644" s="63"/>
      <c r="AI644" s="63"/>
      <c r="AJ644" s="63"/>
      <c r="AK644" s="63"/>
      <c r="AL644" s="63"/>
      <c r="AM644" s="63"/>
      <c r="AN644" s="63"/>
      <c r="AO644" s="63"/>
      <c r="AP644" s="63"/>
      <c r="AQ644" s="63"/>
      <c r="AR644" s="63"/>
      <c r="AS644" s="63"/>
      <c r="AT644" s="63"/>
      <c r="AU644" s="63"/>
      <c r="AV644" s="63"/>
      <c r="AW644" s="63"/>
      <c r="AX644" s="63"/>
      <c r="AY644" s="63"/>
      <c r="AZ644" s="63"/>
      <c r="BA644" s="63"/>
      <c r="BB644" s="63"/>
      <c r="BC644" s="63"/>
      <c r="BD644" s="63"/>
      <c r="BE644" s="63"/>
      <c r="BF644" s="63"/>
      <c r="BG644" s="63"/>
      <c r="BH644" s="63"/>
      <c r="BI644" s="63"/>
    </row>
    <row r="645">
      <c r="B645" s="113"/>
      <c r="C645" s="113"/>
      <c r="AH645" s="63"/>
      <c r="AI645" s="63"/>
      <c r="AJ645" s="63"/>
      <c r="AK645" s="63"/>
      <c r="AL645" s="63"/>
      <c r="AM645" s="63"/>
      <c r="AN645" s="63"/>
      <c r="AO645" s="63"/>
      <c r="AP645" s="63"/>
      <c r="AQ645" s="63"/>
      <c r="AR645" s="63"/>
      <c r="AS645" s="63"/>
      <c r="AT645" s="63"/>
      <c r="AU645" s="63"/>
      <c r="AV645" s="63"/>
      <c r="AW645" s="63"/>
      <c r="AX645" s="63"/>
      <c r="AY645" s="63"/>
      <c r="AZ645" s="63"/>
      <c r="BA645" s="63"/>
      <c r="BB645" s="63"/>
      <c r="BC645" s="63"/>
      <c r="BD645" s="63"/>
      <c r="BE645" s="63"/>
      <c r="BF645" s="63"/>
      <c r="BG645" s="63"/>
      <c r="BH645" s="63"/>
      <c r="BI645" s="63"/>
    </row>
    <row r="646">
      <c r="B646" s="113"/>
      <c r="C646" s="113"/>
      <c r="AH646" s="63"/>
      <c r="AI646" s="63"/>
      <c r="AJ646" s="63"/>
      <c r="AK646" s="63"/>
      <c r="AL646" s="63"/>
      <c r="AM646" s="63"/>
      <c r="AN646" s="63"/>
      <c r="AO646" s="63"/>
      <c r="AP646" s="63"/>
      <c r="AQ646" s="63"/>
      <c r="AR646" s="63"/>
      <c r="AS646" s="63"/>
      <c r="AT646" s="63"/>
      <c r="AU646" s="63"/>
      <c r="AV646" s="63"/>
      <c r="AW646" s="63"/>
      <c r="AX646" s="63"/>
      <c r="AY646" s="63"/>
      <c r="AZ646" s="63"/>
      <c r="BA646" s="63"/>
      <c r="BB646" s="63"/>
      <c r="BC646" s="63"/>
      <c r="BD646" s="63"/>
      <c r="BE646" s="63"/>
      <c r="BF646" s="63"/>
      <c r="BG646" s="63"/>
      <c r="BH646" s="63"/>
      <c r="BI646" s="63"/>
    </row>
    <row r="647">
      <c r="B647" s="113"/>
      <c r="C647" s="113"/>
      <c r="AH647" s="63"/>
      <c r="AI647" s="63"/>
      <c r="AJ647" s="63"/>
      <c r="AK647" s="63"/>
      <c r="AL647" s="63"/>
      <c r="AM647" s="63"/>
      <c r="AN647" s="63"/>
      <c r="AO647" s="63"/>
      <c r="AP647" s="63"/>
      <c r="AQ647" s="63"/>
      <c r="AR647" s="63"/>
      <c r="AS647" s="63"/>
      <c r="AT647" s="63"/>
      <c r="AU647" s="63"/>
      <c r="AV647" s="63"/>
      <c r="AW647" s="63"/>
      <c r="AX647" s="63"/>
      <c r="AY647" s="63"/>
      <c r="AZ647" s="63"/>
      <c r="BA647" s="63"/>
      <c r="BB647" s="63"/>
      <c r="BC647" s="63"/>
      <c r="BD647" s="63"/>
      <c r="BE647" s="63"/>
      <c r="BF647" s="63"/>
      <c r="BG647" s="63"/>
      <c r="BH647" s="63"/>
      <c r="BI647" s="63"/>
    </row>
    <row r="648">
      <c r="B648" s="113"/>
      <c r="C648" s="113"/>
      <c r="AH648" s="63"/>
      <c r="AI648" s="63"/>
      <c r="AJ648" s="63"/>
      <c r="AK648" s="63"/>
      <c r="AL648" s="63"/>
      <c r="AM648" s="63"/>
      <c r="AN648" s="63"/>
      <c r="AO648" s="63"/>
      <c r="AP648" s="63"/>
      <c r="AQ648" s="63"/>
      <c r="AR648" s="63"/>
      <c r="AS648" s="63"/>
      <c r="AT648" s="63"/>
      <c r="AU648" s="63"/>
      <c r="AV648" s="63"/>
      <c r="AW648" s="63"/>
      <c r="AX648" s="63"/>
      <c r="AY648" s="63"/>
      <c r="AZ648" s="63"/>
      <c r="BA648" s="63"/>
      <c r="BB648" s="63"/>
      <c r="BC648" s="63"/>
      <c r="BD648" s="63"/>
      <c r="BE648" s="63"/>
      <c r="BF648" s="63"/>
      <c r="BG648" s="63"/>
      <c r="BH648" s="63"/>
      <c r="BI648" s="63"/>
    </row>
    <row r="649">
      <c r="B649" s="113"/>
      <c r="C649" s="113"/>
      <c r="AH649" s="63"/>
      <c r="AI649" s="63"/>
      <c r="AJ649" s="63"/>
      <c r="AK649" s="63"/>
      <c r="AL649" s="63"/>
      <c r="AM649" s="63"/>
      <c r="AN649" s="63"/>
      <c r="AO649" s="63"/>
      <c r="AP649" s="63"/>
      <c r="AQ649" s="63"/>
      <c r="AR649" s="63"/>
      <c r="AS649" s="63"/>
      <c r="AT649" s="63"/>
      <c r="AU649" s="63"/>
      <c r="AV649" s="63"/>
      <c r="AW649" s="63"/>
      <c r="AX649" s="63"/>
      <c r="AY649" s="63"/>
      <c r="AZ649" s="63"/>
      <c r="BA649" s="63"/>
      <c r="BB649" s="63"/>
      <c r="BC649" s="63"/>
      <c r="BD649" s="63"/>
      <c r="BE649" s="63"/>
      <c r="BF649" s="63"/>
      <c r="BG649" s="63"/>
      <c r="BH649" s="63"/>
      <c r="BI649" s="63"/>
    </row>
    <row r="650">
      <c r="B650" s="113"/>
      <c r="C650" s="113"/>
      <c r="AH650" s="63"/>
      <c r="AI650" s="63"/>
      <c r="AJ650" s="63"/>
      <c r="AK650" s="63"/>
      <c r="AL650" s="63"/>
      <c r="AM650" s="63"/>
      <c r="AN650" s="63"/>
      <c r="AO650" s="63"/>
      <c r="AP650" s="63"/>
      <c r="AQ650" s="63"/>
      <c r="AR650" s="63"/>
      <c r="AS650" s="63"/>
      <c r="AT650" s="63"/>
      <c r="AU650" s="63"/>
      <c r="AV650" s="63"/>
      <c r="AW650" s="63"/>
      <c r="AX650" s="63"/>
      <c r="AY650" s="63"/>
      <c r="AZ650" s="63"/>
      <c r="BA650" s="63"/>
      <c r="BB650" s="63"/>
      <c r="BC650" s="63"/>
      <c r="BD650" s="63"/>
      <c r="BE650" s="63"/>
      <c r="BF650" s="63"/>
      <c r="BG650" s="63"/>
      <c r="BH650" s="63"/>
      <c r="BI650" s="63"/>
    </row>
    <row r="651">
      <c r="B651" s="113"/>
      <c r="C651" s="113"/>
      <c r="AH651" s="63"/>
      <c r="AI651" s="63"/>
      <c r="AJ651" s="63"/>
      <c r="AK651" s="63"/>
      <c r="AL651" s="63"/>
      <c r="AM651" s="63"/>
      <c r="AN651" s="63"/>
      <c r="AO651" s="63"/>
      <c r="AP651" s="63"/>
      <c r="AQ651" s="63"/>
      <c r="AR651" s="63"/>
      <c r="AS651" s="63"/>
      <c r="AT651" s="63"/>
      <c r="AU651" s="63"/>
      <c r="AV651" s="63"/>
      <c r="AW651" s="63"/>
      <c r="AX651" s="63"/>
      <c r="AY651" s="63"/>
      <c r="AZ651" s="63"/>
      <c r="BA651" s="63"/>
      <c r="BB651" s="63"/>
      <c r="BC651" s="63"/>
      <c r="BD651" s="63"/>
      <c r="BE651" s="63"/>
      <c r="BF651" s="63"/>
      <c r="BG651" s="63"/>
      <c r="BH651" s="63"/>
      <c r="BI651" s="63"/>
    </row>
    <row r="652">
      <c r="B652" s="113"/>
      <c r="C652" s="113"/>
      <c r="AH652" s="63"/>
      <c r="AI652" s="63"/>
      <c r="AJ652" s="63"/>
      <c r="AK652" s="63"/>
      <c r="AL652" s="63"/>
      <c r="AM652" s="63"/>
      <c r="AN652" s="63"/>
      <c r="AO652" s="63"/>
      <c r="AP652" s="63"/>
      <c r="AQ652" s="63"/>
      <c r="AR652" s="63"/>
      <c r="AS652" s="63"/>
      <c r="AT652" s="63"/>
      <c r="AU652" s="63"/>
      <c r="AV652" s="63"/>
      <c r="AW652" s="63"/>
      <c r="AX652" s="63"/>
      <c r="AY652" s="63"/>
      <c r="AZ652" s="63"/>
      <c r="BA652" s="63"/>
      <c r="BB652" s="63"/>
      <c r="BC652" s="63"/>
      <c r="BD652" s="63"/>
      <c r="BE652" s="63"/>
      <c r="BF652" s="63"/>
      <c r="BG652" s="63"/>
      <c r="BH652" s="63"/>
      <c r="BI652" s="63"/>
    </row>
    <row r="653">
      <c r="B653" s="113"/>
      <c r="C653" s="113"/>
      <c r="AH653" s="63"/>
      <c r="AI653" s="63"/>
      <c r="AJ653" s="63"/>
      <c r="AK653" s="63"/>
      <c r="AL653" s="63"/>
      <c r="AM653" s="63"/>
      <c r="AN653" s="63"/>
      <c r="AO653" s="63"/>
      <c r="AP653" s="63"/>
      <c r="AQ653" s="63"/>
      <c r="AR653" s="63"/>
      <c r="AS653" s="63"/>
      <c r="AT653" s="63"/>
      <c r="AU653" s="63"/>
      <c r="AV653" s="63"/>
      <c r="AW653" s="63"/>
      <c r="AX653" s="63"/>
      <c r="AY653" s="63"/>
      <c r="AZ653" s="63"/>
      <c r="BA653" s="63"/>
      <c r="BB653" s="63"/>
      <c r="BC653" s="63"/>
      <c r="BD653" s="63"/>
      <c r="BE653" s="63"/>
      <c r="BF653" s="63"/>
      <c r="BG653" s="63"/>
      <c r="BH653" s="63"/>
      <c r="BI653" s="63"/>
    </row>
    <row r="654">
      <c r="B654" s="113"/>
      <c r="C654" s="113"/>
      <c r="AH654" s="63"/>
      <c r="AI654" s="63"/>
      <c r="AJ654" s="63"/>
      <c r="AK654" s="63"/>
      <c r="AL654" s="63"/>
      <c r="AM654" s="63"/>
      <c r="AN654" s="63"/>
      <c r="AO654" s="63"/>
      <c r="AP654" s="63"/>
      <c r="AQ654" s="63"/>
      <c r="AR654" s="63"/>
      <c r="AS654" s="63"/>
      <c r="AT654" s="63"/>
      <c r="AU654" s="63"/>
      <c r="AV654" s="63"/>
      <c r="AW654" s="63"/>
      <c r="AX654" s="63"/>
      <c r="AY654" s="63"/>
      <c r="AZ654" s="63"/>
      <c r="BA654" s="63"/>
      <c r="BB654" s="63"/>
      <c r="BC654" s="63"/>
      <c r="BD654" s="63"/>
      <c r="BE654" s="63"/>
      <c r="BF654" s="63"/>
      <c r="BG654" s="63"/>
      <c r="BH654" s="63"/>
      <c r="BI654" s="63"/>
    </row>
    <row r="655">
      <c r="B655" s="113"/>
      <c r="C655" s="113"/>
      <c r="AH655" s="63"/>
      <c r="AI655" s="63"/>
      <c r="AJ655" s="63"/>
      <c r="AK655" s="63"/>
      <c r="AL655" s="63"/>
      <c r="AM655" s="63"/>
      <c r="AN655" s="63"/>
      <c r="AO655" s="63"/>
      <c r="AP655" s="63"/>
      <c r="AQ655" s="63"/>
      <c r="AR655" s="63"/>
      <c r="AS655" s="63"/>
      <c r="AT655" s="63"/>
      <c r="AU655" s="63"/>
      <c r="AV655" s="63"/>
      <c r="AW655" s="63"/>
      <c r="AX655" s="63"/>
      <c r="AY655" s="63"/>
      <c r="AZ655" s="63"/>
      <c r="BA655" s="63"/>
      <c r="BB655" s="63"/>
      <c r="BC655" s="63"/>
      <c r="BD655" s="63"/>
      <c r="BE655" s="63"/>
      <c r="BF655" s="63"/>
      <c r="BG655" s="63"/>
      <c r="BH655" s="63"/>
      <c r="BI655" s="63"/>
    </row>
    <row r="656">
      <c r="B656" s="113"/>
      <c r="C656" s="113"/>
      <c r="AH656" s="63"/>
      <c r="AI656" s="63"/>
      <c r="AJ656" s="63"/>
      <c r="AK656" s="63"/>
      <c r="AL656" s="63"/>
      <c r="AM656" s="63"/>
      <c r="AN656" s="63"/>
      <c r="AO656" s="63"/>
      <c r="AP656" s="63"/>
      <c r="AQ656" s="63"/>
      <c r="AR656" s="63"/>
      <c r="AS656" s="63"/>
      <c r="AT656" s="63"/>
      <c r="AU656" s="63"/>
      <c r="AV656" s="63"/>
      <c r="AW656" s="63"/>
      <c r="AX656" s="63"/>
      <c r="AY656" s="63"/>
      <c r="AZ656" s="63"/>
      <c r="BA656" s="63"/>
      <c r="BB656" s="63"/>
      <c r="BC656" s="63"/>
      <c r="BD656" s="63"/>
      <c r="BE656" s="63"/>
      <c r="BF656" s="63"/>
      <c r="BG656" s="63"/>
      <c r="BH656" s="63"/>
      <c r="BI656" s="63"/>
    </row>
    <row r="657">
      <c r="B657" s="113"/>
      <c r="C657" s="113"/>
      <c r="AH657" s="63"/>
      <c r="AI657" s="63"/>
      <c r="AJ657" s="63"/>
      <c r="AK657" s="63"/>
      <c r="AL657" s="63"/>
      <c r="AM657" s="63"/>
      <c r="AN657" s="63"/>
      <c r="AO657" s="63"/>
      <c r="AP657" s="63"/>
      <c r="AQ657" s="63"/>
      <c r="AR657" s="63"/>
      <c r="AS657" s="63"/>
      <c r="AT657" s="63"/>
      <c r="AU657" s="63"/>
      <c r="AV657" s="63"/>
      <c r="AW657" s="63"/>
      <c r="AX657" s="63"/>
      <c r="AY657" s="63"/>
      <c r="AZ657" s="63"/>
      <c r="BA657" s="63"/>
      <c r="BB657" s="63"/>
      <c r="BC657" s="63"/>
      <c r="BD657" s="63"/>
      <c r="BE657" s="63"/>
      <c r="BF657" s="63"/>
      <c r="BG657" s="63"/>
      <c r="BH657" s="63"/>
      <c r="BI657" s="63"/>
    </row>
    <row r="658">
      <c r="B658" s="113"/>
      <c r="C658" s="113"/>
      <c r="AH658" s="63"/>
      <c r="AI658" s="63"/>
      <c r="AJ658" s="63"/>
      <c r="AK658" s="63"/>
      <c r="AL658" s="63"/>
      <c r="AM658" s="63"/>
      <c r="AN658" s="63"/>
      <c r="AO658" s="63"/>
      <c r="AP658" s="63"/>
      <c r="AQ658" s="63"/>
      <c r="AR658" s="63"/>
      <c r="AS658" s="63"/>
      <c r="AT658" s="63"/>
      <c r="AU658" s="63"/>
      <c r="AV658" s="63"/>
      <c r="AW658" s="63"/>
      <c r="AX658" s="63"/>
      <c r="AY658" s="63"/>
      <c r="AZ658" s="63"/>
      <c r="BA658" s="63"/>
      <c r="BB658" s="63"/>
      <c r="BC658" s="63"/>
      <c r="BD658" s="63"/>
      <c r="BE658" s="63"/>
      <c r="BF658" s="63"/>
      <c r="BG658" s="63"/>
      <c r="BH658" s="63"/>
      <c r="BI658" s="63"/>
    </row>
    <row r="659">
      <c r="B659" s="113"/>
      <c r="C659" s="113"/>
      <c r="AH659" s="63"/>
      <c r="AI659" s="63"/>
      <c r="AJ659" s="63"/>
      <c r="AK659" s="63"/>
      <c r="AL659" s="63"/>
      <c r="AM659" s="63"/>
      <c r="AN659" s="63"/>
      <c r="AO659" s="63"/>
      <c r="AP659" s="63"/>
      <c r="AQ659" s="63"/>
      <c r="AR659" s="63"/>
      <c r="AS659" s="63"/>
      <c r="AT659" s="63"/>
      <c r="AU659" s="63"/>
      <c r="AV659" s="63"/>
      <c r="AW659" s="63"/>
      <c r="AX659" s="63"/>
      <c r="AY659" s="63"/>
      <c r="AZ659" s="63"/>
      <c r="BA659" s="63"/>
      <c r="BB659" s="63"/>
      <c r="BC659" s="63"/>
      <c r="BD659" s="63"/>
      <c r="BE659" s="63"/>
      <c r="BF659" s="63"/>
      <c r="BG659" s="63"/>
      <c r="BH659" s="63"/>
      <c r="BI659" s="63"/>
    </row>
    <row r="660">
      <c r="B660" s="113"/>
      <c r="C660" s="113"/>
      <c r="AH660" s="63"/>
      <c r="AI660" s="63"/>
      <c r="AJ660" s="63"/>
      <c r="AK660" s="63"/>
      <c r="AL660" s="63"/>
      <c r="AM660" s="63"/>
      <c r="AN660" s="63"/>
      <c r="AO660" s="63"/>
      <c r="AP660" s="63"/>
      <c r="AQ660" s="63"/>
      <c r="AR660" s="63"/>
      <c r="AS660" s="63"/>
      <c r="AT660" s="63"/>
      <c r="AU660" s="63"/>
      <c r="AV660" s="63"/>
      <c r="AW660" s="63"/>
      <c r="AX660" s="63"/>
      <c r="AY660" s="63"/>
      <c r="AZ660" s="63"/>
      <c r="BA660" s="63"/>
      <c r="BB660" s="63"/>
      <c r="BC660" s="63"/>
      <c r="BD660" s="63"/>
      <c r="BE660" s="63"/>
      <c r="BF660" s="63"/>
      <c r="BG660" s="63"/>
      <c r="BH660" s="63"/>
      <c r="BI660" s="63"/>
    </row>
    <row r="661">
      <c r="B661" s="113"/>
      <c r="C661" s="113"/>
      <c r="AH661" s="63"/>
      <c r="AI661" s="63"/>
      <c r="AJ661" s="63"/>
      <c r="AK661" s="63"/>
      <c r="AL661" s="63"/>
      <c r="AM661" s="63"/>
      <c r="AN661" s="63"/>
      <c r="AO661" s="63"/>
      <c r="AP661" s="63"/>
      <c r="AQ661" s="63"/>
      <c r="AR661" s="63"/>
      <c r="AS661" s="63"/>
      <c r="AT661" s="63"/>
      <c r="AU661" s="63"/>
      <c r="AV661" s="63"/>
      <c r="AW661" s="63"/>
      <c r="AX661" s="63"/>
      <c r="AY661" s="63"/>
      <c r="AZ661" s="63"/>
      <c r="BA661" s="63"/>
      <c r="BB661" s="63"/>
      <c r="BC661" s="63"/>
      <c r="BD661" s="63"/>
      <c r="BE661" s="63"/>
      <c r="BF661" s="63"/>
      <c r="BG661" s="63"/>
      <c r="BH661" s="63"/>
      <c r="BI661" s="63"/>
    </row>
    <row r="662">
      <c r="B662" s="113"/>
      <c r="C662" s="113"/>
      <c r="AH662" s="63"/>
      <c r="AI662" s="63"/>
      <c r="AJ662" s="63"/>
      <c r="AK662" s="63"/>
      <c r="AL662" s="63"/>
      <c r="AM662" s="63"/>
      <c r="AN662" s="63"/>
      <c r="AO662" s="63"/>
      <c r="AP662" s="63"/>
      <c r="AQ662" s="63"/>
      <c r="AR662" s="63"/>
      <c r="AS662" s="63"/>
      <c r="AT662" s="63"/>
      <c r="AU662" s="63"/>
      <c r="AV662" s="63"/>
      <c r="AW662" s="63"/>
      <c r="AX662" s="63"/>
      <c r="AY662" s="63"/>
      <c r="AZ662" s="63"/>
      <c r="BA662" s="63"/>
      <c r="BB662" s="63"/>
      <c r="BC662" s="63"/>
      <c r="BD662" s="63"/>
      <c r="BE662" s="63"/>
      <c r="BF662" s="63"/>
      <c r="BG662" s="63"/>
      <c r="BH662" s="63"/>
      <c r="BI662" s="63"/>
    </row>
    <row r="663">
      <c r="B663" s="113"/>
      <c r="C663" s="113"/>
      <c r="AH663" s="63"/>
      <c r="AI663" s="63"/>
      <c r="AJ663" s="63"/>
      <c r="AK663" s="63"/>
      <c r="AL663" s="63"/>
      <c r="AM663" s="63"/>
      <c r="AN663" s="63"/>
      <c r="AO663" s="63"/>
      <c r="AP663" s="63"/>
      <c r="AQ663" s="63"/>
      <c r="AR663" s="63"/>
      <c r="AS663" s="63"/>
      <c r="AT663" s="63"/>
      <c r="AU663" s="63"/>
      <c r="AV663" s="63"/>
      <c r="AW663" s="63"/>
      <c r="AX663" s="63"/>
      <c r="AY663" s="63"/>
      <c r="AZ663" s="63"/>
      <c r="BA663" s="63"/>
      <c r="BB663" s="63"/>
      <c r="BC663" s="63"/>
      <c r="BD663" s="63"/>
      <c r="BE663" s="63"/>
      <c r="BF663" s="63"/>
      <c r="BG663" s="63"/>
      <c r="BH663" s="63"/>
      <c r="BI663" s="63"/>
    </row>
    <row r="664">
      <c r="B664" s="113"/>
      <c r="C664" s="113"/>
      <c r="AH664" s="63"/>
      <c r="AI664" s="63"/>
      <c r="AJ664" s="63"/>
      <c r="AK664" s="63"/>
      <c r="AL664" s="63"/>
      <c r="AM664" s="63"/>
      <c r="AN664" s="63"/>
      <c r="AO664" s="63"/>
      <c r="AP664" s="63"/>
      <c r="AQ664" s="63"/>
      <c r="AR664" s="63"/>
      <c r="AS664" s="63"/>
      <c r="AT664" s="63"/>
      <c r="AU664" s="63"/>
      <c r="AV664" s="63"/>
      <c r="AW664" s="63"/>
      <c r="AX664" s="63"/>
      <c r="AY664" s="63"/>
      <c r="AZ664" s="63"/>
      <c r="BA664" s="63"/>
      <c r="BB664" s="63"/>
      <c r="BC664" s="63"/>
      <c r="BD664" s="63"/>
      <c r="BE664" s="63"/>
      <c r="BF664" s="63"/>
      <c r="BG664" s="63"/>
      <c r="BH664" s="63"/>
      <c r="BI664" s="63"/>
    </row>
    <row r="665">
      <c r="B665" s="113"/>
      <c r="C665" s="113"/>
      <c r="AH665" s="63"/>
      <c r="AI665" s="63"/>
      <c r="AJ665" s="63"/>
      <c r="AK665" s="63"/>
      <c r="AL665" s="63"/>
      <c r="AM665" s="63"/>
      <c r="AN665" s="63"/>
      <c r="AO665" s="63"/>
      <c r="AP665" s="63"/>
      <c r="AQ665" s="63"/>
      <c r="AR665" s="63"/>
      <c r="AS665" s="63"/>
      <c r="AT665" s="63"/>
      <c r="AU665" s="63"/>
      <c r="AV665" s="63"/>
      <c r="AW665" s="63"/>
      <c r="AX665" s="63"/>
      <c r="AY665" s="63"/>
      <c r="AZ665" s="63"/>
      <c r="BA665" s="63"/>
      <c r="BB665" s="63"/>
      <c r="BC665" s="63"/>
      <c r="BD665" s="63"/>
      <c r="BE665" s="63"/>
      <c r="BF665" s="63"/>
      <c r="BG665" s="63"/>
      <c r="BH665" s="63"/>
      <c r="BI665" s="63"/>
    </row>
    <row r="666">
      <c r="B666" s="113"/>
      <c r="C666" s="113"/>
      <c r="AH666" s="63"/>
      <c r="AI666" s="63"/>
      <c r="AJ666" s="63"/>
      <c r="AK666" s="63"/>
      <c r="AL666" s="63"/>
      <c r="AM666" s="63"/>
      <c r="AN666" s="63"/>
      <c r="AO666" s="63"/>
      <c r="AP666" s="63"/>
      <c r="AQ666" s="63"/>
      <c r="AR666" s="63"/>
      <c r="AS666" s="63"/>
      <c r="AT666" s="63"/>
      <c r="AU666" s="63"/>
      <c r="AV666" s="63"/>
      <c r="AW666" s="63"/>
      <c r="AX666" s="63"/>
      <c r="AY666" s="63"/>
      <c r="AZ666" s="63"/>
      <c r="BA666" s="63"/>
      <c r="BB666" s="63"/>
      <c r="BC666" s="63"/>
      <c r="BD666" s="63"/>
      <c r="BE666" s="63"/>
      <c r="BF666" s="63"/>
      <c r="BG666" s="63"/>
      <c r="BH666" s="63"/>
      <c r="BI666" s="63"/>
    </row>
    <row r="667">
      <c r="B667" s="113"/>
      <c r="C667" s="113"/>
      <c r="AH667" s="63"/>
      <c r="AI667" s="63"/>
      <c r="AJ667" s="63"/>
      <c r="AK667" s="63"/>
      <c r="AL667" s="63"/>
      <c r="AM667" s="63"/>
      <c r="AN667" s="63"/>
      <c r="AO667" s="63"/>
      <c r="AP667" s="63"/>
      <c r="AQ667" s="63"/>
      <c r="AR667" s="63"/>
      <c r="AS667" s="63"/>
      <c r="AT667" s="63"/>
      <c r="AU667" s="63"/>
      <c r="AV667" s="63"/>
      <c r="AW667" s="63"/>
      <c r="AX667" s="63"/>
      <c r="AY667" s="63"/>
      <c r="AZ667" s="63"/>
      <c r="BA667" s="63"/>
      <c r="BB667" s="63"/>
      <c r="BC667" s="63"/>
      <c r="BD667" s="63"/>
      <c r="BE667" s="63"/>
      <c r="BF667" s="63"/>
      <c r="BG667" s="63"/>
      <c r="BH667" s="63"/>
      <c r="BI667" s="63"/>
    </row>
    <row r="668">
      <c r="B668" s="113"/>
      <c r="C668" s="113"/>
      <c r="AH668" s="63"/>
      <c r="AI668" s="63"/>
      <c r="AJ668" s="63"/>
      <c r="AK668" s="63"/>
      <c r="AL668" s="63"/>
      <c r="AM668" s="63"/>
      <c r="AN668" s="63"/>
      <c r="AO668" s="63"/>
      <c r="AP668" s="63"/>
      <c r="AQ668" s="63"/>
      <c r="AR668" s="63"/>
      <c r="AS668" s="63"/>
      <c r="AT668" s="63"/>
      <c r="AU668" s="63"/>
      <c r="AV668" s="63"/>
      <c r="AW668" s="63"/>
      <c r="AX668" s="63"/>
      <c r="AY668" s="63"/>
      <c r="AZ668" s="63"/>
      <c r="BA668" s="63"/>
      <c r="BB668" s="63"/>
      <c r="BC668" s="63"/>
      <c r="BD668" s="63"/>
      <c r="BE668" s="63"/>
      <c r="BF668" s="63"/>
      <c r="BG668" s="63"/>
      <c r="BH668" s="63"/>
      <c r="BI668" s="63"/>
    </row>
    <row r="669">
      <c r="B669" s="113"/>
      <c r="C669" s="113"/>
      <c r="AH669" s="63"/>
      <c r="AI669" s="63"/>
      <c r="AJ669" s="63"/>
      <c r="AK669" s="63"/>
      <c r="AL669" s="63"/>
      <c r="AM669" s="63"/>
      <c r="AN669" s="63"/>
      <c r="AO669" s="63"/>
      <c r="AP669" s="63"/>
      <c r="AQ669" s="63"/>
      <c r="AR669" s="63"/>
      <c r="AS669" s="63"/>
      <c r="AT669" s="63"/>
      <c r="AU669" s="63"/>
      <c r="AV669" s="63"/>
      <c r="AW669" s="63"/>
      <c r="AX669" s="63"/>
      <c r="AY669" s="63"/>
      <c r="AZ669" s="63"/>
      <c r="BA669" s="63"/>
      <c r="BB669" s="63"/>
      <c r="BC669" s="63"/>
      <c r="BD669" s="63"/>
      <c r="BE669" s="63"/>
      <c r="BF669" s="63"/>
      <c r="BG669" s="63"/>
      <c r="BH669" s="63"/>
      <c r="BI669" s="63"/>
    </row>
    <row r="670">
      <c r="B670" s="113"/>
      <c r="C670" s="113"/>
      <c r="AH670" s="63"/>
      <c r="AI670" s="63"/>
      <c r="AJ670" s="63"/>
      <c r="AK670" s="63"/>
      <c r="AL670" s="63"/>
      <c r="AM670" s="63"/>
      <c r="AN670" s="63"/>
      <c r="AO670" s="63"/>
      <c r="AP670" s="63"/>
      <c r="AQ670" s="63"/>
      <c r="AR670" s="63"/>
      <c r="AS670" s="63"/>
      <c r="AT670" s="63"/>
      <c r="AU670" s="63"/>
      <c r="AV670" s="63"/>
      <c r="AW670" s="63"/>
      <c r="AX670" s="63"/>
      <c r="AY670" s="63"/>
      <c r="AZ670" s="63"/>
      <c r="BA670" s="63"/>
      <c r="BB670" s="63"/>
      <c r="BC670" s="63"/>
      <c r="BD670" s="63"/>
      <c r="BE670" s="63"/>
      <c r="BF670" s="63"/>
      <c r="BG670" s="63"/>
      <c r="BH670" s="63"/>
      <c r="BI670" s="63"/>
    </row>
    <row r="671">
      <c r="B671" s="113"/>
      <c r="C671" s="113"/>
      <c r="AH671" s="63"/>
      <c r="AI671" s="63"/>
      <c r="AJ671" s="63"/>
      <c r="AK671" s="63"/>
      <c r="AL671" s="63"/>
      <c r="AM671" s="63"/>
      <c r="AN671" s="63"/>
      <c r="AO671" s="63"/>
      <c r="AP671" s="63"/>
      <c r="AQ671" s="63"/>
      <c r="AR671" s="63"/>
      <c r="AS671" s="63"/>
      <c r="AT671" s="63"/>
      <c r="AU671" s="63"/>
      <c r="AV671" s="63"/>
      <c r="AW671" s="63"/>
      <c r="AX671" s="63"/>
      <c r="AY671" s="63"/>
      <c r="AZ671" s="63"/>
      <c r="BA671" s="63"/>
      <c r="BB671" s="63"/>
      <c r="BC671" s="63"/>
      <c r="BD671" s="63"/>
      <c r="BE671" s="63"/>
      <c r="BF671" s="63"/>
      <c r="BG671" s="63"/>
      <c r="BH671" s="63"/>
      <c r="BI671" s="63"/>
    </row>
    <row r="672">
      <c r="B672" s="113"/>
      <c r="C672" s="113"/>
      <c r="AH672" s="63"/>
      <c r="AI672" s="63"/>
      <c r="AJ672" s="63"/>
      <c r="AK672" s="63"/>
      <c r="AL672" s="63"/>
      <c r="AM672" s="63"/>
      <c r="AN672" s="63"/>
      <c r="AO672" s="63"/>
      <c r="AP672" s="63"/>
      <c r="AQ672" s="63"/>
      <c r="AR672" s="63"/>
      <c r="AS672" s="63"/>
      <c r="AT672" s="63"/>
      <c r="AU672" s="63"/>
      <c r="AV672" s="63"/>
      <c r="AW672" s="63"/>
      <c r="AX672" s="63"/>
      <c r="AY672" s="63"/>
      <c r="AZ672" s="63"/>
      <c r="BA672" s="63"/>
      <c r="BB672" s="63"/>
      <c r="BC672" s="63"/>
      <c r="BD672" s="63"/>
      <c r="BE672" s="63"/>
      <c r="BF672" s="63"/>
      <c r="BG672" s="63"/>
      <c r="BH672" s="63"/>
      <c r="BI672" s="63"/>
    </row>
    <row r="673">
      <c r="B673" s="113"/>
      <c r="C673" s="113"/>
      <c r="AH673" s="63"/>
      <c r="AI673" s="63"/>
      <c r="AJ673" s="63"/>
      <c r="AK673" s="63"/>
      <c r="AL673" s="63"/>
      <c r="AM673" s="63"/>
      <c r="AN673" s="63"/>
      <c r="AO673" s="63"/>
      <c r="AP673" s="63"/>
      <c r="AQ673" s="63"/>
      <c r="AR673" s="63"/>
      <c r="AS673" s="63"/>
      <c r="AT673" s="63"/>
      <c r="AU673" s="63"/>
      <c r="AV673" s="63"/>
      <c r="AW673" s="63"/>
      <c r="AX673" s="63"/>
      <c r="AY673" s="63"/>
      <c r="AZ673" s="63"/>
      <c r="BA673" s="63"/>
      <c r="BB673" s="63"/>
      <c r="BC673" s="63"/>
      <c r="BD673" s="63"/>
      <c r="BE673" s="63"/>
      <c r="BF673" s="63"/>
      <c r="BG673" s="63"/>
      <c r="BH673" s="63"/>
      <c r="BI673" s="63"/>
    </row>
    <row r="674">
      <c r="B674" s="113"/>
      <c r="C674" s="113"/>
      <c r="AH674" s="63"/>
      <c r="AI674" s="63"/>
      <c r="AJ674" s="63"/>
      <c r="AK674" s="63"/>
      <c r="AL674" s="63"/>
      <c r="AM674" s="63"/>
      <c r="AN674" s="63"/>
      <c r="AO674" s="63"/>
      <c r="AP674" s="63"/>
      <c r="AQ674" s="63"/>
      <c r="AR674" s="63"/>
      <c r="AS674" s="63"/>
      <c r="AT674" s="63"/>
      <c r="AU674" s="63"/>
      <c r="AV674" s="63"/>
      <c r="AW674" s="63"/>
      <c r="AX674" s="63"/>
      <c r="AY674" s="63"/>
      <c r="AZ674" s="63"/>
      <c r="BA674" s="63"/>
      <c r="BB674" s="63"/>
      <c r="BC674" s="63"/>
      <c r="BD674" s="63"/>
      <c r="BE674" s="63"/>
      <c r="BF674" s="63"/>
      <c r="BG674" s="63"/>
      <c r="BH674" s="63"/>
      <c r="BI674" s="63"/>
    </row>
    <row r="675">
      <c r="B675" s="113"/>
      <c r="C675" s="113"/>
      <c r="AH675" s="63"/>
      <c r="AI675" s="63"/>
      <c r="AJ675" s="63"/>
      <c r="AK675" s="63"/>
      <c r="AL675" s="63"/>
      <c r="AM675" s="63"/>
      <c r="AN675" s="63"/>
      <c r="AO675" s="63"/>
      <c r="AP675" s="63"/>
      <c r="AQ675" s="63"/>
      <c r="AR675" s="63"/>
      <c r="AS675" s="63"/>
      <c r="AT675" s="63"/>
      <c r="AU675" s="63"/>
      <c r="AV675" s="63"/>
      <c r="AW675" s="63"/>
      <c r="AX675" s="63"/>
      <c r="AY675" s="63"/>
      <c r="AZ675" s="63"/>
      <c r="BA675" s="63"/>
      <c r="BB675" s="63"/>
      <c r="BC675" s="63"/>
      <c r="BD675" s="63"/>
      <c r="BE675" s="63"/>
      <c r="BF675" s="63"/>
      <c r="BG675" s="63"/>
      <c r="BH675" s="63"/>
      <c r="BI675" s="63"/>
    </row>
    <row r="676">
      <c r="B676" s="113"/>
      <c r="C676" s="113"/>
      <c r="AH676" s="63"/>
      <c r="AI676" s="63"/>
      <c r="AJ676" s="63"/>
      <c r="AK676" s="63"/>
      <c r="AL676" s="63"/>
      <c r="AM676" s="63"/>
      <c r="AN676" s="63"/>
      <c r="AO676" s="63"/>
      <c r="AP676" s="63"/>
      <c r="AQ676" s="63"/>
      <c r="AR676" s="63"/>
      <c r="AS676" s="63"/>
      <c r="AT676" s="63"/>
      <c r="AU676" s="63"/>
      <c r="AV676" s="63"/>
      <c r="AW676" s="63"/>
      <c r="AX676" s="63"/>
      <c r="AY676" s="63"/>
      <c r="AZ676" s="63"/>
      <c r="BA676" s="63"/>
      <c r="BB676" s="63"/>
      <c r="BC676" s="63"/>
      <c r="BD676" s="63"/>
      <c r="BE676" s="63"/>
      <c r="BF676" s="63"/>
      <c r="BG676" s="63"/>
      <c r="BH676" s="63"/>
      <c r="BI676" s="63"/>
    </row>
    <row r="677">
      <c r="B677" s="113"/>
      <c r="C677" s="113"/>
      <c r="AH677" s="63"/>
      <c r="AI677" s="63"/>
      <c r="AJ677" s="63"/>
      <c r="AK677" s="63"/>
      <c r="AL677" s="63"/>
      <c r="AM677" s="63"/>
      <c r="AN677" s="63"/>
      <c r="AO677" s="63"/>
      <c r="AP677" s="63"/>
      <c r="AQ677" s="63"/>
      <c r="AR677" s="63"/>
      <c r="AS677" s="63"/>
      <c r="AT677" s="63"/>
      <c r="AU677" s="63"/>
      <c r="AV677" s="63"/>
      <c r="AW677" s="63"/>
      <c r="AX677" s="63"/>
      <c r="AY677" s="63"/>
      <c r="AZ677" s="63"/>
      <c r="BA677" s="63"/>
      <c r="BB677" s="63"/>
      <c r="BC677" s="63"/>
      <c r="BD677" s="63"/>
      <c r="BE677" s="63"/>
      <c r="BF677" s="63"/>
      <c r="BG677" s="63"/>
      <c r="BH677" s="63"/>
      <c r="BI677" s="63"/>
    </row>
    <row r="678">
      <c r="B678" s="113"/>
      <c r="C678" s="113"/>
      <c r="AH678" s="63"/>
      <c r="AI678" s="63"/>
      <c r="AJ678" s="63"/>
      <c r="AK678" s="63"/>
      <c r="AL678" s="63"/>
      <c r="AM678" s="63"/>
      <c r="AN678" s="63"/>
      <c r="AO678" s="63"/>
      <c r="AP678" s="63"/>
      <c r="AQ678" s="63"/>
      <c r="AR678" s="63"/>
      <c r="AS678" s="63"/>
      <c r="AT678" s="63"/>
      <c r="AU678" s="63"/>
      <c r="AV678" s="63"/>
      <c r="AW678" s="63"/>
      <c r="AX678" s="63"/>
      <c r="AY678" s="63"/>
      <c r="AZ678" s="63"/>
      <c r="BA678" s="63"/>
      <c r="BB678" s="63"/>
      <c r="BC678" s="63"/>
      <c r="BD678" s="63"/>
      <c r="BE678" s="63"/>
      <c r="BF678" s="63"/>
      <c r="BG678" s="63"/>
      <c r="BH678" s="63"/>
      <c r="BI678" s="63"/>
    </row>
    <row r="679">
      <c r="B679" s="113"/>
      <c r="C679" s="113"/>
      <c r="AH679" s="63"/>
      <c r="AI679" s="63"/>
      <c r="AJ679" s="63"/>
      <c r="AK679" s="63"/>
      <c r="AL679" s="63"/>
      <c r="AM679" s="63"/>
      <c r="AN679" s="63"/>
      <c r="AO679" s="63"/>
      <c r="AP679" s="63"/>
      <c r="AQ679" s="63"/>
      <c r="AR679" s="63"/>
      <c r="AS679" s="63"/>
      <c r="AT679" s="63"/>
      <c r="AU679" s="63"/>
      <c r="AV679" s="63"/>
      <c r="AW679" s="63"/>
      <c r="AX679" s="63"/>
      <c r="AY679" s="63"/>
      <c r="AZ679" s="63"/>
      <c r="BA679" s="63"/>
      <c r="BB679" s="63"/>
      <c r="BC679" s="63"/>
      <c r="BD679" s="63"/>
      <c r="BE679" s="63"/>
      <c r="BF679" s="63"/>
      <c r="BG679" s="63"/>
      <c r="BH679" s="63"/>
      <c r="BI679" s="63"/>
    </row>
    <row r="680">
      <c r="B680" s="113"/>
      <c r="C680" s="113"/>
      <c r="AH680" s="63"/>
      <c r="AI680" s="63"/>
      <c r="AJ680" s="63"/>
      <c r="AK680" s="63"/>
      <c r="AL680" s="63"/>
      <c r="AM680" s="63"/>
      <c r="AN680" s="63"/>
      <c r="AO680" s="63"/>
      <c r="AP680" s="63"/>
      <c r="AQ680" s="63"/>
      <c r="AR680" s="63"/>
      <c r="AS680" s="63"/>
      <c r="AT680" s="63"/>
      <c r="AU680" s="63"/>
      <c r="AV680" s="63"/>
      <c r="AW680" s="63"/>
      <c r="AX680" s="63"/>
      <c r="AY680" s="63"/>
      <c r="AZ680" s="63"/>
      <c r="BA680" s="63"/>
      <c r="BB680" s="63"/>
      <c r="BC680" s="63"/>
      <c r="BD680" s="63"/>
      <c r="BE680" s="63"/>
      <c r="BF680" s="63"/>
      <c r="BG680" s="63"/>
      <c r="BH680" s="63"/>
      <c r="BI680" s="63"/>
    </row>
    <row r="681">
      <c r="B681" s="113"/>
      <c r="C681" s="113"/>
      <c r="AH681" s="63"/>
      <c r="AI681" s="63"/>
      <c r="AJ681" s="63"/>
      <c r="AK681" s="63"/>
      <c r="AL681" s="63"/>
      <c r="AM681" s="63"/>
      <c r="AN681" s="63"/>
      <c r="AO681" s="63"/>
      <c r="AP681" s="63"/>
      <c r="AQ681" s="63"/>
      <c r="AR681" s="63"/>
      <c r="AS681" s="63"/>
      <c r="AT681" s="63"/>
      <c r="AU681" s="63"/>
      <c r="AV681" s="63"/>
      <c r="AW681" s="63"/>
      <c r="AX681" s="63"/>
      <c r="AY681" s="63"/>
      <c r="AZ681" s="63"/>
      <c r="BA681" s="63"/>
      <c r="BB681" s="63"/>
      <c r="BC681" s="63"/>
      <c r="BD681" s="63"/>
      <c r="BE681" s="63"/>
      <c r="BF681" s="63"/>
      <c r="BG681" s="63"/>
      <c r="BH681" s="63"/>
      <c r="BI681" s="63"/>
    </row>
    <row r="682">
      <c r="B682" s="113"/>
      <c r="C682" s="113"/>
      <c r="AH682" s="63"/>
      <c r="AI682" s="63"/>
      <c r="AJ682" s="63"/>
      <c r="AK682" s="63"/>
      <c r="AL682" s="63"/>
      <c r="AM682" s="63"/>
      <c r="AN682" s="63"/>
      <c r="AO682" s="63"/>
      <c r="AP682" s="63"/>
      <c r="AQ682" s="63"/>
      <c r="AR682" s="63"/>
      <c r="AS682" s="63"/>
      <c r="AT682" s="63"/>
      <c r="AU682" s="63"/>
      <c r="AV682" s="63"/>
      <c r="AW682" s="63"/>
      <c r="AX682" s="63"/>
      <c r="AY682" s="63"/>
      <c r="AZ682" s="63"/>
      <c r="BA682" s="63"/>
      <c r="BB682" s="63"/>
      <c r="BC682" s="63"/>
      <c r="BD682" s="63"/>
      <c r="BE682" s="63"/>
      <c r="BF682" s="63"/>
      <c r="BG682" s="63"/>
      <c r="BH682" s="63"/>
      <c r="BI682" s="63"/>
    </row>
    <row r="683">
      <c r="B683" s="113"/>
      <c r="C683" s="113"/>
      <c r="AH683" s="63"/>
      <c r="AI683" s="63"/>
      <c r="AJ683" s="63"/>
      <c r="AK683" s="63"/>
      <c r="AL683" s="63"/>
      <c r="AM683" s="63"/>
      <c r="AN683" s="63"/>
      <c r="AO683" s="63"/>
      <c r="AP683" s="63"/>
      <c r="AQ683" s="63"/>
      <c r="AR683" s="63"/>
      <c r="AS683" s="63"/>
      <c r="AT683" s="63"/>
      <c r="AU683" s="63"/>
      <c r="AV683" s="63"/>
      <c r="AW683" s="63"/>
      <c r="AX683" s="63"/>
      <c r="AY683" s="63"/>
      <c r="AZ683" s="63"/>
      <c r="BA683" s="63"/>
      <c r="BB683" s="63"/>
      <c r="BC683" s="63"/>
      <c r="BD683" s="63"/>
      <c r="BE683" s="63"/>
      <c r="BF683" s="63"/>
      <c r="BG683" s="63"/>
      <c r="BH683" s="63"/>
      <c r="BI683" s="63"/>
    </row>
    <row r="684">
      <c r="B684" s="113"/>
      <c r="C684" s="113"/>
      <c r="AH684" s="63"/>
      <c r="AI684" s="63"/>
      <c r="AJ684" s="63"/>
      <c r="AK684" s="63"/>
      <c r="AL684" s="63"/>
      <c r="AM684" s="63"/>
      <c r="AN684" s="63"/>
      <c r="AO684" s="63"/>
      <c r="AP684" s="63"/>
      <c r="AQ684" s="63"/>
      <c r="AR684" s="63"/>
      <c r="AS684" s="63"/>
      <c r="AT684" s="63"/>
      <c r="AU684" s="63"/>
      <c r="AV684" s="63"/>
      <c r="AW684" s="63"/>
      <c r="AX684" s="63"/>
      <c r="AY684" s="63"/>
      <c r="AZ684" s="63"/>
      <c r="BA684" s="63"/>
      <c r="BB684" s="63"/>
      <c r="BC684" s="63"/>
      <c r="BD684" s="63"/>
      <c r="BE684" s="63"/>
      <c r="BF684" s="63"/>
      <c r="BG684" s="63"/>
      <c r="BH684" s="63"/>
      <c r="BI684" s="63"/>
    </row>
    <row r="685">
      <c r="B685" s="113"/>
      <c r="C685" s="113"/>
      <c r="AH685" s="63"/>
      <c r="AI685" s="63"/>
      <c r="AJ685" s="63"/>
      <c r="AK685" s="63"/>
      <c r="AL685" s="63"/>
      <c r="AM685" s="63"/>
      <c r="AN685" s="63"/>
      <c r="AO685" s="63"/>
      <c r="AP685" s="63"/>
      <c r="AQ685" s="63"/>
      <c r="AR685" s="63"/>
      <c r="AS685" s="63"/>
      <c r="AT685" s="63"/>
      <c r="AU685" s="63"/>
      <c r="AV685" s="63"/>
      <c r="AW685" s="63"/>
      <c r="AX685" s="63"/>
      <c r="AY685" s="63"/>
      <c r="AZ685" s="63"/>
      <c r="BA685" s="63"/>
      <c r="BB685" s="63"/>
      <c r="BC685" s="63"/>
      <c r="BD685" s="63"/>
      <c r="BE685" s="63"/>
      <c r="BF685" s="63"/>
      <c r="BG685" s="63"/>
      <c r="BH685" s="63"/>
      <c r="BI685" s="63"/>
    </row>
    <row r="686">
      <c r="B686" s="113"/>
      <c r="C686" s="113"/>
      <c r="AH686" s="63"/>
      <c r="AI686" s="63"/>
      <c r="AJ686" s="63"/>
      <c r="AK686" s="63"/>
      <c r="AL686" s="63"/>
      <c r="AM686" s="63"/>
      <c r="AN686" s="63"/>
      <c r="AO686" s="63"/>
      <c r="AP686" s="63"/>
      <c r="AQ686" s="63"/>
      <c r="AR686" s="63"/>
      <c r="AS686" s="63"/>
      <c r="AT686" s="63"/>
      <c r="AU686" s="63"/>
      <c r="AV686" s="63"/>
      <c r="AW686" s="63"/>
      <c r="AX686" s="63"/>
      <c r="AY686" s="63"/>
      <c r="AZ686" s="63"/>
      <c r="BA686" s="63"/>
      <c r="BB686" s="63"/>
      <c r="BC686" s="63"/>
      <c r="BD686" s="63"/>
      <c r="BE686" s="63"/>
      <c r="BF686" s="63"/>
      <c r="BG686" s="63"/>
      <c r="BH686" s="63"/>
      <c r="BI686" s="63"/>
    </row>
    <row r="687">
      <c r="B687" s="113"/>
      <c r="C687" s="113"/>
      <c r="AH687" s="63"/>
      <c r="AI687" s="63"/>
      <c r="AJ687" s="63"/>
      <c r="AK687" s="63"/>
      <c r="AL687" s="63"/>
      <c r="AM687" s="63"/>
      <c r="AN687" s="63"/>
      <c r="AO687" s="63"/>
      <c r="AP687" s="63"/>
      <c r="AQ687" s="63"/>
      <c r="AR687" s="63"/>
      <c r="AS687" s="63"/>
      <c r="AT687" s="63"/>
      <c r="AU687" s="63"/>
      <c r="AV687" s="63"/>
      <c r="AW687" s="63"/>
      <c r="AX687" s="63"/>
      <c r="AY687" s="63"/>
      <c r="AZ687" s="63"/>
      <c r="BA687" s="63"/>
      <c r="BB687" s="63"/>
      <c r="BC687" s="63"/>
      <c r="BD687" s="63"/>
      <c r="BE687" s="63"/>
      <c r="BF687" s="63"/>
      <c r="BG687" s="63"/>
      <c r="BH687" s="63"/>
      <c r="BI687" s="63"/>
    </row>
    <row r="688">
      <c r="B688" s="113"/>
      <c r="C688" s="113"/>
      <c r="AH688" s="63"/>
      <c r="AI688" s="63"/>
      <c r="AJ688" s="63"/>
      <c r="AK688" s="63"/>
      <c r="AL688" s="63"/>
      <c r="AM688" s="63"/>
      <c r="AN688" s="63"/>
      <c r="AO688" s="63"/>
      <c r="AP688" s="63"/>
      <c r="AQ688" s="63"/>
      <c r="AR688" s="63"/>
      <c r="AS688" s="63"/>
      <c r="AT688" s="63"/>
      <c r="AU688" s="63"/>
      <c r="AV688" s="63"/>
      <c r="AW688" s="63"/>
      <c r="AX688" s="63"/>
      <c r="AY688" s="63"/>
      <c r="AZ688" s="63"/>
      <c r="BA688" s="63"/>
      <c r="BB688" s="63"/>
      <c r="BC688" s="63"/>
      <c r="BD688" s="63"/>
      <c r="BE688" s="63"/>
      <c r="BF688" s="63"/>
      <c r="BG688" s="63"/>
      <c r="BH688" s="63"/>
      <c r="BI688" s="63"/>
    </row>
    <row r="689">
      <c r="B689" s="113"/>
      <c r="C689" s="113"/>
      <c r="AH689" s="63"/>
      <c r="AI689" s="63"/>
      <c r="AJ689" s="63"/>
      <c r="AK689" s="63"/>
      <c r="AL689" s="63"/>
      <c r="AM689" s="63"/>
      <c r="AN689" s="63"/>
      <c r="AO689" s="63"/>
      <c r="AP689" s="63"/>
      <c r="AQ689" s="63"/>
      <c r="AR689" s="63"/>
      <c r="AS689" s="63"/>
      <c r="AT689" s="63"/>
      <c r="AU689" s="63"/>
      <c r="AV689" s="63"/>
      <c r="AW689" s="63"/>
      <c r="AX689" s="63"/>
      <c r="AY689" s="63"/>
      <c r="AZ689" s="63"/>
      <c r="BA689" s="63"/>
      <c r="BB689" s="63"/>
      <c r="BC689" s="63"/>
      <c r="BD689" s="63"/>
      <c r="BE689" s="63"/>
      <c r="BF689" s="63"/>
      <c r="BG689" s="63"/>
      <c r="BH689" s="63"/>
      <c r="BI689" s="63"/>
    </row>
    <row r="690">
      <c r="B690" s="113"/>
      <c r="C690" s="113"/>
      <c r="AH690" s="63"/>
      <c r="AI690" s="63"/>
      <c r="AJ690" s="63"/>
      <c r="AK690" s="63"/>
      <c r="AL690" s="63"/>
      <c r="AM690" s="63"/>
      <c r="AN690" s="63"/>
      <c r="AO690" s="63"/>
      <c r="AP690" s="63"/>
      <c r="AQ690" s="63"/>
      <c r="AR690" s="63"/>
      <c r="AS690" s="63"/>
      <c r="AT690" s="63"/>
      <c r="AU690" s="63"/>
      <c r="AV690" s="63"/>
      <c r="AW690" s="63"/>
      <c r="AX690" s="63"/>
      <c r="AY690" s="63"/>
      <c r="AZ690" s="63"/>
      <c r="BA690" s="63"/>
      <c r="BB690" s="63"/>
      <c r="BC690" s="63"/>
      <c r="BD690" s="63"/>
      <c r="BE690" s="63"/>
      <c r="BF690" s="63"/>
      <c r="BG690" s="63"/>
      <c r="BH690" s="63"/>
      <c r="BI690" s="63"/>
    </row>
    <row r="691">
      <c r="B691" s="113"/>
      <c r="C691" s="113"/>
      <c r="AH691" s="63"/>
      <c r="AI691" s="63"/>
      <c r="AJ691" s="63"/>
      <c r="AK691" s="63"/>
      <c r="AL691" s="63"/>
      <c r="AM691" s="63"/>
      <c r="AN691" s="63"/>
      <c r="AO691" s="63"/>
      <c r="AP691" s="63"/>
      <c r="AQ691" s="63"/>
      <c r="AR691" s="63"/>
      <c r="AS691" s="63"/>
      <c r="AT691" s="63"/>
      <c r="AU691" s="63"/>
      <c r="AV691" s="63"/>
      <c r="AW691" s="63"/>
      <c r="AX691" s="63"/>
      <c r="AY691" s="63"/>
      <c r="AZ691" s="63"/>
      <c r="BA691" s="63"/>
      <c r="BB691" s="63"/>
      <c r="BC691" s="63"/>
      <c r="BD691" s="63"/>
      <c r="BE691" s="63"/>
      <c r="BF691" s="63"/>
      <c r="BG691" s="63"/>
      <c r="BH691" s="63"/>
      <c r="BI691" s="63"/>
    </row>
    <row r="692">
      <c r="B692" s="113"/>
      <c r="C692" s="113"/>
      <c r="AH692" s="63"/>
      <c r="AI692" s="63"/>
      <c r="AJ692" s="63"/>
      <c r="AK692" s="63"/>
      <c r="AL692" s="63"/>
      <c r="AM692" s="63"/>
      <c r="AN692" s="63"/>
      <c r="AO692" s="63"/>
      <c r="AP692" s="63"/>
      <c r="AQ692" s="63"/>
      <c r="AR692" s="63"/>
      <c r="AS692" s="63"/>
      <c r="AT692" s="63"/>
      <c r="AU692" s="63"/>
      <c r="AV692" s="63"/>
      <c r="AW692" s="63"/>
      <c r="AX692" s="63"/>
      <c r="AY692" s="63"/>
      <c r="AZ692" s="63"/>
      <c r="BA692" s="63"/>
      <c r="BB692" s="63"/>
      <c r="BC692" s="63"/>
      <c r="BD692" s="63"/>
      <c r="BE692" s="63"/>
      <c r="BF692" s="63"/>
      <c r="BG692" s="63"/>
      <c r="BH692" s="63"/>
      <c r="BI692" s="63"/>
    </row>
    <row r="693">
      <c r="B693" s="113"/>
      <c r="C693" s="113"/>
      <c r="AH693" s="63"/>
      <c r="AI693" s="63"/>
      <c r="AJ693" s="63"/>
      <c r="AK693" s="63"/>
      <c r="AL693" s="63"/>
      <c r="AM693" s="63"/>
      <c r="AN693" s="63"/>
      <c r="AO693" s="63"/>
      <c r="AP693" s="63"/>
      <c r="AQ693" s="63"/>
      <c r="AR693" s="63"/>
      <c r="AS693" s="63"/>
      <c r="AT693" s="63"/>
      <c r="AU693" s="63"/>
      <c r="AV693" s="63"/>
      <c r="AW693" s="63"/>
      <c r="AX693" s="63"/>
      <c r="AY693" s="63"/>
      <c r="AZ693" s="63"/>
      <c r="BA693" s="63"/>
      <c r="BB693" s="63"/>
      <c r="BC693" s="63"/>
      <c r="BD693" s="63"/>
      <c r="BE693" s="63"/>
      <c r="BF693" s="63"/>
      <c r="BG693" s="63"/>
      <c r="BH693" s="63"/>
      <c r="BI693" s="63"/>
    </row>
    <row r="694">
      <c r="B694" s="113"/>
      <c r="C694" s="113"/>
      <c r="AH694" s="63"/>
      <c r="AI694" s="63"/>
      <c r="AJ694" s="63"/>
      <c r="AK694" s="63"/>
      <c r="AL694" s="63"/>
      <c r="AM694" s="63"/>
      <c r="AN694" s="63"/>
      <c r="AO694" s="63"/>
      <c r="AP694" s="63"/>
      <c r="AQ694" s="63"/>
      <c r="AR694" s="63"/>
      <c r="AS694" s="63"/>
      <c r="AT694" s="63"/>
      <c r="AU694" s="63"/>
      <c r="AV694" s="63"/>
      <c r="AW694" s="63"/>
      <c r="AX694" s="63"/>
      <c r="AY694" s="63"/>
      <c r="AZ694" s="63"/>
      <c r="BA694" s="63"/>
      <c r="BB694" s="63"/>
      <c r="BC694" s="63"/>
      <c r="BD694" s="63"/>
      <c r="BE694" s="63"/>
      <c r="BF694" s="63"/>
      <c r="BG694" s="63"/>
      <c r="BH694" s="63"/>
      <c r="BI694" s="63"/>
    </row>
    <row r="695">
      <c r="B695" s="113"/>
      <c r="C695" s="113"/>
      <c r="AH695" s="63"/>
      <c r="AI695" s="63"/>
      <c r="AJ695" s="63"/>
      <c r="AK695" s="63"/>
      <c r="AL695" s="63"/>
      <c r="AM695" s="63"/>
      <c r="AN695" s="63"/>
      <c r="AO695" s="63"/>
      <c r="AP695" s="63"/>
      <c r="AQ695" s="63"/>
      <c r="AR695" s="63"/>
      <c r="AS695" s="63"/>
      <c r="AT695" s="63"/>
      <c r="AU695" s="63"/>
      <c r="AV695" s="63"/>
      <c r="AW695" s="63"/>
      <c r="AX695" s="63"/>
      <c r="AY695" s="63"/>
      <c r="AZ695" s="63"/>
      <c r="BA695" s="63"/>
      <c r="BB695" s="63"/>
      <c r="BC695" s="63"/>
      <c r="BD695" s="63"/>
      <c r="BE695" s="63"/>
      <c r="BF695" s="63"/>
      <c r="BG695" s="63"/>
      <c r="BH695" s="63"/>
      <c r="BI695" s="63"/>
    </row>
    <row r="696">
      <c r="B696" s="113"/>
      <c r="C696" s="113"/>
      <c r="AH696" s="63"/>
      <c r="AI696" s="63"/>
      <c r="AJ696" s="63"/>
      <c r="AK696" s="63"/>
      <c r="AL696" s="63"/>
      <c r="AM696" s="63"/>
      <c r="AN696" s="63"/>
      <c r="AO696" s="63"/>
      <c r="AP696" s="63"/>
      <c r="AQ696" s="63"/>
      <c r="AR696" s="63"/>
      <c r="AS696" s="63"/>
      <c r="AT696" s="63"/>
      <c r="AU696" s="63"/>
      <c r="AV696" s="63"/>
      <c r="AW696" s="63"/>
      <c r="AX696" s="63"/>
      <c r="AY696" s="63"/>
      <c r="AZ696" s="63"/>
      <c r="BA696" s="63"/>
      <c r="BB696" s="63"/>
      <c r="BC696" s="63"/>
      <c r="BD696" s="63"/>
      <c r="BE696" s="63"/>
      <c r="BF696" s="63"/>
      <c r="BG696" s="63"/>
      <c r="BH696" s="63"/>
      <c r="BI696" s="63"/>
    </row>
    <row r="697">
      <c r="B697" s="113"/>
      <c r="C697" s="113"/>
      <c r="AH697" s="63"/>
      <c r="AI697" s="63"/>
      <c r="AJ697" s="63"/>
      <c r="AK697" s="63"/>
      <c r="AL697" s="63"/>
      <c r="AM697" s="63"/>
      <c r="AN697" s="63"/>
      <c r="AO697" s="63"/>
      <c r="AP697" s="63"/>
      <c r="AQ697" s="63"/>
      <c r="AR697" s="63"/>
      <c r="AS697" s="63"/>
      <c r="AT697" s="63"/>
      <c r="AU697" s="63"/>
      <c r="AV697" s="63"/>
      <c r="AW697" s="63"/>
      <c r="AX697" s="63"/>
      <c r="AY697" s="63"/>
      <c r="AZ697" s="63"/>
      <c r="BA697" s="63"/>
      <c r="BB697" s="63"/>
      <c r="BC697" s="63"/>
      <c r="BD697" s="63"/>
      <c r="BE697" s="63"/>
      <c r="BF697" s="63"/>
      <c r="BG697" s="63"/>
      <c r="BH697" s="63"/>
      <c r="BI697" s="63"/>
    </row>
    <row r="698">
      <c r="B698" s="113"/>
      <c r="C698" s="113"/>
      <c r="AH698" s="63"/>
      <c r="AI698" s="63"/>
      <c r="AJ698" s="63"/>
      <c r="AK698" s="63"/>
      <c r="AL698" s="63"/>
      <c r="AM698" s="63"/>
      <c r="AN698" s="63"/>
      <c r="AO698" s="63"/>
      <c r="AP698" s="63"/>
      <c r="AQ698" s="63"/>
      <c r="AR698" s="63"/>
      <c r="AS698" s="63"/>
      <c r="AT698" s="63"/>
      <c r="AU698" s="63"/>
      <c r="AV698" s="63"/>
      <c r="AW698" s="63"/>
      <c r="AX698" s="63"/>
      <c r="AY698" s="63"/>
      <c r="AZ698" s="63"/>
      <c r="BA698" s="63"/>
      <c r="BB698" s="63"/>
      <c r="BC698" s="63"/>
      <c r="BD698" s="63"/>
      <c r="BE698" s="63"/>
      <c r="BF698" s="63"/>
      <c r="BG698" s="63"/>
      <c r="BH698" s="63"/>
      <c r="BI698" s="63"/>
    </row>
    <row r="699">
      <c r="B699" s="113"/>
      <c r="C699" s="113"/>
      <c r="AH699" s="63"/>
      <c r="AI699" s="63"/>
      <c r="AJ699" s="63"/>
      <c r="AK699" s="63"/>
      <c r="AL699" s="63"/>
      <c r="AM699" s="63"/>
      <c r="AN699" s="63"/>
      <c r="AO699" s="63"/>
      <c r="AP699" s="63"/>
      <c r="AQ699" s="63"/>
      <c r="AR699" s="63"/>
      <c r="AS699" s="63"/>
      <c r="AT699" s="63"/>
      <c r="AU699" s="63"/>
      <c r="AV699" s="63"/>
      <c r="AW699" s="63"/>
      <c r="AX699" s="63"/>
      <c r="AY699" s="63"/>
      <c r="AZ699" s="63"/>
      <c r="BA699" s="63"/>
      <c r="BB699" s="63"/>
      <c r="BC699" s="63"/>
      <c r="BD699" s="63"/>
      <c r="BE699" s="63"/>
      <c r="BF699" s="63"/>
      <c r="BG699" s="63"/>
      <c r="BH699" s="63"/>
      <c r="BI699" s="63"/>
    </row>
    <row r="700">
      <c r="B700" s="113"/>
      <c r="C700" s="113"/>
      <c r="AH700" s="63"/>
      <c r="AI700" s="63"/>
      <c r="AJ700" s="63"/>
      <c r="AK700" s="63"/>
      <c r="AL700" s="63"/>
      <c r="AM700" s="63"/>
      <c r="AN700" s="63"/>
      <c r="AO700" s="63"/>
      <c r="AP700" s="63"/>
      <c r="AQ700" s="63"/>
      <c r="AR700" s="63"/>
      <c r="AS700" s="63"/>
      <c r="AT700" s="63"/>
      <c r="AU700" s="63"/>
      <c r="AV700" s="63"/>
      <c r="AW700" s="63"/>
      <c r="AX700" s="63"/>
      <c r="AY700" s="63"/>
      <c r="AZ700" s="63"/>
      <c r="BA700" s="63"/>
      <c r="BB700" s="63"/>
      <c r="BC700" s="63"/>
      <c r="BD700" s="63"/>
      <c r="BE700" s="63"/>
      <c r="BF700" s="63"/>
      <c r="BG700" s="63"/>
      <c r="BH700" s="63"/>
      <c r="BI700" s="63"/>
    </row>
    <row r="701">
      <c r="B701" s="113"/>
      <c r="C701" s="113"/>
      <c r="AH701" s="63"/>
      <c r="AI701" s="63"/>
      <c r="AJ701" s="63"/>
      <c r="AK701" s="63"/>
      <c r="AL701" s="63"/>
      <c r="AM701" s="63"/>
      <c r="AN701" s="63"/>
      <c r="AO701" s="63"/>
      <c r="AP701" s="63"/>
      <c r="AQ701" s="63"/>
      <c r="AR701" s="63"/>
      <c r="AS701" s="63"/>
      <c r="AT701" s="63"/>
      <c r="AU701" s="63"/>
      <c r="AV701" s="63"/>
      <c r="AW701" s="63"/>
      <c r="AX701" s="63"/>
      <c r="AY701" s="63"/>
      <c r="AZ701" s="63"/>
      <c r="BA701" s="63"/>
      <c r="BB701" s="63"/>
      <c r="BC701" s="63"/>
      <c r="BD701" s="63"/>
      <c r="BE701" s="63"/>
      <c r="BF701" s="63"/>
      <c r="BG701" s="63"/>
      <c r="BH701" s="63"/>
      <c r="BI701" s="63"/>
    </row>
    <row r="702">
      <c r="B702" s="113"/>
      <c r="C702" s="113"/>
      <c r="AH702" s="63"/>
      <c r="AI702" s="63"/>
      <c r="AJ702" s="63"/>
      <c r="AK702" s="63"/>
      <c r="AL702" s="63"/>
      <c r="AM702" s="63"/>
      <c r="AN702" s="63"/>
      <c r="AO702" s="63"/>
      <c r="AP702" s="63"/>
      <c r="AQ702" s="63"/>
      <c r="AR702" s="63"/>
      <c r="AS702" s="63"/>
      <c r="AT702" s="63"/>
      <c r="AU702" s="63"/>
      <c r="AV702" s="63"/>
      <c r="AW702" s="63"/>
      <c r="AX702" s="63"/>
      <c r="AY702" s="63"/>
      <c r="AZ702" s="63"/>
      <c r="BA702" s="63"/>
      <c r="BB702" s="63"/>
      <c r="BC702" s="63"/>
      <c r="BD702" s="63"/>
      <c r="BE702" s="63"/>
      <c r="BF702" s="63"/>
      <c r="BG702" s="63"/>
      <c r="BH702" s="63"/>
      <c r="BI702" s="63"/>
    </row>
    <row r="703">
      <c r="B703" s="113"/>
      <c r="C703" s="113"/>
      <c r="AH703" s="63"/>
      <c r="AI703" s="63"/>
      <c r="AJ703" s="63"/>
      <c r="AK703" s="63"/>
      <c r="AL703" s="63"/>
      <c r="AM703" s="63"/>
      <c r="AN703" s="63"/>
      <c r="AO703" s="63"/>
      <c r="AP703" s="63"/>
      <c r="AQ703" s="63"/>
      <c r="AR703" s="63"/>
      <c r="AS703" s="63"/>
      <c r="AT703" s="63"/>
      <c r="AU703" s="63"/>
      <c r="AV703" s="63"/>
      <c r="AW703" s="63"/>
      <c r="AX703" s="63"/>
      <c r="AY703" s="63"/>
      <c r="AZ703" s="63"/>
      <c r="BA703" s="63"/>
      <c r="BB703" s="63"/>
      <c r="BC703" s="63"/>
      <c r="BD703" s="63"/>
      <c r="BE703" s="63"/>
      <c r="BF703" s="63"/>
      <c r="BG703" s="63"/>
      <c r="BH703" s="63"/>
      <c r="BI703" s="63"/>
    </row>
    <row r="704">
      <c r="B704" s="113"/>
      <c r="C704" s="113"/>
      <c r="AH704" s="63"/>
      <c r="AI704" s="63"/>
      <c r="AJ704" s="63"/>
      <c r="AK704" s="63"/>
      <c r="AL704" s="63"/>
      <c r="AM704" s="63"/>
      <c r="AN704" s="63"/>
      <c r="AO704" s="63"/>
      <c r="AP704" s="63"/>
      <c r="AQ704" s="63"/>
      <c r="AR704" s="63"/>
      <c r="AS704" s="63"/>
      <c r="AT704" s="63"/>
      <c r="AU704" s="63"/>
      <c r="AV704" s="63"/>
      <c r="AW704" s="63"/>
      <c r="AX704" s="63"/>
      <c r="AY704" s="63"/>
      <c r="AZ704" s="63"/>
      <c r="BA704" s="63"/>
      <c r="BB704" s="63"/>
      <c r="BC704" s="63"/>
      <c r="BD704" s="63"/>
      <c r="BE704" s="63"/>
      <c r="BF704" s="63"/>
      <c r="BG704" s="63"/>
      <c r="BH704" s="63"/>
      <c r="BI704" s="63"/>
    </row>
    <row r="705">
      <c r="B705" s="113"/>
      <c r="C705" s="113"/>
      <c r="AH705" s="63"/>
      <c r="AI705" s="63"/>
      <c r="AJ705" s="63"/>
      <c r="AK705" s="63"/>
      <c r="AL705" s="63"/>
      <c r="AM705" s="63"/>
      <c r="AN705" s="63"/>
      <c r="AO705" s="63"/>
      <c r="AP705" s="63"/>
      <c r="AQ705" s="63"/>
      <c r="AR705" s="63"/>
      <c r="AS705" s="63"/>
      <c r="AT705" s="63"/>
      <c r="AU705" s="63"/>
      <c r="AV705" s="63"/>
      <c r="AW705" s="63"/>
      <c r="AX705" s="63"/>
      <c r="AY705" s="63"/>
      <c r="AZ705" s="63"/>
      <c r="BA705" s="63"/>
      <c r="BB705" s="63"/>
      <c r="BC705" s="63"/>
      <c r="BD705" s="63"/>
      <c r="BE705" s="63"/>
      <c r="BF705" s="63"/>
      <c r="BG705" s="63"/>
      <c r="BH705" s="63"/>
      <c r="BI705" s="63"/>
    </row>
    <row r="706">
      <c r="B706" s="113"/>
      <c r="C706" s="113"/>
      <c r="AH706" s="63"/>
      <c r="AI706" s="63"/>
      <c r="AJ706" s="63"/>
      <c r="AK706" s="63"/>
      <c r="AL706" s="63"/>
      <c r="AM706" s="63"/>
      <c r="AN706" s="63"/>
      <c r="AO706" s="63"/>
      <c r="AP706" s="63"/>
      <c r="AQ706" s="63"/>
      <c r="AR706" s="63"/>
      <c r="AS706" s="63"/>
      <c r="AT706" s="63"/>
      <c r="AU706" s="63"/>
      <c r="AV706" s="63"/>
      <c r="AW706" s="63"/>
      <c r="AX706" s="63"/>
      <c r="AY706" s="63"/>
      <c r="AZ706" s="63"/>
      <c r="BA706" s="63"/>
      <c r="BB706" s="63"/>
      <c r="BC706" s="63"/>
      <c r="BD706" s="63"/>
      <c r="BE706" s="63"/>
      <c r="BF706" s="63"/>
      <c r="BG706" s="63"/>
      <c r="BH706" s="63"/>
      <c r="BI706" s="63"/>
    </row>
    <row r="707">
      <c r="B707" s="113"/>
      <c r="C707" s="113"/>
      <c r="AH707" s="63"/>
      <c r="AI707" s="63"/>
      <c r="AJ707" s="63"/>
      <c r="AK707" s="63"/>
      <c r="AL707" s="63"/>
      <c r="AM707" s="63"/>
      <c r="AN707" s="63"/>
      <c r="AO707" s="63"/>
      <c r="AP707" s="63"/>
      <c r="AQ707" s="63"/>
      <c r="AR707" s="63"/>
      <c r="AS707" s="63"/>
      <c r="AT707" s="63"/>
      <c r="AU707" s="63"/>
      <c r="AV707" s="63"/>
      <c r="AW707" s="63"/>
      <c r="AX707" s="63"/>
      <c r="AY707" s="63"/>
      <c r="AZ707" s="63"/>
      <c r="BA707" s="63"/>
      <c r="BB707" s="63"/>
      <c r="BC707" s="63"/>
      <c r="BD707" s="63"/>
      <c r="BE707" s="63"/>
      <c r="BF707" s="63"/>
      <c r="BG707" s="63"/>
      <c r="BH707" s="63"/>
      <c r="BI707" s="63"/>
    </row>
    <row r="708">
      <c r="B708" s="113"/>
      <c r="C708" s="113"/>
      <c r="AH708" s="63"/>
      <c r="AI708" s="63"/>
      <c r="AJ708" s="63"/>
      <c r="AK708" s="63"/>
      <c r="AL708" s="63"/>
      <c r="AM708" s="63"/>
      <c r="AN708" s="63"/>
      <c r="AO708" s="63"/>
      <c r="AP708" s="63"/>
      <c r="AQ708" s="63"/>
      <c r="AR708" s="63"/>
      <c r="AS708" s="63"/>
      <c r="AT708" s="63"/>
      <c r="AU708" s="63"/>
      <c r="AV708" s="63"/>
      <c r="AW708" s="63"/>
      <c r="AX708" s="63"/>
      <c r="AY708" s="63"/>
      <c r="AZ708" s="63"/>
      <c r="BA708" s="63"/>
      <c r="BB708" s="63"/>
      <c r="BC708" s="63"/>
      <c r="BD708" s="63"/>
      <c r="BE708" s="63"/>
      <c r="BF708" s="63"/>
      <c r="BG708" s="63"/>
      <c r="BH708" s="63"/>
      <c r="BI708" s="63"/>
    </row>
    <row r="709">
      <c r="B709" s="113"/>
      <c r="C709" s="113"/>
      <c r="AH709" s="63"/>
      <c r="AI709" s="63"/>
      <c r="AJ709" s="63"/>
      <c r="AK709" s="63"/>
      <c r="AL709" s="63"/>
      <c r="AM709" s="63"/>
      <c r="AN709" s="63"/>
      <c r="AO709" s="63"/>
      <c r="AP709" s="63"/>
      <c r="AQ709" s="63"/>
      <c r="AR709" s="63"/>
      <c r="AS709" s="63"/>
      <c r="AT709" s="63"/>
      <c r="AU709" s="63"/>
      <c r="AV709" s="63"/>
      <c r="AW709" s="63"/>
      <c r="AX709" s="63"/>
      <c r="AY709" s="63"/>
      <c r="AZ709" s="63"/>
      <c r="BA709" s="63"/>
      <c r="BB709" s="63"/>
      <c r="BC709" s="63"/>
      <c r="BD709" s="63"/>
      <c r="BE709" s="63"/>
      <c r="BF709" s="63"/>
      <c r="BG709" s="63"/>
      <c r="BH709" s="63"/>
      <c r="BI709" s="63"/>
    </row>
    <row r="710">
      <c r="B710" s="113"/>
      <c r="C710" s="113"/>
      <c r="AH710" s="63"/>
      <c r="AI710" s="63"/>
      <c r="AJ710" s="63"/>
      <c r="AK710" s="63"/>
      <c r="AL710" s="63"/>
      <c r="AM710" s="63"/>
      <c r="AN710" s="63"/>
      <c r="AO710" s="63"/>
      <c r="AP710" s="63"/>
      <c r="AQ710" s="63"/>
      <c r="AR710" s="63"/>
      <c r="AS710" s="63"/>
      <c r="AT710" s="63"/>
      <c r="AU710" s="63"/>
      <c r="AV710" s="63"/>
      <c r="AW710" s="63"/>
      <c r="AX710" s="63"/>
      <c r="AY710" s="63"/>
      <c r="AZ710" s="63"/>
      <c r="BA710" s="63"/>
      <c r="BB710" s="63"/>
      <c r="BC710" s="63"/>
      <c r="BD710" s="63"/>
      <c r="BE710" s="63"/>
      <c r="BF710" s="63"/>
      <c r="BG710" s="63"/>
      <c r="BH710" s="63"/>
      <c r="BI710" s="63"/>
    </row>
    <row r="711">
      <c r="B711" s="113"/>
      <c r="C711" s="113"/>
      <c r="AH711" s="63"/>
      <c r="AI711" s="63"/>
      <c r="AJ711" s="63"/>
      <c r="AK711" s="63"/>
      <c r="AL711" s="63"/>
      <c r="AM711" s="63"/>
      <c r="AN711" s="63"/>
      <c r="AO711" s="63"/>
      <c r="AP711" s="63"/>
      <c r="AQ711" s="63"/>
      <c r="AR711" s="63"/>
      <c r="AS711" s="63"/>
      <c r="AT711" s="63"/>
      <c r="AU711" s="63"/>
      <c r="AV711" s="63"/>
      <c r="AW711" s="63"/>
      <c r="AX711" s="63"/>
      <c r="AY711" s="63"/>
      <c r="AZ711" s="63"/>
      <c r="BA711" s="63"/>
      <c r="BB711" s="63"/>
      <c r="BC711" s="63"/>
      <c r="BD711" s="63"/>
      <c r="BE711" s="63"/>
      <c r="BF711" s="63"/>
      <c r="BG711" s="63"/>
      <c r="BH711" s="63"/>
      <c r="BI711" s="63"/>
    </row>
    <row r="712">
      <c r="B712" s="113"/>
      <c r="C712" s="113"/>
      <c r="AH712" s="63"/>
      <c r="AI712" s="63"/>
      <c r="AJ712" s="63"/>
      <c r="AK712" s="63"/>
      <c r="AL712" s="63"/>
      <c r="AM712" s="63"/>
      <c r="AN712" s="63"/>
      <c r="AO712" s="63"/>
      <c r="AP712" s="63"/>
      <c r="AQ712" s="63"/>
      <c r="AR712" s="63"/>
      <c r="AS712" s="63"/>
      <c r="AT712" s="63"/>
      <c r="AU712" s="63"/>
      <c r="AV712" s="63"/>
      <c r="AW712" s="63"/>
      <c r="AX712" s="63"/>
      <c r="AY712" s="63"/>
      <c r="AZ712" s="63"/>
      <c r="BA712" s="63"/>
      <c r="BB712" s="63"/>
      <c r="BC712" s="63"/>
      <c r="BD712" s="63"/>
      <c r="BE712" s="63"/>
      <c r="BF712" s="63"/>
      <c r="BG712" s="63"/>
      <c r="BH712" s="63"/>
      <c r="BI712" s="63"/>
    </row>
    <row r="713">
      <c r="B713" s="113"/>
      <c r="C713" s="113"/>
      <c r="AH713" s="63"/>
      <c r="AI713" s="63"/>
      <c r="AJ713" s="63"/>
      <c r="AK713" s="63"/>
      <c r="AL713" s="63"/>
      <c r="AM713" s="63"/>
      <c r="AN713" s="63"/>
      <c r="AO713" s="63"/>
      <c r="AP713" s="63"/>
      <c r="AQ713" s="63"/>
      <c r="AR713" s="63"/>
      <c r="AS713" s="63"/>
      <c r="AT713" s="63"/>
      <c r="AU713" s="63"/>
      <c r="AV713" s="63"/>
      <c r="AW713" s="63"/>
      <c r="AX713" s="63"/>
      <c r="AY713" s="63"/>
      <c r="AZ713" s="63"/>
      <c r="BA713" s="63"/>
      <c r="BB713" s="63"/>
      <c r="BC713" s="63"/>
      <c r="BD713" s="63"/>
      <c r="BE713" s="63"/>
      <c r="BF713" s="63"/>
      <c r="BG713" s="63"/>
      <c r="BH713" s="63"/>
      <c r="BI713" s="63"/>
    </row>
    <row r="714">
      <c r="B714" s="113"/>
      <c r="C714" s="113"/>
      <c r="AH714" s="63"/>
      <c r="AI714" s="63"/>
      <c r="AJ714" s="63"/>
      <c r="AK714" s="63"/>
      <c r="AL714" s="63"/>
      <c r="AM714" s="63"/>
      <c r="AN714" s="63"/>
      <c r="AO714" s="63"/>
      <c r="AP714" s="63"/>
      <c r="AQ714" s="63"/>
      <c r="AR714" s="63"/>
      <c r="AS714" s="63"/>
      <c r="AT714" s="63"/>
      <c r="AU714" s="63"/>
      <c r="AV714" s="63"/>
      <c r="AW714" s="63"/>
      <c r="AX714" s="63"/>
      <c r="AY714" s="63"/>
      <c r="AZ714" s="63"/>
      <c r="BA714" s="63"/>
      <c r="BB714" s="63"/>
      <c r="BC714" s="63"/>
      <c r="BD714" s="63"/>
      <c r="BE714" s="63"/>
      <c r="BF714" s="63"/>
      <c r="BG714" s="63"/>
      <c r="BH714" s="63"/>
      <c r="BI714" s="63"/>
    </row>
    <row r="715">
      <c r="B715" s="113"/>
      <c r="C715" s="113"/>
      <c r="AH715" s="63"/>
      <c r="AI715" s="63"/>
      <c r="AJ715" s="63"/>
      <c r="AK715" s="63"/>
      <c r="AL715" s="63"/>
      <c r="AM715" s="63"/>
      <c r="AN715" s="63"/>
      <c r="AO715" s="63"/>
      <c r="AP715" s="63"/>
      <c r="AQ715" s="63"/>
      <c r="AR715" s="63"/>
      <c r="AS715" s="63"/>
      <c r="AT715" s="63"/>
      <c r="AU715" s="63"/>
      <c r="AV715" s="63"/>
      <c r="AW715" s="63"/>
      <c r="AX715" s="63"/>
      <c r="AY715" s="63"/>
      <c r="AZ715" s="63"/>
      <c r="BA715" s="63"/>
      <c r="BB715" s="63"/>
      <c r="BC715" s="63"/>
      <c r="BD715" s="63"/>
      <c r="BE715" s="63"/>
      <c r="BF715" s="63"/>
      <c r="BG715" s="63"/>
      <c r="BH715" s="63"/>
      <c r="BI715" s="63"/>
    </row>
    <row r="716">
      <c r="B716" s="113"/>
      <c r="C716" s="113"/>
      <c r="AH716" s="63"/>
      <c r="AI716" s="63"/>
      <c r="AJ716" s="63"/>
      <c r="AK716" s="63"/>
      <c r="AL716" s="63"/>
      <c r="AM716" s="63"/>
      <c r="AN716" s="63"/>
      <c r="AO716" s="63"/>
      <c r="AP716" s="63"/>
      <c r="AQ716" s="63"/>
      <c r="AR716" s="63"/>
      <c r="AS716" s="63"/>
      <c r="AT716" s="63"/>
      <c r="AU716" s="63"/>
      <c r="AV716" s="63"/>
      <c r="AW716" s="63"/>
      <c r="AX716" s="63"/>
      <c r="AY716" s="63"/>
      <c r="AZ716" s="63"/>
      <c r="BA716" s="63"/>
      <c r="BB716" s="63"/>
      <c r="BC716" s="63"/>
      <c r="BD716" s="63"/>
      <c r="BE716" s="63"/>
      <c r="BF716" s="63"/>
      <c r="BG716" s="63"/>
      <c r="BH716" s="63"/>
      <c r="BI716" s="63"/>
    </row>
    <row r="717">
      <c r="B717" s="113"/>
      <c r="C717" s="113"/>
      <c r="AH717" s="63"/>
      <c r="AI717" s="63"/>
      <c r="AJ717" s="63"/>
      <c r="AK717" s="63"/>
      <c r="AL717" s="63"/>
      <c r="AM717" s="63"/>
      <c r="AN717" s="63"/>
      <c r="AO717" s="63"/>
      <c r="AP717" s="63"/>
      <c r="AQ717" s="63"/>
      <c r="AR717" s="63"/>
      <c r="AS717" s="63"/>
      <c r="AT717" s="63"/>
      <c r="AU717" s="63"/>
      <c r="AV717" s="63"/>
      <c r="AW717" s="63"/>
      <c r="AX717" s="63"/>
      <c r="AY717" s="63"/>
      <c r="AZ717" s="63"/>
      <c r="BA717" s="63"/>
      <c r="BB717" s="63"/>
      <c r="BC717" s="63"/>
      <c r="BD717" s="63"/>
      <c r="BE717" s="63"/>
      <c r="BF717" s="63"/>
      <c r="BG717" s="63"/>
      <c r="BH717" s="63"/>
      <c r="BI717" s="63"/>
    </row>
    <row r="718">
      <c r="B718" s="113"/>
      <c r="C718" s="113"/>
      <c r="AH718" s="63"/>
      <c r="AI718" s="63"/>
      <c r="AJ718" s="63"/>
      <c r="AK718" s="63"/>
      <c r="AL718" s="63"/>
      <c r="AM718" s="63"/>
      <c r="AN718" s="63"/>
      <c r="AO718" s="63"/>
      <c r="AP718" s="63"/>
      <c r="AQ718" s="63"/>
      <c r="AR718" s="63"/>
      <c r="AS718" s="63"/>
      <c r="AT718" s="63"/>
      <c r="AU718" s="63"/>
      <c r="AV718" s="63"/>
      <c r="AW718" s="63"/>
      <c r="AX718" s="63"/>
      <c r="AY718" s="63"/>
      <c r="AZ718" s="63"/>
      <c r="BA718" s="63"/>
      <c r="BB718" s="63"/>
      <c r="BC718" s="63"/>
      <c r="BD718" s="63"/>
      <c r="BE718" s="63"/>
      <c r="BF718" s="63"/>
      <c r="BG718" s="63"/>
      <c r="BH718" s="63"/>
      <c r="BI718" s="63"/>
    </row>
    <row r="719">
      <c r="B719" s="113"/>
      <c r="C719" s="113"/>
      <c r="AH719" s="63"/>
      <c r="AI719" s="63"/>
      <c r="AJ719" s="63"/>
      <c r="AK719" s="63"/>
      <c r="AL719" s="63"/>
      <c r="AM719" s="63"/>
      <c r="AN719" s="63"/>
      <c r="AO719" s="63"/>
      <c r="AP719" s="63"/>
      <c r="AQ719" s="63"/>
      <c r="AR719" s="63"/>
      <c r="AS719" s="63"/>
      <c r="AT719" s="63"/>
      <c r="AU719" s="63"/>
      <c r="AV719" s="63"/>
      <c r="AW719" s="63"/>
      <c r="AX719" s="63"/>
      <c r="AY719" s="63"/>
      <c r="AZ719" s="63"/>
      <c r="BA719" s="63"/>
      <c r="BB719" s="63"/>
      <c r="BC719" s="63"/>
      <c r="BD719" s="63"/>
      <c r="BE719" s="63"/>
      <c r="BF719" s="63"/>
      <c r="BG719" s="63"/>
      <c r="BH719" s="63"/>
      <c r="BI719" s="63"/>
    </row>
    <row r="720">
      <c r="B720" s="113"/>
      <c r="C720" s="113"/>
      <c r="AH720" s="63"/>
      <c r="AI720" s="63"/>
      <c r="AJ720" s="63"/>
      <c r="AK720" s="63"/>
      <c r="AL720" s="63"/>
      <c r="AM720" s="63"/>
      <c r="AN720" s="63"/>
      <c r="AO720" s="63"/>
      <c r="AP720" s="63"/>
      <c r="AQ720" s="63"/>
      <c r="AR720" s="63"/>
      <c r="AS720" s="63"/>
      <c r="AT720" s="63"/>
      <c r="AU720" s="63"/>
      <c r="AV720" s="63"/>
      <c r="AW720" s="63"/>
      <c r="AX720" s="63"/>
      <c r="AY720" s="63"/>
      <c r="AZ720" s="63"/>
      <c r="BA720" s="63"/>
      <c r="BB720" s="63"/>
      <c r="BC720" s="63"/>
      <c r="BD720" s="63"/>
      <c r="BE720" s="63"/>
      <c r="BF720" s="63"/>
      <c r="BG720" s="63"/>
      <c r="BH720" s="63"/>
      <c r="BI720" s="63"/>
    </row>
    <row r="721">
      <c r="B721" s="113"/>
      <c r="C721" s="113"/>
      <c r="AH721" s="63"/>
      <c r="AI721" s="63"/>
      <c r="AJ721" s="63"/>
      <c r="AK721" s="63"/>
      <c r="AL721" s="63"/>
      <c r="AM721" s="63"/>
      <c r="AN721" s="63"/>
      <c r="AO721" s="63"/>
      <c r="AP721" s="63"/>
      <c r="AQ721" s="63"/>
      <c r="AR721" s="63"/>
      <c r="AS721" s="63"/>
      <c r="AT721" s="63"/>
      <c r="AU721" s="63"/>
      <c r="AV721" s="63"/>
      <c r="AW721" s="63"/>
      <c r="AX721" s="63"/>
      <c r="AY721" s="63"/>
      <c r="AZ721" s="63"/>
      <c r="BA721" s="63"/>
      <c r="BB721" s="63"/>
      <c r="BC721" s="63"/>
      <c r="BD721" s="63"/>
      <c r="BE721" s="63"/>
      <c r="BF721" s="63"/>
      <c r="BG721" s="63"/>
      <c r="BH721" s="63"/>
      <c r="BI721" s="63"/>
    </row>
    <row r="722">
      <c r="B722" s="113"/>
      <c r="C722" s="113"/>
      <c r="AH722" s="63"/>
      <c r="AI722" s="63"/>
      <c r="AJ722" s="63"/>
      <c r="AK722" s="63"/>
      <c r="AL722" s="63"/>
      <c r="AM722" s="63"/>
      <c r="AN722" s="63"/>
      <c r="AO722" s="63"/>
      <c r="AP722" s="63"/>
      <c r="AQ722" s="63"/>
      <c r="AR722" s="63"/>
      <c r="AS722" s="63"/>
      <c r="AT722" s="63"/>
      <c r="AU722" s="63"/>
      <c r="AV722" s="63"/>
      <c r="AW722" s="63"/>
      <c r="AX722" s="63"/>
      <c r="AY722" s="63"/>
      <c r="AZ722" s="63"/>
      <c r="BA722" s="63"/>
      <c r="BB722" s="63"/>
      <c r="BC722" s="63"/>
      <c r="BD722" s="63"/>
      <c r="BE722" s="63"/>
      <c r="BF722" s="63"/>
      <c r="BG722" s="63"/>
      <c r="BH722" s="63"/>
      <c r="BI722" s="63"/>
    </row>
    <row r="723">
      <c r="B723" s="113"/>
      <c r="C723" s="113"/>
      <c r="AH723" s="63"/>
      <c r="AI723" s="63"/>
      <c r="AJ723" s="63"/>
      <c r="AK723" s="63"/>
      <c r="AL723" s="63"/>
      <c r="AM723" s="63"/>
      <c r="AN723" s="63"/>
      <c r="AO723" s="63"/>
      <c r="AP723" s="63"/>
      <c r="AQ723" s="63"/>
      <c r="AR723" s="63"/>
      <c r="AS723" s="63"/>
      <c r="AT723" s="63"/>
      <c r="AU723" s="63"/>
      <c r="AV723" s="63"/>
      <c r="AW723" s="63"/>
      <c r="AX723" s="63"/>
      <c r="AY723" s="63"/>
      <c r="AZ723" s="63"/>
      <c r="BA723" s="63"/>
      <c r="BB723" s="63"/>
      <c r="BC723" s="63"/>
      <c r="BD723" s="63"/>
      <c r="BE723" s="63"/>
      <c r="BF723" s="63"/>
      <c r="BG723" s="63"/>
      <c r="BH723" s="63"/>
      <c r="BI723" s="63"/>
    </row>
    <row r="724">
      <c r="B724" s="113"/>
      <c r="C724" s="113"/>
      <c r="AH724" s="63"/>
      <c r="AI724" s="63"/>
      <c r="AJ724" s="63"/>
      <c r="AK724" s="63"/>
      <c r="AL724" s="63"/>
      <c r="AM724" s="63"/>
      <c r="AN724" s="63"/>
      <c r="AO724" s="63"/>
      <c r="AP724" s="63"/>
      <c r="AQ724" s="63"/>
      <c r="AR724" s="63"/>
      <c r="AS724" s="63"/>
      <c r="AT724" s="63"/>
      <c r="AU724" s="63"/>
      <c r="AV724" s="63"/>
      <c r="AW724" s="63"/>
      <c r="AX724" s="63"/>
      <c r="AY724" s="63"/>
      <c r="AZ724" s="63"/>
      <c r="BA724" s="63"/>
      <c r="BB724" s="63"/>
      <c r="BC724" s="63"/>
      <c r="BD724" s="63"/>
      <c r="BE724" s="63"/>
      <c r="BF724" s="63"/>
      <c r="BG724" s="63"/>
      <c r="BH724" s="63"/>
      <c r="BI724" s="63"/>
    </row>
    <row r="725">
      <c r="B725" s="113"/>
      <c r="C725" s="113"/>
      <c r="AH725" s="63"/>
      <c r="AI725" s="63"/>
      <c r="AJ725" s="63"/>
      <c r="AK725" s="63"/>
      <c r="AL725" s="63"/>
      <c r="AM725" s="63"/>
      <c r="AN725" s="63"/>
      <c r="AO725" s="63"/>
      <c r="AP725" s="63"/>
      <c r="AQ725" s="63"/>
      <c r="AR725" s="63"/>
      <c r="AS725" s="63"/>
      <c r="AT725" s="63"/>
      <c r="AU725" s="63"/>
      <c r="AV725" s="63"/>
      <c r="AW725" s="63"/>
      <c r="AX725" s="63"/>
      <c r="AY725" s="63"/>
      <c r="AZ725" s="63"/>
      <c r="BA725" s="63"/>
      <c r="BB725" s="63"/>
      <c r="BC725" s="63"/>
      <c r="BD725" s="63"/>
      <c r="BE725" s="63"/>
      <c r="BF725" s="63"/>
      <c r="BG725" s="63"/>
      <c r="BH725" s="63"/>
      <c r="BI725" s="63"/>
    </row>
    <row r="726">
      <c r="B726" s="113"/>
      <c r="C726" s="113"/>
      <c r="AH726" s="63"/>
      <c r="AI726" s="63"/>
      <c r="AJ726" s="63"/>
      <c r="AK726" s="63"/>
      <c r="AL726" s="63"/>
      <c r="AM726" s="63"/>
      <c r="AN726" s="63"/>
      <c r="AO726" s="63"/>
      <c r="AP726" s="63"/>
      <c r="AQ726" s="63"/>
      <c r="AR726" s="63"/>
      <c r="AS726" s="63"/>
      <c r="AT726" s="63"/>
      <c r="AU726" s="63"/>
      <c r="AV726" s="63"/>
      <c r="AW726" s="63"/>
      <c r="AX726" s="63"/>
      <c r="AY726" s="63"/>
      <c r="AZ726" s="63"/>
      <c r="BA726" s="63"/>
      <c r="BB726" s="63"/>
      <c r="BC726" s="63"/>
      <c r="BD726" s="63"/>
      <c r="BE726" s="63"/>
      <c r="BF726" s="63"/>
      <c r="BG726" s="63"/>
      <c r="BH726" s="63"/>
      <c r="BI726" s="63"/>
    </row>
    <row r="727">
      <c r="B727" s="113"/>
      <c r="C727" s="113"/>
      <c r="AH727" s="63"/>
      <c r="AI727" s="63"/>
      <c r="AJ727" s="63"/>
      <c r="AK727" s="63"/>
      <c r="AL727" s="63"/>
      <c r="AM727" s="63"/>
      <c r="AN727" s="63"/>
      <c r="AO727" s="63"/>
      <c r="AP727" s="63"/>
      <c r="AQ727" s="63"/>
      <c r="AR727" s="63"/>
      <c r="AS727" s="63"/>
      <c r="AT727" s="63"/>
      <c r="AU727" s="63"/>
      <c r="AV727" s="63"/>
      <c r="AW727" s="63"/>
      <c r="AX727" s="63"/>
      <c r="AY727" s="63"/>
      <c r="AZ727" s="63"/>
      <c r="BA727" s="63"/>
      <c r="BB727" s="63"/>
      <c r="BC727" s="63"/>
      <c r="BD727" s="63"/>
      <c r="BE727" s="63"/>
      <c r="BF727" s="63"/>
      <c r="BG727" s="63"/>
      <c r="BH727" s="63"/>
      <c r="BI727" s="63"/>
    </row>
    <row r="728">
      <c r="B728" s="113"/>
      <c r="C728" s="113"/>
      <c r="AH728" s="63"/>
      <c r="AI728" s="63"/>
      <c r="AJ728" s="63"/>
      <c r="AK728" s="63"/>
      <c r="AL728" s="63"/>
      <c r="AM728" s="63"/>
      <c r="AN728" s="63"/>
      <c r="AO728" s="63"/>
      <c r="AP728" s="63"/>
      <c r="AQ728" s="63"/>
      <c r="AR728" s="63"/>
      <c r="AS728" s="63"/>
      <c r="AT728" s="63"/>
      <c r="AU728" s="63"/>
      <c r="AV728" s="63"/>
      <c r="AW728" s="63"/>
      <c r="AX728" s="63"/>
      <c r="AY728" s="63"/>
      <c r="AZ728" s="63"/>
      <c r="BA728" s="63"/>
      <c r="BB728" s="63"/>
      <c r="BC728" s="63"/>
      <c r="BD728" s="63"/>
      <c r="BE728" s="63"/>
      <c r="BF728" s="63"/>
      <c r="BG728" s="63"/>
      <c r="BH728" s="63"/>
      <c r="BI728" s="63"/>
    </row>
    <row r="729">
      <c r="B729" s="113"/>
      <c r="C729" s="113"/>
      <c r="AH729" s="63"/>
      <c r="AI729" s="63"/>
      <c r="AJ729" s="63"/>
      <c r="AK729" s="63"/>
      <c r="AL729" s="63"/>
      <c r="AM729" s="63"/>
      <c r="AN729" s="63"/>
      <c r="AO729" s="63"/>
      <c r="AP729" s="63"/>
      <c r="AQ729" s="63"/>
      <c r="AR729" s="63"/>
      <c r="AS729" s="63"/>
      <c r="AT729" s="63"/>
      <c r="AU729" s="63"/>
      <c r="AV729" s="63"/>
      <c r="AW729" s="63"/>
      <c r="AX729" s="63"/>
      <c r="AY729" s="63"/>
      <c r="AZ729" s="63"/>
      <c r="BA729" s="63"/>
      <c r="BB729" s="63"/>
      <c r="BC729" s="63"/>
      <c r="BD729" s="63"/>
      <c r="BE729" s="63"/>
      <c r="BF729" s="63"/>
      <c r="BG729" s="63"/>
      <c r="BH729" s="63"/>
      <c r="BI729" s="63"/>
    </row>
    <row r="730">
      <c r="B730" s="113"/>
      <c r="C730" s="113"/>
      <c r="AH730" s="63"/>
      <c r="AI730" s="63"/>
      <c r="AJ730" s="63"/>
      <c r="AK730" s="63"/>
      <c r="AL730" s="63"/>
      <c r="AM730" s="63"/>
      <c r="AN730" s="63"/>
      <c r="AO730" s="63"/>
      <c r="AP730" s="63"/>
      <c r="AQ730" s="63"/>
      <c r="AR730" s="63"/>
      <c r="AS730" s="63"/>
      <c r="AT730" s="63"/>
      <c r="AU730" s="63"/>
      <c r="AV730" s="63"/>
      <c r="AW730" s="63"/>
      <c r="AX730" s="63"/>
      <c r="AY730" s="63"/>
      <c r="AZ730" s="63"/>
      <c r="BA730" s="63"/>
      <c r="BB730" s="63"/>
      <c r="BC730" s="63"/>
      <c r="BD730" s="63"/>
      <c r="BE730" s="63"/>
      <c r="BF730" s="63"/>
      <c r="BG730" s="63"/>
      <c r="BH730" s="63"/>
      <c r="BI730" s="63"/>
    </row>
    <row r="731">
      <c r="B731" s="113"/>
      <c r="C731" s="113"/>
      <c r="AH731" s="63"/>
      <c r="AI731" s="63"/>
      <c r="AJ731" s="63"/>
      <c r="AK731" s="63"/>
      <c r="AL731" s="63"/>
      <c r="AM731" s="63"/>
      <c r="AN731" s="63"/>
      <c r="AO731" s="63"/>
      <c r="AP731" s="63"/>
      <c r="AQ731" s="63"/>
      <c r="AR731" s="63"/>
      <c r="AS731" s="63"/>
      <c r="AT731" s="63"/>
      <c r="AU731" s="63"/>
      <c r="AV731" s="63"/>
      <c r="AW731" s="63"/>
      <c r="AX731" s="63"/>
      <c r="AY731" s="63"/>
      <c r="AZ731" s="63"/>
      <c r="BA731" s="63"/>
      <c r="BB731" s="63"/>
      <c r="BC731" s="63"/>
      <c r="BD731" s="63"/>
      <c r="BE731" s="63"/>
      <c r="BF731" s="63"/>
      <c r="BG731" s="63"/>
      <c r="BH731" s="63"/>
      <c r="BI731" s="63"/>
    </row>
    <row r="732">
      <c r="B732" s="113"/>
      <c r="C732" s="113"/>
      <c r="AH732" s="63"/>
      <c r="AI732" s="63"/>
      <c r="AJ732" s="63"/>
      <c r="AK732" s="63"/>
      <c r="AL732" s="63"/>
      <c r="AM732" s="63"/>
      <c r="AN732" s="63"/>
      <c r="AO732" s="63"/>
      <c r="AP732" s="63"/>
      <c r="AQ732" s="63"/>
      <c r="AR732" s="63"/>
      <c r="AS732" s="63"/>
      <c r="AT732" s="63"/>
      <c r="AU732" s="63"/>
      <c r="AV732" s="63"/>
      <c r="AW732" s="63"/>
      <c r="AX732" s="63"/>
      <c r="AY732" s="63"/>
      <c r="AZ732" s="63"/>
      <c r="BA732" s="63"/>
      <c r="BB732" s="63"/>
      <c r="BC732" s="63"/>
      <c r="BD732" s="63"/>
      <c r="BE732" s="63"/>
      <c r="BF732" s="63"/>
      <c r="BG732" s="63"/>
      <c r="BH732" s="63"/>
      <c r="BI732" s="63"/>
    </row>
    <row r="733">
      <c r="B733" s="113"/>
      <c r="C733" s="113"/>
      <c r="AH733" s="63"/>
      <c r="AI733" s="63"/>
      <c r="AJ733" s="63"/>
      <c r="AK733" s="63"/>
      <c r="AL733" s="63"/>
      <c r="AM733" s="63"/>
      <c r="AN733" s="63"/>
      <c r="AO733" s="63"/>
      <c r="AP733" s="63"/>
      <c r="AQ733" s="63"/>
      <c r="AR733" s="63"/>
      <c r="AS733" s="63"/>
      <c r="AT733" s="63"/>
      <c r="AU733" s="63"/>
      <c r="AV733" s="63"/>
      <c r="AW733" s="63"/>
      <c r="AX733" s="63"/>
      <c r="AY733" s="63"/>
      <c r="AZ733" s="63"/>
      <c r="BA733" s="63"/>
      <c r="BB733" s="63"/>
      <c r="BC733" s="63"/>
      <c r="BD733" s="63"/>
      <c r="BE733" s="63"/>
      <c r="BF733" s="63"/>
      <c r="BG733" s="63"/>
      <c r="BH733" s="63"/>
      <c r="BI733" s="63"/>
    </row>
    <row r="734">
      <c r="B734" s="113"/>
      <c r="C734" s="113"/>
      <c r="AH734" s="63"/>
      <c r="AI734" s="63"/>
      <c r="AJ734" s="63"/>
      <c r="AK734" s="63"/>
      <c r="AL734" s="63"/>
      <c r="AM734" s="63"/>
      <c r="AN734" s="63"/>
      <c r="AO734" s="63"/>
      <c r="AP734" s="63"/>
      <c r="AQ734" s="63"/>
      <c r="AR734" s="63"/>
      <c r="AS734" s="63"/>
      <c r="AT734" s="63"/>
      <c r="AU734" s="63"/>
      <c r="AV734" s="63"/>
      <c r="AW734" s="63"/>
      <c r="AX734" s="63"/>
      <c r="AY734" s="63"/>
      <c r="AZ734" s="63"/>
      <c r="BA734" s="63"/>
      <c r="BB734" s="63"/>
      <c r="BC734" s="63"/>
      <c r="BD734" s="63"/>
      <c r="BE734" s="63"/>
      <c r="BF734" s="63"/>
      <c r="BG734" s="63"/>
      <c r="BH734" s="63"/>
      <c r="BI734" s="63"/>
    </row>
    <row r="735">
      <c r="B735" s="113"/>
      <c r="C735" s="113"/>
      <c r="AH735" s="63"/>
      <c r="AI735" s="63"/>
      <c r="AJ735" s="63"/>
      <c r="AK735" s="63"/>
      <c r="AL735" s="63"/>
      <c r="AM735" s="63"/>
      <c r="AN735" s="63"/>
      <c r="AO735" s="63"/>
      <c r="AP735" s="63"/>
      <c r="AQ735" s="63"/>
      <c r="AR735" s="63"/>
      <c r="AS735" s="63"/>
      <c r="AT735" s="63"/>
      <c r="AU735" s="63"/>
      <c r="AV735" s="63"/>
      <c r="AW735" s="63"/>
      <c r="AX735" s="63"/>
      <c r="AY735" s="63"/>
      <c r="AZ735" s="63"/>
      <c r="BA735" s="63"/>
      <c r="BB735" s="63"/>
      <c r="BC735" s="63"/>
      <c r="BD735" s="63"/>
      <c r="BE735" s="63"/>
      <c r="BF735" s="63"/>
      <c r="BG735" s="63"/>
      <c r="BH735" s="63"/>
      <c r="BI735" s="63"/>
    </row>
    <row r="736">
      <c r="B736" s="113"/>
      <c r="C736" s="113"/>
      <c r="AH736" s="63"/>
      <c r="AI736" s="63"/>
      <c r="AJ736" s="63"/>
      <c r="AK736" s="63"/>
      <c r="AL736" s="63"/>
      <c r="AM736" s="63"/>
      <c r="AN736" s="63"/>
      <c r="AO736" s="63"/>
      <c r="AP736" s="63"/>
      <c r="AQ736" s="63"/>
      <c r="AR736" s="63"/>
      <c r="AS736" s="63"/>
      <c r="AT736" s="63"/>
      <c r="AU736" s="63"/>
      <c r="AV736" s="63"/>
      <c r="AW736" s="63"/>
      <c r="AX736" s="63"/>
      <c r="AY736" s="63"/>
      <c r="AZ736" s="63"/>
      <c r="BA736" s="63"/>
      <c r="BB736" s="63"/>
      <c r="BC736" s="63"/>
      <c r="BD736" s="63"/>
      <c r="BE736" s="63"/>
      <c r="BF736" s="63"/>
      <c r="BG736" s="63"/>
      <c r="BH736" s="63"/>
      <c r="BI736" s="63"/>
    </row>
    <row r="737">
      <c r="B737" s="113"/>
      <c r="C737" s="113"/>
      <c r="AH737" s="63"/>
      <c r="AI737" s="63"/>
      <c r="AJ737" s="63"/>
      <c r="AK737" s="63"/>
      <c r="AL737" s="63"/>
      <c r="AM737" s="63"/>
      <c r="AN737" s="63"/>
      <c r="AO737" s="63"/>
      <c r="AP737" s="63"/>
      <c r="AQ737" s="63"/>
      <c r="AR737" s="63"/>
      <c r="AS737" s="63"/>
      <c r="AT737" s="63"/>
      <c r="AU737" s="63"/>
      <c r="AV737" s="63"/>
      <c r="AW737" s="63"/>
      <c r="AX737" s="63"/>
      <c r="AY737" s="63"/>
      <c r="AZ737" s="63"/>
      <c r="BA737" s="63"/>
      <c r="BB737" s="63"/>
      <c r="BC737" s="63"/>
      <c r="BD737" s="63"/>
      <c r="BE737" s="63"/>
      <c r="BF737" s="63"/>
      <c r="BG737" s="63"/>
      <c r="BH737" s="63"/>
      <c r="BI737" s="63"/>
    </row>
    <row r="738">
      <c r="B738" s="113"/>
      <c r="C738" s="113"/>
      <c r="AH738" s="63"/>
      <c r="AI738" s="63"/>
      <c r="AJ738" s="63"/>
      <c r="AK738" s="63"/>
      <c r="AL738" s="63"/>
      <c r="AM738" s="63"/>
      <c r="AN738" s="63"/>
      <c r="AO738" s="63"/>
      <c r="AP738" s="63"/>
      <c r="AQ738" s="63"/>
      <c r="AR738" s="63"/>
      <c r="AS738" s="63"/>
      <c r="AT738" s="63"/>
      <c r="AU738" s="63"/>
      <c r="AV738" s="63"/>
      <c r="AW738" s="63"/>
      <c r="AX738" s="63"/>
      <c r="AY738" s="63"/>
      <c r="AZ738" s="63"/>
      <c r="BA738" s="63"/>
      <c r="BB738" s="63"/>
      <c r="BC738" s="63"/>
      <c r="BD738" s="63"/>
      <c r="BE738" s="63"/>
      <c r="BF738" s="63"/>
      <c r="BG738" s="63"/>
      <c r="BH738" s="63"/>
      <c r="BI738" s="63"/>
    </row>
    <row r="739">
      <c r="B739" s="113"/>
      <c r="C739" s="113"/>
      <c r="AH739" s="63"/>
      <c r="AI739" s="63"/>
      <c r="AJ739" s="63"/>
      <c r="AK739" s="63"/>
      <c r="AL739" s="63"/>
      <c r="AM739" s="63"/>
      <c r="AN739" s="63"/>
      <c r="AO739" s="63"/>
      <c r="AP739" s="63"/>
      <c r="AQ739" s="63"/>
      <c r="AR739" s="63"/>
      <c r="AS739" s="63"/>
      <c r="AT739" s="63"/>
      <c r="AU739" s="63"/>
      <c r="AV739" s="63"/>
      <c r="AW739" s="63"/>
      <c r="AX739" s="63"/>
      <c r="AY739" s="63"/>
      <c r="AZ739" s="63"/>
      <c r="BA739" s="63"/>
      <c r="BB739" s="63"/>
      <c r="BC739" s="63"/>
      <c r="BD739" s="63"/>
      <c r="BE739" s="63"/>
      <c r="BF739" s="63"/>
      <c r="BG739" s="63"/>
      <c r="BH739" s="63"/>
      <c r="BI739" s="63"/>
    </row>
    <row r="740">
      <c r="B740" s="113"/>
      <c r="C740" s="113"/>
      <c r="AH740" s="63"/>
      <c r="AI740" s="63"/>
      <c r="AJ740" s="63"/>
      <c r="AK740" s="63"/>
      <c r="AL740" s="63"/>
      <c r="AM740" s="63"/>
      <c r="AN740" s="63"/>
      <c r="AO740" s="63"/>
      <c r="AP740" s="63"/>
      <c r="AQ740" s="63"/>
      <c r="AR740" s="63"/>
      <c r="AS740" s="63"/>
      <c r="AT740" s="63"/>
      <c r="AU740" s="63"/>
      <c r="AV740" s="63"/>
      <c r="AW740" s="63"/>
      <c r="AX740" s="63"/>
      <c r="AY740" s="63"/>
      <c r="AZ740" s="63"/>
      <c r="BA740" s="63"/>
      <c r="BB740" s="63"/>
      <c r="BC740" s="63"/>
      <c r="BD740" s="63"/>
      <c r="BE740" s="63"/>
      <c r="BF740" s="63"/>
      <c r="BG740" s="63"/>
      <c r="BH740" s="63"/>
      <c r="BI740" s="63"/>
    </row>
    <row r="741">
      <c r="B741" s="113"/>
      <c r="C741" s="113"/>
      <c r="AH741" s="63"/>
      <c r="AI741" s="63"/>
      <c r="AJ741" s="63"/>
      <c r="AK741" s="63"/>
      <c r="AL741" s="63"/>
      <c r="AM741" s="63"/>
      <c r="AN741" s="63"/>
      <c r="AO741" s="63"/>
      <c r="AP741" s="63"/>
      <c r="AQ741" s="63"/>
      <c r="AR741" s="63"/>
      <c r="AS741" s="63"/>
      <c r="AT741" s="63"/>
      <c r="AU741" s="63"/>
      <c r="AV741" s="63"/>
      <c r="AW741" s="63"/>
      <c r="AX741" s="63"/>
      <c r="AY741" s="63"/>
      <c r="AZ741" s="63"/>
      <c r="BA741" s="63"/>
      <c r="BB741" s="63"/>
      <c r="BC741" s="63"/>
      <c r="BD741" s="63"/>
      <c r="BE741" s="63"/>
      <c r="BF741" s="63"/>
      <c r="BG741" s="63"/>
      <c r="BH741" s="63"/>
      <c r="BI741" s="63"/>
    </row>
    <row r="742">
      <c r="B742" s="113"/>
      <c r="C742" s="113"/>
      <c r="AH742" s="63"/>
      <c r="AI742" s="63"/>
      <c r="AJ742" s="63"/>
      <c r="AK742" s="63"/>
      <c r="AL742" s="63"/>
      <c r="AM742" s="63"/>
      <c r="AN742" s="63"/>
      <c r="AO742" s="63"/>
      <c r="AP742" s="63"/>
      <c r="AQ742" s="63"/>
      <c r="AR742" s="63"/>
      <c r="AS742" s="63"/>
      <c r="AT742" s="63"/>
      <c r="AU742" s="63"/>
      <c r="AV742" s="63"/>
      <c r="AW742" s="63"/>
      <c r="AX742" s="63"/>
      <c r="AY742" s="63"/>
      <c r="AZ742" s="63"/>
      <c r="BA742" s="63"/>
      <c r="BB742" s="63"/>
      <c r="BC742" s="63"/>
      <c r="BD742" s="63"/>
      <c r="BE742" s="63"/>
      <c r="BF742" s="63"/>
      <c r="BG742" s="63"/>
      <c r="BH742" s="63"/>
      <c r="BI742" s="63"/>
    </row>
    <row r="743">
      <c r="B743" s="113"/>
      <c r="C743" s="113"/>
      <c r="AH743" s="63"/>
      <c r="AI743" s="63"/>
      <c r="AJ743" s="63"/>
      <c r="AK743" s="63"/>
      <c r="AL743" s="63"/>
      <c r="AM743" s="63"/>
      <c r="AN743" s="63"/>
      <c r="AO743" s="63"/>
      <c r="AP743" s="63"/>
      <c r="AQ743" s="63"/>
      <c r="AR743" s="63"/>
      <c r="AS743" s="63"/>
      <c r="AT743" s="63"/>
      <c r="AU743" s="63"/>
      <c r="AV743" s="63"/>
      <c r="AW743" s="63"/>
      <c r="AX743" s="63"/>
      <c r="AY743" s="63"/>
      <c r="AZ743" s="63"/>
      <c r="BA743" s="63"/>
      <c r="BB743" s="63"/>
      <c r="BC743" s="63"/>
      <c r="BD743" s="63"/>
      <c r="BE743" s="63"/>
      <c r="BF743" s="63"/>
      <c r="BG743" s="63"/>
      <c r="BH743" s="63"/>
      <c r="BI743" s="63"/>
    </row>
    <row r="744">
      <c r="B744" s="113"/>
      <c r="C744" s="113"/>
      <c r="AH744" s="63"/>
      <c r="AI744" s="63"/>
      <c r="AJ744" s="63"/>
      <c r="AK744" s="63"/>
      <c r="AL744" s="63"/>
      <c r="AM744" s="63"/>
      <c r="AN744" s="63"/>
      <c r="AO744" s="63"/>
      <c r="AP744" s="63"/>
      <c r="AQ744" s="63"/>
      <c r="AR744" s="63"/>
      <c r="AS744" s="63"/>
      <c r="AT744" s="63"/>
      <c r="AU744" s="63"/>
      <c r="AV744" s="63"/>
      <c r="AW744" s="63"/>
      <c r="AX744" s="63"/>
      <c r="AY744" s="63"/>
      <c r="AZ744" s="63"/>
      <c r="BA744" s="63"/>
      <c r="BB744" s="63"/>
      <c r="BC744" s="63"/>
      <c r="BD744" s="63"/>
      <c r="BE744" s="63"/>
      <c r="BF744" s="63"/>
      <c r="BG744" s="63"/>
      <c r="BH744" s="63"/>
      <c r="BI744" s="63"/>
    </row>
    <row r="745">
      <c r="B745" s="113"/>
      <c r="C745" s="113"/>
      <c r="AH745" s="63"/>
      <c r="AI745" s="63"/>
      <c r="AJ745" s="63"/>
      <c r="AK745" s="63"/>
      <c r="AL745" s="63"/>
      <c r="AM745" s="63"/>
      <c r="AN745" s="63"/>
      <c r="AO745" s="63"/>
      <c r="AP745" s="63"/>
      <c r="AQ745" s="63"/>
      <c r="AR745" s="63"/>
      <c r="AS745" s="63"/>
      <c r="AT745" s="63"/>
      <c r="AU745" s="63"/>
      <c r="AV745" s="63"/>
      <c r="AW745" s="63"/>
      <c r="AX745" s="63"/>
      <c r="AY745" s="63"/>
      <c r="AZ745" s="63"/>
      <c r="BA745" s="63"/>
      <c r="BB745" s="63"/>
      <c r="BC745" s="63"/>
      <c r="BD745" s="63"/>
      <c r="BE745" s="63"/>
      <c r="BF745" s="63"/>
      <c r="BG745" s="63"/>
      <c r="BH745" s="63"/>
      <c r="BI745" s="63"/>
    </row>
    <row r="746">
      <c r="B746" s="113"/>
      <c r="C746" s="113"/>
      <c r="AH746" s="63"/>
      <c r="AI746" s="63"/>
      <c r="AJ746" s="63"/>
      <c r="AK746" s="63"/>
      <c r="AL746" s="63"/>
      <c r="AM746" s="63"/>
      <c r="AN746" s="63"/>
      <c r="AO746" s="63"/>
      <c r="AP746" s="63"/>
      <c r="AQ746" s="63"/>
      <c r="AR746" s="63"/>
      <c r="AS746" s="63"/>
      <c r="AT746" s="63"/>
      <c r="AU746" s="63"/>
      <c r="AV746" s="63"/>
      <c r="AW746" s="63"/>
      <c r="AX746" s="63"/>
      <c r="AY746" s="63"/>
      <c r="AZ746" s="63"/>
      <c r="BA746" s="63"/>
      <c r="BB746" s="63"/>
      <c r="BC746" s="63"/>
      <c r="BD746" s="63"/>
      <c r="BE746" s="63"/>
      <c r="BF746" s="63"/>
      <c r="BG746" s="63"/>
      <c r="BH746" s="63"/>
      <c r="BI746" s="63"/>
    </row>
    <row r="747">
      <c r="B747" s="113"/>
      <c r="C747" s="113"/>
      <c r="AH747" s="63"/>
      <c r="AI747" s="63"/>
      <c r="AJ747" s="63"/>
      <c r="AK747" s="63"/>
      <c r="AL747" s="63"/>
      <c r="AM747" s="63"/>
      <c r="AN747" s="63"/>
      <c r="AO747" s="63"/>
      <c r="AP747" s="63"/>
      <c r="AQ747" s="63"/>
      <c r="AR747" s="63"/>
      <c r="AS747" s="63"/>
      <c r="AT747" s="63"/>
      <c r="AU747" s="63"/>
      <c r="AV747" s="63"/>
      <c r="AW747" s="63"/>
      <c r="AX747" s="63"/>
      <c r="AY747" s="63"/>
      <c r="AZ747" s="63"/>
      <c r="BA747" s="63"/>
      <c r="BB747" s="63"/>
      <c r="BC747" s="63"/>
      <c r="BD747" s="63"/>
      <c r="BE747" s="63"/>
      <c r="BF747" s="63"/>
      <c r="BG747" s="63"/>
      <c r="BH747" s="63"/>
      <c r="BI747" s="63"/>
    </row>
    <row r="748">
      <c r="B748" s="113"/>
      <c r="C748" s="113"/>
      <c r="AH748" s="63"/>
      <c r="AI748" s="63"/>
      <c r="AJ748" s="63"/>
      <c r="AK748" s="63"/>
      <c r="AL748" s="63"/>
      <c r="AM748" s="63"/>
      <c r="AN748" s="63"/>
      <c r="AO748" s="63"/>
      <c r="AP748" s="63"/>
      <c r="AQ748" s="63"/>
      <c r="AR748" s="63"/>
      <c r="AS748" s="63"/>
      <c r="AT748" s="63"/>
      <c r="AU748" s="63"/>
      <c r="AV748" s="63"/>
      <c r="AW748" s="63"/>
      <c r="AX748" s="63"/>
      <c r="AY748" s="63"/>
      <c r="AZ748" s="63"/>
      <c r="BA748" s="63"/>
      <c r="BB748" s="63"/>
      <c r="BC748" s="63"/>
      <c r="BD748" s="63"/>
      <c r="BE748" s="63"/>
      <c r="BF748" s="63"/>
      <c r="BG748" s="63"/>
      <c r="BH748" s="63"/>
      <c r="BI748" s="63"/>
    </row>
    <row r="749">
      <c r="B749" s="113"/>
      <c r="C749" s="113"/>
      <c r="AH749" s="63"/>
      <c r="AI749" s="63"/>
      <c r="AJ749" s="63"/>
      <c r="AK749" s="63"/>
      <c r="AL749" s="63"/>
      <c r="AM749" s="63"/>
      <c r="AN749" s="63"/>
      <c r="AO749" s="63"/>
      <c r="AP749" s="63"/>
      <c r="AQ749" s="63"/>
      <c r="AR749" s="63"/>
      <c r="AS749" s="63"/>
      <c r="AT749" s="63"/>
      <c r="AU749" s="63"/>
      <c r="AV749" s="63"/>
      <c r="AW749" s="63"/>
      <c r="AX749" s="63"/>
      <c r="AY749" s="63"/>
      <c r="AZ749" s="63"/>
      <c r="BA749" s="63"/>
      <c r="BB749" s="63"/>
      <c r="BC749" s="63"/>
      <c r="BD749" s="63"/>
      <c r="BE749" s="63"/>
      <c r="BF749" s="63"/>
      <c r="BG749" s="63"/>
      <c r="BH749" s="63"/>
      <c r="BI749" s="63"/>
    </row>
    <row r="750">
      <c r="B750" s="113"/>
      <c r="C750" s="113"/>
      <c r="AH750" s="63"/>
      <c r="AI750" s="63"/>
      <c r="AJ750" s="63"/>
      <c r="AK750" s="63"/>
      <c r="AL750" s="63"/>
      <c r="AM750" s="63"/>
      <c r="AN750" s="63"/>
      <c r="AO750" s="63"/>
      <c r="AP750" s="63"/>
      <c r="AQ750" s="63"/>
      <c r="AR750" s="63"/>
      <c r="AS750" s="63"/>
      <c r="AT750" s="63"/>
      <c r="AU750" s="63"/>
      <c r="AV750" s="63"/>
      <c r="AW750" s="63"/>
      <c r="AX750" s="63"/>
      <c r="AY750" s="63"/>
      <c r="AZ750" s="63"/>
      <c r="BA750" s="63"/>
      <c r="BB750" s="63"/>
      <c r="BC750" s="63"/>
      <c r="BD750" s="63"/>
      <c r="BE750" s="63"/>
      <c r="BF750" s="63"/>
      <c r="BG750" s="63"/>
      <c r="BH750" s="63"/>
      <c r="BI750" s="63"/>
    </row>
    <row r="751">
      <c r="B751" s="113"/>
      <c r="C751" s="113"/>
      <c r="AH751" s="63"/>
      <c r="AI751" s="63"/>
      <c r="AJ751" s="63"/>
      <c r="AK751" s="63"/>
      <c r="AL751" s="63"/>
      <c r="AM751" s="63"/>
      <c r="AN751" s="63"/>
      <c r="AO751" s="63"/>
      <c r="AP751" s="63"/>
      <c r="AQ751" s="63"/>
      <c r="AR751" s="63"/>
      <c r="AS751" s="63"/>
      <c r="AT751" s="63"/>
      <c r="AU751" s="63"/>
      <c r="AV751" s="63"/>
      <c r="AW751" s="63"/>
      <c r="AX751" s="63"/>
      <c r="AY751" s="63"/>
      <c r="AZ751" s="63"/>
      <c r="BA751" s="63"/>
      <c r="BB751" s="63"/>
      <c r="BC751" s="63"/>
      <c r="BD751" s="63"/>
      <c r="BE751" s="63"/>
      <c r="BF751" s="63"/>
      <c r="BG751" s="63"/>
      <c r="BH751" s="63"/>
      <c r="BI751" s="63"/>
    </row>
    <row r="752">
      <c r="B752" s="113"/>
      <c r="C752" s="113"/>
      <c r="AH752" s="63"/>
      <c r="AI752" s="63"/>
      <c r="AJ752" s="63"/>
      <c r="AK752" s="63"/>
      <c r="AL752" s="63"/>
      <c r="AM752" s="63"/>
      <c r="AN752" s="63"/>
      <c r="AO752" s="63"/>
      <c r="AP752" s="63"/>
      <c r="AQ752" s="63"/>
      <c r="AR752" s="63"/>
      <c r="AS752" s="63"/>
      <c r="AT752" s="63"/>
      <c r="AU752" s="63"/>
      <c r="AV752" s="63"/>
      <c r="AW752" s="63"/>
      <c r="AX752" s="63"/>
      <c r="AY752" s="63"/>
      <c r="AZ752" s="63"/>
      <c r="BA752" s="63"/>
      <c r="BB752" s="63"/>
      <c r="BC752" s="63"/>
      <c r="BD752" s="63"/>
      <c r="BE752" s="63"/>
      <c r="BF752" s="63"/>
      <c r="BG752" s="63"/>
      <c r="BH752" s="63"/>
      <c r="BI752" s="63"/>
    </row>
    <row r="753">
      <c r="B753" s="113"/>
      <c r="C753" s="113"/>
      <c r="AH753" s="63"/>
      <c r="AI753" s="63"/>
      <c r="AJ753" s="63"/>
      <c r="AK753" s="63"/>
      <c r="AL753" s="63"/>
      <c r="AM753" s="63"/>
      <c r="AN753" s="63"/>
      <c r="AO753" s="63"/>
      <c r="AP753" s="63"/>
      <c r="AQ753" s="63"/>
      <c r="AR753" s="63"/>
      <c r="AS753" s="63"/>
      <c r="AT753" s="63"/>
      <c r="AU753" s="63"/>
      <c r="AV753" s="63"/>
      <c r="AW753" s="63"/>
      <c r="AX753" s="63"/>
      <c r="AY753" s="63"/>
      <c r="AZ753" s="63"/>
      <c r="BA753" s="63"/>
      <c r="BB753" s="63"/>
      <c r="BC753" s="63"/>
      <c r="BD753" s="63"/>
      <c r="BE753" s="63"/>
      <c r="BF753" s="63"/>
      <c r="BG753" s="63"/>
      <c r="BH753" s="63"/>
      <c r="BI753" s="63"/>
    </row>
    <row r="754">
      <c r="B754" s="113"/>
      <c r="C754" s="113"/>
      <c r="AH754" s="63"/>
      <c r="AI754" s="63"/>
      <c r="AJ754" s="63"/>
      <c r="AK754" s="63"/>
      <c r="AL754" s="63"/>
      <c r="AM754" s="63"/>
      <c r="AN754" s="63"/>
      <c r="AO754" s="63"/>
      <c r="AP754" s="63"/>
      <c r="AQ754" s="63"/>
      <c r="AR754" s="63"/>
      <c r="AS754" s="63"/>
      <c r="AT754" s="63"/>
      <c r="AU754" s="63"/>
      <c r="AV754" s="63"/>
      <c r="AW754" s="63"/>
      <c r="AX754" s="63"/>
      <c r="AY754" s="63"/>
      <c r="AZ754" s="63"/>
      <c r="BA754" s="63"/>
      <c r="BB754" s="63"/>
      <c r="BC754" s="63"/>
      <c r="BD754" s="63"/>
      <c r="BE754" s="63"/>
      <c r="BF754" s="63"/>
      <c r="BG754" s="63"/>
      <c r="BH754" s="63"/>
      <c r="BI754" s="63"/>
    </row>
    <row r="755">
      <c r="B755" s="113"/>
      <c r="C755" s="113"/>
      <c r="AH755" s="63"/>
      <c r="AI755" s="63"/>
      <c r="AJ755" s="63"/>
      <c r="AK755" s="63"/>
      <c r="AL755" s="63"/>
      <c r="AM755" s="63"/>
      <c r="AN755" s="63"/>
      <c r="AO755" s="63"/>
      <c r="AP755" s="63"/>
      <c r="AQ755" s="63"/>
      <c r="AR755" s="63"/>
      <c r="AS755" s="63"/>
      <c r="AT755" s="63"/>
      <c r="AU755" s="63"/>
      <c r="AV755" s="63"/>
      <c r="AW755" s="63"/>
      <c r="AX755" s="63"/>
      <c r="AY755" s="63"/>
      <c r="AZ755" s="63"/>
      <c r="BA755" s="63"/>
      <c r="BB755" s="63"/>
      <c r="BC755" s="63"/>
      <c r="BD755" s="63"/>
      <c r="BE755" s="63"/>
      <c r="BF755" s="63"/>
      <c r="BG755" s="63"/>
      <c r="BH755" s="63"/>
      <c r="BI755" s="63"/>
    </row>
    <row r="756">
      <c r="B756" s="113"/>
      <c r="C756" s="113"/>
      <c r="AH756" s="63"/>
      <c r="AI756" s="63"/>
      <c r="AJ756" s="63"/>
      <c r="AK756" s="63"/>
      <c r="AL756" s="63"/>
      <c r="AM756" s="63"/>
      <c r="AN756" s="63"/>
      <c r="AO756" s="63"/>
      <c r="AP756" s="63"/>
      <c r="AQ756" s="63"/>
      <c r="AR756" s="63"/>
      <c r="AS756" s="63"/>
      <c r="AT756" s="63"/>
      <c r="AU756" s="63"/>
      <c r="AV756" s="63"/>
      <c r="AW756" s="63"/>
      <c r="AX756" s="63"/>
      <c r="AY756" s="63"/>
      <c r="AZ756" s="63"/>
      <c r="BA756" s="63"/>
      <c r="BB756" s="63"/>
      <c r="BC756" s="63"/>
      <c r="BD756" s="63"/>
      <c r="BE756" s="63"/>
      <c r="BF756" s="63"/>
      <c r="BG756" s="63"/>
      <c r="BH756" s="63"/>
      <c r="BI756" s="63"/>
    </row>
    <row r="757">
      <c r="B757" s="113"/>
      <c r="C757" s="113"/>
      <c r="AH757" s="63"/>
      <c r="AI757" s="63"/>
      <c r="AJ757" s="63"/>
      <c r="AK757" s="63"/>
      <c r="AL757" s="63"/>
      <c r="AM757" s="63"/>
      <c r="AN757" s="63"/>
      <c r="AO757" s="63"/>
      <c r="AP757" s="63"/>
      <c r="AQ757" s="63"/>
      <c r="AR757" s="63"/>
      <c r="AS757" s="63"/>
      <c r="AT757" s="63"/>
      <c r="AU757" s="63"/>
      <c r="AV757" s="63"/>
      <c r="AW757" s="63"/>
      <c r="AX757" s="63"/>
      <c r="AY757" s="63"/>
      <c r="AZ757" s="63"/>
      <c r="BA757" s="63"/>
      <c r="BB757" s="63"/>
      <c r="BC757" s="63"/>
      <c r="BD757" s="63"/>
      <c r="BE757" s="63"/>
      <c r="BF757" s="63"/>
      <c r="BG757" s="63"/>
      <c r="BH757" s="63"/>
      <c r="BI757" s="63"/>
    </row>
    <row r="758">
      <c r="B758" s="113"/>
      <c r="C758" s="113"/>
      <c r="AH758" s="63"/>
      <c r="AI758" s="63"/>
      <c r="AJ758" s="63"/>
      <c r="AK758" s="63"/>
      <c r="AL758" s="63"/>
      <c r="AM758" s="63"/>
      <c r="AN758" s="63"/>
      <c r="AO758" s="63"/>
      <c r="AP758" s="63"/>
      <c r="AQ758" s="63"/>
      <c r="AR758" s="63"/>
      <c r="AS758" s="63"/>
      <c r="AT758" s="63"/>
      <c r="AU758" s="63"/>
      <c r="AV758" s="63"/>
      <c r="AW758" s="63"/>
      <c r="AX758" s="63"/>
      <c r="AY758" s="63"/>
      <c r="AZ758" s="63"/>
      <c r="BA758" s="63"/>
      <c r="BB758" s="63"/>
      <c r="BC758" s="63"/>
      <c r="BD758" s="63"/>
      <c r="BE758" s="63"/>
      <c r="BF758" s="63"/>
      <c r="BG758" s="63"/>
      <c r="BH758" s="63"/>
      <c r="BI758" s="63"/>
    </row>
    <row r="759">
      <c r="B759" s="113"/>
      <c r="C759" s="113"/>
      <c r="AH759" s="63"/>
      <c r="AI759" s="63"/>
      <c r="AJ759" s="63"/>
      <c r="AK759" s="63"/>
      <c r="AL759" s="63"/>
      <c r="AM759" s="63"/>
      <c r="AN759" s="63"/>
      <c r="AO759" s="63"/>
      <c r="AP759" s="63"/>
      <c r="AQ759" s="63"/>
      <c r="AR759" s="63"/>
      <c r="AS759" s="63"/>
      <c r="AT759" s="63"/>
      <c r="AU759" s="63"/>
      <c r="AV759" s="63"/>
      <c r="AW759" s="63"/>
      <c r="AX759" s="63"/>
      <c r="AY759" s="63"/>
      <c r="AZ759" s="63"/>
      <c r="BA759" s="63"/>
      <c r="BB759" s="63"/>
      <c r="BC759" s="63"/>
      <c r="BD759" s="63"/>
      <c r="BE759" s="63"/>
      <c r="BF759" s="63"/>
      <c r="BG759" s="63"/>
      <c r="BH759" s="63"/>
      <c r="BI759" s="63"/>
    </row>
    <row r="760">
      <c r="B760" s="113"/>
      <c r="C760" s="113"/>
      <c r="AH760" s="63"/>
      <c r="AI760" s="63"/>
      <c r="AJ760" s="63"/>
      <c r="AK760" s="63"/>
      <c r="AL760" s="63"/>
      <c r="AM760" s="63"/>
      <c r="AN760" s="63"/>
      <c r="AO760" s="63"/>
      <c r="AP760" s="63"/>
      <c r="AQ760" s="63"/>
      <c r="AR760" s="63"/>
      <c r="AS760" s="63"/>
      <c r="AT760" s="63"/>
      <c r="AU760" s="63"/>
      <c r="AV760" s="63"/>
      <c r="AW760" s="63"/>
      <c r="AX760" s="63"/>
      <c r="AY760" s="63"/>
      <c r="AZ760" s="63"/>
      <c r="BA760" s="63"/>
      <c r="BB760" s="63"/>
      <c r="BC760" s="63"/>
      <c r="BD760" s="63"/>
      <c r="BE760" s="63"/>
      <c r="BF760" s="63"/>
      <c r="BG760" s="63"/>
      <c r="BH760" s="63"/>
      <c r="BI760" s="63"/>
    </row>
    <row r="761">
      <c r="B761" s="113"/>
      <c r="C761" s="113"/>
      <c r="AH761" s="63"/>
      <c r="AI761" s="63"/>
      <c r="AJ761" s="63"/>
      <c r="AK761" s="63"/>
      <c r="AL761" s="63"/>
      <c r="AM761" s="63"/>
      <c r="AN761" s="63"/>
      <c r="AO761" s="63"/>
      <c r="AP761" s="63"/>
      <c r="AQ761" s="63"/>
      <c r="AR761" s="63"/>
      <c r="AS761" s="63"/>
      <c r="AT761" s="63"/>
      <c r="AU761" s="63"/>
      <c r="AV761" s="63"/>
      <c r="AW761" s="63"/>
      <c r="AX761" s="63"/>
      <c r="AY761" s="63"/>
      <c r="AZ761" s="63"/>
      <c r="BA761" s="63"/>
      <c r="BB761" s="63"/>
      <c r="BC761" s="63"/>
      <c r="BD761" s="63"/>
      <c r="BE761" s="63"/>
      <c r="BF761" s="63"/>
      <c r="BG761" s="63"/>
      <c r="BH761" s="63"/>
      <c r="BI761" s="63"/>
    </row>
    <row r="762">
      <c r="B762" s="113"/>
      <c r="C762" s="113"/>
      <c r="AH762" s="63"/>
      <c r="AI762" s="63"/>
      <c r="AJ762" s="63"/>
      <c r="AK762" s="63"/>
      <c r="AL762" s="63"/>
      <c r="AM762" s="63"/>
      <c r="AN762" s="63"/>
      <c r="AO762" s="63"/>
      <c r="AP762" s="63"/>
      <c r="AQ762" s="63"/>
      <c r="AR762" s="63"/>
      <c r="AS762" s="63"/>
      <c r="AT762" s="63"/>
      <c r="AU762" s="63"/>
      <c r="AV762" s="63"/>
      <c r="AW762" s="63"/>
      <c r="AX762" s="63"/>
      <c r="AY762" s="63"/>
      <c r="AZ762" s="63"/>
      <c r="BA762" s="63"/>
      <c r="BB762" s="63"/>
      <c r="BC762" s="63"/>
      <c r="BD762" s="63"/>
      <c r="BE762" s="63"/>
      <c r="BF762" s="63"/>
      <c r="BG762" s="63"/>
      <c r="BH762" s="63"/>
      <c r="BI762" s="63"/>
    </row>
    <row r="763">
      <c r="B763" s="113"/>
      <c r="C763" s="113"/>
      <c r="AH763" s="63"/>
      <c r="AI763" s="63"/>
      <c r="AJ763" s="63"/>
      <c r="AK763" s="63"/>
      <c r="AL763" s="63"/>
      <c r="AM763" s="63"/>
      <c r="AN763" s="63"/>
      <c r="AO763" s="63"/>
      <c r="AP763" s="63"/>
      <c r="AQ763" s="63"/>
      <c r="AR763" s="63"/>
      <c r="AS763" s="63"/>
      <c r="AT763" s="63"/>
      <c r="AU763" s="63"/>
      <c r="AV763" s="63"/>
      <c r="AW763" s="63"/>
      <c r="AX763" s="63"/>
      <c r="AY763" s="63"/>
      <c r="AZ763" s="63"/>
      <c r="BA763" s="63"/>
      <c r="BB763" s="63"/>
      <c r="BC763" s="63"/>
      <c r="BD763" s="63"/>
      <c r="BE763" s="63"/>
      <c r="BF763" s="63"/>
      <c r="BG763" s="63"/>
      <c r="BH763" s="63"/>
      <c r="BI763" s="63"/>
    </row>
    <row r="764">
      <c r="B764" s="113"/>
      <c r="C764" s="113"/>
      <c r="AH764" s="63"/>
      <c r="AI764" s="63"/>
      <c r="AJ764" s="63"/>
      <c r="AK764" s="63"/>
      <c r="AL764" s="63"/>
      <c r="AM764" s="63"/>
      <c r="AN764" s="63"/>
      <c r="AO764" s="63"/>
      <c r="AP764" s="63"/>
      <c r="AQ764" s="63"/>
      <c r="AR764" s="63"/>
      <c r="AS764" s="63"/>
      <c r="AT764" s="63"/>
      <c r="AU764" s="63"/>
      <c r="AV764" s="63"/>
      <c r="AW764" s="63"/>
      <c r="AX764" s="63"/>
      <c r="AY764" s="63"/>
      <c r="AZ764" s="63"/>
      <c r="BA764" s="63"/>
      <c r="BB764" s="63"/>
      <c r="BC764" s="63"/>
      <c r="BD764" s="63"/>
      <c r="BE764" s="63"/>
      <c r="BF764" s="63"/>
      <c r="BG764" s="63"/>
      <c r="BH764" s="63"/>
      <c r="BI764" s="63"/>
    </row>
    <row r="765">
      <c r="B765" s="113"/>
      <c r="C765" s="113"/>
      <c r="AH765" s="63"/>
      <c r="AI765" s="63"/>
      <c r="AJ765" s="63"/>
      <c r="AK765" s="63"/>
      <c r="AL765" s="63"/>
      <c r="AM765" s="63"/>
      <c r="AN765" s="63"/>
      <c r="AO765" s="63"/>
      <c r="AP765" s="63"/>
      <c r="AQ765" s="63"/>
      <c r="AR765" s="63"/>
      <c r="AS765" s="63"/>
      <c r="AT765" s="63"/>
      <c r="AU765" s="63"/>
      <c r="AV765" s="63"/>
      <c r="AW765" s="63"/>
      <c r="AX765" s="63"/>
      <c r="AY765" s="63"/>
      <c r="AZ765" s="63"/>
      <c r="BA765" s="63"/>
      <c r="BB765" s="63"/>
      <c r="BC765" s="63"/>
      <c r="BD765" s="63"/>
      <c r="BE765" s="63"/>
      <c r="BF765" s="63"/>
      <c r="BG765" s="63"/>
      <c r="BH765" s="63"/>
      <c r="BI765" s="63"/>
    </row>
    <row r="766">
      <c r="B766" s="113"/>
      <c r="C766" s="113"/>
      <c r="AH766" s="63"/>
      <c r="AI766" s="63"/>
      <c r="AJ766" s="63"/>
      <c r="AK766" s="63"/>
      <c r="AL766" s="63"/>
      <c r="AM766" s="63"/>
      <c r="AN766" s="63"/>
      <c r="AO766" s="63"/>
      <c r="AP766" s="63"/>
      <c r="AQ766" s="63"/>
      <c r="AR766" s="63"/>
      <c r="AS766" s="63"/>
      <c r="AT766" s="63"/>
      <c r="AU766" s="63"/>
      <c r="AV766" s="63"/>
      <c r="AW766" s="63"/>
      <c r="AX766" s="63"/>
      <c r="AY766" s="63"/>
      <c r="AZ766" s="63"/>
      <c r="BA766" s="63"/>
      <c r="BB766" s="63"/>
      <c r="BC766" s="63"/>
      <c r="BD766" s="63"/>
      <c r="BE766" s="63"/>
      <c r="BF766" s="63"/>
      <c r="BG766" s="63"/>
      <c r="BH766" s="63"/>
      <c r="BI766" s="63"/>
    </row>
    <row r="767">
      <c r="B767" s="113"/>
      <c r="C767" s="113"/>
      <c r="AH767" s="63"/>
      <c r="AI767" s="63"/>
      <c r="AJ767" s="63"/>
      <c r="AK767" s="63"/>
      <c r="AL767" s="63"/>
      <c r="AM767" s="63"/>
      <c r="AN767" s="63"/>
      <c r="AO767" s="63"/>
      <c r="AP767" s="63"/>
      <c r="AQ767" s="63"/>
      <c r="AR767" s="63"/>
      <c r="AS767" s="63"/>
      <c r="AT767" s="63"/>
      <c r="AU767" s="63"/>
      <c r="AV767" s="63"/>
      <c r="AW767" s="63"/>
      <c r="AX767" s="63"/>
      <c r="AY767" s="63"/>
      <c r="AZ767" s="63"/>
      <c r="BA767" s="63"/>
      <c r="BB767" s="63"/>
      <c r="BC767" s="63"/>
      <c r="BD767" s="63"/>
      <c r="BE767" s="63"/>
      <c r="BF767" s="63"/>
      <c r="BG767" s="63"/>
      <c r="BH767" s="63"/>
      <c r="BI767" s="63"/>
    </row>
    <row r="768">
      <c r="B768" s="113"/>
      <c r="C768" s="113"/>
      <c r="AH768" s="63"/>
      <c r="AI768" s="63"/>
      <c r="AJ768" s="63"/>
      <c r="AK768" s="63"/>
      <c r="AL768" s="63"/>
      <c r="AM768" s="63"/>
      <c r="AN768" s="63"/>
      <c r="AO768" s="63"/>
      <c r="AP768" s="63"/>
      <c r="AQ768" s="63"/>
      <c r="AR768" s="63"/>
      <c r="AS768" s="63"/>
      <c r="AT768" s="63"/>
      <c r="AU768" s="63"/>
      <c r="AV768" s="63"/>
      <c r="AW768" s="63"/>
      <c r="AX768" s="63"/>
      <c r="AY768" s="63"/>
      <c r="AZ768" s="63"/>
      <c r="BA768" s="63"/>
      <c r="BB768" s="63"/>
      <c r="BC768" s="63"/>
      <c r="BD768" s="63"/>
      <c r="BE768" s="63"/>
      <c r="BF768" s="63"/>
      <c r="BG768" s="63"/>
      <c r="BH768" s="63"/>
      <c r="BI768" s="63"/>
    </row>
    <row r="769">
      <c r="B769" s="113"/>
      <c r="C769" s="113"/>
      <c r="AH769" s="63"/>
      <c r="AI769" s="63"/>
      <c r="AJ769" s="63"/>
      <c r="AK769" s="63"/>
      <c r="AL769" s="63"/>
      <c r="AM769" s="63"/>
      <c r="AN769" s="63"/>
      <c r="AO769" s="63"/>
      <c r="AP769" s="63"/>
      <c r="AQ769" s="63"/>
      <c r="AR769" s="63"/>
      <c r="AS769" s="63"/>
      <c r="AT769" s="63"/>
      <c r="AU769" s="63"/>
      <c r="AV769" s="63"/>
      <c r="AW769" s="63"/>
      <c r="AX769" s="63"/>
      <c r="AY769" s="63"/>
      <c r="AZ769" s="63"/>
      <c r="BA769" s="63"/>
      <c r="BB769" s="63"/>
      <c r="BC769" s="63"/>
      <c r="BD769" s="63"/>
      <c r="BE769" s="63"/>
      <c r="BF769" s="63"/>
      <c r="BG769" s="63"/>
      <c r="BH769" s="63"/>
      <c r="BI769" s="63"/>
    </row>
    <row r="770">
      <c r="B770" s="113"/>
      <c r="C770" s="113"/>
      <c r="AH770" s="63"/>
      <c r="AI770" s="63"/>
      <c r="AJ770" s="63"/>
      <c r="AK770" s="63"/>
      <c r="AL770" s="63"/>
      <c r="AM770" s="63"/>
      <c r="AN770" s="63"/>
      <c r="AO770" s="63"/>
      <c r="AP770" s="63"/>
      <c r="AQ770" s="63"/>
      <c r="AR770" s="63"/>
      <c r="AS770" s="63"/>
      <c r="AT770" s="63"/>
      <c r="AU770" s="63"/>
      <c r="AV770" s="63"/>
      <c r="AW770" s="63"/>
      <c r="AX770" s="63"/>
      <c r="AY770" s="63"/>
      <c r="AZ770" s="63"/>
      <c r="BA770" s="63"/>
      <c r="BB770" s="63"/>
      <c r="BC770" s="63"/>
      <c r="BD770" s="63"/>
      <c r="BE770" s="63"/>
      <c r="BF770" s="63"/>
      <c r="BG770" s="63"/>
      <c r="BH770" s="63"/>
      <c r="BI770" s="63"/>
    </row>
    <row r="771">
      <c r="B771" s="113"/>
      <c r="C771" s="113"/>
      <c r="AH771" s="63"/>
      <c r="AI771" s="63"/>
      <c r="AJ771" s="63"/>
      <c r="AK771" s="63"/>
      <c r="AL771" s="63"/>
      <c r="AM771" s="63"/>
      <c r="AN771" s="63"/>
      <c r="AO771" s="63"/>
      <c r="AP771" s="63"/>
      <c r="AQ771" s="63"/>
      <c r="AR771" s="63"/>
      <c r="AS771" s="63"/>
      <c r="AT771" s="63"/>
      <c r="AU771" s="63"/>
      <c r="AV771" s="63"/>
      <c r="AW771" s="63"/>
      <c r="AX771" s="63"/>
      <c r="AY771" s="63"/>
      <c r="AZ771" s="63"/>
      <c r="BA771" s="63"/>
      <c r="BB771" s="63"/>
      <c r="BC771" s="63"/>
      <c r="BD771" s="63"/>
      <c r="BE771" s="63"/>
      <c r="BF771" s="63"/>
      <c r="BG771" s="63"/>
      <c r="BH771" s="63"/>
      <c r="BI771" s="63"/>
    </row>
    <row r="772">
      <c r="B772" s="113"/>
      <c r="C772" s="113"/>
      <c r="AH772" s="63"/>
      <c r="AI772" s="63"/>
      <c r="AJ772" s="63"/>
      <c r="AK772" s="63"/>
      <c r="AL772" s="63"/>
      <c r="AM772" s="63"/>
      <c r="AN772" s="63"/>
      <c r="AO772" s="63"/>
      <c r="AP772" s="63"/>
      <c r="AQ772" s="63"/>
      <c r="AR772" s="63"/>
      <c r="AS772" s="63"/>
      <c r="AT772" s="63"/>
      <c r="AU772" s="63"/>
      <c r="AV772" s="63"/>
      <c r="AW772" s="63"/>
      <c r="AX772" s="63"/>
      <c r="AY772" s="63"/>
      <c r="AZ772" s="63"/>
      <c r="BA772" s="63"/>
      <c r="BB772" s="63"/>
      <c r="BC772" s="63"/>
      <c r="BD772" s="63"/>
      <c r="BE772" s="63"/>
      <c r="BF772" s="63"/>
      <c r="BG772" s="63"/>
      <c r="BH772" s="63"/>
      <c r="BI772" s="63"/>
    </row>
    <row r="773">
      <c r="B773" s="113"/>
      <c r="C773" s="113"/>
      <c r="AH773" s="63"/>
      <c r="AI773" s="63"/>
      <c r="AJ773" s="63"/>
      <c r="AK773" s="63"/>
      <c r="AL773" s="63"/>
      <c r="AM773" s="63"/>
      <c r="AN773" s="63"/>
      <c r="AO773" s="63"/>
      <c r="AP773" s="63"/>
      <c r="AQ773" s="63"/>
      <c r="AR773" s="63"/>
      <c r="AS773" s="63"/>
      <c r="AT773" s="63"/>
      <c r="AU773" s="63"/>
      <c r="AV773" s="63"/>
      <c r="AW773" s="63"/>
      <c r="AX773" s="63"/>
      <c r="AY773" s="63"/>
      <c r="AZ773" s="63"/>
      <c r="BA773" s="63"/>
      <c r="BB773" s="63"/>
      <c r="BC773" s="63"/>
      <c r="BD773" s="63"/>
      <c r="BE773" s="63"/>
      <c r="BF773" s="63"/>
      <c r="BG773" s="63"/>
      <c r="BH773" s="63"/>
      <c r="BI773" s="63"/>
    </row>
    <row r="774">
      <c r="B774" s="113"/>
      <c r="C774" s="113"/>
      <c r="AH774" s="63"/>
      <c r="AI774" s="63"/>
      <c r="AJ774" s="63"/>
      <c r="AK774" s="63"/>
      <c r="AL774" s="63"/>
      <c r="AM774" s="63"/>
      <c r="AN774" s="63"/>
      <c r="AO774" s="63"/>
      <c r="AP774" s="63"/>
      <c r="AQ774" s="63"/>
      <c r="AR774" s="63"/>
      <c r="AS774" s="63"/>
      <c r="AT774" s="63"/>
      <c r="AU774" s="63"/>
      <c r="AV774" s="63"/>
      <c r="AW774" s="63"/>
      <c r="AX774" s="63"/>
      <c r="AY774" s="63"/>
      <c r="AZ774" s="63"/>
      <c r="BA774" s="63"/>
      <c r="BB774" s="63"/>
      <c r="BC774" s="63"/>
      <c r="BD774" s="63"/>
      <c r="BE774" s="63"/>
      <c r="BF774" s="63"/>
      <c r="BG774" s="63"/>
      <c r="BH774" s="63"/>
      <c r="BI774" s="63"/>
    </row>
    <row r="775">
      <c r="B775" s="113"/>
      <c r="C775" s="113"/>
      <c r="AH775" s="63"/>
      <c r="AI775" s="63"/>
      <c r="AJ775" s="63"/>
      <c r="AK775" s="63"/>
      <c r="AL775" s="63"/>
      <c r="AM775" s="63"/>
      <c r="AN775" s="63"/>
      <c r="AO775" s="63"/>
      <c r="AP775" s="63"/>
      <c r="AQ775" s="63"/>
      <c r="AR775" s="63"/>
      <c r="AS775" s="63"/>
      <c r="AT775" s="63"/>
      <c r="AU775" s="63"/>
      <c r="AV775" s="63"/>
      <c r="AW775" s="63"/>
      <c r="AX775" s="63"/>
      <c r="AY775" s="63"/>
      <c r="AZ775" s="63"/>
      <c r="BA775" s="63"/>
      <c r="BB775" s="63"/>
      <c r="BC775" s="63"/>
      <c r="BD775" s="63"/>
      <c r="BE775" s="63"/>
      <c r="BF775" s="63"/>
      <c r="BG775" s="63"/>
      <c r="BH775" s="63"/>
      <c r="BI775" s="63"/>
    </row>
    <row r="776">
      <c r="B776" s="113"/>
      <c r="C776" s="113"/>
      <c r="AH776" s="63"/>
      <c r="AI776" s="63"/>
      <c r="AJ776" s="63"/>
      <c r="AK776" s="63"/>
      <c r="AL776" s="63"/>
      <c r="AM776" s="63"/>
      <c r="AN776" s="63"/>
      <c r="AO776" s="63"/>
      <c r="AP776" s="63"/>
      <c r="AQ776" s="63"/>
      <c r="AR776" s="63"/>
      <c r="AS776" s="63"/>
      <c r="AT776" s="63"/>
      <c r="AU776" s="63"/>
      <c r="AV776" s="63"/>
      <c r="AW776" s="63"/>
      <c r="AX776" s="63"/>
      <c r="AY776" s="63"/>
      <c r="AZ776" s="63"/>
      <c r="BA776" s="63"/>
      <c r="BB776" s="63"/>
      <c r="BC776" s="63"/>
      <c r="BD776" s="63"/>
      <c r="BE776" s="63"/>
      <c r="BF776" s="63"/>
      <c r="BG776" s="63"/>
      <c r="BH776" s="63"/>
      <c r="BI776" s="63"/>
    </row>
    <row r="777">
      <c r="B777" s="113"/>
      <c r="C777" s="113"/>
      <c r="AH777" s="63"/>
      <c r="AI777" s="63"/>
      <c r="AJ777" s="63"/>
      <c r="AK777" s="63"/>
      <c r="AL777" s="63"/>
      <c r="AM777" s="63"/>
      <c r="AN777" s="63"/>
      <c r="AO777" s="63"/>
      <c r="AP777" s="63"/>
      <c r="AQ777" s="63"/>
      <c r="AR777" s="63"/>
      <c r="AS777" s="63"/>
      <c r="AT777" s="63"/>
      <c r="AU777" s="63"/>
      <c r="AV777" s="63"/>
      <c r="AW777" s="63"/>
      <c r="AX777" s="63"/>
      <c r="AY777" s="63"/>
      <c r="AZ777" s="63"/>
      <c r="BA777" s="63"/>
      <c r="BB777" s="63"/>
      <c r="BC777" s="63"/>
      <c r="BD777" s="63"/>
      <c r="BE777" s="63"/>
      <c r="BF777" s="63"/>
      <c r="BG777" s="63"/>
      <c r="BH777" s="63"/>
      <c r="BI777" s="63"/>
    </row>
    <row r="778">
      <c r="B778" s="113"/>
      <c r="C778" s="113"/>
      <c r="AH778" s="63"/>
      <c r="AI778" s="63"/>
      <c r="AJ778" s="63"/>
      <c r="AK778" s="63"/>
      <c r="AL778" s="63"/>
      <c r="AM778" s="63"/>
      <c r="AN778" s="63"/>
      <c r="AO778" s="63"/>
      <c r="AP778" s="63"/>
      <c r="AQ778" s="63"/>
      <c r="AR778" s="63"/>
      <c r="AS778" s="63"/>
      <c r="AT778" s="63"/>
      <c r="AU778" s="63"/>
      <c r="AV778" s="63"/>
      <c r="AW778" s="63"/>
      <c r="AX778" s="63"/>
      <c r="AY778" s="63"/>
      <c r="AZ778" s="63"/>
      <c r="BA778" s="63"/>
      <c r="BB778" s="63"/>
      <c r="BC778" s="63"/>
      <c r="BD778" s="63"/>
      <c r="BE778" s="63"/>
      <c r="BF778" s="63"/>
      <c r="BG778" s="63"/>
      <c r="BH778" s="63"/>
      <c r="BI778" s="63"/>
    </row>
    <row r="779">
      <c r="B779" s="113"/>
      <c r="C779" s="113"/>
      <c r="AH779" s="63"/>
      <c r="AI779" s="63"/>
      <c r="AJ779" s="63"/>
      <c r="AK779" s="63"/>
      <c r="AL779" s="63"/>
      <c r="AM779" s="63"/>
      <c r="AN779" s="63"/>
      <c r="AO779" s="63"/>
      <c r="AP779" s="63"/>
      <c r="AQ779" s="63"/>
      <c r="AR779" s="63"/>
      <c r="AS779" s="63"/>
      <c r="AT779" s="63"/>
      <c r="AU779" s="63"/>
      <c r="AV779" s="63"/>
      <c r="AW779" s="63"/>
      <c r="AX779" s="63"/>
      <c r="AY779" s="63"/>
      <c r="AZ779" s="63"/>
      <c r="BA779" s="63"/>
      <c r="BB779" s="63"/>
      <c r="BC779" s="63"/>
      <c r="BD779" s="63"/>
      <c r="BE779" s="63"/>
      <c r="BF779" s="63"/>
      <c r="BG779" s="63"/>
      <c r="BH779" s="63"/>
      <c r="BI779" s="63"/>
    </row>
    <row r="780">
      <c r="B780" s="113"/>
      <c r="C780" s="113"/>
      <c r="AH780" s="63"/>
      <c r="AI780" s="63"/>
      <c r="AJ780" s="63"/>
      <c r="AK780" s="63"/>
      <c r="AL780" s="63"/>
      <c r="AM780" s="63"/>
      <c r="AN780" s="63"/>
      <c r="AO780" s="63"/>
      <c r="AP780" s="63"/>
      <c r="AQ780" s="63"/>
      <c r="AR780" s="63"/>
      <c r="AS780" s="63"/>
      <c r="AT780" s="63"/>
      <c r="AU780" s="63"/>
      <c r="AV780" s="63"/>
      <c r="AW780" s="63"/>
      <c r="AX780" s="63"/>
      <c r="AY780" s="63"/>
      <c r="AZ780" s="63"/>
      <c r="BA780" s="63"/>
      <c r="BB780" s="63"/>
      <c r="BC780" s="63"/>
      <c r="BD780" s="63"/>
      <c r="BE780" s="63"/>
      <c r="BF780" s="63"/>
      <c r="BG780" s="63"/>
      <c r="BH780" s="63"/>
      <c r="BI780" s="63"/>
    </row>
    <row r="781">
      <c r="B781" s="113"/>
      <c r="C781" s="113"/>
      <c r="AH781" s="63"/>
      <c r="AI781" s="63"/>
      <c r="AJ781" s="63"/>
      <c r="AK781" s="63"/>
      <c r="AL781" s="63"/>
      <c r="AM781" s="63"/>
      <c r="AN781" s="63"/>
      <c r="AO781" s="63"/>
      <c r="AP781" s="63"/>
      <c r="AQ781" s="63"/>
      <c r="AR781" s="63"/>
      <c r="AS781" s="63"/>
      <c r="AT781" s="63"/>
      <c r="AU781" s="63"/>
      <c r="AV781" s="63"/>
      <c r="AW781" s="63"/>
      <c r="AX781" s="63"/>
      <c r="AY781" s="63"/>
      <c r="AZ781" s="63"/>
      <c r="BA781" s="63"/>
      <c r="BB781" s="63"/>
      <c r="BC781" s="63"/>
      <c r="BD781" s="63"/>
      <c r="BE781" s="63"/>
      <c r="BF781" s="63"/>
      <c r="BG781" s="63"/>
      <c r="BH781" s="63"/>
      <c r="BI781" s="63"/>
    </row>
    <row r="782">
      <c r="B782" s="113"/>
      <c r="C782" s="113"/>
      <c r="AH782" s="63"/>
      <c r="AI782" s="63"/>
      <c r="AJ782" s="63"/>
      <c r="AK782" s="63"/>
      <c r="AL782" s="63"/>
      <c r="AM782" s="63"/>
      <c r="AN782" s="63"/>
      <c r="AO782" s="63"/>
      <c r="AP782" s="63"/>
      <c r="AQ782" s="63"/>
      <c r="AR782" s="63"/>
      <c r="AS782" s="63"/>
      <c r="AT782" s="63"/>
      <c r="AU782" s="63"/>
      <c r="AV782" s="63"/>
      <c r="AW782" s="63"/>
      <c r="AX782" s="63"/>
      <c r="AY782" s="63"/>
      <c r="AZ782" s="63"/>
      <c r="BA782" s="63"/>
      <c r="BB782" s="63"/>
      <c r="BC782" s="63"/>
      <c r="BD782" s="63"/>
      <c r="BE782" s="63"/>
      <c r="BF782" s="63"/>
      <c r="BG782" s="63"/>
      <c r="BH782" s="63"/>
      <c r="BI782" s="63"/>
    </row>
    <row r="783">
      <c r="B783" s="113"/>
      <c r="C783" s="113"/>
      <c r="AH783" s="63"/>
      <c r="AI783" s="63"/>
      <c r="AJ783" s="63"/>
      <c r="AK783" s="63"/>
      <c r="AL783" s="63"/>
      <c r="AM783" s="63"/>
      <c r="AN783" s="63"/>
      <c r="AO783" s="63"/>
      <c r="AP783" s="63"/>
      <c r="AQ783" s="63"/>
      <c r="AR783" s="63"/>
      <c r="AS783" s="63"/>
      <c r="AT783" s="63"/>
      <c r="AU783" s="63"/>
      <c r="AV783" s="63"/>
      <c r="AW783" s="63"/>
      <c r="AX783" s="63"/>
      <c r="AY783" s="63"/>
      <c r="AZ783" s="63"/>
      <c r="BA783" s="63"/>
      <c r="BB783" s="63"/>
      <c r="BC783" s="63"/>
      <c r="BD783" s="63"/>
      <c r="BE783" s="63"/>
      <c r="BF783" s="63"/>
      <c r="BG783" s="63"/>
      <c r="BH783" s="63"/>
      <c r="BI783" s="63"/>
    </row>
    <row r="784">
      <c r="B784" s="113"/>
      <c r="C784" s="113"/>
      <c r="AH784" s="63"/>
      <c r="AI784" s="63"/>
      <c r="AJ784" s="63"/>
      <c r="AK784" s="63"/>
      <c r="AL784" s="63"/>
      <c r="AM784" s="63"/>
      <c r="AN784" s="63"/>
      <c r="AO784" s="63"/>
      <c r="AP784" s="63"/>
      <c r="AQ784" s="63"/>
      <c r="AR784" s="63"/>
      <c r="AS784" s="63"/>
      <c r="AT784" s="63"/>
      <c r="AU784" s="63"/>
      <c r="AV784" s="63"/>
      <c r="AW784" s="63"/>
      <c r="AX784" s="63"/>
      <c r="AY784" s="63"/>
      <c r="AZ784" s="63"/>
      <c r="BA784" s="63"/>
      <c r="BB784" s="63"/>
      <c r="BC784" s="63"/>
      <c r="BD784" s="63"/>
      <c r="BE784" s="63"/>
      <c r="BF784" s="63"/>
      <c r="BG784" s="63"/>
      <c r="BH784" s="63"/>
      <c r="BI784" s="63"/>
    </row>
    <row r="785">
      <c r="B785" s="113"/>
      <c r="C785" s="113"/>
      <c r="AH785" s="63"/>
      <c r="AI785" s="63"/>
      <c r="AJ785" s="63"/>
      <c r="AK785" s="63"/>
      <c r="AL785" s="63"/>
      <c r="AM785" s="63"/>
      <c r="AN785" s="63"/>
      <c r="AO785" s="63"/>
      <c r="AP785" s="63"/>
      <c r="AQ785" s="63"/>
      <c r="AR785" s="63"/>
      <c r="AS785" s="63"/>
      <c r="AT785" s="63"/>
      <c r="AU785" s="63"/>
      <c r="AV785" s="63"/>
      <c r="AW785" s="63"/>
      <c r="AX785" s="63"/>
      <c r="AY785" s="63"/>
      <c r="AZ785" s="63"/>
      <c r="BA785" s="63"/>
      <c r="BB785" s="63"/>
      <c r="BC785" s="63"/>
      <c r="BD785" s="63"/>
      <c r="BE785" s="63"/>
      <c r="BF785" s="63"/>
      <c r="BG785" s="63"/>
      <c r="BH785" s="63"/>
      <c r="BI785" s="63"/>
    </row>
    <row r="786">
      <c r="B786" s="113"/>
      <c r="C786" s="113"/>
      <c r="AH786" s="63"/>
      <c r="AI786" s="63"/>
      <c r="AJ786" s="63"/>
      <c r="AK786" s="63"/>
      <c r="AL786" s="63"/>
      <c r="AM786" s="63"/>
      <c r="AN786" s="63"/>
      <c r="AO786" s="63"/>
      <c r="AP786" s="63"/>
      <c r="AQ786" s="63"/>
      <c r="AR786" s="63"/>
      <c r="AS786" s="63"/>
      <c r="AT786" s="63"/>
      <c r="AU786" s="63"/>
      <c r="AV786" s="63"/>
      <c r="AW786" s="63"/>
      <c r="AX786" s="63"/>
      <c r="AY786" s="63"/>
      <c r="AZ786" s="63"/>
      <c r="BA786" s="63"/>
      <c r="BB786" s="63"/>
      <c r="BC786" s="63"/>
      <c r="BD786" s="63"/>
      <c r="BE786" s="63"/>
      <c r="BF786" s="63"/>
      <c r="BG786" s="63"/>
      <c r="BH786" s="63"/>
      <c r="BI786" s="63"/>
    </row>
    <row r="787">
      <c r="B787" s="113"/>
      <c r="C787" s="113"/>
      <c r="AH787" s="63"/>
      <c r="AI787" s="63"/>
      <c r="AJ787" s="63"/>
      <c r="AK787" s="63"/>
      <c r="AL787" s="63"/>
      <c r="AM787" s="63"/>
      <c r="AN787" s="63"/>
      <c r="AO787" s="63"/>
      <c r="AP787" s="63"/>
      <c r="AQ787" s="63"/>
      <c r="AR787" s="63"/>
      <c r="AS787" s="63"/>
      <c r="AT787" s="63"/>
      <c r="AU787" s="63"/>
      <c r="AV787" s="63"/>
      <c r="AW787" s="63"/>
      <c r="AX787" s="63"/>
      <c r="AY787" s="63"/>
      <c r="AZ787" s="63"/>
      <c r="BA787" s="63"/>
      <c r="BB787" s="63"/>
      <c r="BC787" s="63"/>
      <c r="BD787" s="63"/>
      <c r="BE787" s="63"/>
      <c r="BF787" s="63"/>
      <c r="BG787" s="63"/>
      <c r="BH787" s="63"/>
      <c r="BI787" s="63"/>
    </row>
    <row r="788">
      <c r="B788" s="113"/>
      <c r="C788" s="113"/>
      <c r="AH788" s="63"/>
      <c r="AI788" s="63"/>
      <c r="AJ788" s="63"/>
      <c r="AK788" s="63"/>
      <c r="AL788" s="63"/>
      <c r="AM788" s="63"/>
      <c r="AN788" s="63"/>
      <c r="AO788" s="63"/>
      <c r="AP788" s="63"/>
      <c r="AQ788" s="63"/>
      <c r="AR788" s="63"/>
      <c r="AS788" s="63"/>
      <c r="AT788" s="63"/>
      <c r="AU788" s="63"/>
      <c r="AV788" s="63"/>
      <c r="AW788" s="63"/>
      <c r="AX788" s="63"/>
      <c r="AY788" s="63"/>
      <c r="AZ788" s="63"/>
      <c r="BA788" s="63"/>
      <c r="BB788" s="63"/>
      <c r="BC788" s="63"/>
      <c r="BD788" s="63"/>
      <c r="BE788" s="63"/>
      <c r="BF788" s="63"/>
      <c r="BG788" s="63"/>
      <c r="BH788" s="63"/>
      <c r="BI788" s="63"/>
    </row>
    <row r="789">
      <c r="B789" s="113"/>
      <c r="C789" s="113"/>
      <c r="AH789" s="63"/>
      <c r="AI789" s="63"/>
      <c r="AJ789" s="63"/>
      <c r="AK789" s="63"/>
      <c r="AL789" s="63"/>
      <c r="AM789" s="63"/>
      <c r="AN789" s="63"/>
      <c r="AO789" s="63"/>
      <c r="AP789" s="63"/>
      <c r="AQ789" s="63"/>
      <c r="AR789" s="63"/>
      <c r="AS789" s="63"/>
      <c r="AT789" s="63"/>
      <c r="AU789" s="63"/>
      <c r="AV789" s="63"/>
      <c r="AW789" s="63"/>
      <c r="AX789" s="63"/>
      <c r="AY789" s="63"/>
      <c r="AZ789" s="63"/>
      <c r="BA789" s="63"/>
      <c r="BB789" s="63"/>
      <c r="BC789" s="63"/>
      <c r="BD789" s="63"/>
      <c r="BE789" s="63"/>
      <c r="BF789" s="63"/>
      <c r="BG789" s="63"/>
      <c r="BH789" s="63"/>
      <c r="BI789" s="63"/>
    </row>
    <row r="790">
      <c r="B790" s="113"/>
      <c r="C790" s="113"/>
      <c r="AH790" s="63"/>
      <c r="AI790" s="63"/>
      <c r="AJ790" s="63"/>
      <c r="AK790" s="63"/>
      <c r="AL790" s="63"/>
      <c r="AM790" s="63"/>
      <c r="AN790" s="63"/>
      <c r="AO790" s="63"/>
      <c r="AP790" s="63"/>
      <c r="AQ790" s="63"/>
      <c r="AR790" s="63"/>
      <c r="AS790" s="63"/>
      <c r="AT790" s="63"/>
      <c r="AU790" s="63"/>
      <c r="AV790" s="63"/>
      <c r="AW790" s="63"/>
      <c r="AX790" s="63"/>
      <c r="AY790" s="63"/>
      <c r="AZ790" s="63"/>
      <c r="BA790" s="63"/>
      <c r="BB790" s="63"/>
      <c r="BC790" s="63"/>
      <c r="BD790" s="63"/>
      <c r="BE790" s="63"/>
      <c r="BF790" s="63"/>
      <c r="BG790" s="63"/>
      <c r="BH790" s="63"/>
      <c r="BI790" s="63"/>
    </row>
    <row r="791">
      <c r="B791" s="113"/>
      <c r="C791" s="113"/>
      <c r="AH791" s="63"/>
      <c r="AI791" s="63"/>
      <c r="AJ791" s="63"/>
      <c r="AK791" s="63"/>
      <c r="AL791" s="63"/>
      <c r="AM791" s="63"/>
      <c r="AN791" s="63"/>
      <c r="AO791" s="63"/>
      <c r="AP791" s="63"/>
      <c r="AQ791" s="63"/>
      <c r="AR791" s="63"/>
      <c r="AS791" s="63"/>
      <c r="AT791" s="63"/>
      <c r="AU791" s="63"/>
      <c r="AV791" s="63"/>
      <c r="AW791" s="63"/>
      <c r="AX791" s="63"/>
      <c r="AY791" s="63"/>
      <c r="AZ791" s="63"/>
      <c r="BA791" s="63"/>
      <c r="BB791" s="63"/>
      <c r="BC791" s="63"/>
      <c r="BD791" s="63"/>
      <c r="BE791" s="63"/>
      <c r="BF791" s="63"/>
      <c r="BG791" s="63"/>
      <c r="BH791" s="63"/>
      <c r="BI791" s="63"/>
    </row>
    <row r="792">
      <c r="B792" s="113"/>
      <c r="C792" s="113"/>
      <c r="AH792" s="63"/>
      <c r="AI792" s="63"/>
      <c r="AJ792" s="63"/>
      <c r="AK792" s="63"/>
      <c r="AL792" s="63"/>
      <c r="AM792" s="63"/>
      <c r="AN792" s="63"/>
      <c r="AO792" s="63"/>
      <c r="AP792" s="63"/>
      <c r="AQ792" s="63"/>
      <c r="AR792" s="63"/>
      <c r="AS792" s="63"/>
      <c r="AT792" s="63"/>
      <c r="AU792" s="63"/>
      <c r="AV792" s="63"/>
      <c r="AW792" s="63"/>
      <c r="AX792" s="63"/>
      <c r="AY792" s="63"/>
      <c r="AZ792" s="63"/>
      <c r="BA792" s="63"/>
      <c r="BB792" s="63"/>
      <c r="BC792" s="63"/>
      <c r="BD792" s="63"/>
      <c r="BE792" s="63"/>
      <c r="BF792" s="63"/>
      <c r="BG792" s="63"/>
      <c r="BH792" s="63"/>
      <c r="BI792" s="63"/>
    </row>
    <row r="793">
      <c r="B793" s="113"/>
      <c r="C793" s="113"/>
      <c r="AH793" s="63"/>
      <c r="AI793" s="63"/>
      <c r="AJ793" s="63"/>
      <c r="AK793" s="63"/>
      <c r="AL793" s="63"/>
      <c r="AM793" s="63"/>
      <c r="AN793" s="63"/>
      <c r="AO793" s="63"/>
      <c r="AP793" s="63"/>
      <c r="AQ793" s="63"/>
      <c r="AR793" s="63"/>
      <c r="AS793" s="63"/>
      <c r="AT793" s="63"/>
      <c r="AU793" s="63"/>
      <c r="AV793" s="63"/>
      <c r="AW793" s="63"/>
      <c r="AX793" s="63"/>
      <c r="AY793" s="63"/>
      <c r="AZ793" s="63"/>
      <c r="BA793" s="63"/>
      <c r="BB793" s="63"/>
      <c r="BC793" s="63"/>
      <c r="BD793" s="63"/>
      <c r="BE793" s="63"/>
      <c r="BF793" s="63"/>
      <c r="BG793" s="63"/>
      <c r="BH793" s="63"/>
      <c r="BI793" s="63"/>
    </row>
    <row r="794">
      <c r="B794" s="113"/>
      <c r="C794" s="113"/>
      <c r="AH794" s="63"/>
      <c r="AI794" s="63"/>
      <c r="AJ794" s="63"/>
      <c r="AK794" s="63"/>
      <c r="AL794" s="63"/>
      <c r="AM794" s="63"/>
      <c r="AN794" s="63"/>
      <c r="AO794" s="63"/>
      <c r="AP794" s="63"/>
      <c r="AQ794" s="63"/>
      <c r="AR794" s="63"/>
      <c r="AS794" s="63"/>
      <c r="AT794" s="63"/>
      <c r="AU794" s="63"/>
      <c r="AV794" s="63"/>
      <c r="AW794" s="63"/>
      <c r="AX794" s="63"/>
      <c r="AY794" s="63"/>
      <c r="AZ794" s="63"/>
      <c r="BA794" s="63"/>
      <c r="BB794" s="63"/>
      <c r="BC794" s="63"/>
      <c r="BD794" s="63"/>
      <c r="BE794" s="63"/>
      <c r="BF794" s="63"/>
      <c r="BG794" s="63"/>
      <c r="BH794" s="63"/>
      <c r="BI794" s="63"/>
    </row>
    <row r="795">
      <c r="B795" s="113"/>
      <c r="C795" s="113"/>
      <c r="AH795" s="63"/>
      <c r="AI795" s="63"/>
      <c r="AJ795" s="63"/>
      <c r="AK795" s="63"/>
      <c r="AL795" s="63"/>
      <c r="AM795" s="63"/>
      <c r="AN795" s="63"/>
      <c r="AO795" s="63"/>
      <c r="AP795" s="63"/>
      <c r="AQ795" s="63"/>
      <c r="AR795" s="63"/>
      <c r="AS795" s="63"/>
      <c r="AT795" s="63"/>
      <c r="AU795" s="63"/>
      <c r="AV795" s="63"/>
      <c r="AW795" s="63"/>
      <c r="AX795" s="63"/>
      <c r="AY795" s="63"/>
      <c r="AZ795" s="63"/>
      <c r="BA795" s="63"/>
      <c r="BB795" s="63"/>
      <c r="BC795" s="63"/>
      <c r="BD795" s="63"/>
      <c r="BE795" s="63"/>
      <c r="BF795" s="63"/>
      <c r="BG795" s="63"/>
      <c r="BH795" s="63"/>
      <c r="BI795" s="63"/>
    </row>
    <row r="796">
      <c r="B796" s="113"/>
      <c r="C796" s="113"/>
      <c r="AH796" s="63"/>
      <c r="AI796" s="63"/>
      <c r="AJ796" s="63"/>
      <c r="AK796" s="63"/>
      <c r="AL796" s="63"/>
      <c r="AM796" s="63"/>
      <c r="AN796" s="63"/>
      <c r="AO796" s="63"/>
      <c r="AP796" s="63"/>
      <c r="AQ796" s="63"/>
      <c r="AR796" s="63"/>
      <c r="AS796" s="63"/>
      <c r="AT796" s="63"/>
      <c r="AU796" s="63"/>
      <c r="AV796" s="63"/>
      <c r="AW796" s="63"/>
      <c r="AX796" s="63"/>
      <c r="AY796" s="63"/>
      <c r="AZ796" s="63"/>
      <c r="BA796" s="63"/>
      <c r="BB796" s="63"/>
      <c r="BC796" s="63"/>
      <c r="BD796" s="63"/>
      <c r="BE796" s="63"/>
      <c r="BF796" s="63"/>
      <c r="BG796" s="63"/>
      <c r="BH796" s="63"/>
      <c r="BI796" s="63"/>
    </row>
    <row r="797">
      <c r="B797" s="113"/>
      <c r="C797" s="113"/>
      <c r="AH797" s="63"/>
      <c r="AI797" s="63"/>
      <c r="AJ797" s="63"/>
      <c r="AK797" s="63"/>
      <c r="AL797" s="63"/>
      <c r="AM797" s="63"/>
      <c r="AN797" s="63"/>
      <c r="AO797" s="63"/>
      <c r="AP797" s="63"/>
      <c r="AQ797" s="63"/>
      <c r="AR797" s="63"/>
      <c r="AS797" s="63"/>
      <c r="AT797" s="63"/>
      <c r="AU797" s="63"/>
      <c r="AV797" s="63"/>
      <c r="AW797" s="63"/>
      <c r="AX797" s="63"/>
      <c r="AY797" s="63"/>
      <c r="AZ797" s="63"/>
      <c r="BA797" s="63"/>
      <c r="BB797" s="63"/>
      <c r="BC797" s="63"/>
      <c r="BD797" s="63"/>
      <c r="BE797" s="63"/>
      <c r="BF797" s="63"/>
      <c r="BG797" s="63"/>
      <c r="BH797" s="63"/>
      <c r="BI797" s="63"/>
    </row>
    <row r="798">
      <c r="B798" s="113"/>
      <c r="C798" s="113"/>
      <c r="AH798" s="63"/>
      <c r="AI798" s="63"/>
      <c r="AJ798" s="63"/>
      <c r="AK798" s="63"/>
      <c r="AL798" s="63"/>
      <c r="AM798" s="63"/>
      <c r="AN798" s="63"/>
      <c r="AO798" s="63"/>
      <c r="AP798" s="63"/>
      <c r="AQ798" s="63"/>
      <c r="AR798" s="63"/>
      <c r="AS798" s="63"/>
      <c r="AT798" s="63"/>
      <c r="AU798" s="63"/>
      <c r="AV798" s="63"/>
      <c r="AW798" s="63"/>
      <c r="AX798" s="63"/>
      <c r="AY798" s="63"/>
      <c r="AZ798" s="63"/>
      <c r="BA798" s="63"/>
      <c r="BB798" s="63"/>
      <c r="BC798" s="63"/>
      <c r="BD798" s="63"/>
      <c r="BE798" s="63"/>
      <c r="BF798" s="63"/>
      <c r="BG798" s="63"/>
      <c r="BH798" s="63"/>
      <c r="BI798" s="63"/>
    </row>
    <row r="799">
      <c r="B799" s="113"/>
      <c r="C799" s="113"/>
      <c r="AH799" s="63"/>
      <c r="AI799" s="63"/>
      <c r="AJ799" s="63"/>
      <c r="AK799" s="63"/>
      <c r="AL799" s="63"/>
      <c r="AM799" s="63"/>
      <c r="AN799" s="63"/>
      <c r="AO799" s="63"/>
      <c r="AP799" s="63"/>
      <c r="AQ799" s="63"/>
      <c r="AR799" s="63"/>
      <c r="AS799" s="63"/>
      <c r="AT799" s="63"/>
      <c r="AU799" s="63"/>
      <c r="AV799" s="63"/>
      <c r="AW799" s="63"/>
      <c r="AX799" s="63"/>
      <c r="AY799" s="63"/>
      <c r="AZ799" s="63"/>
      <c r="BA799" s="63"/>
      <c r="BB799" s="63"/>
      <c r="BC799" s="63"/>
      <c r="BD799" s="63"/>
      <c r="BE799" s="63"/>
      <c r="BF799" s="63"/>
      <c r="BG799" s="63"/>
      <c r="BH799" s="63"/>
      <c r="BI799" s="63"/>
    </row>
    <row r="800">
      <c r="B800" s="113"/>
      <c r="C800" s="113"/>
      <c r="AH800" s="63"/>
      <c r="AI800" s="63"/>
      <c r="AJ800" s="63"/>
      <c r="AK800" s="63"/>
      <c r="AL800" s="63"/>
      <c r="AM800" s="63"/>
      <c r="AN800" s="63"/>
      <c r="AO800" s="63"/>
      <c r="AP800" s="63"/>
      <c r="AQ800" s="63"/>
      <c r="AR800" s="63"/>
      <c r="AS800" s="63"/>
      <c r="AT800" s="63"/>
      <c r="AU800" s="63"/>
      <c r="AV800" s="63"/>
      <c r="AW800" s="63"/>
      <c r="AX800" s="63"/>
      <c r="AY800" s="63"/>
      <c r="AZ800" s="63"/>
      <c r="BA800" s="63"/>
      <c r="BB800" s="63"/>
      <c r="BC800" s="63"/>
      <c r="BD800" s="63"/>
      <c r="BE800" s="63"/>
      <c r="BF800" s="63"/>
      <c r="BG800" s="63"/>
      <c r="BH800" s="63"/>
      <c r="BI800" s="63"/>
    </row>
    <row r="801">
      <c r="B801" s="113"/>
      <c r="C801" s="113"/>
      <c r="AH801" s="63"/>
      <c r="AI801" s="63"/>
      <c r="AJ801" s="63"/>
      <c r="AK801" s="63"/>
      <c r="AL801" s="63"/>
      <c r="AM801" s="63"/>
      <c r="AN801" s="63"/>
      <c r="AO801" s="63"/>
      <c r="AP801" s="63"/>
      <c r="AQ801" s="63"/>
      <c r="AR801" s="63"/>
      <c r="AS801" s="63"/>
      <c r="AT801" s="63"/>
      <c r="AU801" s="63"/>
      <c r="AV801" s="63"/>
      <c r="AW801" s="63"/>
      <c r="AX801" s="63"/>
      <c r="AY801" s="63"/>
      <c r="AZ801" s="63"/>
      <c r="BA801" s="63"/>
      <c r="BB801" s="63"/>
      <c r="BC801" s="63"/>
      <c r="BD801" s="63"/>
      <c r="BE801" s="63"/>
      <c r="BF801" s="63"/>
      <c r="BG801" s="63"/>
      <c r="BH801" s="63"/>
      <c r="BI801" s="63"/>
    </row>
    <row r="802">
      <c r="B802" s="113"/>
      <c r="C802" s="113"/>
      <c r="AH802" s="63"/>
      <c r="AI802" s="63"/>
      <c r="AJ802" s="63"/>
      <c r="AK802" s="63"/>
      <c r="AL802" s="63"/>
      <c r="AM802" s="63"/>
      <c r="AN802" s="63"/>
      <c r="AO802" s="63"/>
      <c r="AP802" s="63"/>
      <c r="AQ802" s="63"/>
      <c r="AR802" s="63"/>
      <c r="AS802" s="63"/>
      <c r="AT802" s="63"/>
      <c r="AU802" s="63"/>
      <c r="AV802" s="63"/>
      <c r="AW802" s="63"/>
      <c r="AX802" s="63"/>
      <c r="AY802" s="63"/>
      <c r="AZ802" s="63"/>
      <c r="BA802" s="63"/>
      <c r="BB802" s="63"/>
      <c r="BC802" s="63"/>
      <c r="BD802" s="63"/>
      <c r="BE802" s="63"/>
      <c r="BF802" s="63"/>
      <c r="BG802" s="63"/>
      <c r="BH802" s="63"/>
      <c r="BI802" s="63"/>
    </row>
    <row r="803">
      <c r="B803" s="113"/>
      <c r="C803" s="113"/>
      <c r="AH803" s="63"/>
      <c r="AI803" s="63"/>
      <c r="AJ803" s="63"/>
      <c r="AK803" s="63"/>
      <c r="AL803" s="63"/>
      <c r="AM803" s="63"/>
      <c r="AN803" s="63"/>
      <c r="AO803" s="63"/>
      <c r="AP803" s="63"/>
      <c r="AQ803" s="63"/>
      <c r="AR803" s="63"/>
      <c r="AS803" s="63"/>
      <c r="AT803" s="63"/>
      <c r="AU803" s="63"/>
      <c r="AV803" s="63"/>
      <c r="AW803" s="63"/>
      <c r="AX803" s="63"/>
      <c r="AY803" s="63"/>
      <c r="AZ803" s="63"/>
      <c r="BA803" s="63"/>
      <c r="BB803" s="63"/>
      <c r="BC803" s="63"/>
      <c r="BD803" s="63"/>
      <c r="BE803" s="63"/>
      <c r="BF803" s="63"/>
      <c r="BG803" s="63"/>
      <c r="BH803" s="63"/>
      <c r="BI803" s="63"/>
    </row>
    <row r="804">
      <c r="B804" s="113"/>
      <c r="C804" s="113"/>
      <c r="AH804" s="63"/>
      <c r="AI804" s="63"/>
      <c r="AJ804" s="63"/>
      <c r="AK804" s="63"/>
      <c r="AL804" s="63"/>
      <c r="AM804" s="63"/>
      <c r="AN804" s="63"/>
      <c r="AO804" s="63"/>
      <c r="AP804" s="63"/>
      <c r="AQ804" s="63"/>
      <c r="AR804" s="63"/>
      <c r="AS804" s="63"/>
      <c r="AT804" s="63"/>
      <c r="AU804" s="63"/>
      <c r="AV804" s="63"/>
      <c r="AW804" s="63"/>
      <c r="AX804" s="63"/>
      <c r="AY804" s="63"/>
      <c r="AZ804" s="63"/>
      <c r="BA804" s="63"/>
      <c r="BB804" s="63"/>
      <c r="BC804" s="63"/>
      <c r="BD804" s="63"/>
      <c r="BE804" s="63"/>
      <c r="BF804" s="63"/>
      <c r="BG804" s="63"/>
      <c r="BH804" s="63"/>
      <c r="BI804" s="63"/>
    </row>
    <row r="805">
      <c r="B805" s="113"/>
      <c r="C805" s="113"/>
      <c r="AH805" s="63"/>
      <c r="AI805" s="63"/>
      <c r="AJ805" s="63"/>
      <c r="AK805" s="63"/>
      <c r="AL805" s="63"/>
      <c r="AM805" s="63"/>
      <c r="AN805" s="63"/>
      <c r="AO805" s="63"/>
      <c r="AP805" s="63"/>
      <c r="AQ805" s="63"/>
      <c r="AR805" s="63"/>
      <c r="AS805" s="63"/>
      <c r="AT805" s="63"/>
      <c r="AU805" s="63"/>
      <c r="AV805" s="63"/>
      <c r="AW805" s="63"/>
      <c r="AX805" s="63"/>
      <c r="AY805" s="63"/>
      <c r="AZ805" s="63"/>
      <c r="BA805" s="63"/>
      <c r="BB805" s="63"/>
      <c r="BC805" s="63"/>
      <c r="BD805" s="63"/>
      <c r="BE805" s="63"/>
      <c r="BF805" s="63"/>
      <c r="BG805" s="63"/>
      <c r="BH805" s="63"/>
      <c r="BI805" s="63"/>
    </row>
    <row r="806">
      <c r="B806" s="113"/>
      <c r="C806" s="113"/>
      <c r="AH806" s="63"/>
      <c r="AI806" s="63"/>
      <c r="AJ806" s="63"/>
      <c r="AK806" s="63"/>
      <c r="AL806" s="63"/>
      <c r="AM806" s="63"/>
      <c r="AN806" s="63"/>
      <c r="AO806" s="63"/>
      <c r="AP806" s="63"/>
      <c r="AQ806" s="63"/>
      <c r="AR806" s="63"/>
      <c r="AS806" s="63"/>
      <c r="AT806" s="63"/>
      <c r="AU806" s="63"/>
      <c r="AV806" s="63"/>
      <c r="AW806" s="63"/>
      <c r="AX806" s="63"/>
      <c r="AY806" s="63"/>
      <c r="AZ806" s="63"/>
      <c r="BA806" s="63"/>
      <c r="BB806" s="63"/>
      <c r="BC806" s="63"/>
      <c r="BD806" s="63"/>
      <c r="BE806" s="63"/>
      <c r="BF806" s="63"/>
      <c r="BG806" s="63"/>
      <c r="BH806" s="63"/>
      <c r="BI806" s="63"/>
    </row>
    <row r="807">
      <c r="B807" s="113"/>
      <c r="C807" s="113"/>
      <c r="AH807" s="63"/>
      <c r="AI807" s="63"/>
      <c r="AJ807" s="63"/>
      <c r="AK807" s="63"/>
      <c r="AL807" s="63"/>
      <c r="AM807" s="63"/>
      <c r="AN807" s="63"/>
      <c r="AO807" s="63"/>
      <c r="AP807" s="63"/>
      <c r="AQ807" s="63"/>
      <c r="AR807" s="63"/>
      <c r="AS807" s="63"/>
      <c r="AT807" s="63"/>
      <c r="AU807" s="63"/>
      <c r="AV807" s="63"/>
      <c r="AW807" s="63"/>
      <c r="AX807" s="63"/>
      <c r="AY807" s="63"/>
      <c r="AZ807" s="63"/>
      <c r="BA807" s="63"/>
      <c r="BB807" s="63"/>
      <c r="BC807" s="63"/>
      <c r="BD807" s="63"/>
      <c r="BE807" s="63"/>
      <c r="BF807" s="63"/>
      <c r="BG807" s="63"/>
      <c r="BH807" s="63"/>
      <c r="BI807" s="63"/>
    </row>
    <row r="808">
      <c r="B808" s="113"/>
      <c r="C808" s="113"/>
      <c r="AH808" s="63"/>
      <c r="AI808" s="63"/>
      <c r="AJ808" s="63"/>
      <c r="AK808" s="63"/>
      <c r="AL808" s="63"/>
      <c r="AM808" s="63"/>
      <c r="AN808" s="63"/>
      <c r="AO808" s="63"/>
      <c r="AP808" s="63"/>
      <c r="AQ808" s="63"/>
      <c r="AR808" s="63"/>
      <c r="AS808" s="63"/>
      <c r="AT808" s="63"/>
      <c r="AU808" s="63"/>
      <c r="AV808" s="63"/>
      <c r="AW808" s="63"/>
      <c r="AX808" s="63"/>
      <c r="AY808" s="63"/>
      <c r="AZ808" s="63"/>
      <c r="BA808" s="63"/>
      <c r="BB808" s="63"/>
      <c r="BC808" s="63"/>
      <c r="BD808" s="63"/>
      <c r="BE808" s="63"/>
      <c r="BF808" s="63"/>
      <c r="BG808" s="63"/>
      <c r="BH808" s="63"/>
      <c r="BI808" s="63"/>
    </row>
    <row r="809">
      <c r="B809" s="113"/>
      <c r="C809" s="113"/>
      <c r="AH809" s="63"/>
      <c r="AI809" s="63"/>
      <c r="AJ809" s="63"/>
      <c r="AK809" s="63"/>
      <c r="AL809" s="63"/>
      <c r="AM809" s="63"/>
      <c r="AN809" s="63"/>
      <c r="AO809" s="63"/>
      <c r="AP809" s="63"/>
      <c r="AQ809" s="63"/>
      <c r="AR809" s="63"/>
      <c r="AS809" s="63"/>
      <c r="AT809" s="63"/>
      <c r="AU809" s="63"/>
      <c r="AV809" s="63"/>
      <c r="AW809" s="63"/>
      <c r="AX809" s="63"/>
      <c r="AY809" s="63"/>
      <c r="AZ809" s="63"/>
      <c r="BA809" s="63"/>
      <c r="BB809" s="63"/>
      <c r="BC809" s="63"/>
      <c r="BD809" s="63"/>
      <c r="BE809" s="63"/>
      <c r="BF809" s="63"/>
      <c r="BG809" s="63"/>
      <c r="BH809" s="63"/>
      <c r="BI809" s="63"/>
    </row>
    <row r="810">
      <c r="B810" s="113"/>
      <c r="C810" s="113"/>
      <c r="AH810" s="63"/>
      <c r="AI810" s="63"/>
      <c r="AJ810" s="63"/>
      <c r="AK810" s="63"/>
      <c r="AL810" s="63"/>
      <c r="AM810" s="63"/>
      <c r="AN810" s="63"/>
      <c r="AO810" s="63"/>
      <c r="AP810" s="63"/>
      <c r="AQ810" s="63"/>
      <c r="AR810" s="63"/>
      <c r="AS810" s="63"/>
      <c r="AT810" s="63"/>
      <c r="AU810" s="63"/>
      <c r="AV810" s="63"/>
      <c r="AW810" s="63"/>
      <c r="AX810" s="63"/>
      <c r="AY810" s="63"/>
      <c r="AZ810" s="63"/>
      <c r="BA810" s="63"/>
      <c r="BB810" s="63"/>
      <c r="BC810" s="63"/>
      <c r="BD810" s="63"/>
      <c r="BE810" s="63"/>
      <c r="BF810" s="63"/>
      <c r="BG810" s="63"/>
      <c r="BH810" s="63"/>
      <c r="BI810" s="63"/>
    </row>
    <row r="811">
      <c r="B811" s="113"/>
      <c r="C811" s="113"/>
      <c r="AH811" s="63"/>
      <c r="AI811" s="63"/>
      <c r="AJ811" s="63"/>
      <c r="AK811" s="63"/>
      <c r="AL811" s="63"/>
      <c r="AM811" s="63"/>
      <c r="AN811" s="63"/>
      <c r="AO811" s="63"/>
      <c r="AP811" s="63"/>
      <c r="AQ811" s="63"/>
      <c r="AR811" s="63"/>
      <c r="AS811" s="63"/>
      <c r="AT811" s="63"/>
      <c r="AU811" s="63"/>
      <c r="AV811" s="63"/>
      <c r="AW811" s="63"/>
      <c r="AX811" s="63"/>
      <c r="AY811" s="63"/>
      <c r="AZ811" s="63"/>
      <c r="BA811" s="63"/>
      <c r="BB811" s="63"/>
      <c r="BC811" s="63"/>
      <c r="BD811" s="63"/>
      <c r="BE811" s="63"/>
      <c r="BF811" s="63"/>
      <c r="BG811" s="63"/>
      <c r="BH811" s="63"/>
      <c r="BI811" s="63"/>
    </row>
    <row r="812">
      <c r="B812" s="113"/>
      <c r="C812" s="113"/>
      <c r="AH812" s="63"/>
      <c r="AI812" s="63"/>
      <c r="AJ812" s="63"/>
      <c r="AK812" s="63"/>
      <c r="AL812" s="63"/>
      <c r="AM812" s="63"/>
      <c r="AN812" s="63"/>
      <c r="AO812" s="63"/>
      <c r="AP812" s="63"/>
      <c r="AQ812" s="63"/>
      <c r="AR812" s="63"/>
      <c r="AS812" s="63"/>
      <c r="AT812" s="63"/>
      <c r="AU812" s="63"/>
      <c r="AV812" s="63"/>
      <c r="AW812" s="63"/>
      <c r="AX812" s="63"/>
      <c r="AY812" s="63"/>
      <c r="AZ812" s="63"/>
      <c r="BA812" s="63"/>
      <c r="BB812" s="63"/>
      <c r="BC812" s="63"/>
      <c r="BD812" s="63"/>
      <c r="BE812" s="63"/>
      <c r="BF812" s="63"/>
      <c r="BG812" s="63"/>
      <c r="BH812" s="63"/>
      <c r="BI812" s="63"/>
    </row>
    <row r="813">
      <c r="B813" s="113"/>
      <c r="C813" s="113"/>
      <c r="AH813" s="63"/>
      <c r="AI813" s="63"/>
      <c r="AJ813" s="63"/>
      <c r="AK813" s="63"/>
      <c r="AL813" s="63"/>
      <c r="AM813" s="63"/>
      <c r="AN813" s="63"/>
      <c r="AO813" s="63"/>
      <c r="AP813" s="63"/>
      <c r="AQ813" s="63"/>
      <c r="AR813" s="63"/>
      <c r="AS813" s="63"/>
      <c r="AT813" s="63"/>
      <c r="AU813" s="63"/>
      <c r="AV813" s="63"/>
      <c r="AW813" s="63"/>
      <c r="AX813" s="63"/>
      <c r="AY813" s="63"/>
      <c r="AZ813" s="63"/>
      <c r="BA813" s="63"/>
      <c r="BB813" s="63"/>
      <c r="BC813" s="63"/>
      <c r="BD813" s="63"/>
      <c r="BE813" s="63"/>
      <c r="BF813" s="63"/>
      <c r="BG813" s="63"/>
      <c r="BH813" s="63"/>
      <c r="BI813" s="63"/>
    </row>
    <row r="814">
      <c r="B814" s="113"/>
      <c r="C814" s="113"/>
      <c r="AH814" s="63"/>
      <c r="AI814" s="63"/>
      <c r="AJ814" s="63"/>
      <c r="AK814" s="63"/>
      <c r="AL814" s="63"/>
      <c r="AM814" s="63"/>
      <c r="AN814" s="63"/>
      <c r="AO814" s="63"/>
      <c r="AP814" s="63"/>
      <c r="AQ814" s="63"/>
      <c r="AR814" s="63"/>
      <c r="AS814" s="63"/>
      <c r="AT814" s="63"/>
      <c r="AU814" s="63"/>
      <c r="AV814" s="63"/>
      <c r="AW814" s="63"/>
      <c r="AX814" s="63"/>
      <c r="AY814" s="63"/>
      <c r="AZ814" s="63"/>
      <c r="BA814" s="63"/>
      <c r="BB814" s="63"/>
      <c r="BC814" s="63"/>
      <c r="BD814" s="63"/>
      <c r="BE814" s="63"/>
      <c r="BF814" s="63"/>
      <c r="BG814" s="63"/>
      <c r="BH814" s="63"/>
      <c r="BI814" s="63"/>
    </row>
    <row r="815">
      <c r="B815" s="113"/>
      <c r="C815" s="113"/>
      <c r="AH815" s="63"/>
      <c r="AI815" s="63"/>
      <c r="AJ815" s="63"/>
      <c r="AK815" s="63"/>
      <c r="AL815" s="63"/>
      <c r="AM815" s="63"/>
      <c r="AN815" s="63"/>
      <c r="AO815" s="63"/>
      <c r="AP815" s="63"/>
      <c r="AQ815" s="63"/>
      <c r="AR815" s="63"/>
      <c r="AS815" s="63"/>
      <c r="AT815" s="63"/>
      <c r="AU815" s="63"/>
      <c r="AV815" s="63"/>
      <c r="AW815" s="63"/>
      <c r="AX815" s="63"/>
      <c r="AY815" s="63"/>
      <c r="AZ815" s="63"/>
      <c r="BA815" s="63"/>
      <c r="BB815" s="63"/>
      <c r="BC815" s="63"/>
      <c r="BD815" s="63"/>
      <c r="BE815" s="63"/>
      <c r="BF815" s="63"/>
      <c r="BG815" s="63"/>
      <c r="BH815" s="63"/>
      <c r="BI815" s="63"/>
    </row>
    <row r="816">
      <c r="B816" s="113"/>
      <c r="C816" s="113"/>
      <c r="AH816" s="63"/>
      <c r="AI816" s="63"/>
      <c r="AJ816" s="63"/>
      <c r="AK816" s="63"/>
      <c r="AL816" s="63"/>
      <c r="AM816" s="63"/>
      <c r="AN816" s="63"/>
      <c r="AO816" s="63"/>
      <c r="AP816" s="63"/>
      <c r="AQ816" s="63"/>
      <c r="AR816" s="63"/>
      <c r="AS816" s="63"/>
      <c r="AT816" s="63"/>
      <c r="AU816" s="63"/>
      <c r="AV816" s="63"/>
      <c r="AW816" s="63"/>
      <c r="AX816" s="63"/>
      <c r="AY816" s="63"/>
      <c r="AZ816" s="63"/>
      <c r="BA816" s="63"/>
      <c r="BB816" s="63"/>
      <c r="BC816" s="63"/>
      <c r="BD816" s="63"/>
      <c r="BE816" s="63"/>
      <c r="BF816" s="63"/>
      <c r="BG816" s="63"/>
      <c r="BH816" s="63"/>
      <c r="BI816" s="63"/>
    </row>
    <row r="817">
      <c r="B817" s="113"/>
      <c r="C817" s="113"/>
      <c r="AH817" s="63"/>
      <c r="AI817" s="63"/>
      <c r="AJ817" s="63"/>
      <c r="AK817" s="63"/>
      <c r="AL817" s="63"/>
      <c r="AM817" s="63"/>
      <c r="AN817" s="63"/>
      <c r="AO817" s="63"/>
      <c r="AP817" s="63"/>
      <c r="AQ817" s="63"/>
      <c r="AR817" s="63"/>
      <c r="AS817" s="63"/>
      <c r="AT817" s="63"/>
      <c r="AU817" s="63"/>
      <c r="AV817" s="63"/>
      <c r="AW817" s="63"/>
      <c r="AX817" s="63"/>
      <c r="AY817" s="63"/>
      <c r="AZ817" s="63"/>
      <c r="BA817" s="63"/>
      <c r="BB817" s="63"/>
      <c r="BC817" s="63"/>
      <c r="BD817" s="63"/>
      <c r="BE817" s="63"/>
      <c r="BF817" s="63"/>
      <c r="BG817" s="63"/>
      <c r="BH817" s="63"/>
      <c r="BI817" s="63"/>
    </row>
    <row r="818">
      <c r="B818" s="113"/>
      <c r="C818" s="113"/>
      <c r="AH818" s="63"/>
      <c r="AI818" s="63"/>
      <c r="AJ818" s="63"/>
      <c r="AK818" s="63"/>
      <c r="AL818" s="63"/>
      <c r="AM818" s="63"/>
      <c r="AN818" s="63"/>
      <c r="AO818" s="63"/>
      <c r="AP818" s="63"/>
      <c r="AQ818" s="63"/>
      <c r="AR818" s="63"/>
      <c r="AS818" s="63"/>
      <c r="AT818" s="63"/>
      <c r="AU818" s="63"/>
      <c r="AV818" s="63"/>
      <c r="AW818" s="63"/>
      <c r="AX818" s="63"/>
      <c r="AY818" s="63"/>
      <c r="AZ818" s="63"/>
      <c r="BA818" s="63"/>
      <c r="BB818" s="63"/>
      <c r="BC818" s="63"/>
      <c r="BD818" s="63"/>
      <c r="BE818" s="63"/>
      <c r="BF818" s="63"/>
      <c r="BG818" s="63"/>
      <c r="BH818" s="63"/>
      <c r="BI818" s="63"/>
    </row>
    <row r="819">
      <c r="B819" s="113"/>
      <c r="C819" s="113"/>
      <c r="AH819" s="63"/>
      <c r="AI819" s="63"/>
      <c r="AJ819" s="63"/>
      <c r="AK819" s="63"/>
      <c r="AL819" s="63"/>
      <c r="AM819" s="63"/>
      <c r="AN819" s="63"/>
      <c r="AO819" s="63"/>
      <c r="AP819" s="63"/>
      <c r="AQ819" s="63"/>
      <c r="AR819" s="63"/>
      <c r="AS819" s="63"/>
      <c r="AT819" s="63"/>
      <c r="AU819" s="63"/>
      <c r="AV819" s="63"/>
      <c r="AW819" s="63"/>
      <c r="AX819" s="63"/>
      <c r="AY819" s="63"/>
      <c r="AZ819" s="63"/>
      <c r="BA819" s="63"/>
      <c r="BB819" s="63"/>
      <c r="BC819" s="63"/>
      <c r="BD819" s="63"/>
      <c r="BE819" s="63"/>
      <c r="BF819" s="63"/>
      <c r="BG819" s="63"/>
      <c r="BH819" s="63"/>
      <c r="BI819" s="63"/>
    </row>
    <row r="820">
      <c r="B820" s="113"/>
      <c r="C820" s="113"/>
      <c r="AH820" s="63"/>
      <c r="AI820" s="63"/>
      <c r="AJ820" s="63"/>
      <c r="AK820" s="63"/>
      <c r="AL820" s="63"/>
      <c r="AM820" s="63"/>
      <c r="AN820" s="63"/>
      <c r="AO820" s="63"/>
      <c r="AP820" s="63"/>
      <c r="AQ820" s="63"/>
      <c r="AR820" s="63"/>
      <c r="AS820" s="63"/>
      <c r="AT820" s="63"/>
      <c r="AU820" s="63"/>
      <c r="AV820" s="63"/>
      <c r="AW820" s="63"/>
      <c r="AX820" s="63"/>
      <c r="AY820" s="63"/>
      <c r="AZ820" s="63"/>
      <c r="BA820" s="63"/>
      <c r="BB820" s="63"/>
      <c r="BC820" s="63"/>
      <c r="BD820" s="63"/>
      <c r="BE820" s="63"/>
      <c r="BF820" s="63"/>
      <c r="BG820" s="63"/>
      <c r="BH820" s="63"/>
      <c r="BI820" s="63"/>
    </row>
    <row r="821">
      <c r="B821" s="113"/>
      <c r="C821" s="113"/>
      <c r="AH821" s="63"/>
      <c r="AI821" s="63"/>
      <c r="AJ821" s="63"/>
      <c r="AK821" s="63"/>
      <c r="AL821" s="63"/>
      <c r="AM821" s="63"/>
      <c r="AN821" s="63"/>
      <c r="AO821" s="63"/>
      <c r="AP821" s="63"/>
      <c r="AQ821" s="63"/>
      <c r="AR821" s="63"/>
      <c r="AS821" s="63"/>
      <c r="AT821" s="63"/>
      <c r="AU821" s="63"/>
      <c r="AV821" s="63"/>
      <c r="AW821" s="63"/>
      <c r="AX821" s="63"/>
      <c r="AY821" s="63"/>
      <c r="AZ821" s="63"/>
      <c r="BA821" s="63"/>
      <c r="BB821" s="63"/>
      <c r="BC821" s="63"/>
      <c r="BD821" s="63"/>
      <c r="BE821" s="63"/>
      <c r="BF821" s="63"/>
      <c r="BG821" s="63"/>
      <c r="BH821" s="63"/>
      <c r="BI821" s="63"/>
    </row>
    <row r="822">
      <c r="B822" s="113"/>
      <c r="C822" s="113"/>
      <c r="AH822" s="63"/>
      <c r="AI822" s="63"/>
      <c r="AJ822" s="63"/>
      <c r="AK822" s="63"/>
      <c r="AL822" s="63"/>
      <c r="AM822" s="63"/>
      <c r="AN822" s="63"/>
      <c r="AO822" s="63"/>
      <c r="AP822" s="63"/>
      <c r="AQ822" s="63"/>
      <c r="AR822" s="63"/>
      <c r="AS822" s="63"/>
      <c r="AT822" s="63"/>
      <c r="AU822" s="63"/>
      <c r="AV822" s="63"/>
      <c r="AW822" s="63"/>
      <c r="AX822" s="63"/>
      <c r="AY822" s="63"/>
      <c r="AZ822" s="63"/>
      <c r="BA822" s="63"/>
      <c r="BB822" s="63"/>
      <c r="BC822" s="63"/>
      <c r="BD822" s="63"/>
      <c r="BE822" s="63"/>
      <c r="BF822" s="63"/>
      <c r="BG822" s="63"/>
      <c r="BH822" s="63"/>
      <c r="BI822" s="63"/>
    </row>
    <row r="823">
      <c r="B823" s="113"/>
      <c r="C823" s="113"/>
      <c r="AH823" s="63"/>
      <c r="AI823" s="63"/>
      <c r="AJ823" s="63"/>
      <c r="AK823" s="63"/>
      <c r="AL823" s="63"/>
      <c r="AM823" s="63"/>
      <c r="AN823" s="63"/>
      <c r="AO823" s="63"/>
      <c r="AP823" s="63"/>
      <c r="AQ823" s="63"/>
      <c r="AR823" s="63"/>
      <c r="AS823" s="63"/>
      <c r="AT823" s="63"/>
      <c r="AU823" s="63"/>
      <c r="AV823" s="63"/>
      <c r="AW823" s="63"/>
      <c r="AX823" s="63"/>
      <c r="AY823" s="63"/>
      <c r="AZ823" s="63"/>
      <c r="BA823" s="63"/>
      <c r="BB823" s="63"/>
      <c r="BC823" s="63"/>
      <c r="BD823" s="63"/>
      <c r="BE823" s="63"/>
      <c r="BF823" s="63"/>
      <c r="BG823" s="63"/>
      <c r="BH823" s="63"/>
      <c r="BI823" s="63"/>
    </row>
    <row r="824">
      <c r="B824" s="113"/>
      <c r="C824" s="113"/>
      <c r="AH824" s="63"/>
      <c r="AI824" s="63"/>
      <c r="AJ824" s="63"/>
      <c r="AK824" s="63"/>
      <c r="AL824" s="63"/>
      <c r="AM824" s="63"/>
      <c r="AN824" s="63"/>
      <c r="AO824" s="63"/>
      <c r="AP824" s="63"/>
      <c r="AQ824" s="63"/>
      <c r="AR824" s="63"/>
      <c r="AS824" s="63"/>
      <c r="AT824" s="63"/>
      <c r="AU824" s="63"/>
      <c r="AV824" s="63"/>
      <c r="AW824" s="63"/>
      <c r="AX824" s="63"/>
      <c r="AY824" s="63"/>
      <c r="AZ824" s="63"/>
      <c r="BA824" s="63"/>
      <c r="BB824" s="63"/>
      <c r="BC824" s="63"/>
      <c r="BD824" s="63"/>
      <c r="BE824" s="63"/>
      <c r="BF824" s="63"/>
      <c r="BG824" s="63"/>
      <c r="BH824" s="63"/>
      <c r="BI824" s="63"/>
    </row>
    <row r="825">
      <c r="B825" s="113"/>
      <c r="C825" s="113"/>
      <c r="AH825" s="63"/>
      <c r="AI825" s="63"/>
      <c r="AJ825" s="63"/>
      <c r="AK825" s="63"/>
      <c r="AL825" s="63"/>
      <c r="AM825" s="63"/>
      <c r="AN825" s="63"/>
      <c r="AO825" s="63"/>
      <c r="AP825" s="63"/>
      <c r="AQ825" s="63"/>
      <c r="AR825" s="63"/>
      <c r="AS825" s="63"/>
      <c r="AT825" s="63"/>
      <c r="AU825" s="63"/>
      <c r="AV825" s="63"/>
      <c r="AW825" s="63"/>
      <c r="AX825" s="63"/>
      <c r="AY825" s="63"/>
      <c r="AZ825" s="63"/>
      <c r="BA825" s="63"/>
      <c r="BB825" s="63"/>
      <c r="BC825" s="63"/>
      <c r="BD825" s="63"/>
      <c r="BE825" s="63"/>
      <c r="BF825" s="63"/>
      <c r="BG825" s="63"/>
      <c r="BH825" s="63"/>
      <c r="BI825" s="63"/>
    </row>
    <row r="826">
      <c r="B826" s="113"/>
      <c r="C826" s="113"/>
      <c r="AH826" s="63"/>
      <c r="AI826" s="63"/>
      <c r="AJ826" s="63"/>
      <c r="AK826" s="63"/>
      <c r="AL826" s="63"/>
      <c r="AM826" s="63"/>
      <c r="AN826" s="63"/>
      <c r="AO826" s="63"/>
      <c r="AP826" s="63"/>
      <c r="AQ826" s="63"/>
      <c r="AR826" s="63"/>
      <c r="AS826" s="63"/>
      <c r="AT826" s="63"/>
      <c r="AU826" s="63"/>
      <c r="AV826" s="63"/>
      <c r="AW826" s="63"/>
      <c r="AX826" s="63"/>
      <c r="AY826" s="63"/>
      <c r="AZ826" s="63"/>
      <c r="BA826" s="63"/>
      <c r="BB826" s="63"/>
      <c r="BC826" s="63"/>
      <c r="BD826" s="63"/>
      <c r="BE826" s="63"/>
      <c r="BF826" s="63"/>
      <c r="BG826" s="63"/>
      <c r="BH826" s="63"/>
      <c r="BI826" s="63"/>
    </row>
    <row r="827">
      <c r="B827" s="113"/>
      <c r="C827" s="113"/>
      <c r="AH827" s="63"/>
      <c r="AI827" s="63"/>
      <c r="AJ827" s="63"/>
      <c r="AK827" s="63"/>
      <c r="AL827" s="63"/>
      <c r="AM827" s="63"/>
      <c r="AN827" s="63"/>
      <c r="AO827" s="63"/>
      <c r="AP827" s="63"/>
      <c r="AQ827" s="63"/>
      <c r="AR827" s="63"/>
      <c r="AS827" s="63"/>
      <c r="AT827" s="63"/>
      <c r="AU827" s="63"/>
      <c r="AV827" s="63"/>
      <c r="AW827" s="63"/>
      <c r="AX827" s="63"/>
      <c r="AY827" s="63"/>
      <c r="AZ827" s="63"/>
      <c r="BA827" s="63"/>
      <c r="BB827" s="63"/>
      <c r="BC827" s="63"/>
      <c r="BD827" s="63"/>
      <c r="BE827" s="63"/>
      <c r="BF827" s="63"/>
      <c r="BG827" s="63"/>
      <c r="BH827" s="63"/>
      <c r="BI827" s="63"/>
    </row>
    <row r="828">
      <c r="B828" s="113"/>
      <c r="C828" s="113"/>
      <c r="AH828" s="63"/>
      <c r="AI828" s="63"/>
      <c r="AJ828" s="63"/>
      <c r="AK828" s="63"/>
      <c r="AL828" s="63"/>
      <c r="AM828" s="63"/>
      <c r="AN828" s="63"/>
      <c r="AO828" s="63"/>
      <c r="AP828" s="63"/>
      <c r="AQ828" s="63"/>
      <c r="AR828" s="63"/>
      <c r="AS828" s="63"/>
      <c r="AT828" s="63"/>
      <c r="AU828" s="63"/>
      <c r="AV828" s="63"/>
      <c r="AW828" s="63"/>
      <c r="AX828" s="63"/>
      <c r="AY828" s="63"/>
      <c r="AZ828" s="63"/>
      <c r="BA828" s="63"/>
      <c r="BB828" s="63"/>
      <c r="BC828" s="63"/>
      <c r="BD828" s="63"/>
      <c r="BE828" s="63"/>
      <c r="BF828" s="63"/>
      <c r="BG828" s="63"/>
      <c r="BH828" s="63"/>
      <c r="BI828" s="63"/>
    </row>
    <row r="829">
      <c r="B829" s="113"/>
      <c r="C829" s="113"/>
      <c r="AH829" s="63"/>
      <c r="AI829" s="63"/>
      <c r="AJ829" s="63"/>
      <c r="AK829" s="63"/>
      <c r="AL829" s="63"/>
      <c r="AM829" s="63"/>
      <c r="AN829" s="63"/>
      <c r="AO829" s="63"/>
      <c r="AP829" s="63"/>
      <c r="AQ829" s="63"/>
      <c r="AR829" s="63"/>
      <c r="AS829" s="63"/>
      <c r="AT829" s="63"/>
      <c r="AU829" s="63"/>
      <c r="AV829" s="63"/>
      <c r="AW829" s="63"/>
      <c r="AX829" s="63"/>
      <c r="AY829" s="63"/>
      <c r="AZ829" s="63"/>
      <c r="BA829" s="63"/>
      <c r="BB829" s="63"/>
      <c r="BC829" s="63"/>
      <c r="BD829" s="63"/>
      <c r="BE829" s="63"/>
      <c r="BF829" s="63"/>
      <c r="BG829" s="63"/>
      <c r="BH829" s="63"/>
      <c r="BI829" s="63"/>
    </row>
    <row r="830">
      <c r="B830" s="113"/>
      <c r="C830" s="113"/>
      <c r="AH830" s="63"/>
      <c r="AI830" s="63"/>
      <c r="AJ830" s="63"/>
      <c r="AK830" s="63"/>
      <c r="AL830" s="63"/>
      <c r="AM830" s="63"/>
      <c r="AN830" s="63"/>
      <c r="AO830" s="63"/>
      <c r="AP830" s="63"/>
      <c r="AQ830" s="63"/>
      <c r="AR830" s="63"/>
      <c r="AS830" s="63"/>
      <c r="AT830" s="63"/>
      <c r="AU830" s="63"/>
      <c r="AV830" s="63"/>
      <c r="AW830" s="63"/>
      <c r="AX830" s="63"/>
      <c r="AY830" s="63"/>
      <c r="AZ830" s="63"/>
      <c r="BA830" s="63"/>
      <c r="BB830" s="63"/>
      <c r="BC830" s="63"/>
      <c r="BD830" s="63"/>
      <c r="BE830" s="63"/>
      <c r="BF830" s="63"/>
      <c r="BG830" s="63"/>
      <c r="BH830" s="63"/>
      <c r="BI830" s="63"/>
    </row>
    <row r="831">
      <c r="B831" s="113"/>
      <c r="C831" s="113"/>
      <c r="AH831" s="63"/>
      <c r="AI831" s="63"/>
      <c r="AJ831" s="63"/>
      <c r="AK831" s="63"/>
      <c r="AL831" s="63"/>
      <c r="AM831" s="63"/>
      <c r="AN831" s="63"/>
      <c r="AO831" s="63"/>
      <c r="AP831" s="63"/>
      <c r="AQ831" s="63"/>
      <c r="AR831" s="63"/>
      <c r="AS831" s="63"/>
      <c r="AT831" s="63"/>
      <c r="AU831" s="63"/>
      <c r="AV831" s="63"/>
      <c r="AW831" s="63"/>
      <c r="AX831" s="63"/>
      <c r="AY831" s="63"/>
      <c r="AZ831" s="63"/>
      <c r="BA831" s="63"/>
      <c r="BB831" s="63"/>
      <c r="BC831" s="63"/>
      <c r="BD831" s="63"/>
      <c r="BE831" s="63"/>
      <c r="BF831" s="63"/>
      <c r="BG831" s="63"/>
      <c r="BH831" s="63"/>
      <c r="BI831" s="63"/>
    </row>
    <row r="832">
      <c r="B832" s="113"/>
      <c r="C832" s="11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R832" s="63"/>
      <c r="AS832" s="63"/>
      <c r="AT832" s="63"/>
      <c r="AU832" s="63"/>
      <c r="AV832" s="63"/>
      <c r="AW832" s="63"/>
      <c r="AX832" s="63"/>
      <c r="AY832" s="63"/>
      <c r="AZ832" s="63"/>
      <c r="BA832" s="63"/>
      <c r="BB832" s="63"/>
      <c r="BC832" s="63"/>
      <c r="BD832" s="63"/>
      <c r="BE832" s="63"/>
      <c r="BF832" s="63"/>
      <c r="BG832" s="63"/>
      <c r="BH832" s="63"/>
      <c r="BI832" s="63"/>
    </row>
    <row r="833">
      <c r="B833" s="113"/>
      <c r="C833" s="113"/>
      <c r="AH833" s="63"/>
      <c r="AI833" s="63"/>
      <c r="AJ833" s="63"/>
      <c r="AK833" s="63"/>
      <c r="AL833" s="63"/>
      <c r="AM833" s="63"/>
      <c r="AN833" s="63"/>
      <c r="AO833" s="63"/>
      <c r="AP833" s="63"/>
      <c r="AQ833" s="63"/>
      <c r="AR833" s="63"/>
      <c r="AS833" s="63"/>
      <c r="AT833" s="63"/>
      <c r="AU833" s="63"/>
      <c r="AV833" s="63"/>
      <c r="AW833" s="63"/>
      <c r="AX833" s="63"/>
      <c r="AY833" s="63"/>
      <c r="AZ833" s="63"/>
      <c r="BA833" s="63"/>
      <c r="BB833" s="63"/>
      <c r="BC833" s="63"/>
      <c r="BD833" s="63"/>
      <c r="BE833" s="63"/>
      <c r="BF833" s="63"/>
      <c r="BG833" s="63"/>
      <c r="BH833" s="63"/>
      <c r="BI833" s="63"/>
    </row>
    <row r="834">
      <c r="B834" s="113"/>
      <c r="C834" s="113"/>
      <c r="AH834" s="63"/>
      <c r="AI834" s="63"/>
      <c r="AJ834" s="63"/>
      <c r="AK834" s="63"/>
      <c r="AL834" s="63"/>
      <c r="AM834" s="63"/>
      <c r="AN834" s="63"/>
      <c r="AO834" s="63"/>
      <c r="AP834" s="63"/>
      <c r="AQ834" s="63"/>
      <c r="AR834" s="63"/>
      <c r="AS834" s="63"/>
      <c r="AT834" s="63"/>
      <c r="AU834" s="63"/>
      <c r="AV834" s="63"/>
      <c r="AW834" s="63"/>
      <c r="AX834" s="63"/>
      <c r="AY834" s="63"/>
      <c r="AZ834" s="63"/>
      <c r="BA834" s="63"/>
      <c r="BB834" s="63"/>
      <c r="BC834" s="63"/>
      <c r="BD834" s="63"/>
      <c r="BE834" s="63"/>
      <c r="BF834" s="63"/>
      <c r="BG834" s="63"/>
      <c r="BH834" s="63"/>
      <c r="BI834" s="63"/>
    </row>
    <row r="835">
      <c r="B835" s="113"/>
      <c r="C835" s="113"/>
      <c r="AH835" s="63"/>
      <c r="AI835" s="63"/>
      <c r="AJ835" s="63"/>
      <c r="AK835" s="63"/>
      <c r="AL835" s="63"/>
      <c r="AM835" s="63"/>
      <c r="AN835" s="63"/>
      <c r="AO835" s="63"/>
      <c r="AP835" s="63"/>
      <c r="AQ835" s="63"/>
      <c r="AR835" s="63"/>
      <c r="AS835" s="63"/>
      <c r="AT835" s="63"/>
      <c r="AU835" s="63"/>
      <c r="AV835" s="63"/>
      <c r="AW835" s="63"/>
      <c r="AX835" s="63"/>
      <c r="AY835" s="63"/>
      <c r="AZ835" s="63"/>
      <c r="BA835" s="63"/>
      <c r="BB835" s="63"/>
      <c r="BC835" s="63"/>
      <c r="BD835" s="63"/>
      <c r="BE835" s="63"/>
      <c r="BF835" s="63"/>
      <c r="BG835" s="63"/>
      <c r="BH835" s="63"/>
      <c r="BI835" s="63"/>
    </row>
    <row r="836">
      <c r="B836" s="113"/>
      <c r="C836" s="113"/>
      <c r="AH836" s="63"/>
      <c r="AI836" s="63"/>
      <c r="AJ836" s="63"/>
      <c r="AK836" s="63"/>
      <c r="AL836" s="63"/>
      <c r="AM836" s="63"/>
      <c r="AN836" s="63"/>
      <c r="AO836" s="63"/>
      <c r="AP836" s="63"/>
      <c r="AQ836" s="63"/>
      <c r="AR836" s="63"/>
      <c r="AS836" s="63"/>
      <c r="AT836" s="63"/>
      <c r="AU836" s="63"/>
      <c r="AV836" s="63"/>
      <c r="AW836" s="63"/>
      <c r="AX836" s="63"/>
      <c r="AY836" s="63"/>
      <c r="AZ836" s="63"/>
      <c r="BA836" s="63"/>
      <c r="BB836" s="63"/>
      <c r="BC836" s="63"/>
      <c r="BD836" s="63"/>
      <c r="BE836" s="63"/>
      <c r="BF836" s="63"/>
      <c r="BG836" s="63"/>
      <c r="BH836" s="63"/>
      <c r="BI836" s="63"/>
    </row>
    <row r="837">
      <c r="B837" s="113"/>
      <c r="C837" s="113"/>
      <c r="AH837" s="63"/>
      <c r="AI837" s="63"/>
      <c r="AJ837" s="63"/>
      <c r="AK837" s="63"/>
      <c r="AL837" s="63"/>
      <c r="AM837" s="63"/>
      <c r="AN837" s="63"/>
      <c r="AO837" s="63"/>
      <c r="AP837" s="63"/>
      <c r="AQ837" s="63"/>
      <c r="AR837" s="63"/>
      <c r="AS837" s="63"/>
      <c r="AT837" s="63"/>
      <c r="AU837" s="63"/>
      <c r="AV837" s="63"/>
      <c r="AW837" s="63"/>
      <c r="AX837" s="63"/>
      <c r="AY837" s="63"/>
      <c r="AZ837" s="63"/>
      <c r="BA837" s="63"/>
      <c r="BB837" s="63"/>
      <c r="BC837" s="63"/>
      <c r="BD837" s="63"/>
      <c r="BE837" s="63"/>
      <c r="BF837" s="63"/>
      <c r="BG837" s="63"/>
      <c r="BH837" s="63"/>
      <c r="BI837" s="63"/>
    </row>
    <row r="838">
      <c r="B838" s="113"/>
      <c r="C838" s="113"/>
      <c r="AH838" s="63"/>
      <c r="AI838" s="63"/>
      <c r="AJ838" s="63"/>
      <c r="AK838" s="63"/>
      <c r="AL838" s="63"/>
      <c r="AM838" s="63"/>
      <c r="AN838" s="63"/>
      <c r="AO838" s="63"/>
      <c r="AP838" s="63"/>
      <c r="AQ838" s="63"/>
      <c r="AR838" s="63"/>
      <c r="AS838" s="63"/>
      <c r="AT838" s="63"/>
      <c r="AU838" s="63"/>
      <c r="AV838" s="63"/>
      <c r="AW838" s="63"/>
      <c r="AX838" s="63"/>
      <c r="AY838" s="63"/>
      <c r="AZ838" s="63"/>
      <c r="BA838" s="63"/>
      <c r="BB838" s="63"/>
      <c r="BC838" s="63"/>
      <c r="BD838" s="63"/>
      <c r="BE838" s="63"/>
      <c r="BF838" s="63"/>
      <c r="BG838" s="63"/>
      <c r="BH838" s="63"/>
      <c r="BI838" s="63"/>
    </row>
    <row r="839">
      <c r="B839" s="113"/>
      <c r="C839" s="113"/>
      <c r="AH839" s="63"/>
      <c r="AI839" s="63"/>
      <c r="AJ839" s="63"/>
      <c r="AK839" s="63"/>
      <c r="AL839" s="63"/>
      <c r="AM839" s="63"/>
      <c r="AN839" s="63"/>
      <c r="AO839" s="63"/>
      <c r="AP839" s="63"/>
      <c r="AQ839" s="63"/>
      <c r="AR839" s="63"/>
      <c r="AS839" s="63"/>
      <c r="AT839" s="63"/>
      <c r="AU839" s="63"/>
      <c r="AV839" s="63"/>
      <c r="AW839" s="63"/>
      <c r="AX839" s="63"/>
      <c r="AY839" s="63"/>
      <c r="AZ839" s="63"/>
      <c r="BA839" s="63"/>
      <c r="BB839" s="63"/>
      <c r="BC839" s="63"/>
      <c r="BD839" s="63"/>
      <c r="BE839" s="63"/>
      <c r="BF839" s="63"/>
      <c r="BG839" s="63"/>
      <c r="BH839" s="63"/>
      <c r="BI839" s="63"/>
    </row>
    <row r="840">
      <c r="B840" s="113"/>
      <c r="C840" s="113"/>
      <c r="AH840" s="63"/>
      <c r="AI840" s="63"/>
      <c r="AJ840" s="63"/>
      <c r="AK840" s="63"/>
      <c r="AL840" s="63"/>
      <c r="AM840" s="63"/>
      <c r="AN840" s="63"/>
      <c r="AO840" s="63"/>
      <c r="AP840" s="63"/>
      <c r="AQ840" s="63"/>
      <c r="AR840" s="63"/>
      <c r="AS840" s="63"/>
      <c r="AT840" s="63"/>
      <c r="AU840" s="63"/>
      <c r="AV840" s="63"/>
      <c r="AW840" s="63"/>
      <c r="AX840" s="63"/>
      <c r="AY840" s="63"/>
      <c r="AZ840" s="63"/>
      <c r="BA840" s="63"/>
      <c r="BB840" s="63"/>
      <c r="BC840" s="63"/>
      <c r="BD840" s="63"/>
      <c r="BE840" s="63"/>
      <c r="BF840" s="63"/>
      <c r="BG840" s="63"/>
      <c r="BH840" s="63"/>
      <c r="BI840" s="63"/>
    </row>
    <row r="841">
      <c r="B841" s="113"/>
      <c r="C841" s="113"/>
      <c r="AH841" s="63"/>
      <c r="AI841" s="63"/>
      <c r="AJ841" s="63"/>
      <c r="AK841" s="63"/>
      <c r="AL841" s="63"/>
      <c r="AM841" s="63"/>
      <c r="AN841" s="63"/>
      <c r="AO841" s="63"/>
      <c r="AP841" s="63"/>
      <c r="AQ841" s="63"/>
      <c r="AR841" s="63"/>
      <c r="AS841" s="63"/>
      <c r="AT841" s="63"/>
      <c r="AU841" s="63"/>
      <c r="AV841" s="63"/>
      <c r="AW841" s="63"/>
      <c r="AX841" s="63"/>
      <c r="AY841" s="63"/>
      <c r="AZ841" s="63"/>
      <c r="BA841" s="63"/>
      <c r="BB841" s="63"/>
      <c r="BC841" s="63"/>
      <c r="BD841" s="63"/>
      <c r="BE841" s="63"/>
      <c r="BF841" s="63"/>
      <c r="BG841" s="63"/>
      <c r="BH841" s="63"/>
      <c r="BI841" s="63"/>
    </row>
    <row r="842">
      <c r="B842" s="113"/>
      <c r="C842" s="113"/>
      <c r="AH842" s="63"/>
      <c r="AI842" s="63"/>
      <c r="AJ842" s="63"/>
      <c r="AK842" s="63"/>
      <c r="AL842" s="63"/>
      <c r="AM842" s="63"/>
      <c r="AN842" s="63"/>
      <c r="AO842" s="63"/>
      <c r="AP842" s="63"/>
      <c r="AQ842" s="63"/>
      <c r="AR842" s="63"/>
      <c r="AS842" s="63"/>
      <c r="AT842" s="63"/>
      <c r="AU842" s="63"/>
      <c r="AV842" s="63"/>
      <c r="AW842" s="63"/>
      <c r="AX842" s="63"/>
      <c r="AY842" s="63"/>
      <c r="AZ842" s="63"/>
      <c r="BA842" s="63"/>
      <c r="BB842" s="63"/>
      <c r="BC842" s="63"/>
      <c r="BD842" s="63"/>
      <c r="BE842" s="63"/>
      <c r="BF842" s="63"/>
      <c r="BG842" s="63"/>
      <c r="BH842" s="63"/>
      <c r="BI842" s="63"/>
    </row>
    <row r="843">
      <c r="B843" s="113"/>
      <c r="C843" s="113"/>
      <c r="AH843" s="63"/>
      <c r="AI843" s="63"/>
      <c r="AJ843" s="63"/>
      <c r="AK843" s="63"/>
      <c r="AL843" s="63"/>
      <c r="AM843" s="63"/>
      <c r="AN843" s="63"/>
      <c r="AO843" s="63"/>
      <c r="AP843" s="63"/>
      <c r="AQ843" s="63"/>
      <c r="AR843" s="63"/>
      <c r="AS843" s="63"/>
      <c r="AT843" s="63"/>
      <c r="AU843" s="63"/>
      <c r="AV843" s="63"/>
      <c r="AW843" s="63"/>
      <c r="AX843" s="63"/>
      <c r="AY843" s="63"/>
      <c r="AZ843" s="63"/>
      <c r="BA843" s="63"/>
      <c r="BB843" s="63"/>
      <c r="BC843" s="63"/>
      <c r="BD843" s="63"/>
      <c r="BE843" s="63"/>
      <c r="BF843" s="63"/>
      <c r="BG843" s="63"/>
      <c r="BH843" s="63"/>
      <c r="BI843" s="63"/>
    </row>
    <row r="844">
      <c r="B844" s="113"/>
      <c r="C844" s="113"/>
      <c r="AH844" s="63"/>
      <c r="AI844" s="63"/>
      <c r="AJ844" s="63"/>
      <c r="AK844" s="63"/>
      <c r="AL844" s="63"/>
      <c r="AM844" s="63"/>
      <c r="AN844" s="63"/>
      <c r="AO844" s="63"/>
      <c r="AP844" s="63"/>
      <c r="AQ844" s="63"/>
      <c r="AR844" s="63"/>
      <c r="AS844" s="63"/>
      <c r="AT844" s="63"/>
      <c r="AU844" s="63"/>
      <c r="AV844" s="63"/>
      <c r="AW844" s="63"/>
      <c r="AX844" s="63"/>
      <c r="AY844" s="63"/>
      <c r="AZ844" s="63"/>
      <c r="BA844" s="63"/>
      <c r="BB844" s="63"/>
      <c r="BC844" s="63"/>
      <c r="BD844" s="63"/>
      <c r="BE844" s="63"/>
      <c r="BF844" s="63"/>
      <c r="BG844" s="63"/>
      <c r="BH844" s="63"/>
      <c r="BI844" s="63"/>
    </row>
    <row r="845">
      <c r="B845" s="113"/>
      <c r="C845" s="113"/>
      <c r="AH845" s="63"/>
      <c r="AI845" s="63"/>
      <c r="AJ845" s="63"/>
      <c r="AK845" s="63"/>
      <c r="AL845" s="63"/>
      <c r="AM845" s="63"/>
      <c r="AN845" s="63"/>
      <c r="AO845" s="63"/>
      <c r="AP845" s="63"/>
      <c r="AQ845" s="63"/>
      <c r="AR845" s="63"/>
      <c r="AS845" s="63"/>
      <c r="AT845" s="63"/>
      <c r="AU845" s="63"/>
      <c r="AV845" s="63"/>
      <c r="AW845" s="63"/>
      <c r="AX845" s="63"/>
      <c r="AY845" s="63"/>
      <c r="AZ845" s="63"/>
      <c r="BA845" s="63"/>
      <c r="BB845" s="63"/>
      <c r="BC845" s="63"/>
      <c r="BD845" s="63"/>
      <c r="BE845" s="63"/>
      <c r="BF845" s="63"/>
      <c r="BG845" s="63"/>
      <c r="BH845" s="63"/>
      <c r="BI845" s="63"/>
    </row>
    <row r="846">
      <c r="B846" s="113"/>
      <c r="C846" s="113"/>
      <c r="AH846" s="63"/>
      <c r="AI846" s="63"/>
      <c r="AJ846" s="63"/>
      <c r="AK846" s="63"/>
      <c r="AL846" s="63"/>
      <c r="AM846" s="63"/>
      <c r="AN846" s="63"/>
      <c r="AO846" s="63"/>
      <c r="AP846" s="63"/>
      <c r="AQ846" s="63"/>
      <c r="AR846" s="63"/>
      <c r="AS846" s="63"/>
      <c r="AT846" s="63"/>
      <c r="AU846" s="63"/>
      <c r="AV846" s="63"/>
      <c r="AW846" s="63"/>
      <c r="AX846" s="63"/>
      <c r="AY846" s="63"/>
      <c r="AZ846" s="63"/>
      <c r="BA846" s="63"/>
      <c r="BB846" s="63"/>
      <c r="BC846" s="63"/>
      <c r="BD846" s="63"/>
      <c r="BE846" s="63"/>
      <c r="BF846" s="63"/>
      <c r="BG846" s="63"/>
      <c r="BH846" s="63"/>
      <c r="BI846" s="63"/>
    </row>
    <row r="847">
      <c r="B847" s="113"/>
      <c r="C847" s="113"/>
      <c r="AH847" s="63"/>
      <c r="AI847" s="63"/>
      <c r="AJ847" s="63"/>
      <c r="AK847" s="63"/>
      <c r="AL847" s="63"/>
      <c r="AM847" s="63"/>
      <c r="AN847" s="63"/>
      <c r="AO847" s="63"/>
      <c r="AP847" s="63"/>
      <c r="AQ847" s="63"/>
      <c r="AR847" s="63"/>
      <c r="AS847" s="63"/>
      <c r="AT847" s="63"/>
      <c r="AU847" s="63"/>
      <c r="AV847" s="63"/>
      <c r="AW847" s="63"/>
      <c r="AX847" s="63"/>
      <c r="AY847" s="63"/>
      <c r="AZ847" s="63"/>
      <c r="BA847" s="63"/>
      <c r="BB847" s="63"/>
      <c r="BC847" s="63"/>
      <c r="BD847" s="63"/>
      <c r="BE847" s="63"/>
      <c r="BF847" s="63"/>
      <c r="BG847" s="63"/>
      <c r="BH847" s="63"/>
      <c r="BI847" s="63"/>
    </row>
    <row r="848">
      <c r="B848" s="113"/>
      <c r="C848" s="113"/>
      <c r="AH848" s="63"/>
      <c r="AI848" s="63"/>
      <c r="AJ848" s="63"/>
      <c r="AK848" s="63"/>
      <c r="AL848" s="63"/>
      <c r="AM848" s="63"/>
      <c r="AN848" s="63"/>
      <c r="AO848" s="63"/>
      <c r="AP848" s="63"/>
      <c r="AQ848" s="63"/>
      <c r="AR848" s="63"/>
      <c r="AS848" s="63"/>
      <c r="AT848" s="63"/>
      <c r="AU848" s="63"/>
      <c r="AV848" s="63"/>
      <c r="AW848" s="63"/>
      <c r="AX848" s="63"/>
      <c r="AY848" s="63"/>
      <c r="AZ848" s="63"/>
      <c r="BA848" s="63"/>
      <c r="BB848" s="63"/>
      <c r="BC848" s="63"/>
      <c r="BD848" s="63"/>
      <c r="BE848" s="63"/>
      <c r="BF848" s="63"/>
      <c r="BG848" s="63"/>
      <c r="BH848" s="63"/>
      <c r="BI848" s="63"/>
    </row>
    <row r="849">
      <c r="B849" s="113"/>
      <c r="C849" s="113"/>
      <c r="AH849" s="63"/>
      <c r="AI849" s="63"/>
      <c r="AJ849" s="63"/>
      <c r="AK849" s="63"/>
      <c r="AL849" s="63"/>
      <c r="AM849" s="63"/>
      <c r="AN849" s="63"/>
      <c r="AO849" s="63"/>
      <c r="AP849" s="63"/>
      <c r="AQ849" s="63"/>
      <c r="AR849" s="63"/>
      <c r="AS849" s="63"/>
      <c r="AT849" s="63"/>
      <c r="AU849" s="63"/>
      <c r="AV849" s="63"/>
      <c r="AW849" s="63"/>
      <c r="AX849" s="63"/>
      <c r="AY849" s="63"/>
      <c r="AZ849" s="63"/>
      <c r="BA849" s="63"/>
      <c r="BB849" s="63"/>
      <c r="BC849" s="63"/>
      <c r="BD849" s="63"/>
      <c r="BE849" s="63"/>
      <c r="BF849" s="63"/>
      <c r="BG849" s="63"/>
      <c r="BH849" s="63"/>
      <c r="BI849" s="63"/>
    </row>
    <row r="850">
      <c r="B850" s="113"/>
      <c r="C850" s="113"/>
      <c r="AH850" s="63"/>
      <c r="AI850" s="63"/>
      <c r="AJ850" s="63"/>
      <c r="AK850" s="63"/>
      <c r="AL850" s="63"/>
      <c r="AM850" s="63"/>
      <c r="AN850" s="63"/>
      <c r="AO850" s="63"/>
      <c r="AP850" s="63"/>
      <c r="AQ850" s="63"/>
      <c r="AR850" s="63"/>
      <c r="AS850" s="63"/>
      <c r="AT850" s="63"/>
      <c r="AU850" s="63"/>
      <c r="AV850" s="63"/>
      <c r="AW850" s="63"/>
      <c r="AX850" s="63"/>
      <c r="AY850" s="63"/>
      <c r="AZ850" s="63"/>
      <c r="BA850" s="63"/>
      <c r="BB850" s="63"/>
      <c r="BC850" s="63"/>
      <c r="BD850" s="63"/>
      <c r="BE850" s="63"/>
      <c r="BF850" s="63"/>
      <c r="BG850" s="63"/>
      <c r="BH850" s="63"/>
      <c r="BI850" s="63"/>
    </row>
    <row r="851">
      <c r="B851" s="113"/>
      <c r="C851" s="113"/>
      <c r="AH851" s="63"/>
      <c r="AI851" s="63"/>
      <c r="AJ851" s="63"/>
      <c r="AK851" s="63"/>
      <c r="AL851" s="63"/>
      <c r="AM851" s="63"/>
      <c r="AN851" s="63"/>
      <c r="AO851" s="63"/>
      <c r="AP851" s="63"/>
      <c r="AQ851" s="63"/>
      <c r="AR851" s="63"/>
      <c r="AS851" s="63"/>
      <c r="AT851" s="63"/>
      <c r="AU851" s="63"/>
      <c r="AV851" s="63"/>
      <c r="AW851" s="63"/>
      <c r="AX851" s="63"/>
      <c r="AY851" s="63"/>
      <c r="AZ851" s="63"/>
      <c r="BA851" s="63"/>
      <c r="BB851" s="63"/>
      <c r="BC851" s="63"/>
      <c r="BD851" s="63"/>
      <c r="BE851" s="63"/>
      <c r="BF851" s="63"/>
      <c r="BG851" s="63"/>
      <c r="BH851" s="63"/>
      <c r="BI851" s="63"/>
    </row>
    <row r="852">
      <c r="B852" s="113"/>
      <c r="C852" s="113"/>
      <c r="AH852" s="63"/>
      <c r="AI852" s="63"/>
      <c r="AJ852" s="63"/>
      <c r="AK852" s="63"/>
      <c r="AL852" s="63"/>
      <c r="AM852" s="63"/>
      <c r="AN852" s="63"/>
      <c r="AO852" s="63"/>
      <c r="AP852" s="63"/>
      <c r="AQ852" s="63"/>
      <c r="AR852" s="63"/>
      <c r="AS852" s="63"/>
      <c r="AT852" s="63"/>
      <c r="AU852" s="63"/>
      <c r="AV852" s="63"/>
      <c r="AW852" s="63"/>
      <c r="AX852" s="63"/>
      <c r="AY852" s="63"/>
      <c r="AZ852" s="63"/>
      <c r="BA852" s="63"/>
      <c r="BB852" s="63"/>
      <c r="BC852" s="63"/>
      <c r="BD852" s="63"/>
      <c r="BE852" s="63"/>
      <c r="BF852" s="63"/>
      <c r="BG852" s="63"/>
      <c r="BH852" s="63"/>
      <c r="BI852" s="63"/>
    </row>
    <row r="853">
      <c r="B853" s="113"/>
      <c r="C853" s="113"/>
      <c r="AH853" s="63"/>
      <c r="AI853" s="63"/>
      <c r="AJ853" s="63"/>
      <c r="AK853" s="63"/>
      <c r="AL853" s="63"/>
      <c r="AM853" s="63"/>
      <c r="AN853" s="63"/>
      <c r="AO853" s="63"/>
      <c r="AP853" s="63"/>
      <c r="AQ853" s="63"/>
      <c r="AR853" s="63"/>
      <c r="AS853" s="63"/>
      <c r="AT853" s="63"/>
      <c r="AU853" s="63"/>
      <c r="AV853" s="63"/>
      <c r="AW853" s="63"/>
      <c r="AX853" s="63"/>
      <c r="AY853" s="63"/>
      <c r="AZ853" s="63"/>
      <c r="BA853" s="63"/>
      <c r="BB853" s="63"/>
      <c r="BC853" s="63"/>
      <c r="BD853" s="63"/>
      <c r="BE853" s="63"/>
      <c r="BF853" s="63"/>
      <c r="BG853" s="63"/>
      <c r="BH853" s="63"/>
      <c r="BI853" s="63"/>
    </row>
    <row r="854">
      <c r="B854" s="113"/>
      <c r="C854" s="113"/>
      <c r="AH854" s="63"/>
      <c r="AI854" s="63"/>
      <c r="AJ854" s="63"/>
      <c r="AK854" s="63"/>
      <c r="AL854" s="63"/>
      <c r="AM854" s="63"/>
      <c r="AN854" s="63"/>
      <c r="AO854" s="63"/>
      <c r="AP854" s="63"/>
      <c r="AQ854" s="63"/>
      <c r="AR854" s="63"/>
      <c r="AS854" s="63"/>
      <c r="AT854" s="63"/>
      <c r="AU854" s="63"/>
      <c r="AV854" s="63"/>
      <c r="AW854" s="63"/>
      <c r="AX854" s="63"/>
      <c r="AY854" s="63"/>
      <c r="AZ854" s="63"/>
      <c r="BA854" s="63"/>
      <c r="BB854" s="63"/>
      <c r="BC854" s="63"/>
      <c r="BD854" s="63"/>
      <c r="BE854" s="63"/>
      <c r="BF854" s="63"/>
      <c r="BG854" s="63"/>
      <c r="BH854" s="63"/>
      <c r="BI854" s="63"/>
    </row>
    <row r="855">
      <c r="B855" s="113"/>
      <c r="C855" s="113"/>
      <c r="AH855" s="63"/>
      <c r="AI855" s="63"/>
      <c r="AJ855" s="63"/>
      <c r="AK855" s="63"/>
      <c r="AL855" s="63"/>
      <c r="AM855" s="63"/>
      <c r="AN855" s="63"/>
      <c r="AO855" s="63"/>
      <c r="AP855" s="63"/>
      <c r="AQ855" s="63"/>
      <c r="AR855" s="63"/>
      <c r="AS855" s="63"/>
      <c r="AT855" s="63"/>
      <c r="AU855" s="63"/>
      <c r="AV855" s="63"/>
      <c r="AW855" s="63"/>
      <c r="AX855" s="63"/>
      <c r="AY855" s="63"/>
      <c r="AZ855" s="63"/>
      <c r="BA855" s="63"/>
      <c r="BB855" s="63"/>
      <c r="BC855" s="63"/>
      <c r="BD855" s="63"/>
      <c r="BE855" s="63"/>
      <c r="BF855" s="63"/>
      <c r="BG855" s="63"/>
      <c r="BH855" s="63"/>
      <c r="BI855" s="63"/>
    </row>
    <row r="856">
      <c r="B856" s="113"/>
      <c r="C856" s="113"/>
      <c r="AH856" s="63"/>
      <c r="AI856" s="63"/>
      <c r="AJ856" s="63"/>
      <c r="AK856" s="63"/>
      <c r="AL856" s="63"/>
      <c r="AM856" s="63"/>
      <c r="AN856" s="63"/>
      <c r="AO856" s="63"/>
      <c r="AP856" s="63"/>
      <c r="AQ856" s="63"/>
      <c r="AR856" s="63"/>
      <c r="AS856" s="63"/>
      <c r="AT856" s="63"/>
      <c r="AU856" s="63"/>
      <c r="AV856" s="63"/>
      <c r="AW856" s="63"/>
      <c r="AX856" s="63"/>
      <c r="AY856" s="63"/>
      <c r="AZ856" s="63"/>
      <c r="BA856" s="63"/>
      <c r="BB856" s="63"/>
      <c r="BC856" s="63"/>
      <c r="BD856" s="63"/>
      <c r="BE856" s="63"/>
      <c r="BF856" s="63"/>
      <c r="BG856" s="63"/>
      <c r="BH856" s="63"/>
      <c r="BI856" s="63"/>
    </row>
    <row r="857">
      <c r="B857" s="113"/>
      <c r="C857" s="113"/>
      <c r="AH857" s="63"/>
      <c r="AI857" s="63"/>
      <c r="AJ857" s="63"/>
      <c r="AK857" s="63"/>
      <c r="AL857" s="63"/>
      <c r="AM857" s="63"/>
      <c r="AN857" s="63"/>
      <c r="AO857" s="63"/>
      <c r="AP857" s="63"/>
      <c r="AQ857" s="63"/>
      <c r="AR857" s="63"/>
      <c r="AS857" s="63"/>
      <c r="AT857" s="63"/>
      <c r="AU857" s="63"/>
      <c r="AV857" s="63"/>
      <c r="AW857" s="63"/>
      <c r="AX857" s="63"/>
      <c r="AY857" s="63"/>
      <c r="AZ857" s="63"/>
      <c r="BA857" s="63"/>
      <c r="BB857" s="63"/>
      <c r="BC857" s="63"/>
      <c r="BD857" s="63"/>
      <c r="BE857" s="63"/>
      <c r="BF857" s="63"/>
      <c r="BG857" s="63"/>
      <c r="BH857" s="63"/>
      <c r="BI857" s="63"/>
    </row>
    <row r="858">
      <c r="B858" s="113"/>
      <c r="C858" s="113"/>
      <c r="AH858" s="63"/>
      <c r="AI858" s="63"/>
      <c r="AJ858" s="63"/>
      <c r="AK858" s="63"/>
      <c r="AL858" s="63"/>
      <c r="AM858" s="63"/>
      <c r="AN858" s="63"/>
      <c r="AO858" s="63"/>
      <c r="AP858" s="63"/>
      <c r="AQ858" s="63"/>
      <c r="AR858" s="63"/>
      <c r="AS858" s="63"/>
      <c r="AT858" s="63"/>
      <c r="AU858" s="63"/>
      <c r="AV858" s="63"/>
      <c r="AW858" s="63"/>
      <c r="AX858" s="63"/>
      <c r="AY858" s="63"/>
      <c r="AZ858" s="63"/>
      <c r="BA858" s="63"/>
      <c r="BB858" s="63"/>
      <c r="BC858" s="63"/>
      <c r="BD858" s="63"/>
      <c r="BE858" s="63"/>
      <c r="BF858" s="63"/>
      <c r="BG858" s="63"/>
      <c r="BH858" s="63"/>
      <c r="BI858" s="63"/>
    </row>
    <row r="859">
      <c r="B859" s="113"/>
      <c r="C859" s="113"/>
      <c r="AH859" s="63"/>
      <c r="AI859" s="63"/>
      <c r="AJ859" s="63"/>
      <c r="AK859" s="63"/>
      <c r="AL859" s="63"/>
      <c r="AM859" s="63"/>
      <c r="AN859" s="63"/>
      <c r="AO859" s="63"/>
      <c r="AP859" s="63"/>
      <c r="AQ859" s="63"/>
      <c r="AR859" s="63"/>
      <c r="AS859" s="63"/>
      <c r="AT859" s="63"/>
      <c r="AU859" s="63"/>
      <c r="AV859" s="63"/>
      <c r="AW859" s="63"/>
      <c r="AX859" s="63"/>
      <c r="AY859" s="63"/>
      <c r="AZ859" s="63"/>
      <c r="BA859" s="63"/>
      <c r="BB859" s="63"/>
      <c r="BC859" s="63"/>
      <c r="BD859" s="63"/>
      <c r="BE859" s="63"/>
      <c r="BF859" s="63"/>
      <c r="BG859" s="63"/>
      <c r="BH859" s="63"/>
      <c r="BI859" s="63"/>
    </row>
    <row r="860">
      <c r="B860" s="113"/>
      <c r="C860" s="113"/>
      <c r="AH860" s="63"/>
      <c r="AI860" s="63"/>
      <c r="AJ860" s="63"/>
      <c r="AK860" s="63"/>
      <c r="AL860" s="63"/>
      <c r="AM860" s="63"/>
      <c r="AN860" s="63"/>
      <c r="AO860" s="63"/>
      <c r="AP860" s="63"/>
      <c r="AQ860" s="63"/>
      <c r="AR860" s="63"/>
      <c r="AS860" s="63"/>
      <c r="AT860" s="63"/>
      <c r="AU860" s="63"/>
      <c r="AV860" s="63"/>
      <c r="AW860" s="63"/>
      <c r="AX860" s="63"/>
      <c r="AY860" s="63"/>
      <c r="AZ860" s="63"/>
      <c r="BA860" s="63"/>
      <c r="BB860" s="63"/>
      <c r="BC860" s="63"/>
      <c r="BD860" s="63"/>
      <c r="BE860" s="63"/>
      <c r="BF860" s="63"/>
      <c r="BG860" s="63"/>
      <c r="BH860" s="63"/>
      <c r="BI860" s="63"/>
    </row>
    <row r="861">
      <c r="B861" s="113"/>
      <c r="C861" s="113"/>
      <c r="AH861" s="63"/>
      <c r="AI861" s="63"/>
      <c r="AJ861" s="63"/>
      <c r="AK861" s="63"/>
      <c r="AL861" s="63"/>
      <c r="AM861" s="63"/>
      <c r="AN861" s="63"/>
      <c r="AO861" s="63"/>
      <c r="AP861" s="63"/>
      <c r="AQ861" s="63"/>
      <c r="AR861" s="63"/>
      <c r="AS861" s="63"/>
      <c r="AT861" s="63"/>
      <c r="AU861" s="63"/>
      <c r="AV861" s="63"/>
      <c r="AW861" s="63"/>
      <c r="AX861" s="63"/>
      <c r="AY861" s="63"/>
      <c r="AZ861" s="63"/>
      <c r="BA861" s="63"/>
      <c r="BB861" s="63"/>
      <c r="BC861" s="63"/>
      <c r="BD861" s="63"/>
      <c r="BE861" s="63"/>
      <c r="BF861" s="63"/>
      <c r="BG861" s="63"/>
      <c r="BH861" s="63"/>
      <c r="BI861" s="63"/>
    </row>
    <row r="862">
      <c r="B862" s="113"/>
      <c r="C862" s="113"/>
      <c r="AH862" s="63"/>
      <c r="AI862" s="63"/>
      <c r="AJ862" s="63"/>
      <c r="AK862" s="63"/>
      <c r="AL862" s="63"/>
      <c r="AM862" s="63"/>
      <c r="AN862" s="63"/>
      <c r="AO862" s="63"/>
      <c r="AP862" s="63"/>
      <c r="AQ862" s="63"/>
      <c r="AR862" s="63"/>
      <c r="AS862" s="63"/>
      <c r="AT862" s="63"/>
      <c r="AU862" s="63"/>
      <c r="AV862" s="63"/>
      <c r="AW862" s="63"/>
      <c r="AX862" s="63"/>
      <c r="AY862" s="63"/>
      <c r="AZ862" s="63"/>
      <c r="BA862" s="63"/>
      <c r="BB862" s="63"/>
      <c r="BC862" s="63"/>
      <c r="BD862" s="63"/>
      <c r="BE862" s="63"/>
      <c r="BF862" s="63"/>
      <c r="BG862" s="63"/>
      <c r="BH862" s="63"/>
      <c r="BI862" s="63"/>
    </row>
    <row r="863">
      <c r="B863" s="113"/>
      <c r="C863" s="113"/>
      <c r="AH863" s="63"/>
      <c r="AI863" s="63"/>
      <c r="AJ863" s="63"/>
      <c r="AK863" s="63"/>
      <c r="AL863" s="63"/>
      <c r="AM863" s="63"/>
      <c r="AN863" s="63"/>
      <c r="AO863" s="63"/>
      <c r="AP863" s="63"/>
      <c r="AQ863" s="63"/>
      <c r="AR863" s="63"/>
      <c r="AS863" s="63"/>
      <c r="AT863" s="63"/>
      <c r="AU863" s="63"/>
      <c r="AV863" s="63"/>
      <c r="AW863" s="63"/>
      <c r="AX863" s="63"/>
      <c r="AY863" s="63"/>
      <c r="AZ863" s="63"/>
      <c r="BA863" s="63"/>
      <c r="BB863" s="63"/>
      <c r="BC863" s="63"/>
      <c r="BD863" s="63"/>
      <c r="BE863" s="63"/>
      <c r="BF863" s="63"/>
      <c r="BG863" s="63"/>
      <c r="BH863" s="63"/>
      <c r="BI863" s="63"/>
    </row>
    <row r="864">
      <c r="B864" s="113"/>
      <c r="C864" s="113"/>
      <c r="AH864" s="63"/>
      <c r="AI864" s="63"/>
      <c r="AJ864" s="63"/>
      <c r="AK864" s="63"/>
      <c r="AL864" s="63"/>
      <c r="AM864" s="63"/>
      <c r="AN864" s="63"/>
      <c r="AO864" s="63"/>
      <c r="AP864" s="63"/>
      <c r="AQ864" s="63"/>
      <c r="AR864" s="63"/>
      <c r="AS864" s="63"/>
      <c r="AT864" s="63"/>
      <c r="AU864" s="63"/>
      <c r="AV864" s="63"/>
      <c r="AW864" s="63"/>
      <c r="AX864" s="63"/>
      <c r="AY864" s="63"/>
      <c r="AZ864" s="63"/>
      <c r="BA864" s="63"/>
      <c r="BB864" s="63"/>
      <c r="BC864" s="63"/>
      <c r="BD864" s="63"/>
      <c r="BE864" s="63"/>
      <c r="BF864" s="63"/>
      <c r="BG864" s="63"/>
      <c r="BH864" s="63"/>
      <c r="BI864" s="63"/>
    </row>
    <row r="865">
      <c r="B865" s="113"/>
      <c r="C865" s="113"/>
      <c r="AH865" s="63"/>
      <c r="AI865" s="63"/>
      <c r="AJ865" s="63"/>
      <c r="AK865" s="63"/>
      <c r="AL865" s="63"/>
      <c r="AM865" s="63"/>
      <c r="AN865" s="63"/>
      <c r="AO865" s="63"/>
      <c r="AP865" s="63"/>
      <c r="AQ865" s="63"/>
      <c r="AR865" s="63"/>
      <c r="AS865" s="63"/>
      <c r="AT865" s="63"/>
      <c r="AU865" s="63"/>
      <c r="AV865" s="63"/>
      <c r="AW865" s="63"/>
      <c r="AX865" s="63"/>
      <c r="AY865" s="63"/>
      <c r="AZ865" s="63"/>
      <c r="BA865" s="63"/>
      <c r="BB865" s="63"/>
      <c r="BC865" s="63"/>
      <c r="BD865" s="63"/>
      <c r="BE865" s="63"/>
      <c r="BF865" s="63"/>
      <c r="BG865" s="63"/>
      <c r="BH865" s="63"/>
      <c r="BI865" s="63"/>
    </row>
    <row r="866">
      <c r="B866" s="113"/>
      <c r="C866" s="113"/>
      <c r="AH866" s="63"/>
      <c r="AI866" s="63"/>
      <c r="AJ866" s="63"/>
      <c r="AK866" s="63"/>
      <c r="AL866" s="63"/>
      <c r="AM866" s="63"/>
      <c r="AN866" s="63"/>
      <c r="AO866" s="63"/>
      <c r="AP866" s="63"/>
      <c r="AQ866" s="63"/>
      <c r="AR866" s="63"/>
      <c r="AS866" s="63"/>
      <c r="AT866" s="63"/>
      <c r="AU866" s="63"/>
      <c r="AV866" s="63"/>
      <c r="AW866" s="63"/>
      <c r="AX866" s="63"/>
      <c r="AY866" s="63"/>
      <c r="AZ866" s="63"/>
      <c r="BA866" s="63"/>
      <c r="BB866" s="63"/>
      <c r="BC866" s="63"/>
      <c r="BD866" s="63"/>
      <c r="BE866" s="63"/>
      <c r="BF866" s="63"/>
      <c r="BG866" s="63"/>
      <c r="BH866" s="63"/>
      <c r="BI866" s="63"/>
    </row>
    <row r="867">
      <c r="B867" s="113"/>
      <c r="C867" s="113"/>
      <c r="AH867" s="63"/>
      <c r="AI867" s="63"/>
      <c r="AJ867" s="63"/>
      <c r="AK867" s="63"/>
      <c r="AL867" s="63"/>
      <c r="AM867" s="63"/>
      <c r="AN867" s="63"/>
      <c r="AO867" s="63"/>
      <c r="AP867" s="63"/>
      <c r="AQ867" s="63"/>
      <c r="AR867" s="63"/>
      <c r="AS867" s="63"/>
      <c r="AT867" s="63"/>
      <c r="AU867" s="63"/>
      <c r="AV867" s="63"/>
      <c r="AW867" s="63"/>
      <c r="AX867" s="63"/>
      <c r="AY867" s="63"/>
      <c r="AZ867" s="63"/>
      <c r="BA867" s="63"/>
      <c r="BB867" s="63"/>
      <c r="BC867" s="63"/>
      <c r="BD867" s="63"/>
      <c r="BE867" s="63"/>
      <c r="BF867" s="63"/>
      <c r="BG867" s="63"/>
      <c r="BH867" s="63"/>
      <c r="BI867" s="63"/>
    </row>
    <row r="868">
      <c r="B868" s="113"/>
      <c r="C868" s="113"/>
      <c r="AH868" s="63"/>
      <c r="AI868" s="63"/>
      <c r="AJ868" s="63"/>
      <c r="AK868" s="63"/>
      <c r="AL868" s="63"/>
      <c r="AM868" s="63"/>
      <c r="AN868" s="63"/>
      <c r="AO868" s="63"/>
      <c r="AP868" s="63"/>
      <c r="AQ868" s="63"/>
      <c r="AR868" s="63"/>
      <c r="AS868" s="63"/>
      <c r="AT868" s="63"/>
      <c r="AU868" s="63"/>
      <c r="AV868" s="63"/>
      <c r="AW868" s="63"/>
      <c r="AX868" s="63"/>
      <c r="AY868" s="63"/>
      <c r="AZ868" s="63"/>
      <c r="BA868" s="63"/>
      <c r="BB868" s="63"/>
      <c r="BC868" s="63"/>
      <c r="BD868" s="63"/>
      <c r="BE868" s="63"/>
      <c r="BF868" s="63"/>
      <c r="BG868" s="63"/>
      <c r="BH868" s="63"/>
      <c r="BI868" s="63"/>
    </row>
    <row r="869">
      <c r="B869" s="113"/>
      <c r="C869" s="113"/>
      <c r="AH869" s="63"/>
      <c r="AI869" s="63"/>
      <c r="AJ869" s="63"/>
      <c r="AK869" s="63"/>
      <c r="AL869" s="63"/>
      <c r="AM869" s="63"/>
      <c r="AN869" s="63"/>
      <c r="AO869" s="63"/>
      <c r="AP869" s="63"/>
      <c r="AQ869" s="63"/>
      <c r="AR869" s="63"/>
      <c r="AS869" s="63"/>
      <c r="AT869" s="63"/>
      <c r="AU869" s="63"/>
      <c r="AV869" s="63"/>
      <c r="AW869" s="63"/>
      <c r="AX869" s="63"/>
      <c r="AY869" s="63"/>
      <c r="AZ869" s="63"/>
      <c r="BA869" s="63"/>
      <c r="BB869" s="63"/>
      <c r="BC869" s="63"/>
      <c r="BD869" s="63"/>
      <c r="BE869" s="63"/>
      <c r="BF869" s="63"/>
      <c r="BG869" s="63"/>
      <c r="BH869" s="63"/>
      <c r="BI869" s="63"/>
    </row>
    <row r="870">
      <c r="B870" s="113"/>
      <c r="C870" s="113"/>
      <c r="AH870" s="63"/>
      <c r="AI870" s="63"/>
      <c r="AJ870" s="63"/>
      <c r="AK870" s="63"/>
      <c r="AL870" s="63"/>
      <c r="AM870" s="63"/>
      <c r="AN870" s="63"/>
      <c r="AO870" s="63"/>
      <c r="AP870" s="63"/>
      <c r="AQ870" s="63"/>
      <c r="AR870" s="63"/>
      <c r="AS870" s="63"/>
      <c r="AT870" s="63"/>
      <c r="AU870" s="63"/>
      <c r="AV870" s="63"/>
      <c r="AW870" s="63"/>
      <c r="AX870" s="63"/>
      <c r="AY870" s="63"/>
      <c r="AZ870" s="63"/>
      <c r="BA870" s="63"/>
      <c r="BB870" s="63"/>
      <c r="BC870" s="63"/>
      <c r="BD870" s="63"/>
      <c r="BE870" s="63"/>
      <c r="BF870" s="63"/>
      <c r="BG870" s="63"/>
      <c r="BH870" s="63"/>
      <c r="BI870" s="63"/>
    </row>
    <row r="871">
      <c r="B871" s="113"/>
      <c r="C871" s="113"/>
      <c r="AH871" s="63"/>
      <c r="AI871" s="63"/>
      <c r="AJ871" s="63"/>
      <c r="AK871" s="63"/>
      <c r="AL871" s="63"/>
      <c r="AM871" s="63"/>
      <c r="AN871" s="63"/>
      <c r="AO871" s="63"/>
      <c r="AP871" s="63"/>
      <c r="AQ871" s="63"/>
      <c r="AR871" s="63"/>
      <c r="AS871" s="63"/>
      <c r="AT871" s="63"/>
      <c r="AU871" s="63"/>
      <c r="AV871" s="63"/>
      <c r="AW871" s="63"/>
      <c r="AX871" s="63"/>
      <c r="AY871" s="63"/>
      <c r="AZ871" s="63"/>
      <c r="BA871" s="63"/>
      <c r="BB871" s="63"/>
      <c r="BC871" s="63"/>
      <c r="BD871" s="63"/>
      <c r="BE871" s="63"/>
      <c r="BF871" s="63"/>
      <c r="BG871" s="63"/>
      <c r="BH871" s="63"/>
      <c r="BI871" s="63"/>
    </row>
    <row r="872">
      <c r="B872" s="113"/>
      <c r="C872" s="113"/>
      <c r="AH872" s="63"/>
      <c r="AI872" s="63"/>
      <c r="AJ872" s="63"/>
      <c r="AK872" s="63"/>
      <c r="AL872" s="63"/>
      <c r="AM872" s="63"/>
      <c r="AN872" s="63"/>
      <c r="AO872" s="63"/>
      <c r="AP872" s="63"/>
      <c r="AQ872" s="63"/>
      <c r="AR872" s="63"/>
      <c r="AS872" s="63"/>
      <c r="AT872" s="63"/>
      <c r="AU872" s="63"/>
      <c r="AV872" s="63"/>
      <c r="AW872" s="63"/>
      <c r="AX872" s="63"/>
      <c r="AY872" s="63"/>
      <c r="AZ872" s="63"/>
      <c r="BA872" s="63"/>
      <c r="BB872" s="63"/>
      <c r="BC872" s="63"/>
      <c r="BD872" s="63"/>
      <c r="BE872" s="63"/>
      <c r="BF872" s="63"/>
      <c r="BG872" s="63"/>
      <c r="BH872" s="63"/>
      <c r="BI872" s="63"/>
    </row>
    <row r="873">
      <c r="B873" s="113"/>
      <c r="C873" s="113"/>
      <c r="AH873" s="63"/>
      <c r="AI873" s="63"/>
      <c r="AJ873" s="63"/>
      <c r="AK873" s="63"/>
      <c r="AL873" s="63"/>
      <c r="AM873" s="63"/>
      <c r="AN873" s="63"/>
      <c r="AO873" s="63"/>
      <c r="AP873" s="63"/>
      <c r="AQ873" s="63"/>
      <c r="AR873" s="63"/>
      <c r="AS873" s="63"/>
      <c r="AT873" s="63"/>
      <c r="AU873" s="63"/>
      <c r="AV873" s="63"/>
      <c r="AW873" s="63"/>
      <c r="AX873" s="63"/>
      <c r="AY873" s="63"/>
      <c r="AZ873" s="63"/>
      <c r="BA873" s="63"/>
      <c r="BB873" s="63"/>
      <c r="BC873" s="63"/>
      <c r="BD873" s="63"/>
      <c r="BE873" s="63"/>
      <c r="BF873" s="63"/>
      <c r="BG873" s="63"/>
      <c r="BH873" s="63"/>
      <c r="BI873" s="63"/>
    </row>
    <row r="874">
      <c r="B874" s="113"/>
      <c r="C874" s="113"/>
      <c r="AH874" s="63"/>
      <c r="AI874" s="63"/>
      <c r="AJ874" s="63"/>
      <c r="AK874" s="63"/>
      <c r="AL874" s="63"/>
      <c r="AM874" s="63"/>
      <c r="AN874" s="63"/>
      <c r="AO874" s="63"/>
      <c r="AP874" s="63"/>
      <c r="AQ874" s="63"/>
      <c r="AR874" s="63"/>
      <c r="AS874" s="63"/>
      <c r="AT874" s="63"/>
      <c r="AU874" s="63"/>
      <c r="AV874" s="63"/>
      <c r="AW874" s="63"/>
      <c r="AX874" s="63"/>
      <c r="AY874" s="63"/>
      <c r="AZ874" s="63"/>
      <c r="BA874" s="63"/>
      <c r="BB874" s="63"/>
      <c r="BC874" s="63"/>
      <c r="BD874" s="63"/>
      <c r="BE874" s="63"/>
      <c r="BF874" s="63"/>
      <c r="BG874" s="63"/>
      <c r="BH874" s="63"/>
      <c r="BI874" s="63"/>
    </row>
    <row r="875">
      <c r="B875" s="113"/>
      <c r="C875" s="113"/>
      <c r="AH875" s="63"/>
      <c r="AI875" s="63"/>
      <c r="AJ875" s="63"/>
      <c r="AK875" s="63"/>
      <c r="AL875" s="63"/>
      <c r="AM875" s="63"/>
      <c r="AN875" s="63"/>
      <c r="AO875" s="63"/>
      <c r="AP875" s="63"/>
      <c r="AQ875" s="63"/>
      <c r="AR875" s="63"/>
      <c r="AS875" s="63"/>
      <c r="AT875" s="63"/>
      <c r="AU875" s="63"/>
      <c r="AV875" s="63"/>
      <c r="AW875" s="63"/>
      <c r="AX875" s="63"/>
      <c r="AY875" s="63"/>
      <c r="AZ875" s="63"/>
      <c r="BA875" s="63"/>
      <c r="BB875" s="63"/>
      <c r="BC875" s="63"/>
      <c r="BD875" s="63"/>
      <c r="BE875" s="63"/>
      <c r="BF875" s="63"/>
      <c r="BG875" s="63"/>
      <c r="BH875" s="63"/>
      <c r="BI875" s="63"/>
    </row>
    <row r="876">
      <c r="B876" s="113"/>
      <c r="C876" s="113"/>
      <c r="AH876" s="63"/>
      <c r="AI876" s="63"/>
      <c r="AJ876" s="63"/>
      <c r="AK876" s="63"/>
      <c r="AL876" s="63"/>
      <c r="AM876" s="63"/>
      <c r="AN876" s="63"/>
      <c r="AO876" s="63"/>
      <c r="AP876" s="63"/>
      <c r="AQ876" s="63"/>
      <c r="AR876" s="63"/>
      <c r="AS876" s="63"/>
      <c r="AT876" s="63"/>
      <c r="AU876" s="63"/>
      <c r="AV876" s="63"/>
      <c r="AW876" s="63"/>
      <c r="AX876" s="63"/>
      <c r="AY876" s="63"/>
      <c r="AZ876" s="63"/>
      <c r="BA876" s="63"/>
      <c r="BB876" s="63"/>
      <c r="BC876" s="63"/>
      <c r="BD876" s="63"/>
      <c r="BE876" s="63"/>
      <c r="BF876" s="63"/>
      <c r="BG876" s="63"/>
      <c r="BH876" s="63"/>
      <c r="BI876" s="63"/>
    </row>
    <row r="877">
      <c r="B877" s="113"/>
      <c r="C877" s="113"/>
      <c r="AH877" s="63"/>
      <c r="AI877" s="63"/>
      <c r="AJ877" s="63"/>
      <c r="AK877" s="63"/>
      <c r="AL877" s="63"/>
      <c r="AM877" s="63"/>
      <c r="AN877" s="63"/>
      <c r="AO877" s="63"/>
      <c r="AP877" s="63"/>
      <c r="AQ877" s="63"/>
      <c r="AR877" s="63"/>
      <c r="AS877" s="63"/>
      <c r="AT877" s="63"/>
      <c r="AU877" s="63"/>
      <c r="AV877" s="63"/>
      <c r="AW877" s="63"/>
      <c r="AX877" s="63"/>
      <c r="AY877" s="63"/>
      <c r="AZ877" s="63"/>
      <c r="BA877" s="63"/>
      <c r="BB877" s="63"/>
      <c r="BC877" s="63"/>
      <c r="BD877" s="63"/>
      <c r="BE877" s="63"/>
      <c r="BF877" s="63"/>
      <c r="BG877" s="63"/>
      <c r="BH877" s="63"/>
      <c r="BI877" s="63"/>
    </row>
    <row r="878">
      <c r="B878" s="113"/>
      <c r="C878" s="113"/>
      <c r="AH878" s="63"/>
      <c r="AI878" s="63"/>
      <c r="AJ878" s="63"/>
      <c r="AK878" s="63"/>
      <c r="AL878" s="63"/>
      <c r="AM878" s="63"/>
      <c r="AN878" s="63"/>
      <c r="AO878" s="63"/>
      <c r="AP878" s="63"/>
      <c r="AQ878" s="63"/>
      <c r="AR878" s="63"/>
      <c r="AS878" s="63"/>
      <c r="AT878" s="63"/>
      <c r="AU878" s="63"/>
      <c r="AV878" s="63"/>
      <c r="AW878" s="63"/>
      <c r="AX878" s="63"/>
      <c r="AY878" s="63"/>
      <c r="AZ878" s="63"/>
      <c r="BA878" s="63"/>
      <c r="BB878" s="63"/>
      <c r="BC878" s="63"/>
      <c r="BD878" s="63"/>
      <c r="BE878" s="63"/>
      <c r="BF878" s="63"/>
      <c r="BG878" s="63"/>
      <c r="BH878" s="63"/>
      <c r="BI878" s="63"/>
    </row>
    <row r="879">
      <c r="B879" s="113"/>
      <c r="C879" s="113"/>
      <c r="AH879" s="63"/>
      <c r="AI879" s="63"/>
      <c r="AJ879" s="63"/>
      <c r="AK879" s="63"/>
      <c r="AL879" s="63"/>
      <c r="AM879" s="63"/>
      <c r="AN879" s="63"/>
      <c r="AO879" s="63"/>
      <c r="AP879" s="63"/>
      <c r="AQ879" s="63"/>
      <c r="AR879" s="63"/>
      <c r="AS879" s="63"/>
      <c r="AT879" s="63"/>
      <c r="AU879" s="63"/>
      <c r="AV879" s="63"/>
      <c r="AW879" s="63"/>
      <c r="AX879" s="63"/>
      <c r="AY879" s="63"/>
      <c r="AZ879" s="63"/>
      <c r="BA879" s="63"/>
      <c r="BB879" s="63"/>
      <c r="BC879" s="63"/>
      <c r="BD879" s="63"/>
      <c r="BE879" s="63"/>
      <c r="BF879" s="63"/>
      <c r="BG879" s="63"/>
      <c r="BH879" s="63"/>
      <c r="BI879" s="63"/>
    </row>
    <row r="880">
      <c r="B880" s="113"/>
      <c r="C880" s="113"/>
      <c r="AH880" s="63"/>
      <c r="AI880" s="63"/>
      <c r="AJ880" s="63"/>
      <c r="AK880" s="63"/>
      <c r="AL880" s="63"/>
      <c r="AM880" s="63"/>
      <c r="AN880" s="63"/>
      <c r="AO880" s="63"/>
      <c r="AP880" s="63"/>
      <c r="AQ880" s="63"/>
      <c r="AR880" s="63"/>
      <c r="AS880" s="63"/>
      <c r="AT880" s="63"/>
      <c r="AU880" s="63"/>
      <c r="AV880" s="63"/>
      <c r="AW880" s="63"/>
      <c r="AX880" s="63"/>
      <c r="AY880" s="63"/>
      <c r="AZ880" s="63"/>
      <c r="BA880" s="63"/>
      <c r="BB880" s="63"/>
      <c r="BC880" s="63"/>
      <c r="BD880" s="63"/>
      <c r="BE880" s="63"/>
      <c r="BF880" s="63"/>
      <c r="BG880" s="63"/>
      <c r="BH880" s="63"/>
      <c r="BI880" s="63"/>
    </row>
    <row r="881">
      <c r="B881" s="113"/>
      <c r="C881" s="113"/>
      <c r="AH881" s="63"/>
      <c r="AI881" s="63"/>
      <c r="AJ881" s="63"/>
      <c r="AK881" s="63"/>
      <c r="AL881" s="63"/>
      <c r="AM881" s="63"/>
      <c r="AN881" s="63"/>
      <c r="AO881" s="63"/>
      <c r="AP881" s="63"/>
      <c r="AQ881" s="63"/>
      <c r="AR881" s="63"/>
      <c r="AS881" s="63"/>
      <c r="AT881" s="63"/>
      <c r="AU881" s="63"/>
      <c r="AV881" s="63"/>
      <c r="AW881" s="63"/>
      <c r="AX881" s="63"/>
      <c r="AY881" s="63"/>
      <c r="AZ881" s="63"/>
      <c r="BA881" s="63"/>
      <c r="BB881" s="63"/>
      <c r="BC881" s="63"/>
      <c r="BD881" s="63"/>
      <c r="BE881" s="63"/>
      <c r="BF881" s="63"/>
      <c r="BG881" s="63"/>
      <c r="BH881" s="63"/>
      <c r="BI881" s="63"/>
    </row>
    <row r="882">
      <c r="B882" s="113"/>
      <c r="C882" s="113"/>
      <c r="AH882" s="63"/>
      <c r="AI882" s="63"/>
      <c r="AJ882" s="63"/>
      <c r="AK882" s="63"/>
      <c r="AL882" s="63"/>
      <c r="AM882" s="63"/>
      <c r="AN882" s="63"/>
      <c r="AO882" s="63"/>
      <c r="AP882" s="63"/>
      <c r="AQ882" s="63"/>
      <c r="AR882" s="63"/>
      <c r="AS882" s="63"/>
      <c r="AT882" s="63"/>
      <c r="AU882" s="63"/>
      <c r="AV882" s="63"/>
      <c r="AW882" s="63"/>
      <c r="AX882" s="63"/>
      <c r="AY882" s="63"/>
      <c r="AZ882" s="63"/>
      <c r="BA882" s="63"/>
      <c r="BB882" s="63"/>
      <c r="BC882" s="63"/>
      <c r="BD882" s="63"/>
      <c r="BE882" s="63"/>
      <c r="BF882" s="63"/>
      <c r="BG882" s="63"/>
      <c r="BH882" s="63"/>
      <c r="BI882" s="63"/>
    </row>
    <row r="883">
      <c r="B883" s="113"/>
      <c r="C883" s="113"/>
      <c r="AH883" s="63"/>
      <c r="AI883" s="63"/>
      <c r="AJ883" s="63"/>
      <c r="AK883" s="63"/>
      <c r="AL883" s="63"/>
      <c r="AM883" s="63"/>
      <c r="AN883" s="63"/>
      <c r="AO883" s="63"/>
      <c r="AP883" s="63"/>
      <c r="AQ883" s="63"/>
      <c r="AR883" s="63"/>
      <c r="AS883" s="63"/>
      <c r="AT883" s="63"/>
      <c r="AU883" s="63"/>
      <c r="AV883" s="63"/>
      <c r="AW883" s="63"/>
      <c r="AX883" s="63"/>
      <c r="AY883" s="63"/>
      <c r="AZ883" s="63"/>
      <c r="BA883" s="63"/>
      <c r="BB883" s="63"/>
      <c r="BC883" s="63"/>
      <c r="BD883" s="63"/>
      <c r="BE883" s="63"/>
      <c r="BF883" s="63"/>
      <c r="BG883" s="63"/>
      <c r="BH883" s="63"/>
      <c r="BI883" s="63"/>
    </row>
    <row r="884">
      <c r="B884" s="113"/>
      <c r="C884" s="113"/>
      <c r="AH884" s="63"/>
      <c r="AI884" s="63"/>
      <c r="AJ884" s="63"/>
      <c r="AK884" s="63"/>
      <c r="AL884" s="63"/>
      <c r="AM884" s="63"/>
      <c r="AN884" s="63"/>
      <c r="AO884" s="63"/>
      <c r="AP884" s="63"/>
      <c r="AQ884" s="63"/>
      <c r="AR884" s="63"/>
      <c r="AS884" s="63"/>
      <c r="AT884" s="63"/>
      <c r="AU884" s="63"/>
      <c r="AV884" s="63"/>
      <c r="AW884" s="63"/>
      <c r="AX884" s="63"/>
      <c r="AY884" s="63"/>
      <c r="AZ884" s="63"/>
      <c r="BA884" s="63"/>
      <c r="BB884" s="63"/>
      <c r="BC884" s="63"/>
      <c r="BD884" s="63"/>
      <c r="BE884" s="63"/>
      <c r="BF884" s="63"/>
      <c r="BG884" s="63"/>
      <c r="BH884" s="63"/>
      <c r="BI884" s="63"/>
    </row>
    <row r="885">
      <c r="B885" s="113"/>
      <c r="C885" s="113"/>
      <c r="AH885" s="63"/>
      <c r="AI885" s="63"/>
      <c r="AJ885" s="63"/>
      <c r="AK885" s="63"/>
      <c r="AL885" s="63"/>
      <c r="AM885" s="63"/>
      <c r="AN885" s="63"/>
      <c r="AO885" s="63"/>
      <c r="AP885" s="63"/>
      <c r="AQ885" s="63"/>
      <c r="AR885" s="63"/>
      <c r="AS885" s="63"/>
      <c r="AT885" s="63"/>
      <c r="AU885" s="63"/>
      <c r="AV885" s="63"/>
      <c r="AW885" s="63"/>
      <c r="AX885" s="63"/>
      <c r="AY885" s="63"/>
      <c r="AZ885" s="63"/>
      <c r="BA885" s="63"/>
      <c r="BB885" s="63"/>
      <c r="BC885" s="63"/>
      <c r="BD885" s="63"/>
      <c r="BE885" s="63"/>
      <c r="BF885" s="63"/>
      <c r="BG885" s="63"/>
      <c r="BH885" s="63"/>
      <c r="BI885" s="63"/>
    </row>
    <row r="886">
      <c r="B886" s="113"/>
      <c r="C886" s="113"/>
      <c r="AH886" s="63"/>
      <c r="AI886" s="63"/>
      <c r="AJ886" s="63"/>
      <c r="AK886" s="63"/>
      <c r="AL886" s="63"/>
      <c r="AM886" s="63"/>
      <c r="AN886" s="63"/>
      <c r="AO886" s="63"/>
      <c r="AP886" s="63"/>
      <c r="AQ886" s="63"/>
      <c r="AR886" s="63"/>
      <c r="AS886" s="63"/>
      <c r="AT886" s="63"/>
      <c r="AU886" s="63"/>
      <c r="AV886" s="63"/>
      <c r="AW886" s="63"/>
      <c r="AX886" s="63"/>
      <c r="AY886" s="63"/>
      <c r="AZ886" s="63"/>
      <c r="BA886" s="63"/>
      <c r="BB886" s="63"/>
      <c r="BC886" s="63"/>
      <c r="BD886" s="63"/>
      <c r="BE886" s="63"/>
      <c r="BF886" s="63"/>
      <c r="BG886" s="63"/>
      <c r="BH886" s="63"/>
      <c r="BI886" s="63"/>
    </row>
    <row r="887">
      <c r="B887" s="113"/>
      <c r="C887" s="113"/>
      <c r="AH887" s="63"/>
      <c r="AI887" s="63"/>
      <c r="AJ887" s="63"/>
      <c r="AK887" s="63"/>
      <c r="AL887" s="63"/>
      <c r="AM887" s="63"/>
      <c r="AN887" s="63"/>
      <c r="AO887" s="63"/>
      <c r="AP887" s="63"/>
      <c r="AQ887" s="63"/>
      <c r="AR887" s="63"/>
      <c r="AS887" s="63"/>
      <c r="AT887" s="63"/>
      <c r="AU887" s="63"/>
      <c r="AV887" s="63"/>
      <c r="AW887" s="63"/>
      <c r="AX887" s="63"/>
      <c r="AY887" s="63"/>
      <c r="AZ887" s="63"/>
      <c r="BA887" s="63"/>
      <c r="BB887" s="63"/>
      <c r="BC887" s="63"/>
      <c r="BD887" s="63"/>
      <c r="BE887" s="63"/>
      <c r="BF887" s="63"/>
      <c r="BG887" s="63"/>
      <c r="BH887" s="63"/>
      <c r="BI887" s="63"/>
    </row>
    <row r="888">
      <c r="B888" s="113"/>
      <c r="C888" s="113"/>
      <c r="AH888" s="63"/>
      <c r="AI888" s="63"/>
      <c r="AJ888" s="63"/>
      <c r="AK888" s="63"/>
      <c r="AL888" s="63"/>
      <c r="AM888" s="63"/>
      <c r="AN888" s="63"/>
      <c r="AO888" s="63"/>
      <c r="AP888" s="63"/>
      <c r="AQ888" s="63"/>
      <c r="AR888" s="63"/>
      <c r="AS888" s="63"/>
      <c r="AT888" s="63"/>
      <c r="AU888" s="63"/>
      <c r="AV888" s="63"/>
      <c r="AW888" s="63"/>
      <c r="AX888" s="63"/>
      <c r="AY888" s="63"/>
      <c r="AZ888" s="63"/>
      <c r="BA888" s="63"/>
      <c r="BB888" s="63"/>
      <c r="BC888" s="63"/>
      <c r="BD888" s="63"/>
      <c r="BE888" s="63"/>
      <c r="BF888" s="63"/>
      <c r="BG888" s="63"/>
      <c r="BH888" s="63"/>
      <c r="BI888" s="63"/>
    </row>
    <row r="889">
      <c r="B889" s="113"/>
      <c r="C889" s="113"/>
      <c r="AH889" s="63"/>
      <c r="AI889" s="63"/>
      <c r="AJ889" s="63"/>
      <c r="AK889" s="63"/>
      <c r="AL889" s="63"/>
      <c r="AM889" s="63"/>
      <c r="AN889" s="63"/>
      <c r="AO889" s="63"/>
      <c r="AP889" s="63"/>
      <c r="AQ889" s="63"/>
      <c r="AR889" s="63"/>
      <c r="AS889" s="63"/>
      <c r="AT889" s="63"/>
      <c r="AU889" s="63"/>
      <c r="AV889" s="63"/>
      <c r="AW889" s="63"/>
      <c r="AX889" s="63"/>
      <c r="AY889" s="63"/>
      <c r="AZ889" s="63"/>
      <c r="BA889" s="63"/>
      <c r="BB889" s="63"/>
      <c r="BC889" s="63"/>
      <c r="BD889" s="63"/>
      <c r="BE889" s="63"/>
      <c r="BF889" s="63"/>
      <c r="BG889" s="63"/>
      <c r="BH889" s="63"/>
      <c r="BI889" s="63"/>
    </row>
    <row r="890">
      <c r="B890" s="113"/>
      <c r="C890" s="113"/>
      <c r="AH890" s="63"/>
      <c r="AI890" s="63"/>
      <c r="AJ890" s="63"/>
      <c r="AK890" s="63"/>
      <c r="AL890" s="63"/>
      <c r="AM890" s="63"/>
      <c r="AN890" s="63"/>
      <c r="AO890" s="63"/>
      <c r="AP890" s="63"/>
      <c r="AQ890" s="63"/>
      <c r="AR890" s="63"/>
      <c r="AS890" s="63"/>
      <c r="AT890" s="63"/>
      <c r="AU890" s="63"/>
      <c r="AV890" s="63"/>
      <c r="AW890" s="63"/>
      <c r="AX890" s="63"/>
      <c r="AY890" s="63"/>
      <c r="AZ890" s="63"/>
      <c r="BA890" s="63"/>
      <c r="BB890" s="63"/>
      <c r="BC890" s="63"/>
      <c r="BD890" s="63"/>
      <c r="BE890" s="63"/>
      <c r="BF890" s="63"/>
      <c r="BG890" s="63"/>
      <c r="BH890" s="63"/>
      <c r="BI890" s="63"/>
    </row>
    <row r="891">
      <c r="B891" s="113"/>
      <c r="C891" s="113"/>
      <c r="AH891" s="63"/>
      <c r="AI891" s="63"/>
      <c r="AJ891" s="63"/>
      <c r="AK891" s="63"/>
      <c r="AL891" s="63"/>
      <c r="AM891" s="63"/>
      <c r="AN891" s="63"/>
      <c r="AO891" s="63"/>
      <c r="AP891" s="63"/>
      <c r="AQ891" s="63"/>
      <c r="AR891" s="63"/>
      <c r="AS891" s="63"/>
      <c r="AT891" s="63"/>
      <c r="AU891" s="63"/>
      <c r="AV891" s="63"/>
      <c r="AW891" s="63"/>
      <c r="AX891" s="63"/>
      <c r="AY891" s="63"/>
      <c r="AZ891" s="63"/>
      <c r="BA891" s="63"/>
      <c r="BB891" s="63"/>
      <c r="BC891" s="63"/>
      <c r="BD891" s="63"/>
      <c r="BE891" s="63"/>
      <c r="BF891" s="63"/>
      <c r="BG891" s="63"/>
      <c r="BH891" s="63"/>
      <c r="BI891" s="63"/>
    </row>
    <row r="892">
      <c r="B892" s="113"/>
      <c r="C892" s="113"/>
      <c r="AH892" s="63"/>
      <c r="AI892" s="63"/>
      <c r="AJ892" s="63"/>
      <c r="AK892" s="63"/>
      <c r="AL892" s="63"/>
      <c r="AM892" s="63"/>
      <c r="AN892" s="63"/>
      <c r="AO892" s="63"/>
      <c r="AP892" s="63"/>
      <c r="AQ892" s="63"/>
      <c r="AR892" s="63"/>
      <c r="AS892" s="63"/>
      <c r="AT892" s="63"/>
      <c r="AU892" s="63"/>
      <c r="AV892" s="63"/>
      <c r="AW892" s="63"/>
      <c r="AX892" s="63"/>
      <c r="AY892" s="63"/>
      <c r="AZ892" s="63"/>
      <c r="BA892" s="63"/>
      <c r="BB892" s="63"/>
      <c r="BC892" s="63"/>
      <c r="BD892" s="63"/>
      <c r="BE892" s="63"/>
      <c r="BF892" s="63"/>
      <c r="BG892" s="63"/>
      <c r="BH892" s="63"/>
      <c r="BI892" s="63"/>
    </row>
    <row r="893">
      <c r="B893" s="113"/>
      <c r="C893" s="113"/>
      <c r="AH893" s="63"/>
      <c r="AI893" s="63"/>
      <c r="AJ893" s="63"/>
      <c r="AK893" s="63"/>
      <c r="AL893" s="63"/>
      <c r="AM893" s="63"/>
      <c r="AN893" s="63"/>
      <c r="AO893" s="63"/>
      <c r="AP893" s="63"/>
      <c r="AQ893" s="63"/>
      <c r="AR893" s="63"/>
      <c r="AS893" s="63"/>
      <c r="AT893" s="63"/>
      <c r="AU893" s="63"/>
      <c r="AV893" s="63"/>
      <c r="AW893" s="63"/>
      <c r="AX893" s="63"/>
      <c r="AY893" s="63"/>
      <c r="AZ893" s="63"/>
      <c r="BA893" s="63"/>
      <c r="BB893" s="63"/>
      <c r="BC893" s="63"/>
      <c r="BD893" s="63"/>
      <c r="BE893" s="63"/>
      <c r="BF893" s="63"/>
      <c r="BG893" s="63"/>
      <c r="BH893" s="63"/>
      <c r="BI893" s="63"/>
    </row>
    <row r="894">
      <c r="B894" s="113"/>
      <c r="C894" s="113"/>
      <c r="AH894" s="63"/>
      <c r="AI894" s="63"/>
      <c r="AJ894" s="63"/>
      <c r="AK894" s="63"/>
      <c r="AL894" s="63"/>
      <c r="AM894" s="63"/>
      <c r="AN894" s="63"/>
      <c r="AO894" s="63"/>
      <c r="AP894" s="63"/>
      <c r="AQ894" s="63"/>
      <c r="AR894" s="63"/>
      <c r="AS894" s="63"/>
      <c r="AT894" s="63"/>
      <c r="AU894" s="63"/>
      <c r="AV894" s="63"/>
      <c r="AW894" s="63"/>
      <c r="AX894" s="63"/>
      <c r="AY894" s="63"/>
      <c r="AZ894" s="63"/>
      <c r="BA894" s="63"/>
      <c r="BB894" s="63"/>
      <c r="BC894" s="63"/>
      <c r="BD894" s="63"/>
      <c r="BE894" s="63"/>
      <c r="BF894" s="63"/>
      <c r="BG894" s="63"/>
      <c r="BH894" s="63"/>
      <c r="BI894" s="63"/>
    </row>
    <row r="895">
      <c r="B895" s="113"/>
      <c r="C895" s="113"/>
      <c r="AH895" s="63"/>
      <c r="AI895" s="63"/>
      <c r="AJ895" s="63"/>
      <c r="AK895" s="63"/>
      <c r="AL895" s="63"/>
      <c r="AM895" s="63"/>
      <c r="AN895" s="63"/>
      <c r="AO895" s="63"/>
      <c r="AP895" s="63"/>
      <c r="AQ895" s="63"/>
      <c r="AR895" s="63"/>
      <c r="AS895" s="63"/>
      <c r="AT895" s="63"/>
      <c r="AU895" s="63"/>
      <c r="AV895" s="63"/>
      <c r="AW895" s="63"/>
      <c r="AX895" s="63"/>
      <c r="AY895" s="63"/>
      <c r="AZ895" s="63"/>
      <c r="BA895" s="63"/>
      <c r="BB895" s="63"/>
      <c r="BC895" s="63"/>
      <c r="BD895" s="63"/>
      <c r="BE895" s="63"/>
      <c r="BF895" s="63"/>
      <c r="BG895" s="63"/>
      <c r="BH895" s="63"/>
      <c r="BI895" s="63"/>
    </row>
    <row r="896">
      <c r="B896" s="113"/>
      <c r="C896" s="113"/>
      <c r="AH896" s="63"/>
      <c r="AI896" s="63"/>
      <c r="AJ896" s="63"/>
      <c r="AK896" s="63"/>
      <c r="AL896" s="63"/>
      <c r="AM896" s="63"/>
      <c r="AN896" s="63"/>
      <c r="AO896" s="63"/>
      <c r="AP896" s="63"/>
      <c r="AQ896" s="63"/>
      <c r="AR896" s="63"/>
      <c r="AS896" s="63"/>
      <c r="AT896" s="63"/>
      <c r="AU896" s="63"/>
      <c r="AV896" s="63"/>
      <c r="AW896" s="63"/>
      <c r="AX896" s="63"/>
      <c r="AY896" s="63"/>
      <c r="AZ896" s="63"/>
      <c r="BA896" s="63"/>
      <c r="BB896" s="63"/>
      <c r="BC896" s="63"/>
      <c r="BD896" s="63"/>
      <c r="BE896" s="63"/>
      <c r="BF896" s="63"/>
      <c r="BG896" s="63"/>
      <c r="BH896" s="63"/>
      <c r="BI896" s="63"/>
    </row>
    <row r="897">
      <c r="B897" s="113"/>
      <c r="C897" s="113"/>
      <c r="AH897" s="63"/>
      <c r="AI897" s="63"/>
      <c r="AJ897" s="63"/>
      <c r="AK897" s="63"/>
      <c r="AL897" s="63"/>
      <c r="AM897" s="63"/>
      <c r="AN897" s="63"/>
      <c r="AO897" s="63"/>
      <c r="AP897" s="63"/>
      <c r="AQ897" s="63"/>
      <c r="AR897" s="63"/>
      <c r="AS897" s="63"/>
      <c r="AT897" s="63"/>
      <c r="AU897" s="63"/>
      <c r="AV897" s="63"/>
      <c r="AW897" s="63"/>
      <c r="AX897" s="63"/>
      <c r="AY897" s="63"/>
      <c r="AZ897" s="63"/>
      <c r="BA897" s="63"/>
      <c r="BB897" s="63"/>
      <c r="BC897" s="63"/>
      <c r="BD897" s="63"/>
      <c r="BE897" s="63"/>
      <c r="BF897" s="63"/>
      <c r="BG897" s="63"/>
      <c r="BH897" s="63"/>
      <c r="BI897" s="63"/>
    </row>
    <row r="898">
      <c r="B898" s="113"/>
      <c r="C898" s="113"/>
      <c r="AH898" s="63"/>
      <c r="AI898" s="63"/>
      <c r="AJ898" s="63"/>
      <c r="AK898" s="63"/>
      <c r="AL898" s="63"/>
      <c r="AM898" s="63"/>
      <c r="AN898" s="63"/>
      <c r="AO898" s="63"/>
      <c r="AP898" s="63"/>
      <c r="AQ898" s="63"/>
      <c r="AR898" s="63"/>
      <c r="AS898" s="63"/>
      <c r="AT898" s="63"/>
      <c r="AU898" s="63"/>
      <c r="AV898" s="63"/>
      <c r="AW898" s="63"/>
      <c r="AX898" s="63"/>
      <c r="AY898" s="63"/>
      <c r="AZ898" s="63"/>
      <c r="BA898" s="63"/>
      <c r="BB898" s="63"/>
      <c r="BC898" s="63"/>
      <c r="BD898" s="63"/>
      <c r="BE898" s="63"/>
      <c r="BF898" s="63"/>
      <c r="BG898" s="63"/>
      <c r="BH898" s="63"/>
      <c r="BI898" s="63"/>
    </row>
    <row r="899">
      <c r="B899" s="113"/>
      <c r="C899" s="113"/>
      <c r="AH899" s="63"/>
      <c r="AI899" s="63"/>
      <c r="AJ899" s="63"/>
      <c r="AK899" s="63"/>
      <c r="AL899" s="63"/>
      <c r="AM899" s="63"/>
      <c r="AN899" s="63"/>
      <c r="AO899" s="63"/>
      <c r="AP899" s="63"/>
      <c r="AQ899" s="63"/>
      <c r="AR899" s="63"/>
      <c r="AS899" s="63"/>
      <c r="AT899" s="63"/>
      <c r="AU899" s="63"/>
      <c r="AV899" s="63"/>
      <c r="AW899" s="63"/>
      <c r="AX899" s="63"/>
      <c r="AY899" s="63"/>
      <c r="AZ899" s="63"/>
      <c r="BA899" s="63"/>
      <c r="BB899" s="63"/>
      <c r="BC899" s="63"/>
      <c r="BD899" s="63"/>
      <c r="BE899" s="63"/>
      <c r="BF899" s="63"/>
      <c r="BG899" s="63"/>
      <c r="BH899" s="63"/>
      <c r="BI899" s="63"/>
    </row>
    <row r="900">
      <c r="B900" s="113"/>
      <c r="C900" s="113"/>
      <c r="AH900" s="63"/>
      <c r="AI900" s="63"/>
      <c r="AJ900" s="63"/>
      <c r="AK900" s="63"/>
      <c r="AL900" s="63"/>
      <c r="AM900" s="63"/>
      <c r="AN900" s="63"/>
      <c r="AO900" s="63"/>
      <c r="AP900" s="63"/>
      <c r="AQ900" s="63"/>
      <c r="AR900" s="63"/>
      <c r="AS900" s="63"/>
      <c r="AT900" s="63"/>
      <c r="AU900" s="63"/>
      <c r="AV900" s="63"/>
      <c r="AW900" s="63"/>
      <c r="AX900" s="63"/>
      <c r="AY900" s="63"/>
      <c r="AZ900" s="63"/>
      <c r="BA900" s="63"/>
      <c r="BB900" s="63"/>
      <c r="BC900" s="63"/>
      <c r="BD900" s="63"/>
      <c r="BE900" s="63"/>
      <c r="BF900" s="63"/>
      <c r="BG900" s="63"/>
      <c r="BH900" s="63"/>
      <c r="BI900" s="63"/>
    </row>
    <row r="901">
      <c r="B901" s="113"/>
      <c r="C901" s="113"/>
      <c r="AH901" s="63"/>
      <c r="AI901" s="63"/>
      <c r="AJ901" s="63"/>
      <c r="AK901" s="63"/>
      <c r="AL901" s="63"/>
      <c r="AM901" s="63"/>
      <c r="AN901" s="63"/>
      <c r="AO901" s="63"/>
      <c r="AP901" s="63"/>
      <c r="AQ901" s="63"/>
      <c r="AR901" s="63"/>
      <c r="AS901" s="63"/>
      <c r="AT901" s="63"/>
      <c r="AU901" s="63"/>
      <c r="AV901" s="63"/>
      <c r="AW901" s="63"/>
      <c r="AX901" s="63"/>
      <c r="AY901" s="63"/>
      <c r="AZ901" s="63"/>
      <c r="BA901" s="63"/>
      <c r="BB901" s="63"/>
      <c r="BC901" s="63"/>
      <c r="BD901" s="63"/>
      <c r="BE901" s="63"/>
      <c r="BF901" s="63"/>
      <c r="BG901" s="63"/>
      <c r="BH901" s="63"/>
      <c r="BI901" s="63"/>
    </row>
    <row r="902">
      <c r="B902" s="113"/>
      <c r="C902" s="113"/>
      <c r="AH902" s="63"/>
      <c r="AI902" s="63"/>
      <c r="AJ902" s="63"/>
      <c r="AK902" s="63"/>
      <c r="AL902" s="63"/>
      <c r="AM902" s="63"/>
      <c r="AN902" s="63"/>
      <c r="AO902" s="63"/>
      <c r="AP902" s="63"/>
      <c r="AQ902" s="63"/>
      <c r="AR902" s="63"/>
      <c r="AS902" s="63"/>
      <c r="AT902" s="63"/>
      <c r="AU902" s="63"/>
      <c r="AV902" s="63"/>
      <c r="AW902" s="63"/>
      <c r="AX902" s="63"/>
      <c r="AY902" s="63"/>
      <c r="AZ902" s="63"/>
      <c r="BA902" s="63"/>
      <c r="BB902" s="63"/>
      <c r="BC902" s="63"/>
      <c r="BD902" s="63"/>
      <c r="BE902" s="63"/>
      <c r="BF902" s="63"/>
      <c r="BG902" s="63"/>
      <c r="BH902" s="63"/>
      <c r="BI902" s="63"/>
    </row>
    <row r="903">
      <c r="B903" s="113"/>
      <c r="C903" s="113"/>
      <c r="AH903" s="63"/>
      <c r="AI903" s="63"/>
      <c r="AJ903" s="63"/>
      <c r="AK903" s="63"/>
      <c r="AL903" s="63"/>
      <c r="AM903" s="63"/>
      <c r="AN903" s="63"/>
      <c r="AO903" s="63"/>
      <c r="AP903" s="63"/>
      <c r="AQ903" s="63"/>
      <c r="AR903" s="63"/>
      <c r="AS903" s="63"/>
      <c r="AT903" s="63"/>
      <c r="AU903" s="63"/>
      <c r="AV903" s="63"/>
      <c r="AW903" s="63"/>
      <c r="AX903" s="63"/>
      <c r="AY903" s="63"/>
      <c r="AZ903" s="63"/>
      <c r="BA903" s="63"/>
      <c r="BB903" s="63"/>
      <c r="BC903" s="63"/>
      <c r="BD903" s="63"/>
      <c r="BE903" s="63"/>
      <c r="BF903" s="63"/>
      <c r="BG903" s="63"/>
      <c r="BH903" s="63"/>
      <c r="BI903" s="63"/>
    </row>
    <row r="904">
      <c r="B904" s="113"/>
      <c r="C904" s="113"/>
      <c r="AH904" s="63"/>
      <c r="AI904" s="63"/>
      <c r="AJ904" s="63"/>
      <c r="AK904" s="63"/>
      <c r="AL904" s="63"/>
      <c r="AM904" s="63"/>
      <c r="AN904" s="63"/>
      <c r="AO904" s="63"/>
      <c r="AP904" s="63"/>
      <c r="AQ904" s="63"/>
      <c r="AR904" s="63"/>
      <c r="AS904" s="63"/>
      <c r="AT904" s="63"/>
      <c r="AU904" s="63"/>
      <c r="AV904" s="63"/>
      <c r="AW904" s="63"/>
      <c r="AX904" s="63"/>
      <c r="AY904" s="63"/>
      <c r="AZ904" s="63"/>
      <c r="BA904" s="63"/>
      <c r="BB904" s="63"/>
      <c r="BC904" s="63"/>
      <c r="BD904" s="63"/>
      <c r="BE904" s="63"/>
      <c r="BF904" s="63"/>
      <c r="BG904" s="63"/>
      <c r="BH904" s="63"/>
      <c r="BI904" s="63"/>
    </row>
    <row r="905">
      <c r="B905" s="113"/>
      <c r="C905" s="113"/>
      <c r="AH905" s="63"/>
      <c r="AI905" s="63"/>
      <c r="AJ905" s="63"/>
      <c r="AK905" s="63"/>
      <c r="AL905" s="63"/>
      <c r="AM905" s="63"/>
      <c r="AN905" s="63"/>
      <c r="AO905" s="63"/>
      <c r="AP905" s="63"/>
      <c r="AQ905" s="63"/>
      <c r="AR905" s="63"/>
      <c r="AS905" s="63"/>
      <c r="AT905" s="63"/>
      <c r="AU905" s="63"/>
      <c r="AV905" s="63"/>
      <c r="AW905" s="63"/>
      <c r="AX905" s="63"/>
      <c r="AY905" s="63"/>
      <c r="AZ905" s="63"/>
      <c r="BA905" s="63"/>
      <c r="BB905" s="63"/>
      <c r="BC905" s="63"/>
      <c r="BD905" s="63"/>
      <c r="BE905" s="63"/>
      <c r="BF905" s="63"/>
      <c r="BG905" s="63"/>
      <c r="BH905" s="63"/>
      <c r="BI905" s="63"/>
    </row>
    <row r="906">
      <c r="B906" s="113"/>
      <c r="C906" s="113"/>
      <c r="AH906" s="63"/>
      <c r="AI906" s="63"/>
      <c r="AJ906" s="63"/>
      <c r="AK906" s="63"/>
      <c r="AL906" s="63"/>
      <c r="AM906" s="63"/>
      <c r="AN906" s="63"/>
      <c r="AO906" s="63"/>
      <c r="AP906" s="63"/>
      <c r="AQ906" s="63"/>
      <c r="AR906" s="63"/>
      <c r="AS906" s="63"/>
      <c r="AT906" s="63"/>
      <c r="AU906" s="63"/>
      <c r="AV906" s="63"/>
      <c r="AW906" s="63"/>
      <c r="AX906" s="63"/>
      <c r="AY906" s="63"/>
      <c r="AZ906" s="63"/>
      <c r="BA906" s="63"/>
      <c r="BB906" s="63"/>
      <c r="BC906" s="63"/>
      <c r="BD906" s="63"/>
      <c r="BE906" s="63"/>
      <c r="BF906" s="63"/>
      <c r="BG906" s="63"/>
      <c r="BH906" s="63"/>
      <c r="BI906" s="63"/>
    </row>
    <row r="907">
      <c r="B907" s="113"/>
      <c r="C907" s="113"/>
      <c r="AH907" s="63"/>
      <c r="AI907" s="63"/>
      <c r="AJ907" s="63"/>
      <c r="AK907" s="63"/>
      <c r="AL907" s="63"/>
      <c r="AM907" s="63"/>
      <c r="AN907" s="63"/>
      <c r="AO907" s="63"/>
      <c r="AP907" s="63"/>
      <c r="AQ907" s="63"/>
      <c r="AR907" s="63"/>
      <c r="AS907" s="63"/>
      <c r="AT907" s="63"/>
      <c r="AU907" s="63"/>
      <c r="AV907" s="63"/>
      <c r="AW907" s="63"/>
      <c r="AX907" s="63"/>
      <c r="AY907" s="63"/>
      <c r="AZ907" s="63"/>
      <c r="BA907" s="63"/>
      <c r="BB907" s="63"/>
      <c r="BC907" s="63"/>
      <c r="BD907" s="63"/>
      <c r="BE907" s="63"/>
      <c r="BF907" s="63"/>
      <c r="BG907" s="63"/>
      <c r="BH907" s="63"/>
      <c r="BI907" s="63"/>
    </row>
    <row r="908">
      <c r="B908" s="113"/>
      <c r="C908" s="113"/>
      <c r="AH908" s="63"/>
      <c r="AI908" s="63"/>
      <c r="AJ908" s="63"/>
      <c r="AK908" s="63"/>
      <c r="AL908" s="63"/>
      <c r="AM908" s="63"/>
      <c r="AN908" s="63"/>
      <c r="AO908" s="63"/>
      <c r="AP908" s="63"/>
      <c r="AQ908" s="63"/>
      <c r="AR908" s="63"/>
      <c r="AS908" s="63"/>
      <c r="AT908" s="63"/>
      <c r="AU908" s="63"/>
      <c r="AV908" s="63"/>
      <c r="AW908" s="63"/>
      <c r="AX908" s="63"/>
      <c r="AY908" s="63"/>
      <c r="AZ908" s="63"/>
      <c r="BA908" s="63"/>
      <c r="BB908" s="63"/>
      <c r="BC908" s="63"/>
      <c r="BD908" s="63"/>
      <c r="BE908" s="63"/>
      <c r="BF908" s="63"/>
      <c r="BG908" s="63"/>
      <c r="BH908" s="63"/>
      <c r="BI908" s="63"/>
    </row>
    <row r="909">
      <c r="B909" s="113"/>
      <c r="C909" s="113"/>
      <c r="AH909" s="63"/>
      <c r="AI909" s="63"/>
      <c r="AJ909" s="63"/>
      <c r="AK909" s="63"/>
      <c r="AL909" s="63"/>
      <c r="AM909" s="63"/>
      <c r="AN909" s="63"/>
      <c r="AO909" s="63"/>
      <c r="AP909" s="63"/>
      <c r="AQ909" s="63"/>
      <c r="AR909" s="63"/>
      <c r="AS909" s="63"/>
      <c r="AT909" s="63"/>
      <c r="AU909" s="63"/>
      <c r="AV909" s="63"/>
      <c r="AW909" s="63"/>
      <c r="AX909" s="63"/>
      <c r="AY909" s="63"/>
      <c r="AZ909" s="63"/>
      <c r="BA909" s="63"/>
      <c r="BB909" s="63"/>
      <c r="BC909" s="63"/>
      <c r="BD909" s="63"/>
      <c r="BE909" s="63"/>
      <c r="BF909" s="63"/>
      <c r="BG909" s="63"/>
      <c r="BH909" s="63"/>
      <c r="BI909" s="63"/>
    </row>
    <row r="910">
      <c r="B910" s="113"/>
      <c r="C910" s="113"/>
      <c r="AH910" s="63"/>
      <c r="AI910" s="63"/>
      <c r="AJ910" s="63"/>
      <c r="AK910" s="63"/>
      <c r="AL910" s="63"/>
      <c r="AM910" s="63"/>
      <c r="AN910" s="63"/>
      <c r="AO910" s="63"/>
      <c r="AP910" s="63"/>
      <c r="AQ910" s="63"/>
      <c r="AR910" s="63"/>
      <c r="AS910" s="63"/>
      <c r="AT910" s="63"/>
      <c r="AU910" s="63"/>
      <c r="AV910" s="63"/>
      <c r="AW910" s="63"/>
      <c r="AX910" s="63"/>
      <c r="AY910" s="63"/>
      <c r="AZ910" s="63"/>
      <c r="BA910" s="63"/>
      <c r="BB910" s="63"/>
      <c r="BC910" s="63"/>
      <c r="BD910" s="63"/>
      <c r="BE910" s="63"/>
      <c r="BF910" s="63"/>
      <c r="BG910" s="63"/>
      <c r="BH910" s="63"/>
      <c r="BI910" s="63"/>
    </row>
    <row r="911">
      <c r="B911" s="113"/>
      <c r="C911" s="113"/>
      <c r="AH911" s="63"/>
      <c r="AI911" s="63"/>
      <c r="AJ911" s="63"/>
      <c r="AK911" s="63"/>
      <c r="AL911" s="63"/>
      <c r="AM911" s="63"/>
      <c r="AN911" s="63"/>
      <c r="AO911" s="63"/>
      <c r="AP911" s="63"/>
      <c r="AQ911" s="63"/>
      <c r="AR911" s="63"/>
      <c r="AS911" s="63"/>
      <c r="AT911" s="63"/>
      <c r="AU911" s="63"/>
      <c r="AV911" s="63"/>
      <c r="AW911" s="63"/>
      <c r="AX911" s="63"/>
      <c r="AY911" s="63"/>
      <c r="AZ911" s="63"/>
      <c r="BA911" s="63"/>
      <c r="BB911" s="63"/>
      <c r="BC911" s="63"/>
      <c r="BD911" s="63"/>
      <c r="BE911" s="63"/>
      <c r="BF911" s="63"/>
      <c r="BG911" s="63"/>
      <c r="BH911" s="63"/>
      <c r="BI911" s="63"/>
    </row>
    <row r="912">
      <c r="B912" s="113"/>
      <c r="C912" s="113"/>
      <c r="AH912" s="63"/>
      <c r="AI912" s="63"/>
      <c r="AJ912" s="63"/>
      <c r="AK912" s="63"/>
      <c r="AL912" s="63"/>
      <c r="AM912" s="63"/>
      <c r="AN912" s="63"/>
      <c r="AO912" s="63"/>
      <c r="AP912" s="63"/>
      <c r="AQ912" s="63"/>
      <c r="AR912" s="63"/>
      <c r="AS912" s="63"/>
      <c r="AT912" s="63"/>
      <c r="AU912" s="63"/>
      <c r="AV912" s="63"/>
      <c r="AW912" s="63"/>
      <c r="AX912" s="63"/>
      <c r="AY912" s="63"/>
      <c r="AZ912" s="63"/>
      <c r="BA912" s="63"/>
      <c r="BB912" s="63"/>
      <c r="BC912" s="63"/>
      <c r="BD912" s="63"/>
      <c r="BE912" s="63"/>
      <c r="BF912" s="63"/>
      <c r="BG912" s="63"/>
      <c r="BH912" s="63"/>
      <c r="BI912" s="63"/>
    </row>
    <row r="913">
      <c r="B913" s="113"/>
      <c r="C913" s="113"/>
      <c r="AH913" s="63"/>
      <c r="AI913" s="63"/>
      <c r="AJ913" s="63"/>
      <c r="AK913" s="63"/>
      <c r="AL913" s="63"/>
      <c r="AM913" s="63"/>
      <c r="AN913" s="63"/>
      <c r="AO913" s="63"/>
      <c r="AP913" s="63"/>
      <c r="AQ913" s="63"/>
      <c r="AR913" s="63"/>
      <c r="AS913" s="63"/>
      <c r="AT913" s="63"/>
      <c r="AU913" s="63"/>
      <c r="AV913" s="63"/>
      <c r="AW913" s="63"/>
      <c r="AX913" s="63"/>
      <c r="AY913" s="63"/>
      <c r="AZ913" s="63"/>
      <c r="BA913" s="63"/>
      <c r="BB913" s="63"/>
      <c r="BC913" s="63"/>
      <c r="BD913" s="63"/>
      <c r="BE913" s="63"/>
      <c r="BF913" s="63"/>
      <c r="BG913" s="63"/>
      <c r="BH913" s="63"/>
      <c r="BI913" s="63"/>
    </row>
    <row r="914">
      <c r="B914" s="113"/>
      <c r="C914" s="113"/>
      <c r="AH914" s="63"/>
      <c r="AI914" s="63"/>
      <c r="AJ914" s="63"/>
      <c r="AK914" s="63"/>
      <c r="AL914" s="63"/>
      <c r="AM914" s="63"/>
      <c r="AN914" s="63"/>
      <c r="AO914" s="63"/>
      <c r="AP914" s="63"/>
      <c r="AQ914" s="63"/>
      <c r="AR914" s="63"/>
      <c r="AS914" s="63"/>
      <c r="AT914" s="63"/>
      <c r="AU914" s="63"/>
      <c r="AV914" s="63"/>
      <c r="AW914" s="63"/>
      <c r="AX914" s="63"/>
      <c r="AY914" s="63"/>
      <c r="AZ914" s="63"/>
      <c r="BA914" s="63"/>
      <c r="BB914" s="63"/>
      <c r="BC914" s="63"/>
      <c r="BD914" s="63"/>
      <c r="BE914" s="63"/>
      <c r="BF914" s="63"/>
      <c r="BG914" s="63"/>
      <c r="BH914" s="63"/>
      <c r="BI914" s="63"/>
    </row>
    <row r="915">
      <c r="B915" s="113"/>
      <c r="C915" s="113"/>
      <c r="AH915" s="63"/>
      <c r="AI915" s="63"/>
      <c r="AJ915" s="63"/>
      <c r="AK915" s="63"/>
      <c r="AL915" s="63"/>
      <c r="AM915" s="63"/>
      <c r="AN915" s="63"/>
      <c r="AO915" s="63"/>
      <c r="AP915" s="63"/>
      <c r="AQ915" s="63"/>
      <c r="AR915" s="63"/>
      <c r="AS915" s="63"/>
      <c r="AT915" s="63"/>
      <c r="AU915" s="63"/>
      <c r="AV915" s="63"/>
      <c r="AW915" s="63"/>
      <c r="AX915" s="63"/>
      <c r="AY915" s="63"/>
      <c r="AZ915" s="63"/>
      <c r="BA915" s="63"/>
      <c r="BB915" s="63"/>
      <c r="BC915" s="63"/>
      <c r="BD915" s="63"/>
      <c r="BE915" s="63"/>
      <c r="BF915" s="63"/>
      <c r="BG915" s="63"/>
      <c r="BH915" s="63"/>
      <c r="BI915" s="63"/>
    </row>
    <row r="916">
      <c r="B916" s="113"/>
      <c r="C916" s="113"/>
      <c r="AH916" s="63"/>
      <c r="AI916" s="63"/>
      <c r="AJ916" s="63"/>
      <c r="AK916" s="63"/>
      <c r="AL916" s="63"/>
      <c r="AM916" s="63"/>
      <c r="AN916" s="63"/>
      <c r="AO916" s="63"/>
      <c r="AP916" s="63"/>
      <c r="AQ916" s="63"/>
      <c r="AR916" s="63"/>
      <c r="AS916" s="63"/>
      <c r="AT916" s="63"/>
      <c r="AU916" s="63"/>
      <c r="AV916" s="63"/>
      <c r="AW916" s="63"/>
      <c r="AX916" s="63"/>
      <c r="AY916" s="63"/>
      <c r="AZ916" s="63"/>
      <c r="BA916" s="63"/>
      <c r="BB916" s="63"/>
      <c r="BC916" s="63"/>
      <c r="BD916" s="63"/>
      <c r="BE916" s="63"/>
      <c r="BF916" s="63"/>
      <c r="BG916" s="63"/>
      <c r="BH916" s="63"/>
      <c r="BI916" s="63"/>
    </row>
    <row r="917">
      <c r="B917" s="113"/>
      <c r="C917" s="113"/>
      <c r="AH917" s="63"/>
      <c r="AI917" s="63"/>
      <c r="AJ917" s="63"/>
      <c r="AK917" s="63"/>
      <c r="AL917" s="63"/>
      <c r="AM917" s="63"/>
      <c r="AN917" s="63"/>
      <c r="AO917" s="63"/>
      <c r="AP917" s="63"/>
      <c r="AQ917" s="63"/>
      <c r="AR917" s="63"/>
      <c r="AS917" s="63"/>
      <c r="AT917" s="63"/>
      <c r="AU917" s="63"/>
      <c r="AV917" s="63"/>
      <c r="AW917" s="63"/>
      <c r="AX917" s="63"/>
      <c r="AY917" s="63"/>
      <c r="AZ917" s="63"/>
      <c r="BA917" s="63"/>
      <c r="BB917" s="63"/>
      <c r="BC917" s="63"/>
      <c r="BD917" s="63"/>
      <c r="BE917" s="63"/>
      <c r="BF917" s="63"/>
      <c r="BG917" s="63"/>
      <c r="BH917" s="63"/>
      <c r="BI917" s="63"/>
    </row>
    <row r="918">
      <c r="B918" s="113"/>
      <c r="C918" s="113"/>
      <c r="AH918" s="63"/>
      <c r="AI918" s="63"/>
      <c r="AJ918" s="63"/>
      <c r="AK918" s="63"/>
      <c r="AL918" s="63"/>
      <c r="AM918" s="63"/>
      <c r="AN918" s="63"/>
      <c r="AO918" s="63"/>
      <c r="AP918" s="63"/>
      <c r="AQ918" s="63"/>
      <c r="AR918" s="63"/>
      <c r="AS918" s="63"/>
      <c r="AT918" s="63"/>
      <c r="AU918" s="63"/>
      <c r="AV918" s="63"/>
      <c r="AW918" s="63"/>
      <c r="AX918" s="63"/>
      <c r="AY918" s="63"/>
      <c r="AZ918" s="63"/>
      <c r="BA918" s="63"/>
      <c r="BB918" s="63"/>
      <c r="BC918" s="63"/>
      <c r="BD918" s="63"/>
      <c r="BE918" s="63"/>
      <c r="BF918" s="63"/>
      <c r="BG918" s="63"/>
      <c r="BH918" s="63"/>
      <c r="BI918" s="63"/>
    </row>
    <row r="919">
      <c r="B919" s="113"/>
      <c r="C919" s="113"/>
      <c r="AH919" s="63"/>
      <c r="AI919" s="63"/>
      <c r="AJ919" s="63"/>
      <c r="AK919" s="63"/>
      <c r="AL919" s="63"/>
      <c r="AM919" s="63"/>
      <c r="AN919" s="63"/>
      <c r="AO919" s="63"/>
      <c r="AP919" s="63"/>
      <c r="AQ919" s="63"/>
      <c r="AR919" s="63"/>
      <c r="AS919" s="63"/>
      <c r="AT919" s="63"/>
      <c r="AU919" s="63"/>
      <c r="AV919" s="63"/>
      <c r="AW919" s="63"/>
      <c r="AX919" s="63"/>
      <c r="AY919" s="63"/>
      <c r="AZ919" s="63"/>
      <c r="BA919" s="63"/>
      <c r="BB919" s="63"/>
      <c r="BC919" s="63"/>
      <c r="BD919" s="63"/>
      <c r="BE919" s="63"/>
      <c r="BF919" s="63"/>
      <c r="BG919" s="63"/>
      <c r="BH919" s="63"/>
      <c r="BI919" s="63"/>
    </row>
    <row r="920">
      <c r="B920" s="113"/>
      <c r="C920" s="113"/>
      <c r="AH920" s="63"/>
      <c r="AI920" s="63"/>
      <c r="AJ920" s="63"/>
      <c r="AK920" s="63"/>
      <c r="AL920" s="63"/>
      <c r="AM920" s="63"/>
      <c r="AN920" s="63"/>
      <c r="AO920" s="63"/>
      <c r="AP920" s="63"/>
      <c r="AQ920" s="63"/>
      <c r="AR920" s="63"/>
      <c r="AS920" s="63"/>
      <c r="AT920" s="63"/>
      <c r="AU920" s="63"/>
      <c r="AV920" s="63"/>
      <c r="AW920" s="63"/>
      <c r="AX920" s="63"/>
      <c r="AY920" s="63"/>
      <c r="AZ920" s="63"/>
      <c r="BA920" s="63"/>
      <c r="BB920" s="63"/>
      <c r="BC920" s="63"/>
      <c r="BD920" s="63"/>
      <c r="BE920" s="63"/>
      <c r="BF920" s="63"/>
      <c r="BG920" s="63"/>
      <c r="BH920" s="63"/>
      <c r="BI920" s="63"/>
    </row>
    <row r="921">
      <c r="B921" s="113"/>
      <c r="C921" s="113"/>
      <c r="AH921" s="63"/>
      <c r="AI921" s="63"/>
      <c r="AJ921" s="63"/>
      <c r="AK921" s="63"/>
      <c r="AL921" s="63"/>
      <c r="AM921" s="63"/>
      <c r="AN921" s="63"/>
      <c r="AO921" s="63"/>
      <c r="AP921" s="63"/>
      <c r="AQ921" s="63"/>
      <c r="AR921" s="63"/>
      <c r="AS921" s="63"/>
      <c r="AT921" s="63"/>
      <c r="AU921" s="63"/>
      <c r="AV921" s="63"/>
      <c r="AW921" s="63"/>
      <c r="AX921" s="63"/>
      <c r="AY921" s="63"/>
      <c r="AZ921" s="63"/>
      <c r="BA921" s="63"/>
      <c r="BB921" s="63"/>
      <c r="BC921" s="63"/>
      <c r="BD921" s="63"/>
      <c r="BE921" s="63"/>
      <c r="BF921" s="63"/>
      <c r="BG921" s="63"/>
      <c r="BH921" s="63"/>
      <c r="BI921" s="63"/>
    </row>
    <row r="922">
      <c r="B922" s="113"/>
      <c r="C922" s="113"/>
      <c r="AH922" s="63"/>
      <c r="AI922" s="63"/>
      <c r="AJ922" s="63"/>
      <c r="AK922" s="63"/>
      <c r="AL922" s="63"/>
      <c r="AM922" s="63"/>
      <c r="AN922" s="63"/>
      <c r="AO922" s="63"/>
      <c r="AP922" s="63"/>
      <c r="AQ922" s="63"/>
      <c r="AR922" s="63"/>
      <c r="AS922" s="63"/>
      <c r="AT922" s="63"/>
      <c r="AU922" s="63"/>
      <c r="AV922" s="63"/>
      <c r="AW922" s="63"/>
      <c r="AX922" s="63"/>
      <c r="AY922" s="63"/>
      <c r="AZ922" s="63"/>
      <c r="BA922" s="63"/>
      <c r="BB922" s="63"/>
      <c r="BC922" s="63"/>
      <c r="BD922" s="63"/>
      <c r="BE922" s="63"/>
      <c r="BF922" s="63"/>
      <c r="BG922" s="63"/>
      <c r="BH922" s="63"/>
      <c r="BI922" s="63"/>
    </row>
    <row r="923">
      <c r="B923" s="113"/>
      <c r="C923" s="113"/>
      <c r="AH923" s="63"/>
      <c r="AI923" s="63"/>
      <c r="AJ923" s="63"/>
      <c r="AK923" s="63"/>
      <c r="AL923" s="63"/>
      <c r="AM923" s="63"/>
      <c r="AN923" s="63"/>
      <c r="AO923" s="63"/>
      <c r="AP923" s="63"/>
      <c r="AQ923" s="63"/>
      <c r="AR923" s="63"/>
      <c r="AS923" s="63"/>
      <c r="AT923" s="63"/>
      <c r="AU923" s="63"/>
      <c r="AV923" s="63"/>
      <c r="AW923" s="63"/>
      <c r="AX923" s="63"/>
      <c r="AY923" s="63"/>
      <c r="AZ923" s="63"/>
      <c r="BA923" s="63"/>
      <c r="BB923" s="63"/>
      <c r="BC923" s="63"/>
      <c r="BD923" s="63"/>
      <c r="BE923" s="63"/>
      <c r="BF923" s="63"/>
      <c r="BG923" s="63"/>
      <c r="BH923" s="63"/>
      <c r="BI923" s="63"/>
    </row>
    <row r="924">
      <c r="B924" s="113"/>
      <c r="C924" s="113"/>
      <c r="AH924" s="63"/>
      <c r="AI924" s="63"/>
      <c r="AJ924" s="63"/>
      <c r="AK924" s="63"/>
      <c r="AL924" s="63"/>
      <c r="AM924" s="63"/>
      <c r="AN924" s="63"/>
      <c r="AO924" s="63"/>
      <c r="AP924" s="63"/>
      <c r="AQ924" s="63"/>
      <c r="AR924" s="63"/>
      <c r="AS924" s="63"/>
      <c r="AT924" s="63"/>
      <c r="AU924" s="63"/>
      <c r="AV924" s="63"/>
      <c r="AW924" s="63"/>
      <c r="AX924" s="63"/>
      <c r="AY924" s="63"/>
      <c r="AZ924" s="63"/>
      <c r="BA924" s="63"/>
      <c r="BB924" s="63"/>
      <c r="BC924" s="63"/>
      <c r="BD924" s="63"/>
      <c r="BE924" s="63"/>
      <c r="BF924" s="63"/>
      <c r="BG924" s="63"/>
      <c r="BH924" s="63"/>
      <c r="BI924" s="63"/>
    </row>
    <row r="925">
      <c r="B925" s="113"/>
      <c r="C925" s="113"/>
      <c r="AH925" s="63"/>
      <c r="AI925" s="63"/>
      <c r="AJ925" s="63"/>
      <c r="AK925" s="63"/>
      <c r="AL925" s="63"/>
      <c r="AM925" s="63"/>
      <c r="AN925" s="63"/>
      <c r="AO925" s="63"/>
      <c r="AP925" s="63"/>
      <c r="AQ925" s="63"/>
      <c r="AR925" s="63"/>
      <c r="AS925" s="63"/>
      <c r="AT925" s="63"/>
      <c r="AU925" s="63"/>
      <c r="AV925" s="63"/>
      <c r="AW925" s="63"/>
      <c r="AX925" s="63"/>
      <c r="AY925" s="63"/>
      <c r="AZ925" s="63"/>
      <c r="BA925" s="63"/>
      <c r="BB925" s="63"/>
      <c r="BC925" s="63"/>
      <c r="BD925" s="63"/>
      <c r="BE925" s="63"/>
      <c r="BF925" s="63"/>
      <c r="BG925" s="63"/>
      <c r="BH925" s="63"/>
      <c r="BI925" s="63"/>
    </row>
    <row r="926">
      <c r="B926" s="113"/>
      <c r="C926" s="113"/>
      <c r="AH926" s="63"/>
      <c r="AI926" s="63"/>
      <c r="AJ926" s="63"/>
      <c r="AK926" s="63"/>
      <c r="AL926" s="63"/>
      <c r="AM926" s="63"/>
      <c r="AN926" s="63"/>
      <c r="AO926" s="63"/>
      <c r="AP926" s="63"/>
      <c r="AQ926" s="63"/>
      <c r="AR926" s="63"/>
      <c r="AS926" s="63"/>
      <c r="AT926" s="63"/>
      <c r="AU926" s="63"/>
      <c r="AV926" s="63"/>
      <c r="AW926" s="63"/>
      <c r="AX926" s="63"/>
      <c r="AY926" s="63"/>
      <c r="AZ926" s="63"/>
      <c r="BA926" s="63"/>
      <c r="BB926" s="63"/>
      <c r="BC926" s="63"/>
      <c r="BD926" s="63"/>
      <c r="BE926" s="63"/>
      <c r="BF926" s="63"/>
      <c r="BG926" s="63"/>
      <c r="BH926" s="63"/>
      <c r="BI926" s="63"/>
    </row>
    <row r="927">
      <c r="B927" s="113"/>
      <c r="C927" s="113"/>
      <c r="AH927" s="63"/>
      <c r="AI927" s="63"/>
      <c r="AJ927" s="63"/>
      <c r="AK927" s="63"/>
      <c r="AL927" s="63"/>
      <c r="AM927" s="63"/>
      <c r="AN927" s="63"/>
      <c r="AO927" s="63"/>
      <c r="AP927" s="63"/>
      <c r="AQ927" s="63"/>
      <c r="AR927" s="63"/>
      <c r="AS927" s="63"/>
      <c r="AT927" s="63"/>
      <c r="AU927" s="63"/>
      <c r="AV927" s="63"/>
      <c r="AW927" s="63"/>
      <c r="AX927" s="63"/>
      <c r="AY927" s="63"/>
      <c r="AZ927" s="63"/>
      <c r="BA927" s="63"/>
      <c r="BB927" s="63"/>
      <c r="BC927" s="63"/>
      <c r="BD927" s="63"/>
      <c r="BE927" s="63"/>
      <c r="BF927" s="63"/>
      <c r="BG927" s="63"/>
      <c r="BH927" s="63"/>
      <c r="BI927" s="63"/>
    </row>
    <row r="928">
      <c r="B928" s="113"/>
      <c r="C928" s="113"/>
      <c r="AH928" s="63"/>
      <c r="AI928" s="63"/>
      <c r="AJ928" s="63"/>
      <c r="AK928" s="63"/>
      <c r="AL928" s="63"/>
      <c r="AM928" s="63"/>
      <c r="AN928" s="63"/>
      <c r="AO928" s="63"/>
      <c r="AP928" s="63"/>
      <c r="AQ928" s="63"/>
      <c r="AR928" s="63"/>
      <c r="AS928" s="63"/>
      <c r="AT928" s="63"/>
      <c r="AU928" s="63"/>
      <c r="AV928" s="63"/>
      <c r="AW928" s="63"/>
      <c r="AX928" s="63"/>
      <c r="AY928" s="63"/>
      <c r="AZ928" s="63"/>
      <c r="BA928" s="63"/>
      <c r="BB928" s="63"/>
      <c r="BC928" s="63"/>
      <c r="BD928" s="63"/>
      <c r="BE928" s="63"/>
      <c r="BF928" s="63"/>
      <c r="BG928" s="63"/>
      <c r="BH928" s="63"/>
      <c r="BI928" s="63"/>
    </row>
    <row r="929">
      <c r="B929" s="113"/>
      <c r="C929" s="113"/>
      <c r="AH929" s="63"/>
      <c r="AI929" s="63"/>
      <c r="AJ929" s="63"/>
      <c r="AK929" s="63"/>
      <c r="AL929" s="63"/>
      <c r="AM929" s="63"/>
      <c r="AN929" s="63"/>
      <c r="AO929" s="63"/>
      <c r="AP929" s="63"/>
      <c r="AQ929" s="63"/>
      <c r="AR929" s="63"/>
      <c r="AS929" s="63"/>
      <c r="AT929" s="63"/>
      <c r="AU929" s="63"/>
      <c r="AV929" s="63"/>
      <c r="AW929" s="63"/>
      <c r="AX929" s="63"/>
      <c r="AY929" s="63"/>
      <c r="AZ929" s="63"/>
      <c r="BA929" s="63"/>
      <c r="BB929" s="63"/>
      <c r="BC929" s="63"/>
      <c r="BD929" s="63"/>
      <c r="BE929" s="63"/>
      <c r="BF929" s="63"/>
      <c r="BG929" s="63"/>
      <c r="BH929" s="63"/>
      <c r="BI929" s="63"/>
    </row>
    <row r="930">
      <c r="B930" s="113"/>
      <c r="C930" s="113"/>
      <c r="AH930" s="63"/>
      <c r="AI930" s="63"/>
      <c r="AJ930" s="63"/>
      <c r="AK930" s="63"/>
      <c r="AL930" s="63"/>
      <c r="AM930" s="63"/>
      <c r="AN930" s="63"/>
      <c r="AO930" s="63"/>
      <c r="AP930" s="63"/>
      <c r="AQ930" s="63"/>
      <c r="AR930" s="63"/>
      <c r="AS930" s="63"/>
      <c r="AT930" s="63"/>
      <c r="AU930" s="63"/>
      <c r="AV930" s="63"/>
      <c r="AW930" s="63"/>
      <c r="AX930" s="63"/>
      <c r="AY930" s="63"/>
      <c r="AZ930" s="63"/>
      <c r="BA930" s="63"/>
      <c r="BB930" s="63"/>
      <c r="BC930" s="63"/>
      <c r="BD930" s="63"/>
      <c r="BE930" s="63"/>
      <c r="BF930" s="63"/>
      <c r="BG930" s="63"/>
      <c r="BH930" s="63"/>
      <c r="BI930" s="63"/>
    </row>
    <row r="931">
      <c r="B931" s="113"/>
      <c r="C931" s="113"/>
      <c r="AH931" s="63"/>
      <c r="AI931" s="63"/>
      <c r="AJ931" s="63"/>
      <c r="AK931" s="63"/>
      <c r="AL931" s="63"/>
      <c r="AM931" s="63"/>
      <c r="AN931" s="63"/>
      <c r="AO931" s="63"/>
      <c r="AP931" s="63"/>
      <c r="AQ931" s="63"/>
      <c r="AR931" s="63"/>
      <c r="AS931" s="63"/>
      <c r="AT931" s="63"/>
      <c r="AU931" s="63"/>
      <c r="AV931" s="63"/>
      <c r="AW931" s="63"/>
      <c r="AX931" s="63"/>
      <c r="AY931" s="63"/>
      <c r="AZ931" s="63"/>
      <c r="BA931" s="63"/>
      <c r="BB931" s="63"/>
      <c r="BC931" s="63"/>
      <c r="BD931" s="63"/>
      <c r="BE931" s="63"/>
      <c r="BF931" s="63"/>
      <c r="BG931" s="63"/>
      <c r="BH931" s="63"/>
      <c r="BI931" s="63"/>
    </row>
    <row r="932">
      <c r="B932" s="113"/>
      <c r="C932" s="113"/>
      <c r="AH932" s="63"/>
      <c r="AI932" s="63"/>
      <c r="AJ932" s="63"/>
      <c r="AK932" s="63"/>
      <c r="AL932" s="63"/>
      <c r="AM932" s="63"/>
      <c r="AN932" s="63"/>
      <c r="AO932" s="63"/>
      <c r="AP932" s="63"/>
      <c r="AQ932" s="63"/>
      <c r="AR932" s="63"/>
      <c r="AS932" s="63"/>
      <c r="AT932" s="63"/>
      <c r="AU932" s="63"/>
      <c r="AV932" s="63"/>
      <c r="AW932" s="63"/>
      <c r="AX932" s="63"/>
      <c r="AY932" s="63"/>
      <c r="AZ932" s="63"/>
      <c r="BA932" s="63"/>
      <c r="BB932" s="63"/>
      <c r="BC932" s="63"/>
      <c r="BD932" s="63"/>
      <c r="BE932" s="63"/>
      <c r="BF932" s="63"/>
      <c r="BG932" s="63"/>
      <c r="BH932" s="63"/>
      <c r="BI932" s="63"/>
    </row>
    <row r="933">
      <c r="B933" s="113"/>
      <c r="C933" s="113"/>
      <c r="AH933" s="63"/>
      <c r="AI933" s="63"/>
      <c r="AJ933" s="63"/>
      <c r="AK933" s="63"/>
      <c r="AL933" s="63"/>
      <c r="AM933" s="63"/>
      <c r="AN933" s="63"/>
      <c r="AO933" s="63"/>
      <c r="AP933" s="63"/>
      <c r="AQ933" s="63"/>
      <c r="AR933" s="63"/>
      <c r="AS933" s="63"/>
      <c r="AT933" s="63"/>
      <c r="AU933" s="63"/>
      <c r="AV933" s="63"/>
      <c r="AW933" s="63"/>
      <c r="AX933" s="63"/>
      <c r="AY933" s="63"/>
      <c r="AZ933" s="63"/>
      <c r="BA933" s="63"/>
      <c r="BB933" s="63"/>
      <c r="BC933" s="63"/>
      <c r="BD933" s="63"/>
      <c r="BE933" s="63"/>
      <c r="BF933" s="63"/>
      <c r="BG933" s="63"/>
      <c r="BH933" s="63"/>
      <c r="BI933" s="63"/>
    </row>
    <row r="934">
      <c r="B934" s="113"/>
      <c r="C934" s="113"/>
      <c r="AH934" s="63"/>
      <c r="AI934" s="63"/>
      <c r="AJ934" s="63"/>
      <c r="AK934" s="63"/>
      <c r="AL934" s="63"/>
      <c r="AM934" s="63"/>
      <c r="AN934" s="63"/>
      <c r="AO934" s="63"/>
      <c r="AP934" s="63"/>
      <c r="AQ934" s="63"/>
      <c r="AR934" s="63"/>
      <c r="AS934" s="63"/>
      <c r="AT934" s="63"/>
      <c r="AU934" s="63"/>
      <c r="AV934" s="63"/>
      <c r="AW934" s="63"/>
      <c r="AX934" s="63"/>
      <c r="AY934" s="63"/>
      <c r="AZ934" s="63"/>
      <c r="BA934" s="63"/>
      <c r="BB934" s="63"/>
      <c r="BC934" s="63"/>
      <c r="BD934" s="63"/>
      <c r="BE934" s="63"/>
      <c r="BF934" s="63"/>
      <c r="BG934" s="63"/>
      <c r="BH934" s="63"/>
      <c r="BI934" s="63"/>
    </row>
    <row r="935">
      <c r="B935" s="113"/>
      <c r="C935" s="113"/>
      <c r="AH935" s="63"/>
      <c r="AI935" s="63"/>
      <c r="AJ935" s="63"/>
      <c r="AK935" s="63"/>
      <c r="AL935" s="63"/>
      <c r="AM935" s="63"/>
      <c r="AN935" s="63"/>
      <c r="AO935" s="63"/>
      <c r="AP935" s="63"/>
      <c r="AQ935" s="63"/>
      <c r="AR935" s="63"/>
      <c r="AS935" s="63"/>
      <c r="AT935" s="63"/>
      <c r="AU935" s="63"/>
      <c r="AV935" s="63"/>
      <c r="AW935" s="63"/>
      <c r="AX935" s="63"/>
      <c r="AY935" s="63"/>
      <c r="AZ935" s="63"/>
      <c r="BA935" s="63"/>
      <c r="BB935" s="63"/>
      <c r="BC935" s="63"/>
      <c r="BD935" s="63"/>
      <c r="BE935" s="63"/>
      <c r="BF935" s="63"/>
      <c r="BG935" s="63"/>
      <c r="BH935" s="63"/>
      <c r="BI935" s="63"/>
    </row>
    <row r="936">
      <c r="B936" s="113"/>
      <c r="C936" s="113"/>
      <c r="AH936" s="63"/>
      <c r="AI936" s="63"/>
      <c r="AJ936" s="63"/>
      <c r="AK936" s="63"/>
      <c r="AL936" s="63"/>
      <c r="AM936" s="63"/>
      <c r="AN936" s="63"/>
      <c r="AO936" s="63"/>
      <c r="AP936" s="63"/>
      <c r="AQ936" s="63"/>
      <c r="AR936" s="63"/>
      <c r="AS936" s="63"/>
      <c r="AT936" s="63"/>
      <c r="AU936" s="63"/>
      <c r="AV936" s="63"/>
      <c r="AW936" s="63"/>
      <c r="AX936" s="63"/>
      <c r="AY936" s="63"/>
      <c r="AZ936" s="63"/>
      <c r="BA936" s="63"/>
      <c r="BB936" s="63"/>
      <c r="BC936" s="63"/>
      <c r="BD936" s="63"/>
      <c r="BE936" s="63"/>
      <c r="BF936" s="63"/>
      <c r="BG936" s="63"/>
      <c r="BH936" s="63"/>
      <c r="BI936" s="63"/>
    </row>
    <row r="937">
      <c r="B937" s="113"/>
      <c r="C937" s="113"/>
      <c r="AH937" s="63"/>
      <c r="AI937" s="63"/>
      <c r="AJ937" s="63"/>
      <c r="AK937" s="63"/>
      <c r="AL937" s="63"/>
      <c r="AM937" s="63"/>
      <c r="AN937" s="63"/>
      <c r="AO937" s="63"/>
      <c r="AP937" s="63"/>
      <c r="AQ937" s="63"/>
      <c r="AR937" s="63"/>
      <c r="AS937" s="63"/>
      <c r="AT937" s="63"/>
      <c r="AU937" s="63"/>
      <c r="AV937" s="63"/>
      <c r="AW937" s="63"/>
      <c r="AX937" s="63"/>
      <c r="AY937" s="63"/>
      <c r="AZ937" s="63"/>
      <c r="BA937" s="63"/>
      <c r="BB937" s="63"/>
      <c r="BC937" s="63"/>
      <c r="BD937" s="63"/>
      <c r="BE937" s="63"/>
      <c r="BF937" s="63"/>
      <c r="BG937" s="63"/>
      <c r="BH937" s="63"/>
      <c r="BI937" s="63"/>
    </row>
    <row r="938">
      <c r="B938" s="113"/>
      <c r="C938" s="113"/>
      <c r="AH938" s="63"/>
      <c r="AI938" s="63"/>
      <c r="AJ938" s="63"/>
      <c r="AK938" s="63"/>
      <c r="AL938" s="63"/>
      <c r="AM938" s="63"/>
      <c r="AN938" s="63"/>
      <c r="AO938" s="63"/>
      <c r="AP938" s="63"/>
      <c r="AQ938" s="63"/>
      <c r="AR938" s="63"/>
      <c r="AS938" s="63"/>
      <c r="AT938" s="63"/>
      <c r="AU938" s="63"/>
      <c r="AV938" s="63"/>
      <c r="AW938" s="63"/>
      <c r="AX938" s="63"/>
      <c r="AY938" s="63"/>
      <c r="AZ938" s="63"/>
      <c r="BA938" s="63"/>
      <c r="BB938" s="63"/>
      <c r="BC938" s="63"/>
      <c r="BD938" s="63"/>
      <c r="BE938" s="63"/>
      <c r="BF938" s="63"/>
      <c r="BG938" s="63"/>
      <c r="BH938" s="63"/>
      <c r="BI938" s="63"/>
    </row>
    <row r="939">
      <c r="B939" s="113"/>
      <c r="C939" s="113"/>
      <c r="AH939" s="63"/>
      <c r="AI939" s="63"/>
      <c r="AJ939" s="63"/>
      <c r="AK939" s="63"/>
      <c r="AL939" s="63"/>
      <c r="AM939" s="63"/>
      <c r="AN939" s="63"/>
      <c r="AO939" s="63"/>
      <c r="AP939" s="63"/>
      <c r="AQ939" s="63"/>
      <c r="AR939" s="63"/>
      <c r="AS939" s="63"/>
      <c r="AT939" s="63"/>
      <c r="AU939" s="63"/>
      <c r="AV939" s="63"/>
      <c r="AW939" s="63"/>
      <c r="AX939" s="63"/>
      <c r="AY939" s="63"/>
      <c r="AZ939" s="63"/>
      <c r="BA939" s="63"/>
      <c r="BB939" s="63"/>
      <c r="BC939" s="63"/>
      <c r="BD939" s="63"/>
      <c r="BE939" s="63"/>
      <c r="BF939" s="63"/>
      <c r="BG939" s="63"/>
      <c r="BH939" s="63"/>
      <c r="BI939" s="63"/>
    </row>
    <row r="940">
      <c r="B940" s="113"/>
      <c r="C940" s="113"/>
      <c r="AH940" s="63"/>
      <c r="AI940" s="63"/>
      <c r="AJ940" s="63"/>
      <c r="AK940" s="63"/>
      <c r="AL940" s="63"/>
      <c r="AM940" s="63"/>
      <c r="AN940" s="63"/>
      <c r="AO940" s="63"/>
      <c r="AP940" s="63"/>
      <c r="AQ940" s="63"/>
      <c r="AR940" s="63"/>
      <c r="AS940" s="63"/>
      <c r="AT940" s="63"/>
      <c r="AU940" s="63"/>
      <c r="AV940" s="63"/>
      <c r="AW940" s="63"/>
      <c r="AX940" s="63"/>
      <c r="AY940" s="63"/>
      <c r="AZ940" s="63"/>
      <c r="BA940" s="63"/>
      <c r="BB940" s="63"/>
      <c r="BC940" s="63"/>
      <c r="BD940" s="63"/>
      <c r="BE940" s="63"/>
      <c r="BF940" s="63"/>
      <c r="BG940" s="63"/>
      <c r="BH940" s="63"/>
      <c r="BI940" s="63"/>
    </row>
    <row r="941">
      <c r="B941" s="113"/>
      <c r="C941" s="113"/>
      <c r="AH941" s="63"/>
      <c r="AI941" s="63"/>
      <c r="AJ941" s="63"/>
      <c r="AK941" s="63"/>
      <c r="AL941" s="63"/>
      <c r="AM941" s="63"/>
      <c r="AN941" s="63"/>
      <c r="AO941" s="63"/>
      <c r="AP941" s="63"/>
      <c r="AQ941" s="63"/>
      <c r="AR941" s="63"/>
      <c r="AS941" s="63"/>
      <c r="AT941" s="63"/>
      <c r="AU941" s="63"/>
      <c r="AV941" s="63"/>
      <c r="AW941" s="63"/>
      <c r="AX941" s="63"/>
      <c r="AY941" s="63"/>
      <c r="AZ941" s="63"/>
      <c r="BA941" s="63"/>
      <c r="BB941" s="63"/>
      <c r="BC941" s="63"/>
      <c r="BD941" s="63"/>
      <c r="BE941" s="63"/>
      <c r="BF941" s="63"/>
      <c r="BG941" s="63"/>
      <c r="BH941" s="63"/>
      <c r="BI941" s="63"/>
    </row>
    <row r="942">
      <c r="B942" s="113"/>
      <c r="C942" s="113"/>
      <c r="AH942" s="63"/>
      <c r="AI942" s="63"/>
      <c r="AJ942" s="63"/>
      <c r="AK942" s="63"/>
      <c r="AL942" s="63"/>
      <c r="AM942" s="63"/>
      <c r="AN942" s="63"/>
      <c r="AO942" s="63"/>
      <c r="AP942" s="63"/>
      <c r="AQ942" s="63"/>
      <c r="AR942" s="63"/>
      <c r="AS942" s="63"/>
      <c r="AT942" s="63"/>
      <c r="AU942" s="63"/>
      <c r="AV942" s="63"/>
      <c r="AW942" s="63"/>
      <c r="AX942" s="63"/>
      <c r="AY942" s="63"/>
      <c r="AZ942" s="63"/>
      <c r="BA942" s="63"/>
      <c r="BB942" s="63"/>
      <c r="BC942" s="63"/>
      <c r="BD942" s="63"/>
      <c r="BE942" s="63"/>
      <c r="BF942" s="63"/>
      <c r="BG942" s="63"/>
      <c r="BH942" s="63"/>
      <c r="BI942" s="63"/>
    </row>
    <row r="943">
      <c r="B943" s="113"/>
      <c r="C943" s="113"/>
      <c r="AH943" s="63"/>
      <c r="AI943" s="63"/>
      <c r="AJ943" s="63"/>
      <c r="AK943" s="63"/>
      <c r="AL943" s="63"/>
      <c r="AM943" s="63"/>
      <c r="AN943" s="63"/>
      <c r="AO943" s="63"/>
      <c r="AP943" s="63"/>
      <c r="AQ943" s="63"/>
      <c r="AR943" s="63"/>
      <c r="AS943" s="63"/>
      <c r="AT943" s="63"/>
      <c r="AU943" s="63"/>
      <c r="AV943" s="63"/>
      <c r="AW943" s="63"/>
      <c r="AX943" s="63"/>
      <c r="AY943" s="63"/>
      <c r="AZ943" s="63"/>
      <c r="BA943" s="63"/>
      <c r="BB943" s="63"/>
      <c r="BC943" s="63"/>
      <c r="BD943" s="63"/>
      <c r="BE943" s="63"/>
      <c r="BF943" s="63"/>
      <c r="BG943" s="63"/>
      <c r="BH943" s="63"/>
      <c r="BI943" s="63"/>
    </row>
    <row r="944">
      <c r="B944" s="113"/>
      <c r="C944" s="113"/>
      <c r="AH944" s="63"/>
      <c r="AI944" s="63"/>
      <c r="AJ944" s="63"/>
      <c r="AK944" s="63"/>
      <c r="AL944" s="63"/>
      <c r="AM944" s="63"/>
      <c r="AN944" s="63"/>
      <c r="AO944" s="63"/>
      <c r="AP944" s="63"/>
      <c r="AQ944" s="63"/>
      <c r="AR944" s="63"/>
      <c r="AS944" s="63"/>
      <c r="AT944" s="63"/>
      <c r="AU944" s="63"/>
      <c r="AV944" s="63"/>
      <c r="AW944" s="63"/>
      <c r="AX944" s="63"/>
      <c r="AY944" s="63"/>
      <c r="AZ944" s="63"/>
      <c r="BA944" s="63"/>
      <c r="BB944" s="63"/>
      <c r="BC944" s="63"/>
      <c r="BD944" s="63"/>
      <c r="BE944" s="63"/>
      <c r="BF944" s="63"/>
      <c r="BG944" s="63"/>
      <c r="BH944" s="63"/>
      <c r="BI944" s="63"/>
    </row>
    <row r="945">
      <c r="B945" s="113"/>
      <c r="C945" s="113"/>
      <c r="AH945" s="63"/>
      <c r="AI945" s="63"/>
      <c r="AJ945" s="63"/>
      <c r="AK945" s="63"/>
      <c r="AL945" s="63"/>
      <c r="AM945" s="63"/>
      <c r="AN945" s="63"/>
      <c r="AO945" s="63"/>
      <c r="AP945" s="63"/>
      <c r="AQ945" s="63"/>
      <c r="AR945" s="63"/>
      <c r="AS945" s="63"/>
      <c r="AT945" s="63"/>
      <c r="AU945" s="63"/>
      <c r="AV945" s="63"/>
      <c r="AW945" s="63"/>
      <c r="AX945" s="63"/>
      <c r="AY945" s="63"/>
      <c r="AZ945" s="63"/>
      <c r="BA945" s="63"/>
      <c r="BB945" s="63"/>
      <c r="BC945" s="63"/>
      <c r="BD945" s="63"/>
      <c r="BE945" s="63"/>
      <c r="BF945" s="63"/>
      <c r="BG945" s="63"/>
      <c r="BH945" s="63"/>
      <c r="BI945" s="63"/>
    </row>
    <row r="946">
      <c r="B946" s="113"/>
      <c r="C946" s="113"/>
      <c r="AH946" s="63"/>
      <c r="AI946" s="63"/>
      <c r="AJ946" s="63"/>
      <c r="AK946" s="63"/>
      <c r="AL946" s="63"/>
      <c r="AM946" s="63"/>
      <c r="AN946" s="63"/>
      <c r="AO946" s="63"/>
      <c r="AP946" s="63"/>
      <c r="AQ946" s="63"/>
      <c r="AR946" s="63"/>
      <c r="AS946" s="63"/>
      <c r="AT946" s="63"/>
      <c r="AU946" s="63"/>
      <c r="AV946" s="63"/>
      <c r="AW946" s="63"/>
      <c r="AX946" s="63"/>
      <c r="AY946" s="63"/>
      <c r="AZ946" s="63"/>
      <c r="BA946" s="63"/>
      <c r="BB946" s="63"/>
      <c r="BC946" s="63"/>
      <c r="BD946" s="63"/>
      <c r="BE946" s="63"/>
      <c r="BF946" s="63"/>
      <c r="BG946" s="63"/>
      <c r="BH946" s="63"/>
      <c r="BI946" s="63"/>
    </row>
    <row r="947">
      <c r="B947" s="113"/>
      <c r="C947" s="113"/>
      <c r="AH947" s="63"/>
      <c r="AI947" s="63"/>
      <c r="AJ947" s="63"/>
      <c r="AK947" s="63"/>
      <c r="AL947" s="63"/>
      <c r="AM947" s="63"/>
      <c r="AN947" s="63"/>
      <c r="AO947" s="63"/>
      <c r="AP947" s="63"/>
      <c r="AQ947" s="63"/>
      <c r="AR947" s="63"/>
      <c r="AS947" s="63"/>
      <c r="AT947" s="63"/>
      <c r="AU947" s="63"/>
      <c r="AV947" s="63"/>
      <c r="AW947" s="63"/>
      <c r="AX947" s="63"/>
      <c r="AY947" s="63"/>
      <c r="AZ947" s="63"/>
      <c r="BA947" s="63"/>
      <c r="BB947" s="63"/>
      <c r="BC947" s="63"/>
      <c r="BD947" s="63"/>
      <c r="BE947" s="63"/>
      <c r="BF947" s="63"/>
      <c r="BG947" s="63"/>
      <c r="BH947" s="63"/>
      <c r="BI947" s="63"/>
    </row>
    <row r="948">
      <c r="B948" s="113"/>
      <c r="C948" s="113"/>
      <c r="AH948" s="63"/>
      <c r="AI948" s="63"/>
      <c r="AJ948" s="63"/>
      <c r="AK948" s="63"/>
      <c r="AL948" s="63"/>
      <c r="AM948" s="63"/>
      <c r="AN948" s="63"/>
      <c r="AO948" s="63"/>
      <c r="AP948" s="63"/>
      <c r="AQ948" s="63"/>
      <c r="AR948" s="63"/>
      <c r="AS948" s="63"/>
      <c r="AT948" s="63"/>
      <c r="AU948" s="63"/>
      <c r="AV948" s="63"/>
      <c r="AW948" s="63"/>
      <c r="AX948" s="63"/>
      <c r="AY948" s="63"/>
      <c r="AZ948" s="63"/>
      <c r="BA948" s="63"/>
      <c r="BB948" s="63"/>
      <c r="BC948" s="63"/>
      <c r="BD948" s="63"/>
      <c r="BE948" s="63"/>
      <c r="BF948" s="63"/>
      <c r="BG948" s="63"/>
      <c r="BH948" s="63"/>
      <c r="BI948" s="63"/>
    </row>
    <row r="949">
      <c r="B949" s="113"/>
      <c r="C949" s="113"/>
      <c r="AH949" s="63"/>
      <c r="AI949" s="63"/>
      <c r="AJ949" s="63"/>
      <c r="AK949" s="63"/>
      <c r="AL949" s="63"/>
      <c r="AM949" s="63"/>
      <c r="AN949" s="63"/>
      <c r="AO949" s="63"/>
      <c r="AP949" s="63"/>
      <c r="AQ949" s="63"/>
      <c r="AR949" s="63"/>
      <c r="AS949" s="63"/>
      <c r="AT949" s="63"/>
      <c r="AU949" s="63"/>
      <c r="AV949" s="63"/>
      <c r="AW949" s="63"/>
      <c r="AX949" s="63"/>
      <c r="AY949" s="63"/>
      <c r="AZ949" s="63"/>
      <c r="BA949" s="63"/>
      <c r="BB949" s="63"/>
      <c r="BC949" s="63"/>
      <c r="BD949" s="63"/>
      <c r="BE949" s="63"/>
      <c r="BF949" s="63"/>
      <c r="BG949" s="63"/>
      <c r="BH949" s="63"/>
      <c r="BI949" s="63"/>
    </row>
    <row r="950">
      <c r="B950" s="113"/>
      <c r="C950" s="113"/>
      <c r="AH950" s="63"/>
      <c r="AI950" s="63"/>
      <c r="AJ950" s="63"/>
      <c r="AK950" s="63"/>
      <c r="AL950" s="63"/>
      <c r="AM950" s="63"/>
      <c r="AN950" s="63"/>
      <c r="AO950" s="63"/>
      <c r="AP950" s="63"/>
      <c r="AQ950" s="63"/>
      <c r="AR950" s="63"/>
      <c r="AS950" s="63"/>
      <c r="AT950" s="63"/>
      <c r="AU950" s="63"/>
      <c r="AV950" s="63"/>
      <c r="AW950" s="63"/>
      <c r="AX950" s="63"/>
      <c r="AY950" s="63"/>
      <c r="AZ950" s="63"/>
      <c r="BA950" s="63"/>
      <c r="BB950" s="63"/>
      <c r="BC950" s="63"/>
      <c r="BD950" s="63"/>
      <c r="BE950" s="63"/>
      <c r="BF950" s="63"/>
      <c r="BG950" s="63"/>
      <c r="BH950" s="63"/>
      <c r="BI950" s="63"/>
    </row>
    <row r="951">
      <c r="B951" s="113"/>
      <c r="C951" s="113"/>
      <c r="AH951" s="63"/>
      <c r="AI951" s="63"/>
      <c r="AJ951" s="63"/>
      <c r="AK951" s="63"/>
      <c r="AL951" s="63"/>
      <c r="AM951" s="63"/>
      <c r="AN951" s="63"/>
      <c r="AO951" s="63"/>
      <c r="AP951" s="63"/>
      <c r="AQ951" s="63"/>
      <c r="AR951" s="63"/>
      <c r="AS951" s="63"/>
      <c r="AT951" s="63"/>
      <c r="AU951" s="63"/>
      <c r="AV951" s="63"/>
      <c r="AW951" s="63"/>
      <c r="AX951" s="63"/>
      <c r="AY951" s="63"/>
      <c r="AZ951" s="63"/>
      <c r="BA951" s="63"/>
      <c r="BB951" s="63"/>
      <c r="BC951" s="63"/>
      <c r="BD951" s="63"/>
      <c r="BE951" s="63"/>
      <c r="BF951" s="63"/>
      <c r="BG951" s="63"/>
      <c r="BH951" s="63"/>
      <c r="BI951" s="63"/>
    </row>
    <row r="952">
      <c r="B952" s="113"/>
      <c r="C952" s="113"/>
      <c r="AH952" s="63"/>
      <c r="AI952" s="63"/>
      <c r="AJ952" s="63"/>
      <c r="AK952" s="63"/>
      <c r="AL952" s="63"/>
      <c r="AM952" s="63"/>
      <c r="AN952" s="63"/>
      <c r="AO952" s="63"/>
      <c r="AP952" s="63"/>
      <c r="AQ952" s="63"/>
      <c r="AR952" s="63"/>
      <c r="AS952" s="63"/>
      <c r="AT952" s="63"/>
      <c r="AU952" s="63"/>
      <c r="AV952" s="63"/>
      <c r="AW952" s="63"/>
      <c r="AX952" s="63"/>
      <c r="AY952" s="63"/>
      <c r="AZ952" s="63"/>
      <c r="BA952" s="63"/>
      <c r="BB952" s="63"/>
      <c r="BC952" s="63"/>
      <c r="BD952" s="63"/>
      <c r="BE952" s="63"/>
      <c r="BF952" s="63"/>
      <c r="BG952" s="63"/>
      <c r="BH952" s="63"/>
      <c r="BI952" s="63"/>
    </row>
    <row r="953">
      <c r="B953" s="113"/>
      <c r="C953" s="113"/>
      <c r="AH953" s="63"/>
      <c r="AI953" s="63"/>
      <c r="AJ953" s="63"/>
      <c r="AK953" s="63"/>
      <c r="AL953" s="63"/>
      <c r="AM953" s="63"/>
      <c r="AN953" s="63"/>
      <c r="AO953" s="63"/>
      <c r="AP953" s="63"/>
      <c r="AQ953" s="63"/>
      <c r="AR953" s="63"/>
      <c r="AS953" s="63"/>
      <c r="AT953" s="63"/>
      <c r="AU953" s="63"/>
      <c r="AV953" s="63"/>
      <c r="AW953" s="63"/>
      <c r="AX953" s="63"/>
      <c r="AY953" s="63"/>
      <c r="AZ953" s="63"/>
      <c r="BA953" s="63"/>
      <c r="BB953" s="63"/>
      <c r="BC953" s="63"/>
      <c r="BD953" s="63"/>
      <c r="BE953" s="63"/>
      <c r="BF953" s="63"/>
      <c r="BG953" s="63"/>
      <c r="BH953" s="63"/>
      <c r="BI953" s="63"/>
    </row>
    <row r="954">
      <c r="B954" s="113"/>
      <c r="C954" s="113"/>
      <c r="AH954" s="63"/>
      <c r="AI954" s="63"/>
      <c r="AJ954" s="63"/>
      <c r="AK954" s="63"/>
      <c r="AL954" s="63"/>
      <c r="AM954" s="63"/>
      <c r="AN954" s="63"/>
      <c r="AO954" s="63"/>
      <c r="AP954" s="63"/>
      <c r="AQ954" s="63"/>
      <c r="AR954" s="63"/>
      <c r="AS954" s="63"/>
      <c r="AT954" s="63"/>
      <c r="AU954" s="63"/>
      <c r="AV954" s="63"/>
      <c r="AW954" s="63"/>
      <c r="AX954" s="63"/>
      <c r="AY954" s="63"/>
      <c r="AZ954" s="63"/>
      <c r="BA954" s="63"/>
      <c r="BB954" s="63"/>
      <c r="BC954" s="63"/>
      <c r="BD954" s="63"/>
      <c r="BE954" s="63"/>
      <c r="BF954" s="63"/>
      <c r="BG954" s="63"/>
      <c r="BH954" s="63"/>
      <c r="BI954" s="63"/>
    </row>
    <row r="955">
      <c r="B955" s="113"/>
      <c r="C955" s="113"/>
      <c r="AH955" s="63"/>
      <c r="AI955" s="63"/>
      <c r="AJ955" s="63"/>
      <c r="AK955" s="63"/>
      <c r="AL955" s="63"/>
      <c r="AM955" s="63"/>
      <c r="AN955" s="63"/>
      <c r="AO955" s="63"/>
      <c r="AP955" s="63"/>
      <c r="AQ955" s="63"/>
      <c r="AR955" s="63"/>
      <c r="AS955" s="63"/>
      <c r="AT955" s="63"/>
      <c r="AU955" s="63"/>
      <c r="AV955" s="63"/>
      <c r="AW955" s="63"/>
      <c r="AX955" s="63"/>
      <c r="AY955" s="63"/>
      <c r="AZ955" s="63"/>
      <c r="BA955" s="63"/>
      <c r="BB955" s="63"/>
      <c r="BC955" s="63"/>
      <c r="BD955" s="63"/>
      <c r="BE955" s="63"/>
      <c r="BF955" s="63"/>
      <c r="BG955" s="63"/>
      <c r="BH955" s="63"/>
      <c r="BI955" s="63"/>
    </row>
    <row r="956">
      <c r="B956" s="113"/>
      <c r="C956" s="113"/>
      <c r="AH956" s="63"/>
      <c r="AI956" s="63"/>
      <c r="AJ956" s="63"/>
      <c r="AK956" s="63"/>
      <c r="AL956" s="63"/>
      <c r="AM956" s="63"/>
      <c r="AN956" s="63"/>
      <c r="AO956" s="63"/>
      <c r="AP956" s="63"/>
      <c r="AQ956" s="63"/>
      <c r="AR956" s="63"/>
      <c r="AS956" s="63"/>
      <c r="AT956" s="63"/>
      <c r="AU956" s="63"/>
      <c r="AV956" s="63"/>
      <c r="AW956" s="63"/>
      <c r="AX956" s="63"/>
      <c r="AY956" s="63"/>
      <c r="AZ956" s="63"/>
      <c r="BA956" s="63"/>
      <c r="BB956" s="63"/>
      <c r="BC956" s="63"/>
      <c r="BD956" s="63"/>
      <c r="BE956" s="63"/>
      <c r="BF956" s="63"/>
      <c r="BG956" s="63"/>
      <c r="BH956" s="63"/>
      <c r="BI956" s="63"/>
    </row>
    <row r="957">
      <c r="B957" s="113"/>
      <c r="C957" s="113"/>
      <c r="AH957" s="63"/>
      <c r="AI957" s="63"/>
      <c r="AJ957" s="63"/>
      <c r="AK957" s="63"/>
      <c r="AL957" s="63"/>
      <c r="AM957" s="63"/>
      <c r="AN957" s="63"/>
      <c r="AO957" s="63"/>
      <c r="AP957" s="63"/>
      <c r="AQ957" s="63"/>
      <c r="AR957" s="63"/>
      <c r="AS957" s="63"/>
      <c r="AT957" s="63"/>
      <c r="AU957" s="63"/>
      <c r="AV957" s="63"/>
      <c r="AW957" s="63"/>
      <c r="AX957" s="63"/>
      <c r="AY957" s="63"/>
      <c r="AZ957" s="63"/>
      <c r="BA957" s="63"/>
      <c r="BB957" s="63"/>
      <c r="BC957" s="63"/>
      <c r="BD957" s="63"/>
      <c r="BE957" s="63"/>
      <c r="BF957" s="63"/>
      <c r="BG957" s="63"/>
      <c r="BH957" s="63"/>
      <c r="BI957" s="63"/>
    </row>
    <row r="958">
      <c r="B958" s="113"/>
      <c r="C958" s="113"/>
      <c r="AH958" s="63"/>
      <c r="AI958" s="63"/>
      <c r="AJ958" s="63"/>
      <c r="AK958" s="63"/>
      <c r="AL958" s="63"/>
      <c r="AM958" s="63"/>
      <c r="AN958" s="63"/>
      <c r="AO958" s="63"/>
      <c r="AP958" s="63"/>
      <c r="AQ958" s="63"/>
      <c r="AR958" s="63"/>
      <c r="AS958" s="63"/>
      <c r="AT958" s="63"/>
      <c r="AU958" s="63"/>
      <c r="AV958" s="63"/>
      <c r="AW958" s="63"/>
      <c r="AX958" s="63"/>
      <c r="AY958" s="63"/>
      <c r="AZ958" s="63"/>
      <c r="BA958" s="63"/>
      <c r="BB958" s="63"/>
      <c r="BC958" s="63"/>
      <c r="BD958" s="63"/>
      <c r="BE958" s="63"/>
      <c r="BF958" s="63"/>
      <c r="BG958" s="63"/>
      <c r="BH958" s="63"/>
      <c r="BI958" s="63"/>
    </row>
    <row r="959">
      <c r="B959" s="113"/>
      <c r="C959" s="113"/>
      <c r="AH959" s="63"/>
      <c r="AI959" s="63"/>
      <c r="AJ959" s="63"/>
      <c r="AK959" s="63"/>
      <c r="AL959" s="63"/>
      <c r="AM959" s="63"/>
      <c r="AN959" s="63"/>
      <c r="AO959" s="63"/>
      <c r="AP959" s="63"/>
      <c r="AQ959" s="63"/>
      <c r="AR959" s="63"/>
      <c r="AS959" s="63"/>
      <c r="AT959" s="63"/>
      <c r="AU959" s="63"/>
      <c r="AV959" s="63"/>
      <c r="AW959" s="63"/>
      <c r="AX959" s="63"/>
      <c r="AY959" s="63"/>
      <c r="AZ959" s="63"/>
      <c r="BA959" s="63"/>
      <c r="BB959" s="63"/>
      <c r="BC959" s="63"/>
      <c r="BD959" s="63"/>
      <c r="BE959" s="63"/>
      <c r="BF959" s="63"/>
      <c r="BG959" s="63"/>
      <c r="BH959" s="63"/>
      <c r="BI959" s="63"/>
    </row>
    <row r="960">
      <c r="B960" s="113"/>
      <c r="C960" s="113"/>
      <c r="AH960" s="63"/>
      <c r="AI960" s="63"/>
      <c r="AJ960" s="63"/>
      <c r="AK960" s="63"/>
      <c r="AL960" s="63"/>
      <c r="AM960" s="63"/>
      <c r="AN960" s="63"/>
      <c r="AO960" s="63"/>
      <c r="AP960" s="63"/>
      <c r="AQ960" s="63"/>
      <c r="AR960" s="63"/>
      <c r="AS960" s="63"/>
      <c r="AT960" s="63"/>
      <c r="AU960" s="63"/>
      <c r="AV960" s="63"/>
      <c r="AW960" s="63"/>
      <c r="AX960" s="63"/>
      <c r="AY960" s="63"/>
      <c r="AZ960" s="63"/>
      <c r="BA960" s="63"/>
      <c r="BB960" s="63"/>
      <c r="BC960" s="63"/>
      <c r="BD960" s="63"/>
      <c r="BE960" s="63"/>
      <c r="BF960" s="63"/>
      <c r="BG960" s="63"/>
      <c r="BH960" s="63"/>
      <c r="BI960" s="63"/>
    </row>
    <row r="961">
      <c r="B961" s="113"/>
      <c r="C961" s="113"/>
      <c r="AH961" s="63"/>
      <c r="AI961" s="63"/>
      <c r="AJ961" s="63"/>
      <c r="AK961" s="63"/>
      <c r="AL961" s="63"/>
      <c r="AM961" s="63"/>
      <c r="AN961" s="63"/>
      <c r="AO961" s="63"/>
      <c r="AP961" s="63"/>
      <c r="AQ961" s="63"/>
      <c r="AR961" s="63"/>
      <c r="AS961" s="63"/>
      <c r="AT961" s="63"/>
      <c r="AU961" s="63"/>
      <c r="AV961" s="63"/>
      <c r="AW961" s="63"/>
      <c r="AX961" s="63"/>
      <c r="AY961" s="63"/>
      <c r="AZ961" s="63"/>
      <c r="BA961" s="63"/>
      <c r="BB961" s="63"/>
      <c r="BC961" s="63"/>
      <c r="BD961" s="63"/>
      <c r="BE961" s="63"/>
      <c r="BF961" s="63"/>
      <c r="BG961" s="63"/>
      <c r="BH961" s="63"/>
      <c r="BI961" s="63"/>
    </row>
    <row r="962">
      <c r="B962" s="113"/>
      <c r="C962" s="113"/>
      <c r="AH962" s="63"/>
      <c r="AI962" s="63"/>
      <c r="AJ962" s="63"/>
      <c r="AK962" s="63"/>
      <c r="AL962" s="63"/>
      <c r="AM962" s="63"/>
      <c r="AN962" s="63"/>
      <c r="AO962" s="63"/>
      <c r="AP962" s="63"/>
      <c r="AQ962" s="63"/>
      <c r="AR962" s="63"/>
      <c r="AS962" s="63"/>
      <c r="AT962" s="63"/>
      <c r="AU962" s="63"/>
      <c r="AV962" s="63"/>
      <c r="AW962" s="63"/>
      <c r="AX962" s="63"/>
      <c r="AY962" s="63"/>
      <c r="AZ962" s="63"/>
      <c r="BA962" s="63"/>
      <c r="BB962" s="63"/>
      <c r="BC962" s="63"/>
      <c r="BD962" s="63"/>
      <c r="BE962" s="63"/>
      <c r="BF962" s="63"/>
      <c r="BG962" s="63"/>
      <c r="BH962" s="63"/>
      <c r="BI962" s="63"/>
    </row>
    <row r="963">
      <c r="B963" s="113"/>
      <c r="C963" s="113"/>
      <c r="AH963" s="63"/>
      <c r="AI963" s="63"/>
      <c r="AJ963" s="63"/>
      <c r="AK963" s="63"/>
      <c r="AL963" s="63"/>
      <c r="AM963" s="63"/>
      <c r="AN963" s="63"/>
      <c r="AO963" s="63"/>
      <c r="AP963" s="63"/>
      <c r="AQ963" s="63"/>
      <c r="AR963" s="63"/>
      <c r="AS963" s="63"/>
      <c r="AT963" s="63"/>
      <c r="AU963" s="63"/>
      <c r="AV963" s="63"/>
      <c r="AW963" s="63"/>
      <c r="AX963" s="63"/>
      <c r="AY963" s="63"/>
      <c r="AZ963" s="63"/>
      <c r="BA963" s="63"/>
      <c r="BB963" s="63"/>
      <c r="BC963" s="63"/>
      <c r="BD963" s="63"/>
      <c r="BE963" s="63"/>
      <c r="BF963" s="63"/>
      <c r="BG963" s="63"/>
      <c r="BH963" s="63"/>
      <c r="BI963" s="63"/>
    </row>
    <row r="964">
      <c r="B964" s="113"/>
      <c r="C964" s="113"/>
      <c r="AH964" s="63"/>
      <c r="AI964" s="63"/>
      <c r="AJ964" s="63"/>
      <c r="AK964" s="63"/>
      <c r="AL964" s="63"/>
      <c r="AM964" s="63"/>
      <c r="AN964" s="63"/>
      <c r="AO964" s="63"/>
      <c r="AP964" s="63"/>
      <c r="AQ964" s="63"/>
      <c r="AR964" s="63"/>
      <c r="AS964" s="63"/>
      <c r="AT964" s="63"/>
      <c r="AU964" s="63"/>
      <c r="AV964" s="63"/>
      <c r="AW964" s="63"/>
      <c r="AX964" s="63"/>
      <c r="AY964" s="63"/>
      <c r="AZ964" s="63"/>
      <c r="BA964" s="63"/>
      <c r="BB964" s="63"/>
      <c r="BC964" s="63"/>
      <c r="BD964" s="63"/>
      <c r="BE964" s="63"/>
      <c r="BF964" s="63"/>
      <c r="BG964" s="63"/>
      <c r="BH964" s="63"/>
      <c r="BI964" s="63"/>
    </row>
    <row r="965">
      <c r="B965" s="113"/>
      <c r="C965" s="113"/>
      <c r="AH965" s="63"/>
      <c r="AI965" s="63"/>
      <c r="AJ965" s="63"/>
      <c r="AK965" s="63"/>
      <c r="AL965" s="63"/>
      <c r="AM965" s="63"/>
      <c r="AN965" s="63"/>
      <c r="AO965" s="63"/>
      <c r="AP965" s="63"/>
      <c r="AQ965" s="63"/>
      <c r="AR965" s="63"/>
      <c r="AS965" s="63"/>
      <c r="AT965" s="63"/>
      <c r="AU965" s="63"/>
      <c r="AV965" s="63"/>
      <c r="AW965" s="63"/>
      <c r="AX965" s="63"/>
      <c r="AY965" s="63"/>
      <c r="AZ965" s="63"/>
      <c r="BA965" s="63"/>
      <c r="BB965" s="63"/>
      <c r="BC965" s="63"/>
      <c r="BD965" s="63"/>
      <c r="BE965" s="63"/>
      <c r="BF965" s="63"/>
      <c r="BG965" s="63"/>
      <c r="BH965" s="63"/>
      <c r="BI965" s="63"/>
    </row>
    <row r="966">
      <c r="B966" s="113"/>
      <c r="C966" s="113"/>
      <c r="AH966" s="63"/>
      <c r="AI966" s="63"/>
      <c r="AJ966" s="63"/>
      <c r="AK966" s="63"/>
      <c r="AL966" s="63"/>
      <c r="AM966" s="63"/>
      <c r="AN966" s="63"/>
      <c r="AO966" s="63"/>
      <c r="AP966" s="63"/>
      <c r="AQ966" s="63"/>
      <c r="AR966" s="63"/>
      <c r="AS966" s="63"/>
      <c r="AT966" s="63"/>
      <c r="AU966" s="63"/>
      <c r="AV966" s="63"/>
      <c r="AW966" s="63"/>
      <c r="AX966" s="63"/>
      <c r="AY966" s="63"/>
      <c r="AZ966" s="63"/>
      <c r="BA966" s="63"/>
      <c r="BB966" s="63"/>
      <c r="BC966" s="63"/>
      <c r="BD966" s="63"/>
      <c r="BE966" s="63"/>
      <c r="BF966" s="63"/>
      <c r="BG966" s="63"/>
      <c r="BH966" s="63"/>
      <c r="BI966" s="63"/>
    </row>
    <row r="967">
      <c r="B967" s="113"/>
      <c r="C967" s="113"/>
      <c r="AH967" s="63"/>
      <c r="AI967" s="63"/>
      <c r="AJ967" s="63"/>
      <c r="AK967" s="63"/>
      <c r="AL967" s="63"/>
      <c r="AM967" s="63"/>
      <c r="AN967" s="63"/>
      <c r="AO967" s="63"/>
      <c r="AP967" s="63"/>
      <c r="AQ967" s="63"/>
      <c r="AR967" s="63"/>
      <c r="AS967" s="63"/>
      <c r="AT967" s="63"/>
      <c r="AU967" s="63"/>
      <c r="AV967" s="63"/>
      <c r="AW967" s="63"/>
      <c r="AX967" s="63"/>
      <c r="AY967" s="63"/>
      <c r="AZ967" s="63"/>
      <c r="BA967" s="63"/>
      <c r="BB967" s="63"/>
      <c r="BC967" s="63"/>
      <c r="BD967" s="63"/>
      <c r="BE967" s="63"/>
      <c r="BF967" s="63"/>
      <c r="BG967" s="63"/>
      <c r="BH967" s="63"/>
      <c r="BI967" s="63"/>
    </row>
    <row r="968">
      <c r="B968" s="113"/>
      <c r="C968" s="113"/>
      <c r="AH968" s="63"/>
      <c r="AI968" s="63"/>
      <c r="AJ968" s="63"/>
      <c r="AK968" s="63"/>
      <c r="AL968" s="63"/>
      <c r="AM968" s="63"/>
      <c r="AN968" s="63"/>
      <c r="AO968" s="63"/>
      <c r="AP968" s="63"/>
      <c r="AQ968" s="63"/>
      <c r="AR968" s="63"/>
      <c r="AS968" s="63"/>
      <c r="AT968" s="63"/>
      <c r="AU968" s="63"/>
      <c r="AV968" s="63"/>
      <c r="AW968" s="63"/>
      <c r="AX968" s="63"/>
      <c r="AY968" s="63"/>
      <c r="AZ968" s="63"/>
      <c r="BA968" s="63"/>
      <c r="BB968" s="63"/>
      <c r="BC968" s="63"/>
      <c r="BD968" s="63"/>
      <c r="BE968" s="63"/>
      <c r="BF968" s="63"/>
      <c r="BG968" s="63"/>
      <c r="BH968" s="63"/>
      <c r="BI968" s="63"/>
    </row>
    <row r="969">
      <c r="B969" s="113"/>
      <c r="C969" s="113"/>
      <c r="AH969" s="63"/>
      <c r="AI969" s="63"/>
      <c r="AJ969" s="63"/>
      <c r="AK969" s="63"/>
      <c r="AL969" s="63"/>
      <c r="AM969" s="63"/>
      <c r="AN969" s="63"/>
      <c r="AO969" s="63"/>
      <c r="AP969" s="63"/>
      <c r="AQ969" s="63"/>
      <c r="AR969" s="63"/>
      <c r="AS969" s="63"/>
      <c r="AT969" s="63"/>
      <c r="AU969" s="63"/>
      <c r="AV969" s="63"/>
      <c r="AW969" s="63"/>
      <c r="AX969" s="63"/>
      <c r="AY969" s="63"/>
      <c r="AZ969" s="63"/>
      <c r="BA969" s="63"/>
      <c r="BB969" s="63"/>
      <c r="BC969" s="63"/>
      <c r="BD969" s="63"/>
      <c r="BE969" s="63"/>
      <c r="BF969" s="63"/>
      <c r="BG969" s="63"/>
      <c r="BH969" s="63"/>
      <c r="BI969" s="63"/>
    </row>
    <row r="970">
      <c r="B970" s="113"/>
      <c r="C970" s="113"/>
      <c r="AH970" s="63"/>
      <c r="AI970" s="63"/>
      <c r="AJ970" s="63"/>
      <c r="AK970" s="63"/>
      <c r="AL970" s="63"/>
      <c r="AM970" s="63"/>
      <c r="AN970" s="63"/>
      <c r="AO970" s="63"/>
      <c r="AP970" s="63"/>
      <c r="AQ970" s="63"/>
      <c r="AR970" s="63"/>
      <c r="AS970" s="63"/>
      <c r="AT970" s="63"/>
      <c r="AU970" s="63"/>
      <c r="AV970" s="63"/>
      <c r="AW970" s="63"/>
      <c r="AX970" s="63"/>
      <c r="AY970" s="63"/>
      <c r="AZ970" s="63"/>
      <c r="BA970" s="63"/>
      <c r="BB970" s="63"/>
      <c r="BC970" s="63"/>
      <c r="BD970" s="63"/>
      <c r="BE970" s="63"/>
      <c r="BF970" s="63"/>
      <c r="BG970" s="63"/>
      <c r="BH970" s="63"/>
      <c r="BI970" s="63"/>
    </row>
    <row r="971">
      <c r="B971" s="113"/>
      <c r="C971" s="113"/>
      <c r="AH971" s="63"/>
      <c r="AI971" s="63"/>
      <c r="AJ971" s="63"/>
      <c r="AK971" s="63"/>
      <c r="AL971" s="63"/>
      <c r="AM971" s="63"/>
      <c r="AN971" s="63"/>
      <c r="AO971" s="63"/>
      <c r="AP971" s="63"/>
      <c r="AQ971" s="63"/>
      <c r="AR971" s="63"/>
      <c r="AS971" s="63"/>
      <c r="AT971" s="63"/>
      <c r="AU971" s="63"/>
      <c r="AV971" s="63"/>
      <c r="AW971" s="63"/>
      <c r="AX971" s="63"/>
      <c r="AY971" s="63"/>
      <c r="AZ971" s="63"/>
      <c r="BA971" s="63"/>
      <c r="BB971" s="63"/>
      <c r="BC971" s="63"/>
      <c r="BD971" s="63"/>
      <c r="BE971" s="63"/>
      <c r="BF971" s="63"/>
      <c r="BG971" s="63"/>
      <c r="BH971" s="63"/>
      <c r="BI971" s="63"/>
    </row>
    <row r="972">
      <c r="B972" s="113"/>
      <c r="C972" s="113"/>
      <c r="AH972" s="63"/>
      <c r="AI972" s="63"/>
      <c r="AJ972" s="63"/>
      <c r="AK972" s="63"/>
      <c r="AL972" s="63"/>
      <c r="AM972" s="63"/>
      <c r="AN972" s="63"/>
      <c r="AO972" s="63"/>
      <c r="AP972" s="63"/>
      <c r="AQ972" s="63"/>
      <c r="AR972" s="63"/>
      <c r="AS972" s="63"/>
      <c r="AT972" s="63"/>
      <c r="AU972" s="63"/>
      <c r="AV972" s="63"/>
      <c r="AW972" s="63"/>
      <c r="AX972" s="63"/>
      <c r="AY972" s="63"/>
      <c r="AZ972" s="63"/>
      <c r="BA972" s="63"/>
      <c r="BB972" s="63"/>
      <c r="BC972" s="63"/>
      <c r="BD972" s="63"/>
      <c r="BE972" s="63"/>
      <c r="BF972" s="63"/>
      <c r="BG972" s="63"/>
      <c r="BH972" s="63"/>
      <c r="BI972" s="63"/>
    </row>
    <row r="973">
      <c r="B973" s="113"/>
      <c r="C973" s="113"/>
      <c r="AH973" s="63"/>
      <c r="AI973" s="63"/>
      <c r="AJ973" s="63"/>
      <c r="AK973" s="63"/>
      <c r="AL973" s="63"/>
      <c r="AM973" s="63"/>
      <c r="AN973" s="63"/>
      <c r="AO973" s="63"/>
      <c r="AP973" s="63"/>
      <c r="AQ973" s="63"/>
      <c r="AR973" s="63"/>
      <c r="AS973" s="63"/>
      <c r="AT973" s="63"/>
      <c r="AU973" s="63"/>
      <c r="AV973" s="63"/>
      <c r="AW973" s="63"/>
      <c r="AX973" s="63"/>
      <c r="AY973" s="63"/>
      <c r="AZ973" s="63"/>
      <c r="BA973" s="63"/>
      <c r="BB973" s="63"/>
      <c r="BC973" s="63"/>
      <c r="BD973" s="63"/>
      <c r="BE973" s="63"/>
      <c r="BF973" s="63"/>
      <c r="BG973" s="63"/>
      <c r="BH973" s="63"/>
      <c r="BI973" s="63"/>
    </row>
    <row r="974">
      <c r="B974" s="113"/>
      <c r="C974" s="113"/>
      <c r="AH974" s="63"/>
      <c r="AI974" s="63"/>
      <c r="AJ974" s="63"/>
      <c r="AK974" s="63"/>
      <c r="AL974" s="63"/>
      <c r="AM974" s="63"/>
      <c r="AN974" s="63"/>
      <c r="AO974" s="63"/>
      <c r="AP974" s="63"/>
      <c r="AQ974" s="63"/>
      <c r="AR974" s="63"/>
      <c r="AS974" s="63"/>
      <c r="AT974" s="63"/>
      <c r="AU974" s="63"/>
      <c r="AV974" s="63"/>
      <c r="AW974" s="63"/>
      <c r="AX974" s="63"/>
      <c r="AY974" s="63"/>
      <c r="AZ974" s="63"/>
      <c r="BA974" s="63"/>
      <c r="BB974" s="63"/>
      <c r="BC974" s="63"/>
      <c r="BD974" s="63"/>
      <c r="BE974" s="63"/>
      <c r="BF974" s="63"/>
      <c r="BG974" s="63"/>
      <c r="BH974" s="63"/>
      <c r="BI974" s="63"/>
    </row>
    <row r="975">
      <c r="B975" s="113"/>
      <c r="C975" s="113"/>
      <c r="AH975" s="63"/>
      <c r="AI975" s="63"/>
      <c r="AJ975" s="63"/>
      <c r="AK975" s="63"/>
      <c r="AL975" s="63"/>
      <c r="AM975" s="63"/>
      <c r="AN975" s="63"/>
      <c r="AO975" s="63"/>
      <c r="AP975" s="63"/>
      <c r="AQ975" s="63"/>
      <c r="AR975" s="63"/>
      <c r="AS975" s="63"/>
      <c r="AT975" s="63"/>
      <c r="AU975" s="63"/>
      <c r="AV975" s="63"/>
      <c r="AW975" s="63"/>
      <c r="AX975" s="63"/>
      <c r="AY975" s="63"/>
      <c r="AZ975" s="63"/>
      <c r="BA975" s="63"/>
      <c r="BB975" s="63"/>
      <c r="BC975" s="63"/>
      <c r="BD975" s="63"/>
      <c r="BE975" s="63"/>
      <c r="BF975" s="63"/>
      <c r="BG975" s="63"/>
      <c r="BH975" s="63"/>
      <c r="BI975" s="63"/>
    </row>
    <row r="976">
      <c r="B976" s="113"/>
      <c r="C976" s="113"/>
      <c r="AH976" s="63"/>
      <c r="AI976" s="63"/>
      <c r="AJ976" s="63"/>
      <c r="AK976" s="63"/>
      <c r="AL976" s="63"/>
      <c r="AM976" s="63"/>
      <c r="AN976" s="63"/>
      <c r="AO976" s="63"/>
      <c r="AP976" s="63"/>
      <c r="AQ976" s="63"/>
      <c r="AR976" s="63"/>
      <c r="AS976" s="63"/>
      <c r="AT976" s="63"/>
      <c r="AU976" s="63"/>
      <c r="AV976" s="63"/>
      <c r="AW976" s="63"/>
      <c r="AX976" s="63"/>
      <c r="AY976" s="63"/>
      <c r="AZ976" s="63"/>
      <c r="BA976" s="63"/>
      <c r="BB976" s="63"/>
      <c r="BC976" s="63"/>
      <c r="BD976" s="63"/>
      <c r="BE976" s="63"/>
      <c r="BF976" s="63"/>
      <c r="BG976" s="63"/>
      <c r="BH976" s="63"/>
      <c r="BI976" s="63"/>
    </row>
    <row r="977">
      <c r="B977" s="113"/>
      <c r="C977" s="113"/>
      <c r="AH977" s="63"/>
      <c r="AI977" s="63"/>
      <c r="AJ977" s="63"/>
      <c r="AK977" s="63"/>
      <c r="AL977" s="63"/>
      <c r="AM977" s="63"/>
      <c r="AN977" s="63"/>
      <c r="AO977" s="63"/>
      <c r="AP977" s="63"/>
      <c r="AQ977" s="63"/>
      <c r="AR977" s="63"/>
      <c r="AS977" s="63"/>
      <c r="AT977" s="63"/>
      <c r="AU977" s="63"/>
      <c r="AV977" s="63"/>
      <c r="AW977" s="63"/>
      <c r="AX977" s="63"/>
      <c r="AY977" s="63"/>
      <c r="AZ977" s="63"/>
      <c r="BA977" s="63"/>
      <c r="BB977" s="63"/>
      <c r="BC977" s="63"/>
      <c r="BD977" s="63"/>
      <c r="BE977" s="63"/>
      <c r="BF977" s="63"/>
      <c r="BG977" s="63"/>
      <c r="BH977" s="63"/>
      <c r="BI977" s="63"/>
    </row>
    <row r="978">
      <c r="B978" s="113"/>
      <c r="C978" s="113"/>
      <c r="AH978" s="63"/>
      <c r="AI978" s="63"/>
      <c r="AJ978" s="63"/>
      <c r="AK978" s="63"/>
      <c r="AL978" s="63"/>
      <c r="AM978" s="63"/>
      <c r="AN978" s="63"/>
      <c r="AO978" s="63"/>
      <c r="AP978" s="63"/>
      <c r="AQ978" s="63"/>
      <c r="AR978" s="63"/>
      <c r="AS978" s="63"/>
      <c r="AT978" s="63"/>
      <c r="AU978" s="63"/>
      <c r="AV978" s="63"/>
      <c r="AW978" s="63"/>
      <c r="AX978" s="63"/>
      <c r="AY978" s="63"/>
      <c r="AZ978" s="63"/>
      <c r="BA978" s="63"/>
      <c r="BB978" s="63"/>
      <c r="BC978" s="63"/>
      <c r="BD978" s="63"/>
      <c r="BE978" s="63"/>
      <c r="BF978" s="63"/>
      <c r="BG978" s="63"/>
      <c r="BH978" s="63"/>
      <c r="BI978" s="63"/>
    </row>
    <row r="979">
      <c r="B979" s="113"/>
      <c r="C979" s="113"/>
      <c r="AH979" s="63"/>
      <c r="AI979" s="63"/>
      <c r="AJ979" s="63"/>
      <c r="AK979" s="63"/>
      <c r="AL979" s="63"/>
      <c r="AM979" s="63"/>
      <c r="AN979" s="63"/>
      <c r="AO979" s="63"/>
      <c r="AP979" s="63"/>
      <c r="AQ979" s="63"/>
      <c r="AR979" s="63"/>
      <c r="AS979" s="63"/>
      <c r="AT979" s="63"/>
      <c r="AU979" s="63"/>
      <c r="AV979" s="63"/>
      <c r="AW979" s="63"/>
      <c r="AX979" s="63"/>
      <c r="AY979" s="63"/>
      <c r="AZ979" s="63"/>
      <c r="BA979" s="63"/>
      <c r="BB979" s="63"/>
      <c r="BC979" s="63"/>
      <c r="BD979" s="63"/>
      <c r="BE979" s="63"/>
      <c r="BF979" s="63"/>
      <c r="BG979" s="63"/>
      <c r="BH979" s="63"/>
      <c r="BI979" s="63"/>
    </row>
    <row r="980">
      <c r="B980" s="113"/>
      <c r="C980" s="113"/>
      <c r="AH980" s="63"/>
      <c r="AI980" s="63"/>
      <c r="AJ980" s="63"/>
      <c r="AK980" s="63"/>
      <c r="AL980" s="63"/>
      <c r="AM980" s="63"/>
      <c r="AN980" s="63"/>
      <c r="AO980" s="63"/>
      <c r="AP980" s="63"/>
      <c r="AQ980" s="63"/>
      <c r="AR980" s="63"/>
      <c r="AS980" s="63"/>
      <c r="AT980" s="63"/>
      <c r="AU980" s="63"/>
      <c r="AV980" s="63"/>
      <c r="AW980" s="63"/>
      <c r="AX980" s="63"/>
      <c r="AY980" s="63"/>
      <c r="AZ980" s="63"/>
      <c r="BA980" s="63"/>
      <c r="BB980" s="63"/>
      <c r="BC980" s="63"/>
      <c r="BD980" s="63"/>
      <c r="BE980" s="63"/>
      <c r="BF980" s="63"/>
      <c r="BG980" s="63"/>
      <c r="BH980" s="63"/>
      <c r="BI980" s="63"/>
    </row>
    <row r="981">
      <c r="B981" s="113"/>
      <c r="C981" s="113"/>
      <c r="AH981" s="63"/>
      <c r="AI981" s="63"/>
      <c r="AJ981" s="63"/>
      <c r="AK981" s="63"/>
      <c r="AL981" s="63"/>
      <c r="AM981" s="63"/>
      <c r="AN981" s="63"/>
      <c r="AO981" s="63"/>
      <c r="AP981" s="63"/>
      <c r="AQ981" s="63"/>
      <c r="AR981" s="63"/>
      <c r="AS981" s="63"/>
      <c r="AT981" s="63"/>
      <c r="AU981" s="63"/>
      <c r="AV981" s="63"/>
      <c r="AW981" s="63"/>
      <c r="AX981" s="63"/>
      <c r="AY981" s="63"/>
      <c r="AZ981" s="63"/>
      <c r="BA981" s="63"/>
      <c r="BB981" s="63"/>
      <c r="BC981" s="63"/>
      <c r="BD981" s="63"/>
      <c r="BE981" s="63"/>
      <c r="BF981" s="63"/>
      <c r="BG981" s="63"/>
      <c r="BH981" s="63"/>
      <c r="BI981" s="63"/>
    </row>
    <row r="982">
      <c r="B982" s="113"/>
      <c r="C982" s="113"/>
      <c r="AH982" s="63"/>
      <c r="AI982" s="63"/>
      <c r="AJ982" s="63"/>
      <c r="AK982" s="63"/>
      <c r="AL982" s="63"/>
      <c r="AM982" s="63"/>
      <c r="AN982" s="63"/>
      <c r="AO982" s="63"/>
      <c r="AP982" s="63"/>
      <c r="AQ982" s="63"/>
      <c r="AR982" s="63"/>
      <c r="AS982" s="63"/>
      <c r="AT982" s="63"/>
      <c r="AU982" s="63"/>
      <c r="AV982" s="63"/>
      <c r="AW982" s="63"/>
      <c r="AX982" s="63"/>
      <c r="AY982" s="63"/>
      <c r="AZ982" s="63"/>
      <c r="BA982" s="63"/>
      <c r="BB982" s="63"/>
      <c r="BC982" s="63"/>
      <c r="BD982" s="63"/>
      <c r="BE982" s="63"/>
      <c r="BF982" s="63"/>
      <c r="BG982" s="63"/>
      <c r="BH982" s="63"/>
      <c r="BI982" s="63"/>
    </row>
    <row r="983">
      <c r="B983" s="113"/>
      <c r="C983" s="113"/>
      <c r="AH983" s="63"/>
      <c r="AI983" s="63"/>
      <c r="AJ983" s="63"/>
      <c r="AK983" s="63"/>
      <c r="AL983" s="63"/>
      <c r="AM983" s="63"/>
      <c r="AN983" s="63"/>
      <c r="AO983" s="63"/>
      <c r="AP983" s="63"/>
      <c r="AQ983" s="63"/>
      <c r="AR983" s="63"/>
      <c r="AS983" s="63"/>
      <c r="AT983" s="63"/>
      <c r="AU983" s="63"/>
      <c r="AV983" s="63"/>
      <c r="AW983" s="63"/>
      <c r="AX983" s="63"/>
      <c r="AY983" s="63"/>
      <c r="AZ983" s="63"/>
      <c r="BA983" s="63"/>
      <c r="BB983" s="63"/>
      <c r="BC983" s="63"/>
      <c r="BD983" s="63"/>
      <c r="BE983" s="63"/>
      <c r="BF983" s="63"/>
      <c r="BG983" s="63"/>
      <c r="BH983" s="63"/>
      <c r="BI983" s="63"/>
    </row>
    <row r="984">
      <c r="B984" s="113"/>
      <c r="C984" s="113"/>
      <c r="AH984" s="63"/>
      <c r="AI984" s="63"/>
      <c r="AJ984" s="63"/>
      <c r="AK984" s="63"/>
      <c r="AL984" s="63"/>
      <c r="AM984" s="63"/>
      <c r="AN984" s="63"/>
      <c r="AO984" s="63"/>
      <c r="AP984" s="63"/>
      <c r="AQ984" s="63"/>
      <c r="AR984" s="63"/>
      <c r="AS984" s="63"/>
      <c r="AT984" s="63"/>
      <c r="AU984" s="63"/>
      <c r="AV984" s="63"/>
      <c r="AW984" s="63"/>
      <c r="AX984" s="63"/>
      <c r="AY984" s="63"/>
      <c r="AZ984" s="63"/>
      <c r="BA984" s="63"/>
      <c r="BB984" s="63"/>
      <c r="BC984" s="63"/>
      <c r="BD984" s="63"/>
      <c r="BE984" s="63"/>
      <c r="BF984" s="63"/>
      <c r="BG984" s="63"/>
      <c r="BH984" s="63"/>
      <c r="BI984" s="63"/>
    </row>
    <row r="985">
      <c r="B985" s="113"/>
      <c r="C985" s="113"/>
      <c r="AH985" s="63"/>
      <c r="AI985" s="63"/>
      <c r="AJ985" s="63"/>
      <c r="AK985" s="63"/>
      <c r="AL985" s="63"/>
      <c r="AM985" s="63"/>
      <c r="AN985" s="63"/>
      <c r="AO985" s="63"/>
      <c r="AP985" s="63"/>
      <c r="AQ985" s="63"/>
      <c r="AR985" s="63"/>
      <c r="AS985" s="63"/>
      <c r="AT985" s="63"/>
      <c r="AU985" s="63"/>
      <c r="AV985" s="63"/>
      <c r="AW985" s="63"/>
      <c r="AX985" s="63"/>
      <c r="AY985" s="63"/>
      <c r="AZ985" s="63"/>
      <c r="BA985" s="63"/>
      <c r="BB985" s="63"/>
      <c r="BC985" s="63"/>
      <c r="BD985" s="63"/>
      <c r="BE985" s="63"/>
      <c r="BF985" s="63"/>
      <c r="BG985" s="63"/>
      <c r="BH985" s="63"/>
      <c r="BI985" s="63"/>
    </row>
    <row r="986">
      <c r="B986" s="113"/>
      <c r="C986" s="113"/>
      <c r="AH986" s="63"/>
      <c r="AI986" s="63"/>
      <c r="AJ986" s="63"/>
      <c r="AK986" s="63"/>
      <c r="AL986" s="63"/>
      <c r="AM986" s="63"/>
      <c r="AN986" s="63"/>
      <c r="AO986" s="63"/>
      <c r="AP986" s="63"/>
      <c r="AQ986" s="63"/>
      <c r="AR986" s="63"/>
      <c r="AS986" s="63"/>
      <c r="AT986" s="63"/>
      <c r="AU986" s="63"/>
      <c r="AV986" s="63"/>
      <c r="AW986" s="63"/>
      <c r="AX986" s="63"/>
      <c r="AY986" s="63"/>
      <c r="AZ986" s="63"/>
      <c r="BA986" s="63"/>
      <c r="BB986" s="63"/>
      <c r="BC986" s="63"/>
      <c r="BD986" s="63"/>
      <c r="BE986" s="63"/>
      <c r="BF986" s="63"/>
      <c r="BG986" s="63"/>
      <c r="BH986" s="63"/>
      <c r="BI986" s="63"/>
    </row>
    <row r="987">
      <c r="B987" s="113"/>
      <c r="C987" s="113"/>
      <c r="AH987" s="63"/>
      <c r="AI987" s="63"/>
      <c r="AJ987" s="63"/>
      <c r="AK987" s="63"/>
      <c r="AL987" s="63"/>
      <c r="AM987" s="63"/>
      <c r="AN987" s="63"/>
      <c r="AO987" s="63"/>
      <c r="AP987" s="63"/>
      <c r="AQ987" s="63"/>
      <c r="AR987" s="63"/>
      <c r="AS987" s="63"/>
      <c r="AT987" s="63"/>
      <c r="AU987" s="63"/>
      <c r="AV987" s="63"/>
      <c r="AW987" s="63"/>
      <c r="AX987" s="63"/>
      <c r="AY987" s="63"/>
      <c r="AZ987" s="63"/>
      <c r="BA987" s="63"/>
      <c r="BB987" s="63"/>
      <c r="BC987" s="63"/>
      <c r="BD987" s="63"/>
      <c r="BE987" s="63"/>
      <c r="BF987" s="63"/>
      <c r="BG987" s="63"/>
      <c r="BH987" s="63"/>
      <c r="BI987" s="63"/>
    </row>
    <row r="988">
      <c r="B988" s="113"/>
      <c r="C988" s="113"/>
      <c r="AH988" s="63"/>
      <c r="AI988" s="63"/>
      <c r="AJ988" s="63"/>
      <c r="AK988" s="63"/>
      <c r="AL988" s="63"/>
      <c r="AM988" s="63"/>
      <c r="AN988" s="63"/>
      <c r="AO988" s="63"/>
      <c r="AP988" s="63"/>
      <c r="AQ988" s="63"/>
      <c r="AR988" s="63"/>
      <c r="AS988" s="63"/>
      <c r="AT988" s="63"/>
      <c r="AU988" s="63"/>
      <c r="AV988" s="63"/>
      <c r="AW988" s="63"/>
      <c r="AX988" s="63"/>
      <c r="AY988" s="63"/>
      <c r="AZ988" s="63"/>
      <c r="BA988" s="63"/>
      <c r="BB988" s="63"/>
      <c r="BC988" s="63"/>
      <c r="BD988" s="63"/>
      <c r="BE988" s="63"/>
      <c r="BF988" s="63"/>
      <c r="BG988" s="63"/>
      <c r="BH988" s="63"/>
      <c r="BI988" s="63"/>
    </row>
    <row r="989">
      <c r="B989" s="113"/>
      <c r="C989" s="113"/>
      <c r="AH989" s="63"/>
      <c r="AI989" s="63"/>
      <c r="AJ989" s="63"/>
      <c r="AK989" s="63"/>
      <c r="AL989" s="63"/>
      <c r="AM989" s="63"/>
      <c r="AN989" s="63"/>
      <c r="AO989" s="63"/>
      <c r="AP989" s="63"/>
      <c r="AQ989" s="63"/>
      <c r="AR989" s="63"/>
      <c r="AS989" s="63"/>
      <c r="AT989" s="63"/>
      <c r="AU989" s="63"/>
      <c r="AV989" s="63"/>
      <c r="AW989" s="63"/>
      <c r="AX989" s="63"/>
      <c r="AY989" s="63"/>
      <c r="AZ989" s="63"/>
      <c r="BA989" s="63"/>
      <c r="BB989" s="63"/>
      <c r="BC989" s="63"/>
      <c r="BD989" s="63"/>
      <c r="BE989" s="63"/>
      <c r="BF989" s="63"/>
      <c r="BG989" s="63"/>
      <c r="BH989" s="63"/>
      <c r="BI989" s="63"/>
    </row>
    <row r="990">
      <c r="B990" s="113"/>
      <c r="C990" s="113"/>
      <c r="AH990" s="63"/>
      <c r="AI990" s="63"/>
      <c r="AJ990" s="63"/>
      <c r="AK990" s="63"/>
      <c r="AL990" s="63"/>
      <c r="AM990" s="63"/>
      <c r="AN990" s="63"/>
      <c r="AO990" s="63"/>
      <c r="AP990" s="63"/>
      <c r="AQ990" s="63"/>
      <c r="AR990" s="63"/>
      <c r="AS990" s="63"/>
      <c r="AT990" s="63"/>
      <c r="AU990" s="63"/>
      <c r="AV990" s="63"/>
      <c r="AW990" s="63"/>
      <c r="AX990" s="63"/>
      <c r="AY990" s="63"/>
      <c r="AZ990" s="63"/>
      <c r="BA990" s="63"/>
      <c r="BB990" s="63"/>
      <c r="BC990" s="63"/>
      <c r="BD990" s="63"/>
      <c r="BE990" s="63"/>
      <c r="BF990" s="63"/>
      <c r="BG990" s="63"/>
      <c r="BH990" s="63"/>
      <c r="BI990" s="63"/>
    </row>
    <row r="991">
      <c r="B991" s="113"/>
      <c r="C991" s="113"/>
      <c r="AH991" s="63"/>
      <c r="AI991" s="63"/>
      <c r="AJ991" s="63"/>
      <c r="AK991" s="63"/>
      <c r="AL991" s="63"/>
      <c r="AM991" s="63"/>
      <c r="AN991" s="63"/>
      <c r="AO991" s="63"/>
      <c r="AP991" s="63"/>
      <c r="AQ991" s="63"/>
      <c r="AR991" s="63"/>
      <c r="AS991" s="63"/>
      <c r="AT991" s="63"/>
      <c r="AU991" s="63"/>
      <c r="AV991" s="63"/>
      <c r="AW991" s="63"/>
      <c r="AX991" s="63"/>
      <c r="AY991" s="63"/>
      <c r="AZ991" s="63"/>
      <c r="BA991" s="63"/>
      <c r="BB991" s="63"/>
      <c r="BC991" s="63"/>
      <c r="BD991" s="63"/>
      <c r="BE991" s="63"/>
      <c r="BF991" s="63"/>
      <c r="BG991" s="63"/>
      <c r="BH991" s="63"/>
      <c r="BI991" s="63"/>
    </row>
    <row r="992">
      <c r="B992" s="113"/>
      <c r="C992" s="113"/>
      <c r="AH992" s="63"/>
      <c r="AI992" s="63"/>
      <c r="AJ992" s="63"/>
      <c r="AK992" s="63"/>
      <c r="AL992" s="63"/>
      <c r="AM992" s="63"/>
      <c r="AN992" s="63"/>
      <c r="AO992" s="63"/>
      <c r="AP992" s="63"/>
      <c r="AQ992" s="63"/>
      <c r="AR992" s="63"/>
      <c r="AS992" s="63"/>
      <c r="AT992" s="63"/>
      <c r="AU992" s="63"/>
      <c r="AV992" s="63"/>
      <c r="AW992" s="63"/>
      <c r="AX992" s="63"/>
      <c r="AY992" s="63"/>
      <c r="AZ992" s="63"/>
      <c r="BA992" s="63"/>
      <c r="BB992" s="63"/>
      <c r="BC992" s="63"/>
      <c r="BD992" s="63"/>
      <c r="BE992" s="63"/>
      <c r="BF992" s="63"/>
      <c r="BG992" s="63"/>
      <c r="BH992" s="63"/>
      <c r="BI992" s="63"/>
    </row>
    <row r="993">
      <c r="B993" s="113"/>
      <c r="C993" s="113"/>
      <c r="AH993" s="63"/>
      <c r="AI993" s="63"/>
      <c r="AJ993" s="63"/>
      <c r="AK993" s="63"/>
      <c r="AL993" s="63"/>
      <c r="AM993" s="63"/>
      <c r="AN993" s="63"/>
      <c r="AO993" s="63"/>
      <c r="AP993" s="63"/>
      <c r="AQ993" s="63"/>
      <c r="AR993" s="63"/>
      <c r="AS993" s="63"/>
      <c r="AT993" s="63"/>
      <c r="AU993" s="63"/>
      <c r="AV993" s="63"/>
      <c r="AW993" s="63"/>
      <c r="AX993" s="63"/>
      <c r="AY993" s="63"/>
      <c r="AZ993" s="63"/>
      <c r="BA993" s="63"/>
      <c r="BB993" s="63"/>
      <c r="BC993" s="63"/>
      <c r="BD993" s="63"/>
      <c r="BE993" s="63"/>
      <c r="BF993" s="63"/>
      <c r="BG993" s="63"/>
      <c r="BH993" s="63"/>
      <c r="BI993" s="63"/>
    </row>
    <row r="994">
      <c r="B994" s="113"/>
      <c r="C994" s="113"/>
      <c r="AH994" s="63"/>
      <c r="AI994" s="63"/>
      <c r="AJ994" s="63"/>
      <c r="AK994" s="63"/>
      <c r="AL994" s="63"/>
      <c r="AM994" s="63"/>
      <c r="AN994" s="63"/>
      <c r="AO994" s="63"/>
      <c r="AP994" s="63"/>
      <c r="AQ994" s="63"/>
      <c r="AR994" s="63"/>
      <c r="AS994" s="63"/>
      <c r="AT994" s="63"/>
      <c r="AU994" s="63"/>
      <c r="AV994" s="63"/>
      <c r="AW994" s="63"/>
      <c r="AX994" s="63"/>
      <c r="AY994" s="63"/>
      <c r="AZ994" s="63"/>
      <c r="BA994" s="63"/>
      <c r="BB994" s="63"/>
      <c r="BC994" s="63"/>
      <c r="BD994" s="63"/>
      <c r="BE994" s="63"/>
      <c r="BF994" s="63"/>
      <c r="BG994" s="63"/>
      <c r="BH994" s="63"/>
      <c r="BI994" s="63"/>
    </row>
    <row r="995">
      <c r="B995" s="113"/>
      <c r="C995" s="113"/>
      <c r="AH995" s="63"/>
      <c r="AI995" s="63"/>
      <c r="AJ995" s="63"/>
      <c r="AK995" s="63"/>
      <c r="AL995" s="63"/>
      <c r="AM995" s="63"/>
      <c r="AN995" s="63"/>
      <c r="AO995" s="63"/>
      <c r="AP995" s="63"/>
      <c r="AQ995" s="63"/>
      <c r="AR995" s="63"/>
      <c r="AS995" s="63"/>
      <c r="AT995" s="63"/>
      <c r="AU995" s="63"/>
      <c r="AV995" s="63"/>
      <c r="AW995" s="63"/>
      <c r="AX995" s="63"/>
      <c r="AY995" s="63"/>
      <c r="AZ995" s="63"/>
      <c r="BA995" s="63"/>
      <c r="BB995" s="63"/>
      <c r="BC995" s="63"/>
      <c r="BD995" s="63"/>
      <c r="BE995" s="63"/>
      <c r="BF995" s="63"/>
      <c r="BG995" s="63"/>
      <c r="BH995" s="63"/>
      <c r="BI995" s="63"/>
    </row>
    <row r="996">
      <c r="B996" s="113"/>
      <c r="C996" s="113"/>
      <c r="AH996" s="63"/>
      <c r="AI996" s="63"/>
      <c r="AJ996" s="63"/>
      <c r="AK996" s="63"/>
      <c r="AL996" s="63"/>
      <c r="AM996" s="63"/>
      <c r="AN996" s="63"/>
      <c r="AO996" s="63"/>
      <c r="AP996" s="63"/>
      <c r="AQ996" s="63"/>
      <c r="AR996" s="63"/>
      <c r="AS996" s="63"/>
      <c r="AT996" s="63"/>
      <c r="AU996" s="63"/>
      <c r="AV996" s="63"/>
      <c r="AW996" s="63"/>
      <c r="AX996" s="63"/>
      <c r="AY996" s="63"/>
      <c r="AZ996" s="63"/>
      <c r="BA996" s="63"/>
      <c r="BB996" s="63"/>
      <c r="BC996" s="63"/>
      <c r="BD996" s="63"/>
      <c r="BE996" s="63"/>
      <c r="BF996" s="63"/>
      <c r="BG996" s="63"/>
      <c r="BH996" s="63"/>
      <c r="BI996" s="63"/>
    </row>
    <row r="997">
      <c r="B997" s="113"/>
      <c r="C997" s="113"/>
      <c r="AH997" s="63"/>
      <c r="AI997" s="63"/>
      <c r="AJ997" s="63"/>
      <c r="AK997" s="63"/>
      <c r="AL997" s="63"/>
      <c r="AM997" s="63"/>
      <c r="AN997" s="63"/>
      <c r="AO997" s="63"/>
      <c r="AP997" s="63"/>
      <c r="AQ997" s="63"/>
      <c r="AR997" s="63"/>
      <c r="AS997" s="63"/>
      <c r="AT997" s="63"/>
      <c r="AU997" s="63"/>
      <c r="AV997" s="63"/>
      <c r="AW997" s="63"/>
      <c r="AX997" s="63"/>
      <c r="AY997" s="63"/>
      <c r="AZ997" s="63"/>
      <c r="BA997" s="63"/>
      <c r="BB997" s="63"/>
      <c r="BC997" s="63"/>
      <c r="BD997" s="63"/>
      <c r="BE997" s="63"/>
      <c r="BF997" s="63"/>
      <c r="BG997" s="63"/>
      <c r="BH997" s="63"/>
      <c r="BI997" s="63"/>
    </row>
    <row r="998">
      <c r="B998" s="113"/>
      <c r="C998" s="113"/>
      <c r="AH998" s="63"/>
      <c r="AI998" s="63"/>
      <c r="AJ998" s="63"/>
      <c r="AK998" s="63"/>
      <c r="AL998" s="63"/>
      <c r="AM998" s="63"/>
      <c r="AN998" s="63"/>
      <c r="AO998" s="63"/>
      <c r="AP998" s="63"/>
      <c r="AQ998" s="63"/>
      <c r="AR998" s="63"/>
      <c r="AS998" s="63"/>
      <c r="AT998" s="63"/>
      <c r="AU998" s="63"/>
      <c r="AV998" s="63"/>
      <c r="AW998" s="63"/>
      <c r="AX998" s="63"/>
      <c r="AY998" s="63"/>
      <c r="AZ998" s="63"/>
      <c r="BA998" s="63"/>
      <c r="BB998" s="63"/>
      <c r="BC998" s="63"/>
      <c r="BD998" s="63"/>
      <c r="BE998" s="63"/>
      <c r="BF998" s="63"/>
      <c r="BG998" s="63"/>
      <c r="BH998" s="63"/>
      <c r="BI998" s="63"/>
    </row>
    <row r="999">
      <c r="B999" s="113"/>
      <c r="C999" s="113"/>
      <c r="AH999" s="63"/>
      <c r="AI999" s="63"/>
      <c r="AJ999" s="63"/>
      <c r="AK999" s="63"/>
      <c r="AL999" s="63"/>
      <c r="AM999" s="63"/>
      <c r="AN999" s="63"/>
      <c r="AO999" s="63"/>
      <c r="AP999" s="63"/>
      <c r="AQ999" s="63"/>
      <c r="AR999" s="63"/>
      <c r="AS999" s="63"/>
      <c r="AT999" s="63"/>
      <c r="AU999" s="63"/>
      <c r="AV999" s="63"/>
      <c r="AW999" s="63"/>
      <c r="AX999" s="63"/>
      <c r="AY999" s="63"/>
      <c r="AZ999" s="63"/>
      <c r="BA999" s="63"/>
      <c r="BB999" s="63"/>
      <c r="BC999" s="63"/>
      <c r="BD999" s="63"/>
      <c r="BE999" s="63"/>
      <c r="BF999" s="63"/>
      <c r="BG999" s="63"/>
      <c r="BH999" s="63"/>
      <c r="BI999" s="63"/>
    </row>
    <row r="1000">
      <c r="B1000" s="113"/>
      <c r="C1000" s="113"/>
      <c r="AH1000" s="63"/>
      <c r="AI1000" s="63"/>
      <c r="AJ1000" s="63"/>
      <c r="AK1000" s="63"/>
      <c r="AL1000" s="63"/>
      <c r="AM1000" s="63"/>
      <c r="AN1000" s="63"/>
      <c r="AO1000" s="63"/>
      <c r="AP1000" s="63"/>
      <c r="AQ1000" s="63"/>
      <c r="AR1000" s="63"/>
      <c r="AS1000" s="63"/>
      <c r="AT1000" s="63"/>
      <c r="AU1000" s="63"/>
      <c r="AV1000" s="63"/>
      <c r="AW1000" s="63"/>
      <c r="AX1000" s="63"/>
      <c r="AY1000" s="63"/>
      <c r="AZ1000" s="63"/>
      <c r="BA1000" s="63"/>
      <c r="BB1000" s="63"/>
      <c r="BC1000" s="63"/>
      <c r="BD1000" s="63"/>
      <c r="BE1000" s="63"/>
      <c r="BF1000" s="63"/>
      <c r="BG1000" s="63"/>
      <c r="BH1000" s="63"/>
      <c r="BI1000" s="63"/>
    </row>
    <row r="1001">
      <c r="B1001" s="113"/>
      <c r="C1001" s="113"/>
      <c r="AH1001" s="63"/>
      <c r="AI1001" s="63"/>
      <c r="AJ1001" s="63"/>
      <c r="AK1001" s="63"/>
      <c r="AL1001" s="63"/>
      <c r="AM1001" s="63"/>
      <c r="AN1001" s="63"/>
      <c r="AO1001" s="63"/>
      <c r="AP1001" s="63"/>
      <c r="AQ1001" s="63"/>
      <c r="AR1001" s="63"/>
      <c r="AS1001" s="63"/>
      <c r="AT1001" s="63"/>
      <c r="AU1001" s="63"/>
      <c r="AV1001" s="63"/>
      <c r="AW1001" s="63"/>
      <c r="AX1001" s="63"/>
      <c r="AY1001" s="63"/>
      <c r="AZ1001" s="63"/>
      <c r="BA1001" s="63"/>
      <c r="BB1001" s="63"/>
      <c r="BC1001" s="63"/>
      <c r="BD1001" s="63"/>
      <c r="BE1001" s="63"/>
      <c r="BF1001" s="63"/>
      <c r="BG1001" s="63"/>
      <c r="BH1001" s="63"/>
      <c r="BI1001" s="63"/>
    </row>
    <row r="1002">
      <c r="B1002" s="113"/>
      <c r="C1002" s="113"/>
      <c r="AH1002" s="63"/>
      <c r="AI1002" s="63"/>
      <c r="AJ1002" s="63"/>
      <c r="AK1002" s="63"/>
      <c r="AL1002" s="63"/>
      <c r="AM1002" s="63"/>
      <c r="AN1002" s="63"/>
      <c r="AO1002" s="63"/>
      <c r="AP1002" s="63"/>
      <c r="AQ1002" s="63"/>
      <c r="AR1002" s="63"/>
      <c r="AS1002" s="63"/>
      <c r="AT1002" s="63"/>
      <c r="AU1002" s="63"/>
      <c r="AV1002" s="63"/>
      <c r="AW1002" s="63"/>
      <c r="AX1002" s="63"/>
      <c r="AY1002" s="63"/>
      <c r="AZ1002" s="63"/>
      <c r="BA1002" s="63"/>
      <c r="BB1002" s="63"/>
      <c r="BC1002" s="63"/>
      <c r="BD1002" s="63"/>
      <c r="BE1002" s="63"/>
      <c r="BF1002" s="63"/>
      <c r="BG1002" s="63"/>
      <c r="BH1002" s="63"/>
      <c r="BI1002" s="63"/>
    </row>
    <row r="1003">
      <c r="B1003" s="113"/>
      <c r="C1003" s="113"/>
      <c r="AH1003" s="63"/>
      <c r="AI1003" s="63"/>
      <c r="AJ1003" s="63"/>
      <c r="AK1003" s="63"/>
      <c r="AL1003" s="63"/>
      <c r="AM1003" s="63"/>
      <c r="AN1003" s="63"/>
      <c r="AO1003" s="63"/>
      <c r="AP1003" s="63"/>
      <c r="AQ1003" s="63"/>
      <c r="AR1003" s="63"/>
      <c r="AS1003" s="63"/>
      <c r="AT1003" s="63"/>
      <c r="AU1003" s="63"/>
      <c r="AV1003" s="63"/>
      <c r="AW1003" s="63"/>
      <c r="AX1003" s="63"/>
      <c r="AY1003" s="63"/>
      <c r="AZ1003" s="63"/>
      <c r="BA1003" s="63"/>
      <c r="BB1003" s="63"/>
      <c r="BC1003" s="63"/>
      <c r="BD1003" s="63"/>
      <c r="BE1003" s="63"/>
      <c r="BF1003" s="63"/>
      <c r="BG1003" s="63"/>
      <c r="BH1003" s="63"/>
      <c r="BI1003" s="63"/>
    </row>
    <row r="1004">
      <c r="B1004" s="113"/>
      <c r="C1004" s="113"/>
      <c r="AH1004" s="63"/>
      <c r="AI1004" s="63"/>
      <c r="AJ1004" s="63"/>
      <c r="AK1004" s="63"/>
      <c r="AL1004" s="63"/>
      <c r="AM1004" s="63"/>
      <c r="AN1004" s="63"/>
      <c r="AO1004" s="63"/>
      <c r="AP1004" s="63"/>
      <c r="AQ1004" s="63"/>
      <c r="AR1004" s="63"/>
      <c r="AS1004" s="63"/>
      <c r="AT1004" s="63"/>
      <c r="AU1004" s="63"/>
      <c r="AV1004" s="63"/>
      <c r="AW1004" s="63"/>
      <c r="AX1004" s="63"/>
      <c r="AY1004" s="63"/>
      <c r="AZ1004" s="63"/>
      <c r="BA1004" s="63"/>
      <c r="BB1004" s="63"/>
      <c r="BC1004" s="63"/>
      <c r="BD1004" s="63"/>
      <c r="BE1004" s="63"/>
      <c r="BF1004" s="63"/>
      <c r="BG1004" s="63"/>
      <c r="BH1004" s="63"/>
      <c r="BI1004" s="63"/>
    </row>
    <row r="1005">
      <c r="B1005" s="113"/>
      <c r="C1005" s="113"/>
      <c r="AH1005" s="63"/>
      <c r="AI1005" s="63"/>
      <c r="AJ1005" s="63"/>
      <c r="AK1005" s="63"/>
      <c r="AL1005" s="63"/>
      <c r="AM1005" s="63"/>
      <c r="AN1005" s="63"/>
      <c r="AO1005" s="63"/>
      <c r="AP1005" s="63"/>
      <c r="AQ1005" s="63"/>
      <c r="AR1005" s="63"/>
      <c r="AS1005" s="63"/>
      <c r="AT1005" s="63"/>
      <c r="AU1005" s="63"/>
      <c r="AV1005" s="63"/>
      <c r="AW1005" s="63"/>
      <c r="AX1005" s="63"/>
      <c r="AY1005" s="63"/>
      <c r="AZ1005" s="63"/>
      <c r="BA1005" s="63"/>
      <c r="BB1005" s="63"/>
      <c r="BC1005" s="63"/>
      <c r="BD1005" s="63"/>
      <c r="BE1005" s="63"/>
      <c r="BF1005" s="63"/>
      <c r="BG1005" s="63"/>
      <c r="BH1005" s="63"/>
      <c r="BI1005" s="63"/>
    </row>
    <row r="1006">
      <c r="B1006" s="113"/>
      <c r="C1006" s="113"/>
      <c r="AH1006" s="63"/>
      <c r="AI1006" s="63"/>
      <c r="AJ1006" s="63"/>
      <c r="AK1006" s="63"/>
      <c r="AL1006" s="63"/>
      <c r="AM1006" s="63"/>
      <c r="AN1006" s="63"/>
      <c r="AO1006" s="63"/>
      <c r="AP1006" s="63"/>
      <c r="AQ1006" s="63"/>
      <c r="AR1006" s="63"/>
      <c r="AS1006" s="63"/>
      <c r="AT1006" s="63"/>
      <c r="AU1006" s="63"/>
      <c r="AV1006" s="63"/>
      <c r="AW1006" s="63"/>
      <c r="AX1006" s="63"/>
      <c r="AY1006" s="63"/>
      <c r="AZ1006" s="63"/>
      <c r="BA1006" s="63"/>
      <c r="BB1006" s="63"/>
      <c r="BC1006" s="63"/>
      <c r="BD1006" s="63"/>
      <c r="BE1006" s="63"/>
      <c r="BF1006" s="63"/>
      <c r="BG1006" s="63"/>
      <c r="BH1006" s="63"/>
      <c r="BI1006" s="63"/>
    </row>
    <row r="1007">
      <c r="B1007" s="113"/>
      <c r="C1007" s="113"/>
      <c r="AH1007" s="63"/>
      <c r="AI1007" s="63"/>
      <c r="AJ1007" s="63"/>
      <c r="AK1007" s="63"/>
      <c r="AL1007" s="63"/>
      <c r="AM1007" s="63"/>
      <c r="AN1007" s="63"/>
      <c r="AO1007" s="63"/>
      <c r="AP1007" s="63"/>
      <c r="AQ1007" s="63"/>
      <c r="AR1007" s="63"/>
      <c r="AS1007" s="63"/>
      <c r="AT1007" s="63"/>
      <c r="AU1007" s="63"/>
      <c r="AV1007" s="63"/>
      <c r="AW1007" s="63"/>
      <c r="AX1007" s="63"/>
      <c r="AY1007" s="63"/>
      <c r="AZ1007" s="63"/>
      <c r="BA1007" s="63"/>
      <c r="BB1007" s="63"/>
      <c r="BC1007" s="63"/>
      <c r="BD1007" s="63"/>
      <c r="BE1007" s="63"/>
      <c r="BF1007" s="63"/>
      <c r="BG1007" s="63"/>
      <c r="BH1007" s="63"/>
      <c r="BI1007" s="63"/>
    </row>
    <row r="1008">
      <c r="B1008" s="113"/>
      <c r="C1008" s="113"/>
      <c r="AH1008" s="63"/>
      <c r="AI1008" s="63"/>
      <c r="AJ1008" s="63"/>
      <c r="AK1008" s="63"/>
      <c r="AL1008" s="63"/>
      <c r="AM1008" s="63"/>
      <c r="AN1008" s="63"/>
      <c r="AO1008" s="63"/>
      <c r="AP1008" s="63"/>
      <c r="AQ1008" s="63"/>
      <c r="AR1008" s="63"/>
      <c r="AS1008" s="63"/>
      <c r="AT1008" s="63"/>
      <c r="AU1008" s="63"/>
      <c r="AV1008" s="63"/>
      <c r="AW1008" s="63"/>
      <c r="AX1008" s="63"/>
      <c r="AY1008" s="63"/>
      <c r="AZ1008" s="63"/>
      <c r="BA1008" s="63"/>
      <c r="BB1008" s="63"/>
      <c r="BC1008" s="63"/>
      <c r="BD1008" s="63"/>
      <c r="BE1008" s="63"/>
      <c r="BF1008" s="63"/>
      <c r="BG1008" s="63"/>
      <c r="BH1008" s="63"/>
      <c r="BI1008" s="63"/>
    </row>
    <row r="1009">
      <c r="B1009" s="113"/>
      <c r="C1009" s="113"/>
      <c r="AH1009" s="63"/>
      <c r="AI1009" s="63"/>
      <c r="AJ1009" s="63"/>
      <c r="AK1009" s="63"/>
      <c r="AL1009" s="63"/>
      <c r="AM1009" s="63"/>
      <c r="AN1009" s="63"/>
      <c r="AO1009" s="63"/>
      <c r="AP1009" s="63"/>
      <c r="AQ1009" s="63"/>
      <c r="AR1009" s="63"/>
      <c r="AS1009" s="63"/>
      <c r="AT1009" s="63"/>
      <c r="AU1009" s="63"/>
      <c r="AV1009" s="63"/>
      <c r="AW1009" s="63"/>
      <c r="AX1009" s="63"/>
      <c r="AY1009" s="63"/>
      <c r="AZ1009" s="63"/>
      <c r="BA1009" s="63"/>
      <c r="BB1009" s="63"/>
      <c r="BC1009" s="63"/>
      <c r="BD1009" s="63"/>
      <c r="BE1009" s="63"/>
      <c r="BF1009" s="63"/>
      <c r="BG1009" s="63"/>
      <c r="BH1009" s="63"/>
      <c r="BI1009" s="63"/>
    </row>
    <row r="1010">
      <c r="B1010" s="113"/>
      <c r="C1010" s="113"/>
      <c r="AH1010" s="63"/>
      <c r="AI1010" s="63"/>
      <c r="AJ1010" s="63"/>
      <c r="AK1010" s="63"/>
      <c r="AL1010" s="63"/>
      <c r="AM1010" s="63"/>
      <c r="AN1010" s="63"/>
      <c r="AO1010" s="63"/>
      <c r="AP1010" s="63"/>
      <c r="AQ1010" s="63"/>
      <c r="AR1010" s="63"/>
      <c r="AS1010" s="63"/>
      <c r="AT1010" s="63"/>
      <c r="AU1010" s="63"/>
      <c r="AV1010" s="63"/>
      <c r="AW1010" s="63"/>
      <c r="AX1010" s="63"/>
      <c r="AY1010" s="63"/>
      <c r="AZ1010" s="63"/>
      <c r="BA1010" s="63"/>
      <c r="BB1010" s="63"/>
      <c r="BC1010" s="63"/>
      <c r="BD1010" s="63"/>
      <c r="BE1010" s="63"/>
      <c r="BF1010" s="63"/>
      <c r="BG1010" s="63"/>
      <c r="BH1010" s="63"/>
      <c r="BI1010" s="63"/>
    </row>
    <row r="1011">
      <c r="B1011" s="113"/>
      <c r="C1011" s="113"/>
      <c r="AH1011" s="63"/>
      <c r="AI1011" s="63"/>
      <c r="AJ1011" s="63"/>
      <c r="AK1011" s="63"/>
      <c r="AL1011" s="63"/>
      <c r="AM1011" s="63"/>
      <c r="AN1011" s="63"/>
      <c r="AO1011" s="63"/>
      <c r="AP1011" s="63"/>
      <c r="AQ1011" s="63"/>
      <c r="AR1011" s="63"/>
      <c r="AS1011" s="63"/>
      <c r="AT1011" s="63"/>
      <c r="AU1011" s="63"/>
      <c r="AV1011" s="63"/>
      <c r="AW1011" s="63"/>
      <c r="AX1011" s="63"/>
      <c r="AY1011" s="63"/>
      <c r="AZ1011" s="63"/>
      <c r="BA1011" s="63"/>
      <c r="BB1011" s="63"/>
      <c r="BC1011" s="63"/>
      <c r="BD1011" s="63"/>
      <c r="BE1011" s="63"/>
      <c r="BF1011" s="63"/>
      <c r="BG1011" s="63"/>
      <c r="BH1011" s="63"/>
      <c r="BI1011" s="63"/>
    </row>
    <row r="1012">
      <c r="B1012" s="113"/>
      <c r="C1012" s="113"/>
      <c r="AH1012" s="63"/>
      <c r="AI1012" s="63"/>
      <c r="AJ1012" s="63"/>
      <c r="AK1012" s="63"/>
      <c r="AL1012" s="63"/>
      <c r="AM1012" s="63"/>
      <c r="AN1012" s="63"/>
      <c r="AO1012" s="63"/>
      <c r="AP1012" s="63"/>
      <c r="AQ1012" s="63"/>
      <c r="AR1012" s="63"/>
      <c r="AS1012" s="63"/>
      <c r="AT1012" s="63"/>
      <c r="AU1012" s="63"/>
      <c r="AV1012" s="63"/>
      <c r="AW1012" s="63"/>
      <c r="AX1012" s="63"/>
      <c r="AY1012" s="63"/>
      <c r="AZ1012" s="63"/>
      <c r="BA1012" s="63"/>
      <c r="BB1012" s="63"/>
      <c r="BC1012" s="63"/>
      <c r="BD1012" s="63"/>
      <c r="BE1012" s="63"/>
      <c r="BF1012" s="63"/>
      <c r="BG1012" s="63"/>
      <c r="BH1012" s="63"/>
      <c r="BI1012" s="63"/>
    </row>
    <row r="1013">
      <c r="B1013" s="113"/>
      <c r="C1013" s="113"/>
      <c r="AH1013" s="63"/>
      <c r="AI1013" s="63"/>
      <c r="AJ1013" s="63"/>
      <c r="AK1013" s="63"/>
      <c r="AL1013" s="63"/>
      <c r="AM1013" s="63"/>
      <c r="AN1013" s="63"/>
      <c r="AO1013" s="63"/>
      <c r="AP1013" s="63"/>
      <c r="AQ1013" s="63"/>
      <c r="AR1013" s="63"/>
      <c r="AS1013" s="63"/>
      <c r="AT1013" s="63"/>
      <c r="AU1013" s="63"/>
      <c r="AV1013" s="63"/>
      <c r="AW1013" s="63"/>
      <c r="AX1013" s="63"/>
      <c r="AY1013" s="63"/>
      <c r="AZ1013" s="63"/>
      <c r="BA1013" s="63"/>
      <c r="BB1013" s="63"/>
      <c r="BC1013" s="63"/>
      <c r="BD1013" s="63"/>
      <c r="BE1013" s="63"/>
      <c r="BF1013" s="63"/>
      <c r="BG1013" s="63"/>
      <c r="BH1013" s="63"/>
      <c r="BI1013" s="63"/>
    </row>
    <row r="1014">
      <c r="B1014" s="113"/>
      <c r="C1014" s="113"/>
      <c r="AH1014" s="63"/>
      <c r="AI1014" s="63"/>
      <c r="AJ1014" s="63"/>
      <c r="AK1014" s="63"/>
      <c r="AL1014" s="63"/>
      <c r="AM1014" s="63"/>
      <c r="AN1014" s="63"/>
      <c r="AO1014" s="63"/>
      <c r="AP1014" s="63"/>
      <c r="AQ1014" s="63"/>
      <c r="AR1014" s="63"/>
      <c r="AS1014" s="63"/>
      <c r="AT1014" s="63"/>
      <c r="AU1014" s="63"/>
      <c r="AV1014" s="63"/>
      <c r="AW1014" s="63"/>
      <c r="AX1014" s="63"/>
      <c r="AY1014" s="63"/>
      <c r="AZ1014" s="63"/>
      <c r="BA1014" s="63"/>
      <c r="BB1014" s="63"/>
      <c r="BC1014" s="63"/>
      <c r="BD1014" s="63"/>
      <c r="BE1014" s="63"/>
      <c r="BF1014" s="63"/>
      <c r="BG1014" s="63"/>
      <c r="BH1014" s="63"/>
      <c r="BI1014" s="63"/>
    </row>
    <row r="1015">
      <c r="B1015" s="113"/>
      <c r="C1015" s="113"/>
      <c r="AH1015" s="63"/>
      <c r="AI1015" s="63"/>
      <c r="AJ1015" s="63"/>
      <c r="AK1015" s="63"/>
      <c r="AL1015" s="63"/>
      <c r="AM1015" s="63"/>
      <c r="AN1015" s="63"/>
      <c r="AO1015" s="63"/>
      <c r="AP1015" s="63"/>
      <c r="AQ1015" s="63"/>
      <c r="AR1015" s="63"/>
      <c r="AS1015" s="63"/>
      <c r="AT1015" s="63"/>
      <c r="AU1015" s="63"/>
      <c r="AV1015" s="63"/>
      <c r="AW1015" s="63"/>
      <c r="AX1015" s="63"/>
      <c r="AY1015" s="63"/>
      <c r="AZ1015" s="63"/>
      <c r="BA1015" s="63"/>
      <c r="BB1015" s="63"/>
      <c r="BC1015" s="63"/>
      <c r="BD1015" s="63"/>
      <c r="BE1015" s="63"/>
      <c r="BF1015" s="63"/>
      <c r="BG1015" s="63"/>
      <c r="BH1015" s="63"/>
      <c r="BI1015" s="63"/>
    </row>
    <row r="1016">
      <c r="B1016" s="113"/>
      <c r="C1016" s="113"/>
      <c r="AH1016" s="63"/>
      <c r="AI1016" s="63"/>
      <c r="AJ1016" s="63"/>
      <c r="AK1016" s="63"/>
      <c r="AL1016" s="63"/>
      <c r="AM1016" s="63"/>
      <c r="AN1016" s="63"/>
      <c r="AO1016" s="63"/>
      <c r="AP1016" s="63"/>
      <c r="AQ1016" s="63"/>
      <c r="AR1016" s="63"/>
      <c r="AS1016" s="63"/>
      <c r="AT1016" s="63"/>
      <c r="AU1016" s="63"/>
      <c r="AV1016" s="63"/>
      <c r="AW1016" s="63"/>
      <c r="AX1016" s="63"/>
      <c r="AY1016" s="63"/>
      <c r="AZ1016" s="63"/>
      <c r="BA1016" s="63"/>
      <c r="BB1016" s="63"/>
      <c r="BC1016" s="63"/>
      <c r="BD1016" s="63"/>
      <c r="BE1016" s="63"/>
      <c r="BF1016" s="63"/>
      <c r="BG1016" s="63"/>
      <c r="BH1016" s="63"/>
      <c r="BI1016" s="63"/>
    </row>
    <row r="1017">
      <c r="B1017" s="113"/>
      <c r="C1017" s="113"/>
      <c r="AH1017" s="63"/>
      <c r="AI1017" s="63"/>
      <c r="AJ1017" s="63"/>
      <c r="AK1017" s="63"/>
      <c r="AL1017" s="63"/>
      <c r="AM1017" s="63"/>
      <c r="AN1017" s="63"/>
      <c r="AO1017" s="63"/>
      <c r="AP1017" s="63"/>
      <c r="AQ1017" s="63"/>
      <c r="AR1017" s="63"/>
      <c r="AS1017" s="63"/>
      <c r="AT1017" s="63"/>
      <c r="AU1017" s="63"/>
      <c r="AV1017" s="63"/>
      <c r="AW1017" s="63"/>
      <c r="AX1017" s="63"/>
      <c r="AY1017" s="63"/>
      <c r="AZ1017" s="63"/>
      <c r="BA1017" s="63"/>
      <c r="BB1017" s="63"/>
      <c r="BC1017" s="63"/>
      <c r="BD1017" s="63"/>
      <c r="BE1017" s="63"/>
      <c r="BF1017" s="63"/>
      <c r="BG1017" s="63"/>
      <c r="BH1017" s="63"/>
      <c r="BI1017" s="63"/>
    </row>
    <row r="1018">
      <c r="B1018" s="113"/>
      <c r="C1018" s="113"/>
      <c r="AH1018" s="63"/>
      <c r="AI1018" s="63"/>
      <c r="AJ1018" s="63"/>
      <c r="AK1018" s="63"/>
      <c r="AL1018" s="63"/>
      <c r="AM1018" s="63"/>
      <c r="AN1018" s="63"/>
      <c r="AO1018" s="63"/>
      <c r="AP1018" s="63"/>
      <c r="AQ1018" s="63"/>
      <c r="AR1018" s="63"/>
      <c r="AS1018" s="63"/>
      <c r="AT1018" s="63"/>
      <c r="AU1018" s="63"/>
      <c r="AV1018" s="63"/>
      <c r="AW1018" s="63"/>
      <c r="AX1018" s="63"/>
      <c r="AY1018" s="63"/>
      <c r="AZ1018" s="63"/>
      <c r="BA1018" s="63"/>
      <c r="BB1018" s="63"/>
      <c r="BC1018" s="63"/>
      <c r="BD1018" s="63"/>
      <c r="BE1018" s="63"/>
      <c r="BF1018" s="63"/>
      <c r="BG1018" s="63"/>
      <c r="BH1018" s="63"/>
      <c r="BI1018" s="63"/>
    </row>
    <row r="1019">
      <c r="B1019" s="113"/>
      <c r="C1019" s="113"/>
      <c r="AH1019" s="63"/>
      <c r="AI1019" s="63"/>
      <c r="AJ1019" s="63"/>
      <c r="AK1019" s="63"/>
      <c r="AL1019" s="63"/>
      <c r="AM1019" s="63"/>
      <c r="AN1019" s="63"/>
      <c r="AO1019" s="63"/>
      <c r="AP1019" s="63"/>
      <c r="AQ1019" s="63"/>
      <c r="AR1019" s="63"/>
      <c r="AS1019" s="63"/>
      <c r="AT1019" s="63"/>
      <c r="AU1019" s="63"/>
      <c r="AV1019" s="63"/>
      <c r="AW1019" s="63"/>
      <c r="AX1019" s="63"/>
      <c r="AY1019" s="63"/>
      <c r="AZ1019" s="63"/>
      <c r="BA1019" s="63"/>
      <c r="BB1019" s="63"/>
      <c r="BC1019" s="63"/>
      <c r="BD1019" s="63"/>
      <c r="BE1019" s="63"/>
      <c r="BF1019" s="63"/>
      <c r="BG1019" s="63"/>
      <c r="BH1019" s="63"/>
      <c r="BI1019" s="63"/>
    </row>
    <row r="1020">
      <c r="B1020" s="113"/>
      <c r="C1020" s="113"/>
      <c r="AH1020" s="63"/>
      <c r="AI1020" s="63"/>
      <c r="AJ1020" s="63"/>
      <c r="AK1020" s="63"/>
      <c r="AL1020" s="63"/>
      <c r="AM1020" s="63"/>
      <c r="AN1020" s="63"/>
      <c r="AO1020" s="63"/>
      <c r="AP1020" s="63"/>
      <c r="AQ1020" s="63"/>
      <c r="AR1020" s="63"/>
      <c r="AS1020" s="63"/>
      <c r="AT1020" s="63"/>
      <c r="AU1020" s="63"/>
      <c r="AV1020" s="63"/>
      <c r="AW1020" s="63"/>
      <c r="AX1020" s="63"/>
      <c r="AY1020" s="63"/>
      <c r="AZ1020" s="63"/>
      <c r="BA1020" s="63"/>
      <c r="BB1020" s="63"/>
      <c r="BC1020" s="63"/>
      <c r="BD1020" s="63"/>
      <c r="BE1020" s="63"/>
      <c r="BF1020" s="63"/>
      <c r="BG1020" s="63"/>
      <c r="BH1020" s="63"/>
      <c r="BI1020" s="63"/>
    </row>
    <row r="1021">
      <c r="B1021" s="113"/>
      <c r="C1021" s="113"/>
      <c r="AH1021" s="63"/>
      <c r="AI1021" s="63"/>
      <c r="AJ1021" s="63"/>
      <c r="AK1021" s="63"/>
      <c r="AL1021" s="63"/>
      <c r="AM1021" s="63"/>
      <c r="AN1021" s="63"/>
      <c r="AO1021" s="63"/>
      <c r="AP1021" s="63"/>
      <c r="AQ1021" s="63"/>
      <c r="AR1021" s="63"/>
      <c r="AS1021" s="63"/>
      <c r="AT1021" s="63"/>
      <c r="AU1021" s="63"/>
      <c r="AV1021" s="63"/>
      <c r="AW1021" s="63"/>
      <c r="AX1021" s="63"/>
      <c r="AY1021" s="63"/>
      <c r="AZ1021" s="63"/>
      <c r="BA1021" s="63"/>
      <c r="BB1021" s="63"/>
      <c r="BC1021" s="63"/>
      <c r="BD1021" s="63"/>
      <c r="BE1021" s="63"/>
      <c r="BF1021" s="63"/>
      <c r="BG1021" s="63"/>
      <c r="BH1021" s="63"/>
      <c r="BI1021" s="63"/>
    </row>
    <row r="1022">
      <c r="B1022" s="113"/>
      <c r="C1022" s="113"/>
      <c r="AH1022" s="63"/>
      <c r="AI1022" s="63"/>
      <c r="AJ1022" s="63"/>
      <c r="AK1022" s="63"/>
      <c r="AL1022" s="63"/>
      <c r="AM1022" s="63"/>
      <c r="AN1022" s="63"/>
      <c r="AO1022" s="63"/>
      <c r="AP1022" s="63"/>
      <c r="AQ1022" s="63"/>
      <c r="AR1022" s="63"/>
      <c r="AS1022" s="63"/>
      <c r="AT1022" s="63"/>
      <c r="AU1022" s="63"/>
      <c r="AV1022" s="63"/>
      <c r="AW1022" s="63"/>
      <c r="AX1022" s="63"/>
      <c r="AY1022" s="63"/>
      <c r="AZ1022" s="63"/>
      <c r="BA1022" s="63"/>
      <c r="BB1022" s="63"/>
      <c r="BC1022" s="63"/>
      <c r="BD1022" s="63"/>
      <c r="BE1022" s="63"/>
      <c r="BF1022" s="63"/>
      <c r="BG1022" s="63"/>
      <c r="BH1022" s="63"/>
      <c r="BI1022" s="63"/>
    </row>
    <row r="1023">
      <c r="B1023" s="113"/>
      <c r="C1023" s="113"/>
      <c r="AH1023" s="63"/>
      <c r="AI1023" s="63"/>
      <c r="AJ1023" s="63"/>
      <c r="AK1023" s="63"/>
      <c r="AL1023" s="63"/>
      <c r="AM1023" s="63"/>
      <c r="AN1023" s="63"/>
      <c r="AO1023" s="63"/>
      <c r="AP1023" s="63"/>
      <c r="AQ1023" s="63"/>
      <c r="AR1023" s="63"/>
      <c r="AS1023" s="63"/>
      <c r="AT1023" s="63"/>
      <c r="AU1023" s="63"/>
      <c r="AV1023" s="63"/>
      <c r="AW1023" s="63"/>
      <c r="AX1023" s="63"/>
      <c r="AY1023" s="63"/>
      <c r="AZ1023" s="63"/>
      <c r="BA1023" s="63"/>
      <c r="BB1023" s="63"/>
      <c r="BC1023" s="63"/>
      <c r="BD1023" s="63"/>
      <c r="BE1023" s="63"/>
      <c r="BF1023" s="63"/>
      <c r="BG1023" s="63"/>
      <c r="BH1023" s="63"/>
      <c r="BI1023" s="63"/>
    </row>
    <row r="1024">
      <c r="B1024" s="113"/>
      <c r="C1024" s="113"/>
      <c r="AH1024" s="63"/>
      <c r="AI1024" s="63"/>
      <c r="AJ1024" s="63"/>
      <c r="AK1024" s="63"/>
      <c r="AL1024" s="63"/>
      <c r="AM1024" s="63"/>
      <c r="AN1024" s="63"/>
      <c r="AO1024" s="63"/>
      <c r="AP1024" s="63"/>
      <c r="AQ1024" s="63"/>
      <c r="AR1024" s="63"/>
      <c r="AS1024" s="63"/>
      <c r="AT1024" s="63"/>
      <c r="AU1024" s="63"/>
      <c r="AV1024" s="63"/>
      <c r="AW1024" s="63"/>
      <c r="AX1024" s="63"/>
      <c r="AY1024" s="63"/>
      <c r="AZ1024" s="63"/>
      <c r="BA1024" s="63"/>
      <c r="BB1024" s="63"/>
      <c r="BC1024" s="63"/>
      <c r="BD1024" s="63"/>
      <c r="BE1024" s="63"/>
      <c r="BF1024" s="63"/>
      <c r="BG1024" s="63"/>
      <c r="BH1024" s="63"/>
      <c r="BI1024" s="63"/>
    </row>
    <row r="1025">
      <c r="B1025" s="113"/>
      <c r="C1025" s="113"/>
      <c r="AH1025" s="63"/>
      <c r="AI1025" s="63"/>
      <c r="AJ1025" s="63"/>
      <c r="AK1025" s="63"/>
      <c r="AL1025" s="63"/>
      <c r="AM1025" s="63"/>
      <c r="AN1025" s="63"/>
      <c r="AO1025" s="63"/>
      <c r="AP1025" s="63"/>
      <c r="AQ1025" s="63"/>
      <c r="AR1025" s="63"/>
      <c r="AS1025" s="63"/>
      <c r="AT1025" s="63"/>
      <c r="AU1025" s="63"/>
      <c r="AV1025" s="63"/>
      <c r="AW1025" s="63"/>
      <c r="AX1025" s="63"/>
      <c r="AY1025" s="63"/>
      <c r="AZ1025" s="63"/>
      <c r="BA1025" s="63"/>
      <c r="BB1025" s="63"/>
      <c r="BC1025" s="63"/>
      <c r="BD1025" s="63"/>
      <c r="BE1025" s="63"/>
      <c r="BF1025" s="63"/>
      <c r="BG1025" s="63"/>
      <c r="BH1025" s="63"/>
      <c r="BI1025" s="63"/>
    </row>
    <row r="1026">
      <c r="B1026" s="113"/>
      <c r="C1026" s="113"/>
      <c r="AH1026" s="63"/>
      <c r="AI1026" s="63"/>
      <c r="AJ1026" s="63"/>
      <c r="AK1026" s="63"/>
      <c r="AL1026" s="63"/>
      <c r="AM1026" s="63"/>
      <c r="AN1026" s="63"/>
      <c r="AO1026" s="63"/>
      <c r="AP1026" s="63"/>
      <c r="AQ1026" s="63"/>
      <c r="AR1026" s="63"/>
      <c r="AS1026" s="63"/>
      <c r="AT1026" s="63"/>
      <c r="AU1026" s="63"/>
      <c r="AV1026" s="63"/>
      <c r="AW1026" s="63"/>
      <c r="AX1026" s="63"/>
      <c r="AY1026" s="63"/>
      <c r="AZ1026" s="63"/>
      <c r="BA1026" s="63"/>
      <c r="BB1026" s="63"/>
      <c r="BC1026" s="63"/>
      <c r="BD1026" s="63"/>
      <c r="BE1026" s="63"/>
      <c r="BF1026" s="63"/>
      <c r="BG1026" s="63"/>
      <c r="BH1026" s="63"/>
      <c r="BI1026" s="63"/>
    </row>
    <row r="1027">
      <c r="B1027" s="113"/>
      <c r="C1027" s="113"/>
      <c r="AH1027" s="63"/>
      <c r="AI1027" s="63"/>
      <c r="AJ1027" s="63"/>
      <c r="AK1027" s="63"/>
      <c r="AL1027" s="63"/>
      <c r="AM1027" s="63"/>
      <c r="AN1027" s="63"/>
      <c r="AO1027" s="63"/>
      <c r="AP1027" s="63"/>
      <c r="AQ1027" s="63"/>
      <c r="AR1027" s="63"/>
      <c r="AS1027" s="63"/>
      <c r="AT1027" s="63"/>
      <c r="AU1027" s="63"/>
      <c r="AV1027" s="63"/>
      <c r="AW1027" s="63"/>
      <c r="AX1027" s="63"/>
      <c r="AY1027" s="63"/>
      <c r="AZ1027" s="63"/>
      <c r="BA1027" s="63"/>
      <c r="BB1027" s="63"/>
      <c r="BC1027" s="63"/>
      <c r="BD1027" s="63"/>
      <c r="BE1027" s="63"/>
      <c r="BF1027" s="63"/>
      <c r="BG1027" s="63"/>
      <c r="BH1027" s="63"/>
      <c r="BI1027" s="63"/>
    </row>
    <row r="1028">
      <c r="B1028" s="113"/>
      <c r="C1028" s="113"/>
      <c r="AH1028" s="63"/>
      <c r="AI1028" s="63"/>
      <c r="AJ1028" s="63"/>
      <c r="AK1028" s="63"/>
      <c r="AL1028" s="63"/>
      <c r="AM1028" s="63"/>
      <c r="AN1028" s="63"/>
      <c r="AO1028" s="63"/>
      <c r="AP1028" s="63"/>
      <c r="AQ1028" s="63"/>
      <c r="AR1028" s="63"/>
      <c r="AS1028" s="63"/>
      <c r="AT1028" s="63"/>
      <c r="AU1028" s="63"/>
      <c r="AV1028" s="63"/>
      <c r="AW1028" s="63"/>
      <c r="AX1028" s="63"/>
      <c r="AY1028" s="63"/>
      <c r="AZ1028" s="63"/>
      <c r="BA1028" s="63"/>
      <c r="BB1028" s="63"/>
      <c r="BC1028" s="63"/>
      <c r="BD1028" s="63"/>
      <c r="BE1028" s="63"/>
      <c r="BF1028" s="63"/>
      <c r="BG1028" s="63"/>
      <c r="BH1028" s="63"/>
      <c r="BI1028" s="63"/>
    </row>
    <row r="1029">
      <c r="B1029" s="113"/>
      <c r="C1029" s="113"/>
      <c r="AH1029" s="63"/>
      <c r="AI1029" s="63"/>
      <c r="AJ1029" s="63"/>
      <c r="AK1029" s="63"/>
      <c r="AL1029" s="63"/>
      <c r="AM1029" s="63"/>
      <c r="AN1029" s="63"/>
      <c r="AO1029" s="63"/>
      <c r="AP1029" s="63"/>
      <c r="AQ1029" s="63"/>
      <c r="AR1029" s="63"/>
      <c r="AS1029" s="63"/>
      <c r="AT1029" s="63"/>
      <c r="AU1029" s="63"/>
      <c r="AV1029" s="63"/>
      <c r="AW1029" s="63"/>
      <c r="AX1029" s="63"/>
      <c r="AY1029" s="63"/>
      <c r="AZ1029" s="63"/>
      <c r="BA1029" s="63"/>
      <c r="BB1029" s="63"/>
      <c r="BC1029" s="63"/>
      <c r="BD1029" s="63"/>
      <c r="BE1029" s="63"/>
      <c r="BF1029" s="63"/>
      <c r="BG1029" s="63"/>
      <c r="BH1029" s="63"/>
      <c r="BI1029" s="63"/>
    </row>
    <row r="1030">
      <c r="B1030" s="113"/>
      <c r="C1030" s="113"/>
      <c r="AH1030" s="63"/>
      <c r="AI1030" s="63"/>
      <c r="AJ1030" s="63"/>
      <c r="AK1030" s="63"/>
      <c r="AL1030" s="63"/>
      <c r="AM1030" s="63"/>
      <c r="AN1030" s="63"/>
      <c r="AO1030" s="63"/>
      <c r="AP1030" s="63"/>
      <c r="AQ1030" s="63"/>
      <c r="AR1030" s="63"/>
      <c r="AS1030" s="63"/>
      <c r="AT1030" s="63"/>
      <c r="AU1030" s="63"/>
      <c r="AV1030" s="63"/>
      <c r="AW1030" s="63"/>
      <c r="AX1030" s="63"/>
      <c r="AY1030" s="63"/>
      <c r="AZ1030" s="63"/>
      <c r="BA1030" s="63"/>
      <c r="BB1030" s="63"/>
      <c r="BC1030" s="63"/>
      <c r="BD1030" s="63"/>
      <c r="BE1030" s="63"/>
      <c r="BF1030" s="63"/>
      <c r="BG1030" s="63"/>
      <c r="BH1030" s="63"/>
      <c r="BI1030" s="63"/>
    </row>
    <row r="1031">
      <c r="B1031" s="113"/>
      <c r="C1031" s="113"/>
      <c r="AH1031" s="63"/>
      <c r="AI1031" s="63"/>
      <c r="AJ1031" s="63"/>
      <c r="AK1031" s="63"/>
      <c r="AL1031" s="63"/>
      <c r="AM1031" s="63"/>
      <c r="AN1031" s="63"/>
      <c r="AO1031" s="63"/>
      <c r="AP1031" s="63"/>
      <c r="AQ1031" s="63"/>
      <c r="AR1031" s="63"/>
      <c r="AS1031" s="63"/>
      <c r="AT1031" s="63"/>
      <c r="AU1031" s="63"/>
      <c r="AV1031" s="63"/>
      <c r="AW1031" s="63"/>
      <c r="AX1031" s="63"/>
      <c r="AY1031" s="63"/>
      <c r="AZ1031" s="63"/>
      <c r="BA1031" s="63"/>
      <c r="BB1031" s="63"/>
      <c r="BC1031" s="63"/>
      <c r="BD1031" s="63"/>
      <c r="BE1031" s="63"/>
      <c r="BF1031" s="63"/>
      <c r="BG1031" s="63"/>
      <c r="BH1031" s="63"/>
      <c r="BI1031" s="63"/>
    </row>
    <row r="1032">
      <c r="B1032" s="113"/>
      <c r="C1032" s="113"/>
      <c r="AH1032" s="63"/>
      <c r="AI1032" s="63"/>
      <c r="AJ1032" s="63"/>
      <c r="AK1032" s="63"/>
      <c r="AL1032" s="63"/>
      <c r="AM1032" s="63"/>
      <c r="AN1032" s="63"/>
      <c r="AO1032" s="63"/>
      <c r="AP1032" s="63"/>
      <c r="AQ1032" s="63"/>
      <c r="AR1032" s="63"/>
      <c r="AS1032" s="63"/>
      <c r="AT1032" s="63"/>
      <c r="AU1032" s="63"/>
      <c r="AV1032" s="63"/>
      <c r="AW1032" s="63"/>
      <c r="AX1032" s="63"/>
      <c r="AY1032" s="63"/>
      <c r="AZ1032" s="63"/>
      <c r="BA1032" s="63"/>
      <c r="BB1032" s="63"/>
      <c r="BC1032" s="63"/>
      <c r="BD1032" s="63"/>
      <c r="BE1032" s="63"/>
      <c r="BF1032" s="63"/>
      <c r="BG1032" s="63"/>
      <c r="BH1032" s="63"/>
      <c r="BI1032" s="63"/>
    </row>
    <row r="1033">
      <c r="B1033" s="113"/>
      <c r="C1033" s="113"/>
      <c r="AH1033" s="63"/>
      <c r="AI1033" s="63"/>
      <c r="AJ1033" s="63"/>
      <c r="AK1033" s="63"/>
      <c r="AL1033" s="63"/>
      <c r="AM1033" s="63"/>
      <c r="AN1033" s="63"/>
      <c r="AO1033" s="63"/>
      <c r="AP1033" s="63"/>
      <c r="AQ1033" s="63"/>
      <c r="AR1033" s="63"/>
      <c r="AS1033" s="63"/>
      <c r="AT1033" s="63"/>
      <c r="AU1033" s="63"/>
      <c r="AV1033" s="63"/>
      <c r="AW1033" s="63"/>
      <c r="AX1033" s="63"/>
      <c r="AY1033" s="63"/>
      <c r="AZ1033" s="63"/>
      <c r="BA1033" s="63"/>
      <c r="BB1033" s="63"/>
      <c r="BC1033" s="63"/>
      <c r="BD1033" s="63"/>
      <c r="BE1033" s="63"/>
      <c r="BF1033" s="63"/>
      <c r="BG1033" s="63"/>
      <c r="BH1033" s="63"/>
      <c r="BI1033" s="63"/>
    </row>
    <row r="1034">
      <c r="B1034" s="113"/>
      <c r="C1034" s="113"/>
      <c r="AH1034" s="63"/>
      <c r="AI1034" s="63"/>
      <c r="AJ1034" s="63"/>
      <c r="AK1034" s="63"/>
      <c r="AL1034" s="63"/>
      <c r="AM1034" s="63"/>
      <c r="AN1034" s="63"/>
      <c r="AO1034" s="63"/>
      <c r="AP1034" s="63"/>
      <c r="AQ1034" s="63"/>
      <c r="AR1034" s="63"/>
      <c r="AS1034" s="63"/>
      <c r="AT1034" s="63"/>
      <c r="AU1034" s="63"/>
      <c r="AV1034" s="63"/>
      <c r="AW1034" s="63"/>
      <c r="AX1034" s="63"/>
      <c r="AY1034" s="63"/>
      <c r="AZ1034" s="63"/>
      <c r="BA1034" s="63"/>
      <c r="BB1034" s="63"/>
      <c r="BC1034" s="63"/>
      <c r="BD1034" s="63"/>
      <c r="BE1034" s="63"/>
      <c r="BF1034" s="63"/>
      <c r="BG1034" s="63"/>
      <c r="BH1034" s="63"/>
      <c r="BI1034" s="63"/>
    </row>
    <row r="1035">
      <c r="B1035" s="113"/>
      <c r="C1035" s="113"/>
      <c r="AH1035" s="63"/>
      <c r="AI1035" s="63"/>
      <c r="AJ1035" s="63"/>
      <c r="AK1035" s="63"/>
      <c r="AL1035" s="63"/>
      <c r="AM1035" s="63"/>
      <c r="AN1035" s="63"/>
      <c r="AO1035" s="63"/>
      <c r="AP1035" s="63"/>
      <c r="AQ1035" s="63"/>
      <c r="AR1035" s="63"/>
      <c r="AS1035" s="63"/>
      <c r="AT1035" s="63"/>
      <c r="AU1035" s="63"/>
      <c r="AV1035" s="63"/>
      <c r="AW1035" s="63"/>
      <c r="AX1035" s="63"/>
      <c r="AY1035" s="63"/>
      <c r="AZ1035" s="63"/>
      <c r="BA1035" s="63"/>
      <c r="BB1035" s="63"/>
      <c r="BC1035" s="63"/>
      <c r="BD1035" s="63"/>
      <c r="BE1035" s="63"/>
      <c r="BF1035" s="63"/>
      <c r="BG1035" s="63"/>
      <c r="BH1035" s="63"/>
      <c r="BI1035" s="63"/>
    </row>
    <row r="1036">
      <c r="B1036" s="113"/>
      <c r="C1036" s="113"/>
      <c r="AH1036" s="63"/>
      <c r="AI1036" s="63"/>
      <c r="AJ1036" s="63"/>
      <c r="AK1036" s="63"/>
      <c r="AL1036" s="63"/>
      <c r="AM1036" s="63"/>
      <c r="AN1036" s="63"/>
      <c r="AO1036" s="63"/>
      <c r="AP1036" s="63"/>
      <c r="AQ1036" s="63"/>
      <c r="AR1036" s="63"/>
      <c r="AS1036" s="63"/>
      <c r="AT1036" s="63"/>
      <c r="AU1036" s="63"/>
      <c r="AV1036" s="63"/>
      <c r="AW1036" s="63"/>
      <c r="AX1036" s="63"/>
      <c r="AY1036" s="63"/>
      <c r="AZ1036" s="63"/>
      <c r="BA1036" s="63"/>
      <c r="BB1036" s="63"/>
      <c r="BC1036" s="63"/>
      <c r="BD1036" s="63"/>
      <c r="BE1036" s="63"/>
      <c r="BF1036" s="63"/>
      <c r="BG1036" s="63"/>
      <c r="BH1036" s="63"/>
      <c r="BI1036" s="63"/>
    </row>
    <row r="1037">
      <c r="B1037" s="113"/>
      <c r="C1037" s="113"/>
      <c r="AH1037" s="63"/>
      <c r="AI1037" s="63"/>
      <c r="AJ1037" s="63"/>
      <c r="AK1037" s="63"/>
      <c r="AL1037" s="63"/>
      <c r="AM1037" s="63"/>
      <c r="AN1037" s="63"/>
      <c r="AO1037" s="63"/>
      <c r="AP1037" s="63"/>
      <c r="AQ1037" s="63"/>
      <c r="AR1037" s="63"/>
      <c r="AS1037" s="63"/>
      <c r="AT1037" s="63"/>
      <c r="AU1037" s="63"/>
      <c r="AV1037" s="63"/>
      <c r="AW1037" s="63"/>
      <c r="AX1037" s="63"/>
      <c r="AY1037" s="63"/>
      <c r="AZ1037" s="63"/>
      <c r="BA1037" s="63"/>
      <c r="BB1037" s="63"/>
      <c r="BC1037" s="63"/>
      <c r="BD1037" s="63"/>
      <c r="BE1037" s="63"/>
      <c r="BF1037" s="63"/>
      <c r="BG1037" s="63"/>
      <c r="BH1037" s="63"/>
      <c r="BI1037" s="63"/>
    </row>
    <row r="1038">
      <c r="B1038" s="113"/>
      <c r="C1038" s="113"/>
      <c r="AH1038" s="63"/>
      <c r="AI1038" s="63"/>
      <c r="AJ1038" s="63"/>
      <c r="AK1038" s="63"/>
      <c r="AL1038" s="63"/>
      <c r="AM1038" s="63"/>
      <c r="AN1038" s="63"/>
      <c r="AO1038" s="63"/>
      <c r="AP1038" s="63"/>
      <c r="AQ1038" s="63"/>
      <c r="AR1038" s="63"/>
      <c r="AS1038" s="63"/>
      <c r="AT1038" s="63"/>
      <c r="AU1038" s="63"/>
      <c r="AV1038" s="63"/>
      <c r="AW1038" s="63"/>
      <c r="AX1038" s="63"/>
      <c r="AY1038" s="63"/>
      <c r="AZ1038" s="63"/>
      <c r="BA1038" s="63"/>
      <c r="BB1038" s="63"/>
      <c r="BC1038" s="63"/>
      <c r="BD1038" s="63"/>
      <c r="BE1038" s="63"/>
      <c r="BF1038" s="63"/>
      <c r="BG1038" s="63"/>
      <c r="BH1038" s="63"/>
      <c r="BI1038" s="63"/>
    </row>
    <row r="1039">
      <c r="B1039" s="113"/>
      <c r="C1039" s="113"/>
      <c r="AH1039" s="63"/>
      <c r="AI1039" s="63"/>
      <c r="AJ1039" s="63"/>
      <c r="AK1039" s="63"/>
      <c r="AL1039" s="63"/>
      <c r="AM1039" s="63"/>
      <c r="AN1039" s="63"/>
      <c r="AO1039" s="63"/>
      <c r="AP1039" s="63"/>
      <c r="AQ1039" s="63"/>
      <c r="AR1039" s="63"/>
      <c r="AS1039" s="63"/>
      <c r="AT1039" s="63"/>
      <c r="AU1039" s="63"/>
      <c r="AV1039" s="63"/>
      <c r="AW1039" s="63"/>
      <c r="AX1039" s="63"/>
      <c r="AY1039" s="63"/>
      <c r="AZ1039" s="63"/>
      <c r="BA1039" s="63"/>
      <c r="BB1039" s="63"/>
      <c r="BC1039" s="63"/>
      <c r="BD1039" s="63"/>
      <c r="BE1039" s="63"/>
      <c r="BF1039" s="63"/>
      <c r="BG1039" s="63"/>
      <c r="BH1039" s="63"/>
      <c r="BI1039" s="63"/>
    </row>
    <row r="1040">
      <c r="B1040" s="113"/>
      <c r="C1040" s="113"/>
      <c r="AH1040" s="63"/>
      <c r="AI1040" s="63"/>
      <c r="AJ1040" s="63"/>
      <c r="AK1040" s="63"/>
      <c r="AL1040" s="63"/>
      <c r="AM1040" s="63"/>
      <c r="AN1040" s="63"/>
      <c r="AO1040" s="63"/>
      <c r="AP1040" s="63"/>
      <c r="AQ1040" s="63"/>
      <c r="AR1040" s="63"/>
      <c r="AS1040" s="63"/>
      <c r="AT1040" s="63"/>
      <c r="AU1040" s="63"/>
      <c r="AV1040" s="63"/>
      <c r="AW1040" s="63"/>
      <c r="AX1040" s="63"/>
      <c r="AY1040" s="63"/>
      <c r="AZ1040" s="63"/>
      <c r="BA1040" s="63"/>
      <c r="BB1040" s="63"/>
      <c r="BC1040" s="63"/>
      <c r="BD1040" s="63"/>
      <c r="BE1040" s="63"/>
      <c r="BF1040" s="63"/>
      <c r="BG1040" s="63"/>
      <c r="BH1040" s="63"/>
      <c r="BI1040" s="63"/>
    </row>
    <row r="1041">
      <c r="B1041" s="113"/>
      <c r="C1041" s="113"/>
      <c r="AH1041" s="63"/>
      <c r="AI1041" s="63"/>
      <c r="AJ1041" s="63"/>
      <c r="AK1041" s="63"/>
      <c r="AL1041" s="63"/>
      <c r="AM1041" s="63"/>
      <c r="AN1041" s="63"/>
      <c r="AO1041" s="63"/>
      <c r="AP1041" s="63"/>
      <c r="AQ1041" s="63"/>
      <c r="AR1041" s="63"/>
      <c r="AS1041" s="63"/>
      <c r="AT1041" s="63"/>
      <c r="AU1041" s="63"/>
      <c r="AV1041" s="63"/>
      <c r="AW1041" s="63"/>
      <c r="AX1041" s="63"/>
      <c r="AY1041" s="63"/>
      <c r="AZ1041" s="63"/>
      <c r="BA1041" s="63"/>
      <c r="BB1041" s="63"/>
      <c r="BC1041" s="63"/>
      <c r="BD1041" s="63"/>
      <c r="BE1041" s="63"/>
      <c r="BF1041" s="63"/>
      <c r="BG1041" s="63"/>
      <c r="BH1041" s="63"/>
      <c r="BI1041" s="63"/>
    </row>
    <row r="1042">
      <c r="B1042" s="113"/>
      <c r="C1042" s="113"/>
      <c r="AH1042" s="63"/>
      <c r="AI1042" s="63"/>
      <c r="AJ1042" s="63"/>
      <c r="AK1042" s="63"/>
      <c r="AL1042" s="63"/>
      <c r="AM1042" s="63"/>
      <c r="AN1042" s="63"/>
      <c r="AO1042" s="63"/>
      <c r="AP1042" s="63"/>
      <c r="AQ1042" s="63"/>
      <c r="AR1042" s="63"/>
      <c r="AS1042" s="63"/>
      <c r="AT1042" s="63"/>
      <c r="AU1042" s="63"/>
      <c r="AV1042" s="63"/>
      <c r="AW1042" s="63"/>
      <c r="AX1042" s="63"/>
      <c r="AY1042" s="63"/>
      <c r="AZ1042" s="63"/>
      <c r="BA1042" s="63"/>
      <c r="BB1042" s="63"/>
      <c r="BC1042" s="63"/>
      <c r="BD1042" s="63"/>
      <c r="BE1042" s="63"/>
      <c r="BF1042" s="63"/>
      <c r="BG1042" s="63"/>
      <c r="BH1042" s="63"/>
      <c r="BI1042" s="63"/>
    </row>
    <row r="1043">
      <c r="B1043" s="113"/>
      <c r="C1043" s="113"/>
      <c r="AH1043" s="63"/>
      <c r="AI1043" s="63"/>
      <c r="AJ1043" s="63"/>
      <c r="AK1043" s="63"/>
      <c r="AL1043" s="63"/>
      <c r="AM1043" s="63"/>
      <c r="AN1043" s="63"/>
      <c r="AO1043" s="63"/>
      <c r="AP1043" s="63"/>
      <c r="AQ1043" s="63"/>
      <c r="AR1043" s="63"/>
      <c r="AS1043" s="63"/>
      <c r="AT1043" s="63"/>
      <c r="AU1043" s="63"/>
      <c r="AV1043" s="63"/>
      <c r="AW1043" s="63"/>
      <c r="AX1043" s="63"/>
      <c r="AY1043" s="63"/>
      <c r="AZ1043" s="63"/>
      <c r="BA1043" s="63"/>
      <c r="BB1043" s="63"/>
      <c r="BC1043" s="63"/>
      <c r="BD1043" s="63"/>
      <c r="BE1043" s="63"/>
      <c r="BF1043" s="63"/>
      <c r="BG1043" s="63"/>
      <c r="BH1043" s="63"/>
      <c r="BI1043" s="63"/>
    </row>
    <row r="1044">
      <c r="B1044" s="113"/>
      <c r="C1044" s="113"/>
      <c r="AH1044" s="63"/>
      <c r="AI1044" s="63"/>
      <c r="AJ1044" s="63"/>
      <c r="AK1044" s="63"/>
      <c r="AL1044" s="63"/>
      <c r="AM1044" s="63"/>
      <c r="AN1044" s="63"/>
      <c r="AO1044" s="63"/>
      <c r="AP1044" s="63"/>
      <c r="AQ1044" s="63"/>
      <c r="AR1044" s="63"/>
      <c r="AS1044" s="63"/>
      <c r="AT1044" s="63"/>
      <c r="AU1044" s="63"/>
      <c r="AV1044" s="63"/>
      <c r="AW1044" s="63"/>
      <c r="AX1044" s="63"/>
      <c r="AY1044" s="63"/>
      <c r="AZ1044" s="63"/>
      <c r="BA1044" s="63"/>
      <c r="BB1044" s="63"/>
      <c r="BC1044" s="63"/>
      <c r="BD1044" s="63"/>
      <c r="BE1044" s="63"/>
      <c r="BF1044" s="63"/>
      <c r="BG1044" s="63"/>
      <c r="BH1044" s="63"/>
      <c r="BI1044" s="63"/>
    </row>
    <row r="1045">
      <c r="B1045" s="113"/>
      <c r="C1045" s="113"/>
      <c r="AH1045" s="63"/>
      <c r="AI1045" s="63"/>
      <c r="AJ1045" s="63"/>
      <c r="AK1045" s="63"/>
      <c r="AL1045" s="63"/>
      <c r="AM1045" s="63"/>
      <c r="AN1045" s="63"/>
      <c r="AO1045" s="63"/>
      <c r="AP1045" s="63"/>
      <c r="AQ1045" s="63"/>
      <c r="AR1045" s="63"/>
      <c r="AS1045" s="63"/>
      <c r="AT1045" s="63"/>
      <c r="AU1045" s="63"/>
      <c r="AV1045" s="63"/>
      <c r="AW1045" s="63"/>
      <c r="AX1045" s="63"/>
      <c r="AY1045" s="63"/>
      <c r="AZ1045" s="63"/>
      <c r="BA1045" s="63"/>
      <c r="BB1045" s="63"/>
      <c r="BC1045" s="63"/>
      <c r="BD1045" s="63"/>
      <c r="BE1045" s="63"/>
      <c r="BF1045" s="63"/>
      <c r="BG1045" s="63"/>
      <c r="BH1045" s="63"/>
      <c r="BI1045" s="63"/>
    </row>
    <row r="1046">
      <c r="B1046" s="113"/>
      <c r="C1046" s="113"/>
      <c r="AH1046" s="63"/>
      <c r="AI1046" s="63"/>
      <c r="AJ1046" s="63"/>
      <c r="AK1046" s="63"/>
      <c r="AL1046" s="63"/>
      <c r="AM1046" s="63"/>
      <c r="AN1046" s="63"/>
      <c r="AO1046" s="63"/>
      <c r="AP1046" s="63"/>
      <c r="AQ1046" s="63"/>
      <c r="AR1046" s="63"/>
      <c r="AS1046" s="63"/>
      <c r="AT1046" s="63"/>
      <c r="AU1046" s="63"/>
      <c r="AV1046" s="63"/>
      <c r="AW1046" s="63"/>
      <c r="AX1046" s="63"/>
      <c r="AY1046" s="63"/>
      <c r="AZ1046" s="63"/>
      <c r="BA1046" s="63"/>
      <c r="BB1046" s="63"/>
      <c r="BC1046" s="63"/>
      <c r="BD1046" s="63"/>
      <c r="BE1046" s="63"/>
      <c r="BF1046" s="63"/>
      <c r="BG1046" s="63"/>
      <c r="BH1046" s="63"/>
      <c r="BI1046" s="63"/>
    </row>
    <row r="1047">
      <c r="B1047" s="113"/>
      <c r="C1047" s="113"/>
      <c r="AH1047" s="63"/>
      <c r="AI1047" s="63"/>
      <c r="AJ1047" s="63"/>
      <c r="AK1047" s="63"/>
      <c r="AL1047" s="63"/>
      <c r="AM1047" s="63"/>
      <c r="AN1047" s="63"/>
      <c r="AO1047" s="63"/>
      <c r="AP1047" s="63"/>
      <c r="AQ1047" s="63"/>
      <c r="AR1047" s="63"/>
      <c r="AS1047" s="63"/>
      <c r="AT1047" s="63"/>
      <c r="AU1047" s="63"/>
      <c r="AV1047" s="63"/>
      <c r="AW1047" s="63"/>
      <c r="AX1047" s="63"/>
      <c r="AY1047" s="63"/>
      <c r="AZ1047" s="63"/>
      <c r="BA1047" s="63"/>
      <c r="BB1047" s="63"/>
      <c r="BC1047" s="63"/>
      <c r="BD1047" s="63"/>
      <c r="BE1047" s="63"/>
      <c r="BF1047" s="63"/>
      <c r="BG1047" s="63"/>
      <c r="BH1047" s="63"/>
      <c r="BI1047" s="63"/>
    </row>
    <row r="1048">
      <c r="B1048" s="113"/>
      <c r="C1048" s="113"/>
      <c r="AH1048" s="63"/>
      <c r="AI1048" s="63"/>
      <c r="AJ1048" s="63"/>
      <c r="AK1048" s="63"/>
      <c r="AL1048" s="63"/>
      <c r="AM1048" s="63"/>
      <c r="AN1048" s="63"/>
      <c r="AO1048" s="63"/>
      <c r="AP1048" s="63"/>
      <c r="AQ1048" s="63"/>
      <c r="AR1048" s="63"/>
      <c r="AS1048" s="63"/>
      <c r="AT1048" s="63"/>
      <c r="AU1048" s="63"/>
      <c r="AV1048" s="63"/>
      <c r="AW1048" s="63"/>
      <c r="AX1048" s="63"/>
      <c r="AY1048" s="63"/>
      <c r="AZ1048" s="63"/>
      <c r="BA1048" s="63"/>
      <c r="BB1048" s="63"/>
      <c r="BC1048" s="63"/>
      <c r="BD1048" s="63"/>
      <c r="BE1048" s="63"/>
      <c r="BF1048" s="63"/>
      <c r="BG1048" s="63"/>
      <c r="BH1048" s="63"/>
      <c r="BI1048" s="63"/>
    </row>
    <row r="1049">
      <c r="B1049" s="113"/>
      <c r="C1049" s="113"/>
      <c r="AH1049" s="63"/>
      <c r="AI1049" s="63"/>
      <c r="AJ1049" s="63"/>
      <c r="AK1049" s="63"/>
      <c r="AL1049" s="63"/>
      <c r="AM1049" s="63"/>
      <c r="AN1049" s="63"/>
      <c r="AO1049" s="63"/>
      <c r="AP1049" s="63"/>
      <c r="AQ1049" s="63"/>
      <c r="AR1049" s="63"/>
      <c r="AS1049" s="63"/>
      <c r="AT1049" s="63"/>
      <c r="AU1049" s="63"/>
      <c r="AV1049" s="63"/>
      <c r="AW1049" s="63"/>
      <c r="AX1049" s="63"/>
      <c r="AY1049" s="63"/>
      <c r="AZ1049" s="63"/>
      <c r="BA1049" s="63"/>
      <c r="BB1049" s="63"/>
      <c r="BC1049" s="63"/>
      <c r="BD1049" s="63"/>
      <c r="BE1049" s="63"/>
      <c r="BF1049" s="63"/>
      <c r="BG1049" s="63"/>
      <c r="BH1049" s="63"/>
      <c r="BI1049" s="63"/>
    </row>
    <row r="1050">
      <c r="B1050" s="113"/>
      <c r="C1050" s="113"/>
      <c r="AH1050" s="63"/>
      <c r="AI1050" s="63"/>
      <c r="AJ1050" s="63"/>
      <c r="AK1050" s="63"/>
      <c r="AL1050" s="63"/>
      <c r="AM1050" s="63"/>
      <c r="AN1050" s="63"/>
      <c r="AO1050" s="63"/>
      <c r="AP1050" s="63"/>
      <c r="AQ1050" s="63"/>
      <c r="AR1050" s="63"/>
      <c r="AS1050" s="63"/>
      <c r="AT1050" s="63"/>
      <c r="AU1050" s="63"/>
      <c r="AV1050" s="63"/>
      <c r="AW1050" s="63"/>
      <c r="AX1050" s="63"/>
      <c r="AY1050" s="63"/>
      <c r="AZ1050" s="63"/>
      <c r="BA1050" s="63"/>
      <c r="BB1050" s="63"/>
      <c r="BC1050" s="63"/>
      <c r="BD1050" s="63"/>
      <c r="BE1050" s="63"/>
      <c r="BF1050" s="63"/>
      <c r="BG1050" s="63"/>
      <c r="BH1050" s="63"/>
      <c r="BI1050" s="63"/>
    </row>
    <row r="1051">
      <c r="B1051" s="113"/>
      <c r="C1051" s="113"/>
      <c r="AH1051" s="63"/>
      <c r="AI1051" s="63"/>
      <c r="AJ1051" s="63"/>
      <c r="AK1051" s="63"/>
      <c r="AL1051" s="63"/>
      <c r="AM1051" s="63"/>
      <c r="AN1051" s="63"/>
      <c r="AO1051" s="63"/>
      <c r="AP1051" s="63"/>
      <c r="AQ1051" s="63"/>
      <c r="AR1051" s="63"/>
      <c r="AS1051" s="63"/>
      <c r="AT1051" s="63"/>
      <c r="AU1051" s="63"/>
      <c r="AV1051" s="63"/>
      <c r="AW1051" s="63"/>
      <c r="AX1051" s="63"/>
      <c r="AY1051" s="63"/>
      <c r="AZ1051" s="63"/>
      <c r="BA1051" s="63"/>
      <c r="BB1051" s="63"/>
      <c r="BC1051" s="63"/>
      <c r="BD1051" s="63"/>
      <c r="BE1051" s="63"/>
      <c r="BF1051" s="63"/>
      <c r="BG1051" s="63"/>
      <c r="BH1051" s="63"/>
      <c r="BI1051" s="63"/>
    </row>
    <row r="1052">
      <c r="B1052" s="113"/>
      <c r="C1052" s="113"/>
      <c r="AH1052" s="63"/>
      <c r="AI1052" s="63"/>
      <c r="AJ1052" s="63"/>
      <c r="AK1052" s="63"/>
      <c r="AL1052" s="63"/>
      <c r="AM1052" s="63"/>
      <c r="AN1052" s="63"/>
      <c r="AO1052" s="63"/>
      <c r="AP1052" s="63"/>
      <c r="AQ1052" s="63"/>
      <c r="AR1052" s="63"/>
      <c r="AS1052" s="63"/>
      <c r="AT1052" s="63"/>
      <c r="AU1052" s="63"/>
      <c r="AV1052" s="63"/>
      <c r="AW1052" s="63"/>
      <c r="AX1052" s="63"/>
      <c r="AY1052" s="63"/>
      <c r="AZ1052" s="63"/>
      <c r="BA1052" s="63"/>
      <c r="BB1052" s="63"/>
      <c r="BC1052" s="63"/>
      <c r="BD1052" s="63"/>
      <c r="BE1052" s="63"/>
      <c r="BF1052" s="63"/>
      <c r="BG1052" s="63"/>
      <c r="BH1052" s="63"/>
      <c r="BI1052" s="63"/>
    </row>
    <row r="1053">
      <c r="B1053" s="113"/>
      <c r="C1053" s="113"/>
      <c r="AH1053" s="63"/>
      <c r="AI1053" s="63"/>
      <c r="AJ1053" s="63"/>
      <c r="AK1053" s="63"/>
      <c r="AL1053" s="63"/>
      <c r="AM1053" s="63"/>
      <c r="AN1053" s="63"/>
      <c r="AO1053" s="63"/>
      <c r="AP1053" s="63"/>
      <c r="AQ1053" s="63"/>
      <c r="AR1053" s="63"/>
      <c r="AS1053" s="63"/>
      <c r="AT1053" s="63"/>
      <c r="AU1053" s="63"/>
      <c r="AV1053" s="63"/>
      <c r="AW1053" s="63"/>
      <c r="AX1053" s="63"/>
      <c r="AY1053" s="63"/>
      <c r="AZ1053" s="63"/>
      <c r="BA1053" s="63"/>
      <c r="BB1053" s="63"/>
      <c r="BC1053" s="63"/>
      <c r="BD1053" s="63"/>
      <c r="BE1053" s="63"/>
      <c r="BF1053" s="63"/>
      <c r="BG1053" s="63"/>
      <c r="BH1053" s="63"/>
      <c r="BI1053" s="63"/>
    </row>
    <row r="1054">
      <c r="B1054" s="113"/>
      <c r="C1054" s="113"/>
      <c r="AH1054" s="63"/>
      <c r="AI1054" s="63"/>
      <c r="AJ1054" s="63"/>
      <c r="AK1054" s="63"/>
      <c r="AL1054" s="63"/>
      <c r="AM1054" s="63"/>
      <c r="AN1054" s="63"/>
      <c r="AO1054" s="63"/>
      <c r="AP1054" s="63"/>
      <c r="AQ1054" s="63"/>
      <c r="AR1054" s="63"/>
      <c r="AS1054" s="63"/>
      <c r="AT1054" s="63"/>
      <c r="AU1054" s="63"/>
      <c r="AV1054" s="63"/>
      <c r="AW1054" s="63"/>
      <c r="AX1054" s="63"/>
      <c r="AY1054" s="63"/>
      <c r="AZ1054" s="63"/>
      <c r="BA1054" s="63"/>
      <c r="BB1054" s="63"/>
      <c r="BC1054" s="63"/>
      <c r="BD1054" s="63"/>
      <c r="BE1054" s="63"/>
      <c r="BF1054" s="63"/>
      <c r="BG1054" s="63"/>
      <c r="BH1054" s="63"/>
      <c r="BI1054" s="63"/>
    </row>
    <row r="1055">
      <c r="B1055" s="113"/>
      <c r="C1055" s="113"/>
      <c r="AH1055" s="63"/>
      <c r="AI1055" s="63"/>
      <c r="AJ1055" s="63"/>
      <c r="AK1055" s="63"/>
      <c r="AL1055" s="63"/>
      <c r="AM1055" s="63"/>
      <c r="AN1055" s="63"/>
      <c r="AO1055" s="63"/>
      <c r="AP1055" s="63"/>
      <c r="AQ1055" s="63"/>
      <c r="AR1055" s="63"/>
      <c r="AS1055" s="63"/>
      <c r="AT1055" s="63"/>
      <c r="AU1055" s="63"/>
      <c r="AV1055" s="63"/>
      <c r="AW1055" s="63"/>
      <c r="AX1055" s="63"/>
      <c r="AY1055" s="63"/>
      <c r="AZ1055" s="63"/>
      <c r="BA1055" s="63"/>
      <c r="BB1055" s="63"/>
      <c r="BC1055" s="63"/>
      <c r="BD1055" s="63"/>
      <c r="BE1055" s="63"/>
      <c r="BF1055" s="63"/>
      <c r="BG1055" s="63"/>
      <c r="BH1055" s="63"/>
      <c r="BI1055" s="63"/>
    </row>
    <row r="1056">
      <c r="B1056" s="113"/>
      <c r="C1056" s="113"/>
      <c r="AH1056" s="63"/>
      <c r="AI1056" s="63"/>
      <c r="AJ1056" s="63"/>
      <c r="AK1056" s="63"/>
      <c r="AL1056" s="63"/>
      <c r="AM1056" s="63"/>
      <c r="AN1056" s="63"/>
      <c r="AO1056" s="63"/>
      <c r="AP1056" s="63"/>
      <c r="AQ1056" s="63"/>
      <c r="AR1056" s="63"/>
      <c r="AS1056" s="63"/>
      <c r="AT1056" s="63"/>
      <c r="AU1056" s="63"/>
      <c r="AV1056" s="63"/>
      <c r="AW1056" s="63"/>
      <c r="AX1056" s="63"/>
      <c r="AY1056" s="63"/>
      <c r="AZ1056" s="63"/>
      <c r="BA1056" s="63"/>
      <c r="BB1056" s="63"/>
      <c r="BC1056" s="63"/>
      <c r="BD1056" s="63"/>
      <c r="BE1056" s="63"/>
      <c r="BF1056" s="63"/>
      <c r="BG1056" s="63"/>
      <c r="BH1056" s="63"/>
      <c r="BI1056" s="63"/>
    </row>
    <row r="1057">
      <c r="B1057" s="113"/>
      <c r="C1057" s="113"/>
      <c r="AH1057" s="63"/>
      <c r="AI1057" s="63"/>
      <c r="AJ1057" s="63"/>
      <c r="AK1057" s="63"/>
      <c r="AL1057" s="63"/>
      <c r="AM1057" s="63"/>
      <c r="AN1057" s="63"/>
      <c r="AO1057" s="63"/>
      <c r="AP1057" s="63"/>
      <c r="AQ1057" s="63"/>
      <c r="AR1057" s="63"/>
      <c r="AS1057" s="63"/>
      <c r="AT1057" s="63"/>
      <c r="AU1057" s="63"/>
      <c r="AV1057" s="63"/>
      <c r="AW1057" s="63"/>
      <c r="AX1057" s="63"/>
      <c r="AY1057" s="63"/>
      <c r="AZ1057" s="63"/>
      <c r="BA1057" s="63"/>
      <c r="BB1057" s="63"/>
      <c r="BC1057" s="63"/>
      <c r="BD1057" s="63"/>
      <c r="BE1057" s="63"/>
      <c r="BF1057" s="63"/>
      <c r="BG1057" s="63"/>
      <c r="BH1057" s="63"/>
      <c r="BI1057" s="63"/>
    </row>
    <row r="1058">
      <c r="B1058" s="113"/>
      <c r="C1058" s="113"/>
      <c r="AH1058" s="63"/>
      <c r="AI1058" s="63"/>
      <c r="AJ1058" s="63"/>
      <c r="AK1058" s="63"/>
      <c r="AL1058" s="63"/>
      <c r="AM1058" s="63"/>
      <c r="AN1058" s="63"/>
      <c r="AO1058" s="63"/>
      <c r="AP1058" s="63"/>
      <c r="AQ1058" s="63"/>
      <c r="AR1058" s="63"/>
      <c r="AS1058" s="63"/>
      <c r="AT1058" s="63"/>
      <c r="AU1058" s="63"/>
      <c r="AV1058" s="63"/>
      <c r="AW1058" s="63"/>
      <c r="AX1058" s="63"/>
      <c r="AY1058" s="63"/>
      <c r="AZ1058" s="63"/>
      <c r="BA1058" s="63"/>
      <c r="BB1058" s="63"/>
      <c r="BC1058" s="63"/>
      <c r="BD1058" s="63"/>
      <c r="BE1058" s="63"/>
      <c r="BF1058" s="63"/>
      <c r="BG1058" s="63"/>
      <c r="BH1058" s="63"/>
      <c r="BI1058" s="63"/>
    </row>
    <row r="1059">
      <c r="B1059" s="113"/>
      <c r="C1059" s="113"/>
      <c r="AH1059" s="63"/>
      <c r="AI1059" s="63"/>
      <c r="AJ1059" s="63"/>
      <c r="AK1059" s="63"/>
      <c r="AL1059" s="63"/>
      <c r="AM1059" s="63"/>
      <c r="AN1059" s="63"/>
      <c r="AO1059" s="63"/>
      <c r="AP1059" s="63"/>
      <c r="AQ1059" s="63"/>
      <c r="AR1059" s="63"/>
      <c r="AS1059" s="63"/>
      <c r="AT1059" s="63"/>
      <c r="AU1059" s="63"/>
      <c r="AV1059" s="63"/>
      <c r="AW1059" s="63"/>
      <c r="AX1059" s="63"/>
      <c r="AY1059" s="63"/>
      <c r="AZ1059" s="63"/>
      <c r="BA1059" s="63"/>
      <c r="BB1059" s="63"/>
      <c r="BC1059" s="63"/>
      <c r="BD1059" s="63"/>
      <c r="BE1059" s="63"/>
      <c r="BF1059" s="63"/>
      <c r="BG1059" s="63"/>
      <c r="BH1059" s="63"/>
      <c r="BI1059" s="63"/>
    </row>
    <row r="1060">
      <c r="B1060" s="113"/>
      <c r="C1060" s="113"/>
      <c r="AH1060" s="63"/>
      <c r="AI1060" s="63"/>
      <c r="AJ1060" s="63"/>
      <c r="AK1060" s="63"/>
      <c r="AL1060" s="63"/>
      <c r="AM1060" s="63"/>
      <c r="AN1060" s="63"/>
      <c r="AO1060" s="63"/>
      <c r="AP1060" s="63"/>
      <c r="AQ1060" s="63"/>
      <c r="AR1060" s="63"/>
      <c r="AS1060" s="63"/>
      <c r="AT1060" s="63"/>
      <c r="AU1060" s="63"/>
      <c r="AV1060" s="63"/>
      <c r="AW1060" s="63"/>
      <c r="AX1060" s="63"/>
      <c r="AY1060" s="63"/>
      <c r="AZ1060" s="63"/>
      <c r="BA1060" s="63"/>
      <c r="BB1060" s="63"/>
      <c r="BC1060" s="63"/>
      <c r="BD1060" s="63"/>
      <c r="BE1060" s="63"/>
      <c r="BF1060" s="63"/>
      <c r="BG1060" s="63"/>
      <c r="BH1060" s="63"/>
      <c r="BI1060" s="63"/>
    </row>
    <row r="1061">
      <c r="B1061" s="113"/>
      <c r="C1061" s="113"/>
      <c r="AH1061" s="63"/>
      <c r="AI1061" s="63"/>
      <c r="AJ1061" s="63"/>
      <c r="AK1061" s="63"/>
      <c r="AL1061" s="63"/>
      <c r="AM1061" s="63"/>
      <c r="AN1061" s="63"/>
      <c r="AO1061" s="63"/>
      <c r="AP1061" s="63"/>
      <c r="AQ1061" s="63"/>
      <c r="AR1061" s="63"/>
      <c r="AS1061" s="63"/>
      <c r="AT1061" s="63"/>
      <c r="AU1061" s="63"/>
      <c r="AV1061" s="63"/>
      <c r="AW1061" s="63"/>
      <c r="AX1061" s="63"/>
      <c r="AY1061" s="63"/>
      <c r="AZ1061" s="63"/>
      <c r="BA1061" s="63"/>
      <c r="BB1061" s="63"/>
      <c r="BC1061" s="63"/>
      <c r="BD1061" s="63"/>
      <c r="BE1061" s="63"/>
      <c r="BF1061" s="63"/>
      <c r="BG1061" s="63"/>
      <c r="BH1061" s="63"/>
      <c r="BI1061" s="63"/>
    </row>
    <row r="1062">
      <c r="B1062" s="113"/>
      <c r="C1062" s="113"/>
      <c r="AH1062" s="63"/>
      <c r="AI1062" s="63"/>
      <c r="AJ1062" s="63"/>
      <c r="AK1062" s="63"/>
      <c r="AL1062" s="63"/>
      <c r="AM1062" s="63"/>
      <c r="AN1062" s="63"/>
      <c r="AO1062" s="63"/>
      <c r="AP1062" s="63"/>
      <c r="AQ1062" s="63"/>
      <c r="AR1062" s="63"/>
      <c r="AS1062" s="63"/>
      <c r="AT1062" s="63"/>
      <c r="AU1062" s="63"/>
      <c r="AV1062" s="63"/>
      <c r="AW1062" s="63"/>
      <c r="AX1062" s="63"/>
      <c r="AY1062" s="63"/>
      <c r="AZ1062" s="63"/>
      <c r="BA1062" s="63"/>
      <c r="BB1062" s="63"/>
      <c r="BC1062" s="63"/>
      <c r="BD1062" s="63"/>
      <c r="BE1062" s="63"/>
      <c r="BF1062" s="63"/>
      <c r="BG1062" s="63"/>
      <c r="BH1062" s="63"/>
      <c r="BI1062" s="63"/>
    </row>
    <row r="1063">
      <c r="B1063" s="113"/>
      <c r="C1063" s="113"/>
      <c r="AH1063" s="63"/>
      <c r="AI1063" s="63"/>
      <c r="AJ1063" s="63"/>
      <c r="AK1063" s="63"/>
      <c r="AL1063" s="63"/>
      <c r="AM1063" s="63"/>
      <c r="AN1063" s="63"/>
      <c r="AO1063" s="63"/>
      <c r="AP1063" s="63"/>
      <c r="AQ1063" s="63"/>
      <c r="AR1063" s="63"/>
      <c r="AS1063" s="63"/>
      <c r="AT1063" s="63"/>
      <c r="AU1063" s="63"/>
      <c r="AV1063" s="63"/>
      <c r="AW1063" s="63"/>
      <c r="AX1063" s="63"/>
      <c r="AY1063" s="63"/>
      <c r="AZ1063" s="63"/>
      <c r="BA1063" s="63"/>
      <c r="BB1063" s="63"/>
      <c r="BC1063" s="63"/>
      <c r="BD1063" s="63"/>
      <c r="BE1063" s="63"/>
      <c r="BF1063" s="63"/>
      <c r="BG1063" s="63"/>
      <c r="BH1063" s="63"/>
      <c r="BI1063" s="63"/>
    </row>
    <row r="1064">
      <c r="B1064" s="113"/>
      <c r="C1064" s="113"/>
      <c r="AH1064" s="63"/>
      <c r="AI1064" s="63"/>
      <c r="AJ1064" s="63"/>
      <c r="AK1064" s="63"/>
      <c r="AL1064" s="63"/>
      <c r="AM1064" s="63"/>
      <c r="AN1064" s="63"/>
      <c r="AO1064" s="63"/>
      <c r="AP1064" s="63"/>
      <c r="AQ1064" s="63"/>
      <c r="AR1064" s="63"/>
      <c r="AS1064" s="63"/>
      <c r="AT1064" s="63"/>
      <c r="AU1064" s="63"/>
      <c r="AV1064" s="63"/>
      <c r="AW1064" s="63"/>
      <c r="AX1064" s="63"/>
      <c r="AY1064" s="63"/>
      <c r="AZ1064" s="63"/>
      <c r="BA1064" s="63"/>
      <c r="BB1064" s="63"/>
      <c r="BC1064" s="63"/>
      <c r="BD1064" s="63"/>
      <c r="BE1064" s="63"/>
      <c r="BF1064" s="63"/>
      <c r="BG1064" s="63"/>
      <c r="BH1064" s="63"/>
      <c r="BI1064" s="63"/>
    </row>
    <row r="1065">
      <c r="B1065" s="113"/>
      <c r="C1065" s="113"/>
      <c r="AH1065" s="63"/>
      <c r="AI1065" s="63"/>
      <c r="AJ1065" s="63"/>
      <c r="AK1065" s="63"/>
      <c r="AL1065" s="63"/>
      <c r="AM1065" s="63"/>
      <c r="AN1065" s="63"/>
      <c r="AO1065" s="63"/>
      <c r="AP1065" s="63"/>
      <c r="AQ1065" s="63"/>
      <c r="AR1065" s="63"/>
      <c r="AS1065" s="63"/>
      <c r="AT1065" s="63"/>
      <c r="AU1065" s="63"/>
      <c r="AV1065" s="63"/>
      <c r="AW1065" s="63"/>
      <c r="AX1065" s="63"/>
      <c r="AY1065" s="63"/>
      <c r="AZ1065" s="63"/>
      <c r="BA1065" s="63"/>
      <c r="BB1065" s="63"/>
      <c r="BC1065" s="63"/>
      <c r="BD1065" s="63"/>
      <c r="BE1065" s="63"/>
      <c r="BF1065" s="63"/>
      <c r="BG1065" s="63"/>
      <c r="BH1065" s="63"/>
      <c r="BI1065" s="63"/>
    </row>
    <row r="1066">
      <c r="B1066" s="113"/>
      <c r="C1066" s="113"/>
      <c r="AH1066" s="63"/>
      <c r="AI1066" s="63"/>
      <c r="AJ1066" s="63"/>
      <c r="AK1066" s="63"/>
      <c r="AL1066" s="63"/>
      <c r="AM1066" s="63"/>
      <c r="AN1066" s="63"/>
      <c r="AO1066" s="63"/>
      <c r="AP1066" s="63"/>
      <c r="AQ1066" s="63"/>
      <c r="AR1066" s="63"/>
      <c r="AS1066" s="63"/>
      <c r="AT1066" s="63"/>
      <c r="AU1066" s="63"/>
      <c r="AV1066" s="63"/>
      <c r="AW1066" s="63"/>
      <c r="AX1066" s="63"/>
      <c r="AY1066" s="63"/>
      <c r="AZ1066" s="63"/>
      <c r="BA1066" s="63"/>
      <c r="BB1066" s="63"/>
      <c r="BC1066" s="63"/>
      <c r="BD1066" s="63"/>
      <c r="BE1066" s="63"/>
      <c r="BF1066" s="63"/>
      <c r="BG1066" s="63"/>
      <c r="BH1066" s="63"/>
      <c r="BI1066" s="63"/>
    </row>
    <row r="1067">
      <c r="B1067" s="113"/>
      <c r="C1067" s="113"/>
      <c r="AH1067" s="63"/>
      <c r="AI1067" s="63"/>
      <c r="AJ1067" s="63"/>
      <c r="AK1067" s="63"/>
      <c r="AL1067" s="63"/>
      <c r="AM1067" s="63"/>
      <c r="AN1067" s="63"/>
      <c r="AO1067" s="63"/>
      <c r="AP1067" s="63"/>
      <c r="AQ1067" s="63"/>
      <c r="AR1067" s="63"/>
      <c r="AS1067" s="63"/>
      <c r="AT1067" s="63"/>
      <c r="AU1067" s="63"/>
      <c r="AV1067" s="63"/>
      <c r="AW1067" s="63"/>
      <c r="AX1067" s="63"/>
      <c r="AY1067" s="63"/>
      <c r="AZ1067" s="63"/>
      <c r="BA1067" s="63"/>
      <c r="BB1067" s="63"/>
      <c r="BC1067" s="63"/>
      <c r="BD1067" s="63"/>
      <c r="BE1067" s="63"/>
      <c r="BF1067" s="63"/>
      <c r="BG1067" s="63"/>
      <c r="BH1067" s="63"/>
      <c r="BI1067" s="63"/>
    </row>
    <row r="1068">
      <c r="B1068" s="113"/>
      <c r="C1068" s="113"/>
      <c r="AH1068" s="63"/>
      <c r="AI1068" s="63"/>
      <c r="AJ1068" s="63"/>
      <c r="AK1068" s="63"/>
      <c r="AL1068" s="63"/>
      <c r="AM1068" s="63"/>
      <c r="AN1068" s="63"/>
      <c r="AO1068" s="63"/>
      <c r="AP1068" s="63"/>
      <c r="AQ1068" s="63"/>
      <c r="AR1068" s="63"/>
      <c r="AS1068" s="63"/>
      <c r="AT1068" s="63"/>
      <c r="AU1068" s="63"/>
      <c r="AV1068" s="63"/>
      <c r="AW1068" s="63"/>
      <c r="AX1068" s="63"/>
      <c r="AY1068" s="63"/>
      <c r="AZ1068" s="63"/>
      <c r="BA1068" s="63"/>
      <c r="BB1068" s="63"/>
      <c r="BC1068" s="63"/>
      <c r="BD1068" s="63"/>
      <c r="BE1068" s="63"/>
      <c r="BF1068" s="63"/>
      <c r="BG1068" s="63"/>
      <c r="BH1068" s="63"/>
      <c r="BI1068" s="63"/>
    </row>
    <row r="1069">
      <c r="B1069" s="113"/>
      <c r="C1069" s="113"/>
      <c r="AH1069" s="63"/>
      <c r="AI1069" s="63"/>
      <c r="AJ1069" s="63"/>
      <c r="AK1069" s="63"/>
      <c r="AL1069" s="63"/>
      <c r="AM1069" s="63"/>
      <c r="AN1069" s="63"/>
      <c r="AO1069" s="63"/>
      <c r="AP1069" s="63"/>
      <c r="AQ1069" s="63"/>
      <c r="AR1069" s="63"/>
      <c r="AS1069" s="63"/>
      <c r="AT1069" s="63"/>
      <c r="AU1069" s="63"/>
      <c r="AV1069" s="63"/>
      <c r="AW1069" s="63"/>
      <c r="AX1069" s="63"/>
      <c r="AY1069" s="63"/>
      <c r="AZ1069" s="63"/>
      <c r="BA1069" s="63"/>
      <c r="BB1069" s="63"/>
      <c r="BC1069" s="63"/>
      <c r="BD1069" s="63"/>
      <c r="BE1069" s="63"/>
      <c r="BF1069" s="63"/>
      <c r="BG1069" s="63"/>
      <c r="BH1069" s="63"/>
      <c r="BI1069" s="63"/>
    </row>
    <row r="1070">
      <c r="B1070" s="113"/>
      <c r="C1070" s="113"/>
      <c r="AH1070" s="63"/>
      <c r="AI1070" s="63"/>
      <c r="AJ1070" s="63"/>
      <c r="AK1070" s="63"/>
      <c r="AL1070" s="63"/>
      <c r="AM1070" s="63"/>
      <c r="AN1070" s="63"/>
      <c r="AO1070" s="63"/>
      <c r="AP1070" s="63"/>
      <c r="AQ1070" s="63"/>
      <c r="AR1070" s="63"/>
      <c r="AS1070" s="63"/>
      <c r="AT1070" s="63"/>
      <c r="AU1070" s="63"/>
      <c r="AV1070" s="63"/>
      <c r="AW1070" s="63"/>
      <c r="AX1070" s="63"/>
      <c r="AY1070" s="63"/>
      <c r="AZ1070" s="63"/>
      <c r="BA1070" s="63"/>
      <c r="BB1070" s="63"/>
      <c r="BC1070" s="63"/>
      <c r="BD1070" s="63"/>
      <c r="BE1070" s="63"/>
      <c r="BF1070" s="63"/>
      <c r="BG1070" s="63"/>
      <c r="BH1070" s="63"/>
      <c r="BI1070" s="63"/>
    </row>
    <row r="1071">
      <c r="B1071" s="113"/>
      <c r="C1071" s="113"/>
      <c r="AH1071" s="63"/>
      <c r="AI1071" s="63"/>
      <c r="AJ1071" s="63"/>
      <c r="AK1071" s="63"/>
      <c r="AL1071" s="63"/>
      <c r="AM1071" s="63"/>
      <c r="AN1071" s="63"/>
      <c r="AO1071" s="63"/>
      <c r="AP1071" s="63"/>
      <c r="AQ1071" s="63"/>
      <c r="AR1071" s="63"/>
      <c r="AS1071" s="63"/>
      <c r="AT1071" s="63"/>
      <c r="AU1071" s="63"/>
      <c r="AV1071" s="63"/>
      <c r="AW1071" s="63"/>
      <c r="AX1071" s="63"/>
      <c r="AY1071" s="63"/>
      <c r="AZ1071" s="63"/>
      <c r="BA1071" s="63"/>
      <c r="BB1071" s="63"/>
      <c r="BC1071" s="63"/>
      <c r="BD1071" s="63"/>
      <c r="BE1071" s="63"/>
      <c r="BF1071" s="63"/>
      <c r="BG1071" s="63"/>
      <c r="BH1071" s="63"/>
      <c r="BI1071" s="63"/>
    </row>
    <row r="1072">
      <c r="B1072" s="113"/>
      <c r="C1072" s="113"/>
      <c r="AH1072" s="63"/>
      <c r="AI1072" s="63"/>
      <c r="AJ1072" s="63"/>
      <c r="AK1072" s="63"/>
      <c r="AL1072" s="63"/>
      <c r="AM1072" s="63"/>
      <c r="AN1072" s="63"/>
      <c r="AO1072" s="63"/>
      <c r="AP1072" s="63"/>
      <c r="AQ1072" s="63"/>
      <c r="AR1072" s="63"/>
      <c r="AS1072" s="63"/>
      <c r="AT1072" s="63"/>
      <c r="AU1072" s="63"/>
      <c r="AV1072" s="63"/>
      <c r="AW1072" s="63"/>
      <c r="AX1072" s="63"/>
      <c r="AY1072" s="63"/>
      <c r="AZ1072" s="63"/>
      <c r="BA1072" s="63"/>
      <c r="BB1072" s="63"/>
      <c r="BC1072" s="63"/>
      <c r="BD1072" s="63"/>
      <c r="BE1072" s="63"/>
      <c r="BF1072" s="63"/>
      <c r="BG1072" s="63"/>
      <c r="BH1072" s="63"/>
      <c r="BI1072" s="63"/>
    </row>
    <row r="1073">
      <c r="B1073" s="113"/>
      <c r="C1073" s="113"/>
      <c r="AH1073" s="63"/>
      <c r="AI1073" s="63"/>
      <c r="AJ1073" s="63"/>
      <c r="AK1073" s="63"/>
      <c r="AL1073" s="63"/>
      <c r="AM1073" s="63"/>
      <c r="AN1073" s="63"/>
      <c r="AO1073" s="63"/>
      <c r="AP1073" s="63"/>
      <c r="AQ1073" s="63"/>
      <c r="AR1073" s="63"/>
      <c r="AS1073" s="63"/>
      <c r="AT1073" s="63"/>
      <c r="AU1073" s="63"/>
      <c r="AV1073" s="63"/>
      <c r="AW1073" s="63"/>
      <c r="AX1073" s="63"/>
      <c r="AY1073" s="63"/>
      <c r="AZ1073" s="63"/>
      <c r="BA1073" s="63"/>
      <c r="BB1073" s="63"/>
      <c r="BC1073" s="63"/>
      <c r="BD1073" s="63"/>
      <c r="BE1073" s="63"/>
      <c r="BF1073" s="63"/>
      <c r="BG1073" s="63"/>
      <c r="BH1073" s="63"/>
      <c r="BI1073" s="63"/>
    </row>
    <row r="1074">
      <c r="B1074" s="113"/>
      <c r="C1074" s="113"/>
      <c r="AH1074" s="63"/>
      <c r="AI1074" s="63"/>
      <c r="AJ1074" s="63"/>
      <c r="AK1074" s="63"/>
      <c r="AL1074" s="63"/>
      <c r="AM1074" s="63"/>
      <c r="AN1074" s="63"/>
      <c r="AO1074" s="63"/>
      <c r="AP1074" s="63"/>
      <c r="AQ1074" s="63"/>
      <c r="AR1074" s="63"/>
      <c r="AS1074" s="63"/>
      <c r="AT1074" s="63"/>
      <c r="AU1074" s="63"/>
      <c r="AV1074" s="63"/>
      <c r="AW1074" s="63"/>
      <c r="AX1074" s="63"/>
      <c r="AY1074" s="63"/>
      <c r="AZ1074" s="63"/>
      <c r="BA1074" s="63"/>
      <c r="BB1074" s="63"/>
      <c r="BC1074" s="63"/>
      <c r="BD1074" s="63"/>
      <c r="BE1074" s="63"/>
      <c r="BF1074" s="63"/>
      <c r="BG1074" s="63"/>
      <c r="BH1074" s="63"/>
      <c r="BI1074" s="63"/>
    </row>
    <row r="1075">
      <c r="B1075" s="113"/>
      <c r="C1075" s="113"/>
      <c r="AH1075" s="63"/>
      <c r="AI1075" s="63"/>
      <c r="AJ1075" s="63"/>
      <c r="AK1075" s="63"/>
      <c r="AL1075" s="63"/>
      <c r="AM1075" s="63"/>
      <c r="AN1075" s="63"/>
      <c r="AO1075" s="63"/>
      <c r="AP1075" s="63"/>
      <c r="AQ1075" s="63"/>
      <c r="AR1075" s="63"/>
      <c r="AS1075" s="63"/>
      <c r="AT1075" s="63"/>
      <c r="AU1075" s="63"/>
      <c r="AV1075" s="63"/>
      <c r="AW1075" s="63"/>
      <c r="AX1075" s="63"/>
      <c r="AY1075" s="63"/>
      <c r="AZ1075" s="63"/>
      <c r="BA1075" s="63"/>
      <c r="BB1075" s="63"/>
      <c r="BC1075" s="63"/>
      <c r="BD1075" s="63"/>
      <c r="BE1075" s="63"/>
      <c r="BF1075" s="63"/>
      <c r="BG1075" s="63"/>
      <c r="BH1075" s="63"/>
      <c r="BI1075" s="63"/>
    </row>
    <row r="1076">
      <c r="B1076" s="113"/>
      <c r="C1076" s="113"/>
      <c r="AH1076" s="63"/>
      <c r="AI1076" s="63"/>
      <c r="AJ1076" s="63"/>
      <c r="AK1076" s="63"/>
      <c r="AL1076" s="63"/>
      <c r="AM1076" s="63"/>
      <c r="AN1076" s="63"/>
      <c r="AO1076" s="63"/>
      <c r="AP1076" s="63"/>
      <c r="AQ1076" s="63"/>
      <c r="AR1076" s="63"/>
      <c r="AS1076" s="63"/>
      <c r="AT1076" s="63"/>
      <c r="AU1076" s="63"/>
      <c r="AV1076" s="63"/>
      <c r="AW1076" s="63"/>
      <c r="AX1076" s="63"/>
      <c r="AY1076" s="63"/>
      <c r="AZ1076" s="63"/>
      <c r="BA1076" s="63"/>
      <c r="BB1076" s="63"/>
      <c r="BC1076" s="63"/>
      <c r="BD1076" s="63"/>
      <c r="BE1076" s="63"/>
      <c r="BF1076" s="63"/>
      <c r="BG1076" s="63"/>
      <c r="BH1076" s="63"/>
      <c r="BI1076" s="63"/>
    </row>
    <row r="1077">
      <c r="B1077" s="113"/>
      <c r="C1077" s="113"/>
      <c r="AH1077" s="63"/>
      <c r="AI1077" s="63"/>
      <c r="AJ1077" s="63"/>
      <c r="AK1077" s="63"/>
      <c r="AL1077" s="63"/>
      <c r="AM1077" s="63"/>
      <c r="AN1077" s="63"/>
      <c r="AO1077" s="63"/>
      <c r="AP1077" s="63"/>
      <c r="AQ1077" s="63"/>
      <c r="AR1077" s="63"/>
      <c r="AS1077" s="63"/>
      <c r="AT1077" s="63"/>
      <c r="AU1077" s="63"/>
      <c r="AV1077" s="63"/>
      <c r="AW1077" s="63"/>
      <c r="AX1077" s="63"/>
      <c r="AY1077" s="63"/>
      <c r="AZ1077" s="63"/>
      <c r="BA1077" s="63"/>
      <c r="BB1077" s="63"/>
      <c r="BC1077" s="63"/>
      <c r="BD1077" s="63"/>
      <c r="BE1077" s="63"/>
      <c r="BF1077" s="63"/>
      <c r="BG1077" s="63"/>
      <c r="BH1077" s="63"/>
      <c r="BI1077" s="63"/>
    </row>
    <row r="1078">
      <c r="B1078" s="113"/>
      <c r="C1078" s="113"/>
      <c r="AH1078" s="63"/>
      <c r="AI1078" s="63"/>
      <c r="AJ1078" s="63"/>
      <c r="AK1078" s="63"/>
      <c r="AL1078" s="63"/>
      <c r="AM1078" s="63"/>
      <c r="AN1078" s="63"/>
      <c r="AO1078" s="63"/>
      <c r="AP1078" s="63"/>
      <c r="AQ1078" s="63"/>
      <c r="AR1078" s="63"/>
      <c r="AS1078" s="63"/>
      <c r="AT1078" s="63"/>
      <c r="AU1078" s="63"/>
      <c r="AV1078" s="63"/>
      <c r="AW1078" s="63"/>
      <c r="AX1078" s="63"/>
      <c r="AY1078" s="63"/>
      <c r="AZ1078" s="63"/>
      <c r="BA1078" s="63"/>
      <c r="BB1078" s="63"/>
      <c r="BC1078" s="63"/>
      <c r="BD1078" s="63"/>
      <c r="BE1078" s="63"/>
      <c r="BF1078" s="63"/>
      <c r="BG1078" s="63"/>
      <c r="BH1078" s="63"/>
      <c r="BI1078" s="63"/>
    </row>
    <row r="1079">
      <c r="B1079" s="113"/>
      <c r="C1079" s="113"/>
      <c r="AH1079" s="63"/>
      <c r="AI1079" s="63"/>
      <c r="AJ1079" s="63"/>
      <c r="AK1079" s="63"/>
      <c r="AL1079" s="63"/>
      <c r="AM1079" s="63"/>
      <c r="AN1079" s="63"/>
      <c r="AO1079" s="63"/>
      <c r="AP1079" s="63"/>
      <c r="AQ1079" s="63"/>
      <c r="AR1079" s="63"/>
      <c r="AS1079" s="63"/>
      <c r="AT1079" s="63"/>
      <c r="AU1079" s="63"/>
      <c r="AV1079" s="63"/>
      <c r="AW1079" s="63"/>
      <c r="AX1079" s="63"/>
      <c r="AY1079" s="63"/>
      <c r="AZ1079" s="63"/>
      <c r="BA1079" s="63"/>
      <c r="BB1079" s="63"/>
      <c r="BC1079" s="63"/>
      <c r="BD1079" s="63"/>
      <c r="BE1079" s="63"/>
      <c r="BF1079" s="63"/>
      <c r="BG1079" s="63"/>
      <c r="BH1079" s="63"/>
      <c r="BI1079" s="63"/>
    </row>
    <row r="1080">
      <c r="B1080" s="113"/>
      <c r="C1080" s="113"/>
      <c r="AH1080" s="63"/>
      <c r="AI1080" s="63"/>
      <c r="AJ1080" s="63"/>
      <c r="AK1080" s="63"/>
      <c r="AL1080" s="63"/>
      <c r="AM1080" s="63"/>
      <c r="AN1080" s="63"/>
      <c r="AO1080" s="63"/>
      <c r="AP1080" s="63"/>
      <c r="AQ1080" s="63"/>
      <c r="AR1080" s="63"/>
      <c r="AS1080" s="63"/>
      <c r="AT1080" s="63"/>
      <c r="AU1080" s="63"/>
      <c r="AV1080" s="63"/>
      <c r="AW1080" s="63"/>
      <c r="AX1080" s="63"/>
      <c r="AY1080" s="63"/>
      <c r="AZ1080" s="63"/>
      <c r="BA1080" s="63"/>
      <c r="BB1080" s="63"/>
      <c r="BC1080" s="63"/>
      <c r="BD1080" s="63"/>
      <c r="BE1080" s="63"/>
      <c r="BF1080" s="63"/>
      <c r="BG1080" s="63"/>
      <c r="BH1080" s="63"/>
      <c r="BI1080" s="63"/>
    </row>
    <row r="1081">
      <c r="B1081" s="113"/>
      <c r="C1081" s="113"/>
      <c r="AH1081" s="63"/>
      <c r="AI1081" s="63"/>
      <c r="AJ1081" s="63"/>
      <c r="AK1081" s="63"/>
      <c r="AL1081" s="63"/>
      <c r="AM1081" s="63"/>
      <c r="AN1081" s="63"/>
      <c r="AO1081" s="63"/>
      <c r="AP1081" s="63"/>
      <c r="AQ1081" s="63"/>
      <c r="AR1081" s="63"/>
      <c r="AS1081" s="63"/>
      <c r="AT1081" s="63"/>
      <c r="AU1081" s="63"/>
      <c r="AV1081" s="63"/>
      <c r="AW1081" s="63"/>
      <c r="AX1081" s="63"/>
      <c r="AY1081" s="63"/>
      <c r="AZ1081" s="63"/>
      <c r="BA1081" s="63"/>
      <c r="BB1081" s="63"/>
      <c r="BC1081" s="63"/>
      <c r="BD1081" s="63"/>
      <c r="BE1081" s="63"/>
      <c r="BF1081" s="63"/>
      <c r="BG1081" s="63"/>
      <c r="BH1081" s="63"/>
      <c r="BI1081" s="63"/>
    </row>
    <row r="1082">
      <c r="B1082" s="113"/>
      <c r="C1082" s="113"/>
      <c r="AH1082" s="63"/>
      <c r="AI1082" s="63"/>
      <c r="AJ1082" s="63"/>
      <c r="AK1082" s="63"/>
      <c r="AL1082" s="63"/>
      <c r="AM1082" s="63"/>
      <c r="AN1082" s="63"/>
      <c r="AO1082" s="63"/>
      <c r="AP1082" s="63"/>
      <c r="AQ1082" s="63"/>
      <c r="AR1082" s="63"/>
      <c r="AS1082" s="63"/>
      <c r="AT1082" s="63"/>
      <c r="AU1082" s="63"/>
      <c r="AV1082" s="63"/>
      <c r="AW1082" s="63"/>
      <c r="AX1082" s="63"/>
      <c r="AY1082" s="63"/>
      <c r="AZ1082" s="63"/>
      <c r="BA1082" s="63"/>
      <c r="BB1082" s="63"/>
      <c r="BC1082" s="63"/>
      <c r="BD1082" s="63"/>
      <c r="BE1082" s="63"/>
      <c r="BF1082" s="63"/>
      <c r="BG1082" s="63"/>
      <c r="BH1082" s="63"/>
      <c r="BI1082" s="63"/>
    </row>
    <row r="1083">
      <c r="B1083" s="113"/>
      <c r="C1083" s="113"/>
      <c r="AH1083" s="63"/>
      <c r="AI1083" s="63"/>
      <c r="AJ1083" s="63"/>
      <c r="AK1083" s="63"/>
      <c r="AL1083" s="63"/>
      <c r="AM1083" s="63"/>
      <c r="AN1083" s="63"/>
      <c r="AO1083" s="63"/>
      <c r="AP1083" s="63"/>
      <c r="AQ1083" s="63"/>
      <c r="AR1083" s="63"/>
      <c r="AS1083" s="63"/>
      <c r="AT1083" s="63"/>
      <c r="AU1083" s="63"/>
      <c r="AV1083" s="63"/>
      <c r="AW1083" s="63"/>
      <c r="AX1083" s="63"/>
      <c r="AY1083" s="63"/>
      <c r="AZ1083" s="63"/>
      <c r="BA1083" s="63"/>
      <c r="BB1083" s="63"/>
      <c r="BC1083" s="63"/>
      <c r="BD1083" s="63"/>
      <c r="BE1083" s="63"/>
      <c r="BF1083" s="63"/>
      <c r="BG1083" s="63"/>
      <c r="BH1083" s="63"/>
      <c r="BI1083" s="63"/>
    </row>
    <row r="1084">
      <c r="B1084" s="113"/>
      <c r="C1084" s="113"/>
      <c r="AH1084" s="63"/>
      <c r="AI1084" s="63"/>
      <c r="AJ1084" s="63"/>
      <c r="AK1084" s="63"/>
      <c r="AL1084" s="63"/>
      <c r="AM1084" s="63"/>
      <c r="AN1084" s="63"/>
      <c r="AO1084" s="63"/>
      <c r="AP1084" s="63"/>
      <c r="AQ1084" s="63"/>
      <c r="AR1084" s="63"/>
      <c r="AS1084" s="63"/>
      <c r="AT1084" s="63"/>
      <c r="AU1084" s="63"/>
      <c r="AV1084" s="63"/>
      <c r="AW1084" s="63"/>
      <c r="AX1084" s="63"/>
      <c r="AY1084" s="63"/>
      <c r="AZ1084" s="63"/>
      <c r="BA1084" s="63"/>
      <c r="BB1084" s="63"/>
      <c r="BC1084" s="63"/>
      <c r="BD1084" s="63"/>
      <c r="BE1084" s="63"/>
      <c r="BF1084" s="63"/>
      <c r="BG1084" s="63"/>
      <c r="BH1084" s="63"/>
      <c r="BI1084" s="63"/>
    </row>
    <row r="1085">
      <c r="B1085" s="113"/>
      <c r="C1085" s="113"/>
      <c r="AH1085" s="63"/>
      <c r="AI1085" s="63"/>
      <c r="AJ1085" s="63"/>
      <c r="AK1085" s="63"/>
      <c r="AL1085" s="63"/>
      <c r="AM1085" s="63"/>
      <c r="AN1085" s="63"/>
      <c r="AO1085" s="63"/>
      <c r="AP1085" s="63"/>
      <c r="AQ1085" s="63"/>
      <c r="AR1085" s="63"/>
      <c r="AS1085" s="63"/>
      <c r="AT1085" s="63"/>
      <c r="AU1085" s="63"/>
      <c r="AV1085" s="63"/>
      <c r="AW1085" s="63"/>
      <c r="AX1085" s="63"/>
      <c r="AY1085" s="63"/>
      <c r="AZ1085" s="63"/>
      <c r="BA1085" s="63"/>
      <c r="BB1085" s="63"/>
      <c r="BC1085" s="63"/>
      <c r="BD1085" s="63"/>
      <c r="BE1085" s="63"/>
      <c r="BF1085" s="63"/>
      <c r="BG1085" s="63"/>
      <c r="BH1085" s="63"/>
      <c r="BI1085" s="63"/>
    </row>
    <row r="1086">
      <c r="B1086" s="113"/>
      <c r="C1086" s="113"/>
      <c r="AH1086" s="63"/>
      <c r="AI1086" s="63"/>
      <c r="AJ1086" s="63"/>
      <c r="AK1086" s="63"/>
      <c r="AL1086" s="63"/>
      <c r="AM1086" s="63"/>
      <c r="AN1086" s="63"/>
      <c r="AO1086" s="63"/>
      <c r="AP1086" s="63"/>
      <c r="AQ1086" s="63"/>
      <c r="AR1086" s="63"/>
      <c r="AS1086" s="63"/>
      <c r="AT1086" s="63"/>
      <c r="AU1086" s="63"/>
      <c r="AV1086" s="63"/>
      <c r="AW1086" s="63"/>
      <c r="AX1086" s="63"/>
      <c r="AY1086" s="63"/>
      <c r="AZ1086" s="63"/>
      <c r="BA1086" s="63"/>
      <c r="BB1086" s="63"/>
      <c r="BC1086" s="63"/>
      <c r="BD1086" s="63"/>
      <c r="BE1086" s="63"/>
      <c r="BF1086" s="63"/>
      <c r="BG1086" s="63"/>
      <c r="BH1086" s="63"/>
      <c r="BI1086" s="63"/>
    </row>
    <row r="1087">
      <c r="B1087" s="113"/>
      <c r="C1087" s="113"/>
      <c r="AH1087" s="63"/>
      <c r="AI1087" s="63"/>
      <c r="AJ1087" s="63"/>
      <c r="AK1087" s="63"/>
      <c r="AL1087" s="63"/>
      <c r="AM1087" s="63"/>
      <c r="AN1087" s="63"/>
      <c r="AO1087" s="63"/>
      <c r="AP1087" s="63"/>
      <c r="AQ1087" s="63"/>
      <c r="AR1087" s="63"/>
      <c r="AS1087" s="63"/>
      <c r="AT1087" s="63"/>
      <c r="AU1087" s="63"/>
      <c r="AV1087" s="63"/>
      <c r="AW1087" s="63"/>
      <c r="AX1087" s="63"/>
      <c r="AY1087" s="63"/>
      <c r="AZ1087" s="63"/>
      <c r="BA1087" s="63"/>
      <c r="BB1087" s="63"/>
      <c r="BC1087" s="63"/>
      <c r="BD1087" s="63"/>
      <c r="BE1087" s="63"/>
      <c r="BF1087" s="63"/>
      <c r="BG1087" s="63"/>
      <c r="BH1087" s="63"/>
      <c r="BI1087" s="63"/>
    </row>
    <row r="1088">
      <c r="B1088" s="113"/>
      <c r="C1088" s="113"/>
      <c r="AH1088" s="63"/>
      <c r="AI1088" s="63"/>
      <c r="AJ1088" s="63"/>
      <c r="AK1088" s="63"/>
      <c r="AL1088" s="63"/>
      <c r="AM1088" s="63"/>
      <c r="AN1088" s="63"/>
      <c r="AO1088" s="63"/>
      <c r="AP1088" s="63"/>
      <c r="AQ1088" s="63"/>
      <c r="AR1088" s="63"/>
      <c r="AS1088" s="63"/>
      <c r="AT1088" s="63"/>
      <c r="AU1088" s="63"/>
      <c r="AV1088" s="63"/>
      <c r="AW1088" s="63"/>
      <c r="AX1088" s="63"/>
      <c r="AY1088" s="63"/>
      <c r="AZ1088" s="63"/>
      <c r="BA1088" s="63"/>
      <c r="BB1088" s="63"/>
      <c r="BC1088" s="63"/>
      <c r="BD1088" s="63"/>
      <c r="BE1088" s="63"/>
      <c r="BF1088" s="63"/>
      <c r="BG1088" s="63"/>
      <c r="BH1088" s="63"/>
      <c r="BI1088" s="63"/>
    </row>
    <row r="1089">
      <c r="B1089" s="113"/>
      <c r="C1089" s="113"/>
      <c r="AH1089" s="63"/>
      <c r="AI1089" s="63"/>
      <c r="AJ1089" s="63"/>
      <c r="AK1089" s="63"/>
      <c r="AL1089" s="63"/>
      <c r="AM1089" s="63"/>
      <c r="AN1089" s="63"/>
      <c r="AO1089" s="63"/>
      <c r="AP1089" s="63"/>
      <c r="AQ1089" s="63"/>
      <c r="AR1089" s="63"/>
      <c r="AS1089" s="63"/>
      <c r="AT1089" s="63"/>
      <c r="AU1089" s="63"/>
      <c r="AV1089" s="63"/>
      <c r="AW1089" s="63"/>
      <c r="AX1089" s="63"/>
      <c r="AY1089" s="63"/>
      <c r="AZ1089" s="63"/>
      <c r="BA1089" s="63"/>
      <c r="BB1089" s="63"/>
      <c r="BC1089" s="63"/>
      <c r="BD1089" s="63"/>
      <c r="BE1089" s="63"/>
      <c r="BF1089" s="63"/>
      <c r="BG1089" s="63"/>
      <c r="BH1089" s="63"/>
      <c r="BI1089" s="63"/>
    </row>
    <row r="1090">
      <c r="B1090" s="113"/>
      <c r="C1090" s="113"/>
      <c r="AH1090" s="63"/>
      <c r="AI1090" s="63"/>
      <c r="AJ1090" s="63"/>
      <c r="AK1090" s="63"/>
      <c r="AL1090" s="63"/>
      <c r="AM1090" s="63"/>
      <c r="AN1090" s="63"/>
      <c r="AO1090" s="63"/>
      <c r="AP1090" s="63"/>
      <c r="AQ1090" s="63"/>
      <c r="AR1090" s="63"/>
      <c r="AS1090" s="63"/>
      <c r="AT1090" s="63"/>
      <c r="AU1090" s="63"/>
      <c r="AV1090" s="63"/>
      <c r="AW1090" s="63"/>
      <c r="AX1090" s="63"/>
      <c r="AY1090" s="63"/>
      <c r="AZ1090" s="63"/>
      <c r="BA1090" s="63"/>
      <c r="BB1090" s="63"/>
      <c r="BC1090" s="63"/>
      <c r="BD1090" s="63"/>
      <c r="BE1090" s="63"/>
      <c r="BF1090" s="63"/>
      <c r="BG1090" s="63"/>
      <c r="BH1090" s="63"/>
      <c r="BI1090" s="63"/>
    </row>
    <row r="1091">
      <c r="B1091" s="113"/>
      <c r="C1091" s="113"/>
      <c r="AH1091" s="63"/>
      <c r="AI1091" s="63"/>
      <c r="AJ1091" s="63"/>
      <c r="AK1091" s="63"/>
      <c r="AL1091" s="63"/>
      <c r="AM1091" s="63"/>
      <c r="AN1091" s="63"/>
      <c r="AO1091" s="63"/>
      <c r="AP1091" s="63"/>
      <c r="AQ1091" s="63"/>
      <c r="AR1091" s="63"/>
      <c r="AS1091" s="63"/>
      <c r="AT1091" s="63"/>
      <c r="AU1091" s="63"/>
      <c r="AV1091" s="63"/>
      <c r="AW1091" s="63"/>
      <c r="AX1091" s="63"/>
      <c r="AY1091" s="63"/>
      <c r="AZ1091" s="63"/>
      <c r="BA1091" s="63"/>
      <c r="BB1091" s="63"/>
      <c r="BC1091" s="63"/>
      <c r="BD1091" s="63"/>
      <c r="BE1091" s="63"/>
      <c r="BF1091" s="63"/>
      <c r="BG1091" s="63"/>
      <c r="BH1091" s="63"/>
      <c r="BI1091" s="63"/>
    </row>
    <row r="1092">
      <c r="B1092" s="113"/>
      <c r="C1092" s="113"/>
      <c r="AH1092" s="63"/>
      <c r="AI1092" s="63"/>
      <c r="AJ1092" s="63"/>
      <c r="AK1092" s="63"/>
      <c r="AL1092" s="63"/>
      <c r="AM1092" s="63"/>
      <c r="AN1092" s="63"/>
      <c r="AO1092" s="63"/>
      <c r="AP1092" s="63"/>
      <c r="AQ1092" s="63"/>
      <c r="AR1092" s="63"/>
      <c r="AS1092" s="63"/>
      <c r="AT1092" s="63"/>
      <c r="AU1092" s="63"/>
      <c r="AV1092" s="63"/>
      <c r="AW1092" s="63"/>
      <c r="AX1092" s="63"/>
      <c r="AY1092" s="63"/>
      <c r="AZ1092" s="63"/>
      <c r="BA1092" s="63"/>
      <c r="BB1092" s="63"/>
      <c r="BC1092" s="63"/>
      <c r="BD1092" s="63"/>
      <c r="BE1092" s="63"/>
      <c r="BF1092" s="63"/>
      <c r="BG1092" s="63"/>
      <c r="BH1092" s="63"/>
      <c r="BI1092" s="63"/>
    </row>
    <row r="1093">
      <c r="B1093" s="113"/>
      <c r="C1093" s="113"/>
      <c r="AH1093" s="63"/>
      <c r="AI1093" s="63"/>
      <c r="AJ1093" s="63"/>
      <c r="AK1093" s="63"/>
      <c r="AL1093" s="63"/>
      <c r="AM1093" s="63"/>
      <c r="AN1093" s="63"/>
      <c r="AO1093" s="63"/>
      <c r="AP1093" s="63"/>
      <c r="AQ1093" s="63"/>
      <c r="AR1093" s="63"/>
      <c r="AS1093" s="63"/>
      <c r="AT1093" s="63"/>
      <c r="AU1093" s="63"/>
      <c r="AV1093" s="63"/>
      <c r="AW1093" s="63"/>
      <c r="AX1093" s="63"/>
      <c r="AY1093" s="63"/>
      <c r="AZ1093" s="63"/>
      <c r="BA1093" s="63"/>
      <c r="BB1093" s="63"/>
      <c r="BC1093" s="63"/>
      <c r="BD1093" s="63"/>
      <c r="BE1093" s="63"/>
      <c r="BF1093" s="63"/>
      <c r="BG1093" s="63"/>
      <c r="BH1093" s="63"/>
      <c r="BI1093" s="63"/>
    </row>
    <row r="1094">
      <c r="B1094" s="113"/>
      <c r="C1094" s="113"/>
      <c r="AH1094" s="63"/>
      <c r="AI1094" s="63"/>
      <c r="AJ1094" s="63"/>
      <c r="AK1094" s="63"/>
      <c r="AL1094" s="63"/>
      <c r="AM1094" s="63"/>
      <c r="AN1094" s="63"/>
      <c r="AO1094" s="63"/>
      <c r="AP1094" s="63"/>
      <c r="AQ1094" s="63"/>
      <c r="AR1094" s="63"/>
      <c r="AS1094" s="63"/>
      <c r="AT1094" s="63"/>
      <c r="AU1094" s="63"/>
      <c r="AV1094" s="63"/>
      <c r="AW1094" s="63"/>
      <c r="AX1094" s="63"/>
      <c r="AY1094" s="63"/>
      <c r="AZ1094" s="63"/>
      <c r="BA1094" s="63"/>
      <c r="BB1094" s="63"/>
      <c r="BC1094" s="63"/>
      <c r="BD1094" s="63"/>
      <c r="BE1094" s="63"/>
      <c r="BF1094" s="63"/>
      <c r="BG1094" s="63"/>
      <c r="BH1094" s="63"/>
      <c r="BI1094" s="63"/>
    </row>
    <row r="1095">
      <c r="B1095" s="113"/>
      <c r="C1095" s="113"/>
      <c r="AH1095" s="63"/>
      <c r="AI1095" s="63"/>
      <c r="AJ1095" s="63"/>
      <c r="AK1095" s="63"/>
      <c r="AL1095" s="63"/>
      <c r="AM1095" s="63"/>
      <c r="AN1095" s="63"/>
      <c r="AO1095" s="63"/>
      <c r="AP1095" s="63"/>
      <c r="AQ1095" s="63"/>
      <c r="AR1095" s="63"/>
      <c r="AS1095" s="63"/>
      <c r="AT1095" s="63"/>
      <c r="AU1095" s="63"/>
      <c r="AV1095" s="63"/>
      <c r="AW1095" s="63"/>
      <c r="AX1095" s="63"/>
      <c r="AY1095" s="63"/>
      <c r="AZ1095" s="63"/>
      <c r="BA1095" s="63"/>
      <c r="BB1095" s="63"/>
      <c r="BC1095" s="63"/>
      <c r="BD1095" s="63"/>
      <c r="BE1095" s="63"/>
      <c r="BF1095" s="63"/>
      <c r="BG1095" s="63"/>
      <c r="BH1095" s="63"/>
      <c r="BI1095" s="63"/>
    </row>
    <row r="1096">
      <c r="B1096" s="113"/>
      <c r="C1096" s="113"/>
      <c r="AH1096" s="63"/>
      <c r="AI1096" s="63"/>
      <c r="AJ1096" s="63"/>
      <c r="AK1096" s="63"/>
      <c r="AL1096" s="63"/>
      <c r="AM1096" s="63"/>
      <c r="AN1096" s="63"/>
      <c r="AO1096" s="63"/>
      <c r="AP1096" s="63"/>
      <c r="AQ1096" s="63"/>
      <c r="AR1096" s="63"/>
      <c r="AS1096" s="63"/>
      <c r="AT1096" s="63"/>
      <c r="AU1096" s="63"/>
      <c r="AV1096" s="63"/>
      <c r="AW1096" s="63"/>
      <c r="AX1096" s="63"/>
      <c r="AY1096" s="63"/>
      <c r="AZ1096" s="63"/>
      <c r="BA1096" s="63"/>
      <c r="BB1096" s="63"/>
      <c r="BC1096" s="63"/>
      <c r="BD1096" s="63"/>
      <c r="BE1096" s="63"/>
      <c r="BF1096" s="63"/>
      <c r="BG1096" s="63"/>
      <c r="BH1096" s="63"/>
      <c r="BI1096" s="63"/>
    </row>
    <row r="1097">
      <c r="B1097" s="113"/>
      <c r="C1097" s="113"/>
      <c r="AH1097" s="63"/>
      <c r="AI1097" s="63"/>
      <c r="AJ1097" s="63"/>
      <c r="AK1097" s="63"/>
      <c r="AL1097" s="63"/>
      <c r="AM1097" s="63"/>
      <c r="AN1097" s="63"/>
      <c r="AO1097" s="63"/>
      <c r="AP1097" s="63"/>
      <c r="AQ1097" s="63"/>
      <c r="AR1097" s="63"/>
      <c r="AS1097" s="63"/>
      <c r="AT1097" s="63"/>
      <c r="AU1097" s="63"/>
      <c r="AV1097" s="63"/>
      <c r="AW1097" s="63"/>
      <c r="AX1097" s="63"/>
      <c r="AY1097" s="63"/>
      <c r="AZ1097" s="63"/>
      <c r="BA1097" s="63"/>
      <c r="BB1097" s="63"/>
      <c r="BC1097" s="63"/>
      <c r="BD1097" s="63"/>
      <c r="BE1097" s="63"/>
      <c r="BF1097" s="63"/>
      <c r="BG1097" s="63"/>
      <c r="BH1097" s="63"/>
      <c r="BI1097" s="63"/>
    </row>
    <row r="1098">
      <c r="B1098" s="113"/>
      <c r="C1098" s="113"/>
      <c r="AH1098" s="63"/>
      <c r="AI1098" s="63"/>
      <c r="AJ1098" s="63"/>
      <c r="AK1098" s="63"/>
      <c r="AL1098" s="63"/>
      <c r="AM1098" s="63"/>
      <c r="AN1098" s="63"/>
      <c r="AO1098" s="63"/>
      <c r="AP1098" s="63"/>
      <c r="AQ1098" s="63"/>
      <c r="AR1098" s="63"/>
      <c r="AS1098" s="63"/>
      <c r="AT1098" s="63"/>
      <c r="AU1098" s="63"/>
      <c r="AV1098" s="63"/>
      <c r="AW1098" s="63"/>
      <c r="AX1098" s="63"/>
      <c r="AY1098" s="63"/>
      <c r="AZ1098" s="63"/>
      <c r="BA1098" s="63"/>
      <c r="BB1098" s="63"/>
      <c r="BC1098" s="63"/>
      <c r="BD1098" s="63"/>
      <c r="BE1098" s="63"/>
      <c r="BF1098" s="63"/>
      <c r="BG1098" s="63"/>
      <c r="BH1098" s="63"/>
      <c r="BI1098" s="63"/>
    </row>
    <row r="1099">
      <c r="B1099" s="113"/>
      <c r="C1099" s="113"/>
      <c r="AH1099" s="63"/>
      <c r="AI1099" s="63"/>
      <c r="AJ1099" s="63"/>
      <c r="AK1099" s="63"/>
      <c r="AL1099" s="63"/>
      <c r="AM1099" s="63"/>
      <c r="AN1099" s="63"/>
      <c r="AO1099" s="63"/>
      <c r="AP1099" s="63"/>
      <c r="AQ1099" s="63"/>
      <c r="AR1099" s="63"/>
      <c r="AS1099" s="63"/>
      <c r="AT1099" s="63"/>
      <c r="AU1099" s="63"/>
      <c r="AV1099" s="63"/>
      <c r="AW1099" s="63"/>
      <c r="AX1099" s="63"/>
      <c r="AY1099" s="63"/>
      <c r="AZ1099" s="63"/>
      <c r="BA1099" s="63"/>
      <c r="BB1099" s="63"/>
      <c r="BC1099" s="63"/>
      <c r="BD1099" s="63"/>
      <c r="BE1099" s="63"/>
      <c r="BF1099" s="63"/>
      <c r="BG1099" s="63"/>
      <c r="BH1099" s="63"/>
      <c r="BI1099" s="63"/>
    </row>
    <row r="1100">
      <c r="B1100" s="113"/>
      <c r="C1100" s="113"/>
      <c r="AH1100" s="63"/>
      <c r="AI1100" s="63"/>
      <c r="AJ1100" s="63"/>
      <c r="AK1100" s="63"/>
      <c r="AL1100" s="63"/>
      <c r="AM1100" s="63"/>
      <c r="AN1100" s="63"/>
      <c r="AO1100" s="63"/>
      <c r="AP1100" s="63"/>
      <c r="AQ1100" s="63"/>
      <c r="AR1100" s="63"/>
      <c r="AS1100" s="63"/>
      <c r="AT1100" s="63"/>
      <c r="AU1100" s="63"/>
      <c r="AV1100" s="63"/>
      <c r="AW1100" s="63"/>
      <c r="AX1100" s="63"/>
      <c r="AY1100" s="63"/>
      <c r="AZ1100" s="63"/>
      <c r="BA1100" s="63"/>
      <c r="BB1100" s="63"/>
      <c r="BC1100" s="63"/>
      <c r="BD1100" s="63"/>
      <c r="BE1100" s="63"/>
      <c r="BF1100" s="63"/>
      <c r="BG1100" s="63"/>
      <c r="BH1100" s="63"/>
      <c r="BI1100" s="63"/>
    </row>
    <row r="1101">
      <c r="B1101" s="113"/>
      <c r="C1101" s="113"/>
      <c r="AH1101" s="63"/>
      <c r="AI1101" s="63"/>
      <c r="AJ1101" s="63"/>
      <c r="AK1101" s="63"/>
      <c r="AL1101" s="63"/>
      <c r="AM1101" s="63"/>
      <c r="AN1101" s="63"/>
      <c r="AO1101" s="63"/>
      <c r="AP1101" s="63"/>
      <c r="AQ1101" s="63"/>
      <c r="AR1101" s="63"/>
      <c r="AS1101" s="63"/>
      <c r="AT1101" s="63"/>
      <c r="AU1101" s="63"/>
      <c r="AV1101" s="63"/>
      <c r="AW1101" s="63"/>
      <c r="AX1101" s="63"/>
      <c r="AY1101" s="63"/>
      <c r="AZ1101" s="63"/>
      <c r="BA1101" s="63"/>
      <c r="BB1101" s="63"/>
      <c r="BC1101" s="63"/>
      <c r="BD1101" s="63"/>
      <c r="BE1101" s="63"/>
      <c r="BF1101" s="63"/>
      <c r="BG1101" s="63"/>
      <c r="BH1101" s="63"/>
      <c r="BI1101" s="63"/>
    </row>
    <row r="1102">
      <c r="B1102" s="113"/>
      <c r="C1102" s="113"/>
      <c r="AH1102" s="63"/>
      <c r="AI1102" s="63"/>
      <c r="AJ1102" s="63"/>
      <c r="AK1102" s="63"/>
      <c r="AL1102" s="63"/>
      <c r="AM1102" s="63"/>
      <c r="AN1102" s="63"/>
      <c r="AO1102" s="63"/>
      <c r="AP1102" s="63"/>
      <c r="AQ1102" s="63"/>
      <c r="AR1102" s="63"/>
      <c r="AS1102" s="63"/>
      <c r="AT1102" s="63"/>
      <c r="AU1102" s="63"/>
      <c r="AV1102" s="63"/>
      <c r="AW1102" s="63"/>
      <c r="AX1102" s="63"/>
      <c r="AY1102" s="63"/>
      <c r="AZ1102" s="63"/>
      <c r="BA1102" s="63"/>
      <c r="BB1102" s="63"/>
      <c r="BC1102" s="63"/>
      <c r="BD1102" s="63"/>
      <c r="BE1102" s="63"/>
      <c r="BF1102" s="63"/>
      <c r="BG1102" s="63"/>
      <c r="BH1102" s="63"/>
      <c r="BI1102" s="63"/>
    </row>
    <row r="1103">
      <c r="B1103" s="113"/>
      <c r="C1103" s="113"/>
      <c r="AH1103" s="63"/>
      <c r="AI1103" s="63"/>
      <c r="AJ1103" s="63"/>
      <c r="AK1103" s="63"/>
      <c r="AL1103" s="63"/>
      <c r="AM1103" s="63"/>
      <c r="AN1103" s="63"/>
      <c r="AO1103" s="63"/>
      <c r="AP1103" s="63"/>
      <c r="AQ1103" s="63"/>
      <c r="AR1103" s="63"/>
      <c r="AS1103" s="63"/>
      <c r="AT1103" s="63"/>
      <c r="AU1103" s="63"/>
      <c r="AV1103" s="63"/>
      <c r="AW1103" s="63"/>
      <c r="AX1103" s="63"/>
      <c r="AY1103" s="63"/>
      <c r="AZ1103" s="63"/>
      <c r="BA1103" s="63"/>
      <c r="BB1103" s="63"/>
      <c r="BC1103" s="63"/>
      <c r="BD1103" s="63"/>
      <c r="BE1103" s="63"/>
      <c r="BF1103" s="63"/>
      <c r="BG1103" s="63"/>
      <c r="BH1103" s="63"/>
      <c r="BI1103" s="63"/>
    </row>
    <row r="1104">
      <c r="B1104" s="113"/>
      <c r="C1104" s="113"/>
      <c r="AH1104" s="63"/>
      <c r="AI1104" s="63"/>
      <c r="AJ1104" s="63"/>
      <c r="AK1104" s="63"/>
      <c r="AL1104" s="63"/>
      <c r="AM1104" s="63"/>
      <c r="AN1104" s="63"/>
      <c r="AO1104" s="63"/>
      <c r="AP1104" s="63"/>
      <c r="AQ1104" s="63"/>
      <c r="AR1104" s="63"/>
      <c r="AS1104" s="63"/>
      <c r="AT1104" s="63"/>
      <c r="AU1104" s="63"/>
      <c r="AV1104" s="63"/>
      <c r="AW1104" s="63"/>
      <c r="AX1104" s="63"/>
      <c r="AY1104" s="63"/>
      <c r="AZ1104" s="63"/>
      <c r="BA1104" s="63"/>
      <c r="BB1104" s="63"/>
      <c r="BC1104" s="63"/>
      <c r="BD1104" s="63"/>
      <c r="BE1104" s="63"/>
      <c r="BF1104" s="63"/>
      <c r="BG1104" s="63"/>
      <c r="BH1104" s="63"/>
      <c r="BI1104" s="63"/>
    </row>
    <row r="1105">
      <c r="B1105" s="113"/>
      <c r="C1105" s="113"/>
      <c r="AH1105" s="63"/>
      <c r="AI1105" s="63"/>
      <c r="AJ1105" s="63"/>
      <c r="AK1105" s="63"/>
      <c r="AL1105" s="63"/>
      <c r="AM1105" s="63"/>
      <c r="AN1105" s="63"/>
      <c r="AO1105" s="63"/>
      <c r="AP1105" s="63"/>
      <c r="AQ1105" s="63"/>
      <c r="AR1105" s="63"/>
      <c r="AS1105" s="63"/>
      <c r="AT1105" s="63"/>
      <c r="AU1105" s="63"/>
      <c r="AV1105" s="63"/>
      <c r="AW1105" s="63"/>
      <c r="AX1105" s="63"/>
      <c r="AY1105" s="63"/>
      <c r="AZ1105" s="63"/>
      <c r="BA1105" s="63"/>
      <c r="BB1105" s="63"/>
      <c r="BC1105" s="63"/>
      <c r="BD1105" s="63"/>
      <c r="BE1105" s="63"/>
      <c r="BF1105" s="63"/>
      <c r="BG1105" s="63"/>
      <c r="BH1105" s="63"/>
      <c r="BI1105" s="63"/>
    </row>
    <row r="1106">
      <c r="B1106" s="113"/>
      <c r="C1106" s="113"/>
      <c r="AH1106" s="63"/>
      <c r="AI1106" s="63"/>
      <c r="AJ1106" s="63"/>
      <c r="AK1106" s="63"/>
      <c r="AL1106" s="63"/>
      <c r="AM1106" s="63"/>
      <c r="AN1106" s="63"/>
      <c r="AO1106" s="63"/>
      <c r="AP1106" s="63"/>
      <c r="AQ1106" s="63"/>
      <c r="AR1106" s="63"/>
      <c r="AS1106" s="63"/>
      <c r="AT1106" s="63"/>
      <c r="AU1106" s="63"/>
      <c r="AV1106" s="63"/>
      <c r="AW1106" s="63"/>
      <c r="AX1106" s="63"/>
      <c r="AY1106" s="63"/>
      <c r="AZ1106" s="63"/>
      <c r="BA1106" s="63"/>
      <c r="BB1106" s="63"/>
      <c r="BC1106" s="63"/>
      <c r="BD1106" s="63"/>
      <c r="BE1106" s="63"/>
      <c r="BF1106" s="63"/>
      <c r="BG1106" s="63"/>
      <c r="BH1106" s="63"/>
      <c r="BI1106" s="63"/>
    </row>
    <row r="1107">
      <c r="B1107" s="113"/>
      <c r="C1107" s="113"/>
      <c r="AH1107" s="63"/>
      <c r="AI1107" s="63"/>
      <c r="AJ1107" s="63"/>
      <c r="AK1107" s="63"/>
      <c r="AL1107" s="63"/>
      <c r="AM1107" s="63"/>
      <c r="AN1107" s="63"/>
      <c r="AO1107" s="63"/>
      <c r="AP1107" s="63"/>
      <c r="AQ1107" s="63"/>
      <c r="AR1107" s="63"/>
      <c r="AS1107" s="63"/>
      <c r="AT1107" s="63"/>
      <c r="AU1107" s="63"/>
      <c r="AV1107" s="63"/>
      <c r="AW1107" s="63"/>
      <c r="AX1107" s="63"/>
      <c r="AY1107" s="63"/>
      <c r="AZ1107" s="63"/>
      <c r="BA1107" s="63"/>
      <c r="BB1107" s="63"/>
      <c r="BC1107" s="63"/>
      <c r="BD1107" s="63"/>
      <c r="BE1107" s="63"/>
      <c r="BF1107" s="63"/>
      <c r="BG1107" s="63"/>
      <c r="BH1107" s="63"/>
      <c r="BI1107" s="63"/>
    </row>
    <row r="1108">
      <c r="B1108" s="113"/>
      <c r="C1108" s="113"/>
      <c r="AH1108" s="63"/>
      <c r="AI1108" s="63"/>
      <c r="AJ1108" s="63"/>
      <c r="AK1108" s="63"/>
      <c r="AL1108" s="63"/>
      <c r="AM1108" s="63"/>
      <c r="AN1108" s="63"/>
      <c r="AO1108" s="63"/>
      <c r="AP1108" s="63"/>
      <c r="AQ1108" s="63"/>
      <c r="AR1108" s="63"/>
      <c r="AS1108" s="63"/>
      <c r="AT1108" s="63"/>
      <c r="AU1108" s="63"/>
      <c r="AV1108" s="63"/>
      <c r="AW1108" s="63"/>
      <c r="AX1108" s="63"/>
      <c r="AY1108" s="63"/>
      <c r="AZ1108" s="63"/>
      <c r="BA1108" s="63"/>
      <c r="BB1108" s="63"/>
      <c r="BC1108" s="63"/>
      <c r="BD1108" s="63"/>
      <c r="BE1108" s="63"/>
      <c r="BF1108" s="63"/>
      <c r="BG1108" s="63"/>
      <c r="BH1108" s="63"/>
      <c r="BI1108" s="63"/>
    </row>
  </sheetData>
  <conditionalFormatting sqref="A5:F182">
    <cfRule type="notContainsBlanks" dxfId="0" priority="1">
      <formula>LEN(TRIM(A5))&gt;0</formula>
    </cfRule>
  </conditionalFormatting>
  <conditionalFormatting sqref="N5:N182">
    <cfRule type="cellIs" dxfId="1" priority="2" operator="equal">
      <formula>0</formula>
    </cfRule>
  </conditionalFormatting>
  <dataValidations>
    <dataValidation type="list" allowBlank="1" showErrorMessage="1" sqref="B5:C182 E5:E182">
      <formula1>'Osallistujat ja seuranta'!$C$5:$C$30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0"/>
    <col customWidth="1" min="2" max="2" width="20.63"/>
  </cols>
  <sheetData>
    <row r="1">
      <c r="A1" s="5"/>
      <c r="B1" s="5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>
      <c r="A2" s="5"/>
      <c r="B2" s="114" t="s">
        <v>94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>
      <c r="A3" s="5"/>
      <c r="B3" s="5" t="s">
        <v>95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>
      <c r="A4" s="5"/>
      <c r="B4" s="5" t="s">
        <v>96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>
      <c r="A5" s="5"/>
      <c r="B5" s="5" t="s">
        <v>97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>
      <c r="A6" s="5"/>
      <c r="B6" s="5" t="s">
        <v>98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</row>
    <row r="7">
      <c r="A7" s="5"/>
      <c r="B7" s="5" t="s">
        <v>99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>
      <c r="A8" s="5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>
      <c r="A9" s="5"/>
      <c r="B9" s="5" t="s">
        <v>100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>
      <c r="A10" s="5"/>
      <c r="B10" s="5" t="s">
        <v>101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>
      <c r="A12" s="4"/>
      <c r="B12" s="5" t="s">
        <v>102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>
      <c r="A13" s="4"/>
      <c r="B13" s="5" t="s">
        <v>103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>
      <c r="A14" s="4"/>
      <c r="B14" s="5" t="s">
        <v>104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>
      <c r="A15" s="4"/>
      <c r="B15" s="5" t="s">
        <v>105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>
      <c r="A17" s="5"/>
      <c r="B17" s="115" t="s">
        <v>106</v>
      </c>
      <c r="C17" s="4"/>
      <c r="D17" s="4"/>
      <c r="E17" s="4"/>
      <c r="F17" s="4"/>
      <c r="G17" s="4"/>
      <c r="H17" s="115" t="s">
        <v>107</v>
      </c>
      <c r="I17" s="4"/>
      <c r="J17" s="4"/>
      <c r="K17" s="4"/>
      <c r="L17" s="4"/>
      <c r="M17" s="4"/>
      <c r="N17" s="4"/>
      <c r="O17" s="4"/>
      <c r="P17" s="4"/>
      <c r="Q17" s="4"/>
    </row>
    <row r="18">
      <c r="A18" s="33"/>
      <c r="B18" s="33"/>
      <c r="C18" s="13"/>
      <c r="E18" s="13"/>
      <c r="G18" s="4"/>
      <c r="H18" s="13" t="s">
        <v>108</v>
      </c>
      <c r="I18" s="13" t="s">
        <v>109</v>
      </c>
      <c r="J18" s="13" t="s">
        <v>110</v>
      </c>
      <c r="K18" s="4"/>
      <c r="L18" s="4"/>
      <c r="M18" s="4"/>
      <c r="N18" s="4"/>
      <c r="O18" s="4"/>
      <c r="P18" s="4"/>
      <c r="Q18" s="4"/>
    </row>
    <row r="19">
      <c r="A19" s="116"/>
      <c r="B19" s="116"/>
      <c r="C19" s="23"/>
      <c r="D19" s="23"/>
      <c r="E19" s="23"/>
      <c r="F19" s="23"/>
      <c r="G19" s="4"/>
      <c r="H19" s="117" t="s">
        <v>111</v>
      </c>
      <c r="I19" s="117">
        <v>2700.0</v>
      </c>
      <c r="J19" s="117">
        <v>2650.0</v>
      </c>
      <c r="K19" s="4"/>
      <c r="L19" s="5"/>
      <c r="M19" s="4"/>
      <c r="N19" s="4"/>
      <c r="O19" s="4"/>
      <c r="P19" s="4"/>
      <c r="Q19" s="4"/>
    </row>
    <row r="20">
      <c r="A20" s="40"/>
      <c r="B20" s="40"/>
      <c r="C20" s="39"/>
      <c r="D20" s="40"/>
      <c r="E20" s="39"/>
      <c r="F20" s="40"/>
      <c r="G20" s="4"/>
      <c r="H20" s="117" t="s">
        <v>112</v>
      </c>
      <c r="I20" s="117">
        <v>2600.0</v>
      </c>
      <c r="J20" s="117">
        <v>2550.0</v>
      </c>
      <c r="K20" s="4"/>
      <c r="L20" s="5"/>
      <c r="M20" s="4"/>
      <c r="N20" s="5"/>
      <c r="O20" s="4"/>
      <c r="P20" s="4"/>
      <c r="Q20" s="4"/>
    </row>
    <row r="21">
      <c r="A21" s="40"/>
      <c r="B21" s="40"/>
      <c r="C21" s="39"/>
      <c r="D21" s="40"/>
      <c r="E21" s="39"/>
      <c r="F21" s="40"/>
      <c r="G21" s="4"/>
      <c r="H21" s="117" t="s">
        <v>113</v>
      </c>
      <c r="I21" s="117">
        <v>2500.0</v>
      </c>
      <c r="J21" s="117">
        <v>2450.0</v>
      </c>
      <c r="K21" s="4"/>
      <c r="L21" s="5"/>
      <c r="M21" s="4"/>
      <c r="N21" s="5"/>
      <c r="O21" s="4"/>
      <c r="P21" s="4"/>
      <c r="Q21" s="4"/>
    </row>
    <row r="22">
      <c r="A22" s="40"/>
      <c r="B22" s="40"/>
      <c r="C22" s="39"/>
      <c r="D22" s="40"/>
      <c r="E22" s="39"/>
      <c r="F22" s="40"/>
      <c r="G22" s="4"/>
      <c r="H22" s="117" t="s">
        <v>22</v>
      </c>
      <c r="I22" s="117">
        <v>2400.0</v>
      </c>
      <c r="J22" s="117">
        <v>2350.0</v>
      </c>
      <c r="K22" s="4"/>
      <c r="L22" s="5"/>
      <c r="M22" s="4"/>
      <c r="N22" s="5"/>
      <c r="O22" s="4"/>
      <c r="P22" s="4"/>
      <c r="Q22" s="4"/>
    </row>
    <row r="23">
      <c r="A23" s="40"/>
      <c r="B23" s="40"/>
      <c r="C23" s="39"/>
      <c r="D23" s="40"/>
      <c r="E23" s="39"/>
      <c r="F23" s="40"/>
      <c r="G23" s="4"/>
      <c r="H23" s="117" t="s">
        <v>38</v>
      </c>
      <c r="I23" s="117">
        <v>2300.0</v>
      </c>
      <c r="J23" s="117">
        <v>2250.0</v>
      </c>
      <c r="K23" s="4"/>
      <c r="L23" s="5"/>
      <c r="M23" s="4"/>
      <c r="N23" s="5"/>
      <c r="O23" s="4"/>
      <c r="P23" s="4"/>
      <c r="Q23" s="4"/>
    </row>
    <row r="24">
      <c r="A24" s="40"/>
      <c r="B24" s="40"/>
      <c r="C24" s="39"/>
      <c r="D24" s="40"/>
      <c r="E24" s="39"/>
      <c r="F24" s="40"/>
      <c r="G24" s="4"/>
      <c r="H24" s="117" t="s">
        <v>29</v>
      </c>
      <c r="I24" s="117">
        <v>2200.0</v>
      </c>
      <c r="J24" s="117">
        <v>2150.0</v>
      </c>
      <c r="K24" s="4"/>
      <c r="L24" s="5"/>
      <c r="M24" s="4"/>
      <c r="N24" s="5"/>
      <c r="O24" s="4"/>
      <c r="P24" s="4"/>
      <c r="Q24" s="4"/>
    </row>
    <row r="25">
      <c r="A25" s="40"/>
      <c r="B25" s="118" t="s">
        <v>114</v>
      </c>
      <c r="C25" s="39"/>
      <c r="D25" s="40"/>
      <c r="E25" s="39"/>
      <c r="F25" s="40"/>
      <c r="G25" s="4"/>
      <c r="H25" s="117" t="s">
        <v>115</v>
      </c>
      <c r="I25" s="117">
        <v>2100.0</v>
      </c>
      <c r="J25" s="117">
        <v>2050.0</v>
      </c>
      <c r="K25" s="4"/>
      <c r="L25" s="4"/>
      <c r="M25" s="4"/>
      <c r="N25" s="4"/>
      <c r="O25" s="4"/>
      <c r="P25" s="4"/>
      <c r="Q25" s="4"/>
    </row>
    <row r="26">
      <c r="A26" s="40"/>
      <c r="B26" s="119"/>
      <c r="C26" s="39"/>
      <c r="D26" s="40"/>
      <c r="E26" s="39"/>
      <c r="F26" s="40"/>
      <c r="G26" s="4"/>
      <c r="H26" s="117" t="s">
        <v>41</v>
      </c>
      <c r="I26" s="117">
        <v>2000.0</v>
      </c>
      <c r="J26" s="117">
        <v>1950.0</v>
      </c>
      <c r="K26" s="4"/>
      <c r="L26" s="4"/>
      <c r="M26" s="4"/>
      <c r="N26" s="4"/>
      <c r="O26" s="4"/>
      <c r="P26" s="4"/>
      <c r="Q26" s="4"/>
    </row>
    <row r="27">
      <c r="A27" s="40"/>
      <c r="B27" s="40"/>
      <c r="C27" s="39"/>
      <c r="D27" s="40"/>
      <c r="E27" s="39"/>
      <c r="F27" s="40"/>
      <c r="G27" s="4"/>
      <c r="H27" s="117" t="s">
        <v>36</v>
      </c>
      <c r="I27" s="117">
        <v>1900.0</v>
      </c>
      <c r="J27" s="117">
        <v>1850.0</v>
      </c>
      <c r="K27" s="4"/>
      <c r="L27" s="4"/>
      <c r="M27" s="4"/>
      <c r="N27" s="4"/>
      <c r="O27" s="4"/>
      <c r="P27" s="4"/>
      <c r="Q27" s="4"/>
    </row>
    <row r="28">
      <c r="A28" s="40"/>
      <c r="B28" s="40"/>
      <c r="C28" s="39"/>
      <c r="D28" s="40"/>
      <c r="E28" s="39"/>
      <c r="F28" s="40"/>
      <c r="G28" s="4"/>
      <c r="H28" s="117" t="s">
        <v>20</v>
      </c>
      <c r="I28" s="117">
        <v>1800.0</v>
      </c>
      <c r="J28" s="117">
        <v>1750.0</v>
      </c>
      <c r="K28" s="4"/>
      <c r="L28" s="4"/>
      <c r="M28" s="4"/>
      <c r="N28" s="4"/>
      <c r="O28" s="4"/>
      <c r="P28" s="4"/>
      <c r="Q28" s="4"/>
    </row>
    <row r="29">
      <c r="A29" s="40"/>
      <c r="B29" s="40"/>
      <c r="C29" s="39"/>
      <c r="D29" s="40"/>
      <c r="E29" s="39"/>
      <c r="F29" s="40"/>
      <c r="G29" s="4"/>
      <c r="H29" s="117" t="s">
        <v>116</v>
      </c>
      <c r="I29" s="117">
        <v>1700.0</v>
      </c>
      <c r="J29" s="117">
        <v>1650.0</v>
      </c>
      <c r="K29" s="4"/>
      <c r="L29" s="4"/>
      <c r="M29" s="4"/>
      <c r="N29" s="4"/>
      <c r="O29" s="4"/>
      <c r="P29" s="4"/>
      <c r="Q29" s="4"/>
    </row>
    <row r="30">
      <c r="A30" s="40"/>
      <c r="B30" s="40"/>
      <c r="C30" s="39"/>
      <c r="D30" s="40"/>
      <c r="E30" s="39"/>
      <c r="F30" s="40"/>
      <c r="G30" s="4"/>
      <c r="H30" s="117" t="s">
        <v>31</v>
      </c>
      <c r="I30" s="117">
        <v>1600.0</v>
      </c>
      <c r="J30" s="117">
        <v>1550.0</v>
      </c>
      <c r="K30" s="4"/>
      <c r="L30" s="4"/>
      <c r="M30" s="4"/>
      <c r="N30" s="4"/>
      <c r="O30" s="4"/>
      <c r="P30" s="4"/>
      <c r="Q30" s="4"/>
    </row>
    <row r="31">
      <c r="A31" s="115"/>
      <c r="B31" s="115"/>
      <c r="C31" s="4"/>
      <c r="D31" s="4"/>
      <c r="E31" s="4"/>
      <c r="F31" s="4"/>
      <c r="G31" s="4"/>
      <c r="H31" s="117" t="s">
        <v>24</v>
      </c>
      <c r="I31" s="117">
        <v>1500.0</v>
      </c>
      <c r="J31" s="117">
        <v>1450.0</v>
      </c>
      <c r="K31" s="4"/>
      <c r="L31" s="4"/>
      <c r="M31" s="4"/>
      <c r="N31" s="4"/>
      <c r="O31" s="4"/>
      <c r="P31" s="4"/>
      <c r="Q31" s="4"/>
    </row>
    <row r="32">
      <c r="A32" s="4"/>
      <c r="B32" s="4"/>
      <c r="C32" s="4"/>
      <c r="D32" s="4"/>
      <c r="E32" s="4"/>
      <c r="F32" s="4"/>
      <c r="G32" s="4"/>
      <c r="H32" s="117" t="s">
        <v>27</v>
      </c>
      <c r="I32" s="117">
        <v>1400.0</v>
      </c>
      <c r="J32" s="117">
        <v>1350.0</v>
      </c>
      <c r="K32" s="4"/>
      <c r="L32" s="4"/>
      <c r="M32" s="4"/>
      <c r="N32" s="4"/>
      <c r="O32" s="4"/>
      <c r="P32" s="4"/>
      <c r="Q32" s="4"/>
    </row>
    <row r="33">
      <c r="A33" s="5"/>
      <c r="B33" s="5"/>
      <c r="C33" s="4"/>
      <c r="D33" s="4"/>
      <c r="E33" s="4"/>
      <c r="F33" s="4"/>
      <c r="G33" s="4"/>
      <c r="H33" s="117" t="s">
        <v>117</v>
      </c>
      <c r="I33" s="117">
        <v>1300.0</v>
      </c>
      <c r="J33" s="117">
        <v>1250.0</v>
      </c>
      <c r="K33" s="4"/>
      <c r="L33" s="4"/>
      <c r="M33" s="4"/>
      <c r="N33" s="4"/>
      <c r="O33" s="4"/>
      <c r="P33" s="4"/>
      <c r="Q33" s="4"/>
    </row>
    <row r="34">
      <c r="A34" s="5"/>
      <c r="B34" s="5"/>
      <c r="C34" s="4"/>
      <c r="D34" s="4"/>
      <c r="E34" s="4"/>
      <c r="F34" s="4"/>
      <c r="G34" s="4"/>
      <c r="H34" s="117" t="s">
        <v>33</v>
      </c>
      <c r="I34" s="117">
        <v>1200.0</v>
      </c>
      <c r="J34" s="117">
        <v>1150.0</v>
      </c>
      <c r="K34" s="4"/>
      <c r="L34" s="4"/>
      <c r="M34" s="4"/>
      <c r="N34" s="4"/>
      <c r="O34" s="4"/>
      <c r="P34" s="4"/>
      <c r="Q34" s="4"/>
    </row>
    <row r="35">
      <c r="A35" s="4"/>
      <c r="B35" s="4"/>
      <c r="C35" s="4"/>
      <c r="D35" s="4"/>
      <c r="E35" s="4"/>
      <c r="F35" s="4"/>
      <c r="G35" s="4"/>
      <c r="H35" s="117" t="s">
        <v>18</v>
      </c>
      <c r="I35" s="117">
        <v>1100.0</v>
      </c>
      <c r="J35" s="117">
        <v>1050.0</v>
      </c>
      <c r="K35" s="4"/>
      <c r="L35" s="4"/>
      <c r="M35" s="4"/>
      <c r="N35" s="4"/>
      <c r="O35" s="4"/>
      <c r="P35" s="4"/>
      <c r="Q35" s="4"/>
    </row>
    <row r="36">
      <c r="A36" s="4"/>
      <c r="B36" s="4"/>
      <c r="C36" s="4"/>
      <c r="D36" s="4"/>
      <c r="E36" s="4"/>
      <c r="F36" s="4"/>
      <c r="G36" s="4"/>
      <c r="H36" s="117" t="s">
        <v>43</v>
      </c>
      <c r="I36" s="117">
        <v>1000.0</v>
      </c>
      <c r="J36" s="117">
        <v>950.0</v>
      </c>
      <c r="K36" s="4"/>
      <c r="L36" s="4"/>
      <c r="M36" s="4"/>
      <c r="N36" s="4"/>
      <c r="O36" s="4"/>
      <c r="P36" s="4"/>
      <c r="Q36" s="4"/>
    </row>
    <row r="37">
      <c r="A37" s="4"/>
      <c r="B37" s="4"/>
      <c r="C37" s="4"/>
      <c r="D37" s="4"/>
      <c r="E37" s="4"/>
      <c r="F37" s="4"/>
      <c r="G37" s="4"/>
      <c r="H37" s="117" t="s">
        <v>118</v>
      </c>
      <c r="I37" s="117">
        <v>900.0</v>
      </c>
      <c r="J37" s="117">
        <v>850.0</v>
      </c>
      <c r="K37" s="4"/>
      <c r="L37" s="4"/>
      <c r="M37" s="4"/>
      <c r="N37" s="4"/>
      <c r="O37" s="4"/>
      <c r="P37" s="4"/>
      <c r="Q37" s="4"/>
    </row>
    <row r="38">
      <c r="A38" s="4"/>
      <c r="B38" s="4"/>
      <c r="C38" s="4"/>
      <c r="D38" s="4"/>
      <c r="E38" s="4"/>
      <c r="F38" s="4"/>
      <c r="G38" s="4"/>
      <c r="H38" s="117" t="s">
        <v>51</v>
      </c>
      <c r="I38" s="117">
        <v>800.0</v>
      </c>
      <c r="J38" s="117">
        <v>750.0</v>
      </c>
      <c r="K38" s="4"/>
      <c r="L38" s="4"/>
      <c r="M38" s="4"/>
      <c r="N38" s="4"/>
      <c r="O38" s="4"/>
      <c r="P38" s="4"/>
      <c r="Q38" s="4"/>
    </row>
    <row r="39">
      <c r="A39" s="4"/>
      <c r="B39" s="4"/>
      <c r="C39" s="4"/>
      <c r="D39" s="4"/>
      <c r="E39" s="4"/>
      <c r="F39" s="4"/>
      <c r="G39" s="4"/>
      <c r="H39" s="117" t="s">
        <v>49</v>
      </c>
      <c r="I39" s="117">
        <v>700.0</v>
      </c>
      <c r="J39" s="117">
        <v>650.0</v>
      </c>
      <c r="K39" s="4"/>
      <c r="L39" s="4"/>
      <c r="M39" s="4"/>
      <c r="N39" s="4"/>
      <c r="O39" s="4"/>
      <c r="P39" s="4"/>
      <c r="Q39" s="4"/>
    </row>
    <row r="40">
      <c r="A40" s="4"/>
      <c r="B40" s="4"/>
      <c r="C40" s="4"/>
      <c r="D40" s="4"/>
      <c r="E40" s="4"/>
      <c r="F40" s="4"/>
      <c r="G40" s="4"/>
      <c r="H40" s="117" t="s">
        <v>119</v>
      </c>
      <c r="I40" s="117">
        <v>600.0</v>
      </c>
      <c r="J40" s="117">
        <v>550.0</v>
      </c>
      <c r="K40" s="4"/>
      <c r="L40" s="4"/>
      <c r="M40" s="4"/>
      <c r="N40" s="4"/>
      <c r="O40" s="4"/>
      <c r="P40" s="4"/>
      <c r="Q40" s="4"/>
    </row>
    <row r="41">
      <c r="A41" s="4"/>
      <c r="B41" s="4"/>
      <c r="C41" s="4"/>
      <c r="D41" s="4"/>
      <c r="E41" s="4"/>
      <c r="F41" s="4"/>
      <c r="G41" s="4"/>
      <c r="H41" s="117" t="s">
        <v>120</v>
      </c>
      <c r="I41" s="117">
        <v>500.0</v>
      </c>
      <c r="J41" s="117">
        <v>450.0</v>
      </c>
      <c r="K41" s="4"/>
      <c r="L41" s="4"/>
      <c r="M41" s="4"/>
      <c r="N41" s="4"/>
      <c r="O41" s="4"/>
      <c r="P41" s="4"/>
      <c r="Q41" s="4"/>
    </row>
    <row r="42">
      <c r="A42" s="4"/>
      <c r="B42" s="4"/>
      <c r="C42" s="4"/>
      <c r="D42" s="4"/>
      <c r="E42" s="4"/>
      <c r="F42" s="4"/>
      <c r="G42" s="4"/>
      <c r="H42" s="117" t="s">
        <v>121</v>
      </c>
      <c r="I42" s="117">
        <v>400.0</v>
      </c>
      <c r="J42" s="117">
        <v>350.0</v>
      </c>
      <c r="K42" s="4"/>
      <c r="L42" s="4"/>
      <c r="M42" s="4"/>
      <c r="N42" s="4"/>
      <c r="O42" s="4"/>
      <c r="P42" s="4"/>
      <c r="Q42" s="4"/>
    </row>
    <row r="43">
      <c r="A43" s="4"/>
      <c r="B43" s="4"/>
      <c r="C43" s="4"/>
      <c r="D43" s="4"/>
      <c r="E43" s="4"/>
      <c r="F43" s="4"/>
      <c r="G43" s="4"/>
      <c r="H43" s="117" t="s">
        <v>122</v>
      </c>
      <c r="I43" s="117">
        <v>300.0</v>
      </c>
      <c r="J43" s="117">
        <v>250.0</v>
      </c>
      <c r="K43" s="4"/>
      <c r="L43" s="4"/>
      <c r="M43" s="4"/>
      <c r="N43" s="4"/>
      <c r="O43" s="4"/>
      <c r="P43" s="4"/>
      <c r="Q43" s="4"/>
    </row>
    <row r="44">
      <c r="A44" s="4"/>
      <c r="B44" s="4"/>
      <c r="C44" s="4"/>
      <c r="D44" s="4"/>
      <c r="E44" s="4"/>
      <c r="F44" s="4"/>
      <c r="G44" s="4"/>
      <c r="H44" s="117" t="s">
        <v>123</v>
      </c>
      <c r="I44" s="117">
        <v>200.0</v>
      </c>
      <c r="J44" s="117">
        <v>150.0</v>
      </c>
      <c r="K44" s="4"/>
      <c r="L44" s="4"/>
      <c r="M44" s="4"/>
      <c r="N44" s="4"/>
      <c r="O44" s="4"/>
      <c r="P44" s="4"/>
      <c r="Q44" s="4"/>
    </row>
    <row r="45">
      <c r="A45" s="4"/>
      <c r="B45" s="4"/>
      <c r="C45" s="4"/>
      <c r="D45" s="4"/>
      <c r="E45" s="4"/>
      <c r="F45" s="4"/>
      <c r="G45" s="4"/>
      <c r="H45" s="117" t="s">
        <v>124</v>
      </c>
      <c r="I45" s="117">
        <v>100.0</v>
      </c>
      <c r="J45" s="117">
        <v>50.0</v>
      </c>
      <c r="K45" s="4"/>
      <c r="L45" s="4"/>
      <c r="M45" s="4"/>
      <c r="N45" s="4"/>
      <c r="O45" s="4"/>
      <c r="P45" s="4"/>
      <c r="Q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</row>
    <row r="53">
      <c r="A53" s="4"/>
      <c r="B53" s="120" t="s">
        <v>125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  <row r="54">
      <c r="A54" s="4"/>
      <c r="B54" s="121">
        <v>2.0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</row>
    <row r="100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</row>
    <row r="100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</row>
    <row r="1004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</row>
    <row r="100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</row>
    <row r="1006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</row>
    <row r="1007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</row>
  </sheetData>
  <mergeCells count="2">
    <mergeCell ref="C18:D18"/>
    <mergeCell ref="E18:F18"/>
  </mergeCells>
  <hyperlinks>
    <hyperlink r:id="rId1" ref="B25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38"/>
    <col customWidth="1" min="5" max="5" width="33.38"/>
    <col customWidth="1" min="8" max="8" width="8.75"/>
  </cols>
  <sheetData>
    <row r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122"/>
      <c r="M1" s="122"/>
      <c r="N1" s="122"/>
      <c r="O1" s="122"/>
      <c r="P1" s="122"/>
      <c r="Q1" s="122"/>
    </row>
    <row r="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122"/>
      <c r="M2" s="122"/>
      <c r="N2" s="122"/>
      <c r="O2" s="122"/>
      <c r="P2" s="122"/>
      <c r="Q2" s="122"/>
    </row>
    <row r="3">
      <c r="A3" s="4"/>
      <c r="B3" s="4"/>
      <c r="C3" s="4"/>
      <c r="D3" s="4"/>
      <c r="E3" s="4"/>
      <c r="F3" s="123" t="s">
        <v>126</v>
      </c>
      <c r="G3" s="4"/>
      <c r="H3" s="4"/>
      <c r="I3" s="4"/>
      <c r="J3" s="4"/>
      <c r="K3" s="124" t="s">
        <v>127</v>
      </c>
      <c r="L3" s="122"/>
      <c r="M3" s="125" t="s">
        <v>128</v>
      </c>
      <c r="N3" s="122"/>
      <c r="O3" s="122"/>
      <c r="P3" s="122"/>
      <c r="Q3" s="122"/>
    </row>
    <row r="4">
      <c r="A4" s="4"/>
      <c r="B4" s="4"/>
      <c r="C4" s="4"/>
      <c r="D4" s="4"/>
      <c r="E4" s="4"/>
      <c r="F4" s="126" t="s">
        <v>21</v>
      </c>
      <c r="G4" s="4"/>
      <c r="H4" s="4"/>
      <c r="I4" s="4"/>
      <c r="J4" s="4"/>
      <c r="K4" s="127" t="str">
        <f>M4- today() &amp; " päivää"</f>
        <v>−87 päivää</v>
      </c>
      <c r="L4" s="122"/>
      <c r="M4" s="128">
        <v>45704.0</v>
      </c>
      <c r="N4" s="122"/>
      <c r="O4" s="122"/>
      <c r="P4" s="122"/>
      <c r="Q4" s="122"/>
    </row>
    <row r="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122"/>
      <c r="M5" s="122"/>
      <c r="N5" s="122"/>
      <c r="O5" s="122"/>
      <c r="P5" s="122"/>
      <c r="Q5" s="122"/>
    </row>
    <row r="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122"/>
      <c r="M6" s="122"/>
      <c r="N6" s="122"/>
      <c r="O6" s="122"/>
      <c r="P6" s="122"/>
      <c r="Q6" s="122"/>
    </row>
    <row r="7">
      <c r="A7" s="4"/>
      <c r="B7" s="4"/>
      <c r="C7" s="4"/>
      <c r="D7" s="4"/>
      <c r="E7" s="4"/>
      <c r="F7" s="129" t="s">
        <v>129</v>
      </c>
      <c r="G7" s="4"/>
      <c r="H7" s="4"/>
      <c r="I7" s="4"/>
      <c r="J7" s="4"/>
      <c r="K7" s="4"/>
      <c r="L7" s="122"/>
      <c r="M7" s="122"/>
      <c r="N7" s="122"/>
      <c r="O7" s="122"/>
      <c r="P7" s="122"/>
      <c r="Q7" s="122"/>
    </row>
    <row r="8">
      <c r="A8" s="4"/>
      <c r="B8" s="4"/>
      <c r="C8" s="4"/>
      <c r="D8" s="4"/>
      <c r="E8" s="4"/>
      <c r="F8" s="5"/>
      <c r="G8" s="4"/>
      <c r="H8" s="4"/>
      <c r="I8" s="4"/>
      <c r="J8" s="4"/>
      <c r="K8" s="4"/>
      <c r="L8" s="122"/>
      <c r="M8" s="122"/>
      <c r="N8" s="122"/>
      <c r="O8" s="122"/>
      <c r="P8" s="122"/>
      <c r="Q8" s="122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122"/>
      <c r="M9" s="122"/>
      <c r="N9" s="122"/>
      <c r="O9" s="122"/>
      <c r="P9" s="122"/>
      <c r="Q9" s="122"/>
    </row>
    <row r="10">
      <c r="A10" s="4"/>
      <c r="B10" s="4"/>
      <c r="C10" s="4"/>
      <c r="D10" s="4"/>
      <c r="E10" s="4"/>
      <c r="F10" s="4"/>
      <c r="G10" s="4"/>
      <c r="H10" s="4"/>
      <c r="I10" s="130"/>
      <c r="J10" s="4"/>
      <c r="K10" s="4"/>
      <c r="L10" s="122"/>
      <c r="M10" s="122"/>
      <c r="N10" s="122"/>
      <c r="O10" s="122"/>
      <c r="P10" s="122"/>
      <c r="Q10" s="122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122"/>
      <c r="M11" s="122"/>
      <c r="N11" s="122"/>
      <c r="O11" s="122"/>
      <c r="P11" s="122"/>
      <c r="Q11" s="122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122"/>
      <c r="M12" s="122"/>
      <c r="N12" s="122"/>
      <c r="O12" s="122"/>
      <c r="P12" s="122"/>
      <c r="Q12" s="122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122"/>
      <c r="M13" s="122"/>
      <c r="N13" s="122"/>
      <c r="O13" s="122"/>
      <c r="P13" s="122"/>
      <c r="Q13" s="122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122"/>
      <c r="M14" s="122"/>
      <c r="N14" s="122"/>
      <c r="O14" s="122"/>
      <c r="P14" s="122"/>
      <c r="Q14" s="122"/>
    </row>
    <row r="15">
      <c r="A15" s="4"/>
      <c r="B15" s="4"/>
      <c r="C15" s="4"/>
      <c r="D15" s="4"/>
      <c r="E15" s="4"/>
      <c r="F15" s="131" t="s">
        <v>130</v>
      </c>
      <c r="G15" s="132"/>
      <c r="H15" s="4"/>
      <c r="I15" s="4"/>
      <c r="J15" s="4"/>
      <c r="K15" s="4"/>
      <c r="L15" s="122"/>
      <c r="M15" s="122"/>
      <c r="N15" s="122"/>
      <c r="O15" s="122"/>
      <c r="P15" s="122"/>
      <c r="Q15" s="122"/>
    </row>
    <row r="16">
      <c r="A16" s="4"/>
      <c r="B16" s="4"/>
      <c r="C16" s="4"/>
      <c r="D16" s="4"/>
      <c r="E16" s="4"/>
      <c r="F16" s="133" t="str">
        <f t="array" ref="F16">iferror(index('Osallistujat ja seuranta'!$C$5:$C$30,match("1.",'Osallistujat ja seuranta'!$Q$5:$Q$30,0),0),"")</f>
        <v>Olli</v>
      </c>
      <c r="G16" s="133" t="str">
        <f t="array" ref="G16">iferror(index('Osallistujat ja seuranta'!$I$5:$I$30,match("1.",'Osallistujat ja seuranta'!$Q$5:$Q$30,0),0),"")</f>
        <v>4 dan (2384)</v>
      </c>
      <c r="H16" s="4"/>
      <c r="I16" s="4"/>
      <c r="J16" s="4"/>
      <c r="K16" s="4"/>
      <c r="L16" s="122"/>
      <c r="M16" s="122"/>
      <c r="N16" s="122"/>
      <c r="O16" s="122"/>
      <c r="P16" s="122"/>
      <c r="Q16" s="122"/>
    </row>
    <row r="17">
      <c r="A17" s="4"/>
      <c r="B17" s="4"/>
      <c r="C17" s="4"/>
      <c r="D17" s="4"/>
      <c r="E17" s="4"/>
      <c r="F17" s="133" t="str">
        <f t="array" ref="F17">iferror(index('Osallistujat ja seuranta'!$C$5:$C$30,match("2.",'Osallistujat ja seuranta'!$Q$5:$Q$30,0),0),"")</f>
        <v>Timo</v>
      </c>
      <c r="G17" s="133" t="str">
        <f t="array" ref="G17">iferror(index('Osallistujat ja seuranta'!$I$5:$I$30,match("2.",'Osallistujat ja seuranta'!$Q$5:$Q$30,0),0),"")</f>
        <v>3 dan (2336)</v>
      </c>
      <c r="H17" s="4"/>
      <c r="I17" s="4"/>
      <c r="J17" s="4"/>
      <c r="K17" s="4"/>
      <c r="L17" s="122"/>
      <c r="M17" s="122"/>
      <c r="N17" s="122"/>
      <c r="O17" s="122"/>
      <c r="P17" s="122"/>
      <c r="Q17" s="122"/>
    </row>
    <row r="18">
      <c r="A18" s="4"/>
      <c r="B18" s="4"/>
      <c r="C18" s="4"/>
      <c r="D18" s="4"/>
      <c r="E18" s="4"/>
      <c r="F18" s="133" t="str">
        <f t="array" ref="F18">iferror(index('Osallistujat ja seuranta'!$C$5:$C$30,match("3.",'Osallistujat ja seuranta'!$Q$5:$Q$30,0),0),"")</f>
        <v>Oiva</v>
      </c>
      <c r="G18" s="133" t="str">
        <f t="array" ref="G18">iferror(index('Osallistujat ja seuranta'!$I$5:$I$30,match("3.",'Osallistujat ja seuranta'!$Q$5:$Q$30,0),0),"")</f>
        <v>3 dan (2316)</v>
      </c>
      <c r="H18" s="4"/>
      <c r="I18" s="4"/>
      <c r="J18" s="4"/>
      <c r="K18" s="4"/>
      <c r="L18" s="122"/>
      <c r="M18" s="122"/>
      <c r="N18" s="122"/>
      <c r="O18" s="122"/>
      <c r="P18" s="122"/>
      <c r="Q18" s="122"/>
    </row>
    <row r="19">
      <c r="A19" s="4"/>
      <c r="B19" s="4"/>
      <c r="C19" s="4"/>
      <c r="D19" s="4"/>
      <c r="E19" s="4"/>
      <c r="F19" s="134" t="s">
        <v>131</v>
      </c>
      <c r="G19" s="4"/>
      <c r="H19" s="4"/>
      <c r="I19" s="4"/>
      <c r="J19" s="4"/>
      <c r="K19" s="4"/>
      <c r="L19" s="122"/>
      <c r="M19" s="122"/>
      <c r="N19" s="122"/>
      <c r="O19" s="122"/>
      <c r="P19" s="122"/>
      <c r="Q19" s="122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122"/>
      <c r="M20" s="122"/>
      <c r="N20" s="122"/>
      <c r="O20" s="122"/>
      <c r="P20" s="122"/>
      <c r="Q20" s="122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122"/>
      <c r="M21" s="122"/>
      <c r="N21" s="122"/>
      <c r="O21" s="122"/>
      <c r="P21" s="122"/>
      <c r="Q21" s="122"/>
    </row>
    <row r="22">
      <c r="A22" s="4"/>
      <c r="B22" s="4"/>
      <c r="C22" s="4"/>
      <c r="D22" s="4"/>
      <c r="E22" s="4"/>
      <c r="F22" s="135" t="s">
        <v>132</v>
      </c>
      <c r="G22" s="4"/>
      <c r="H22" s="4"/>
      <c r="I22" s="4"/>
      <c r="J22" s="4"/>
      <c r="K22" s="4"/>
      <c r="L22" s="122"/>
      <c r="M22" s="122"/>
      <c r="N22" s="122"/>
      <c r="O22" s="122"/>
      <c r="P22" s="122"/>
      <c r="Q22" s="122"/>
    </row>
    <row r="23">
      <c r="A23" s="4"/>
      <c r="B23" s="4"/>
      <c r="C23" s="4"/>
      <c r="D23" s="4"/>
      <c r="E23" s="4"/>
      <c r="F23" s="136" t="s">
        <v>23</v>
      </c>
      <c r="G23" s="4"/>
      <c r="H23" s="4"/>
      <c r="I23" s="4"/>
      <c r="J23" s="4"/>
      <c r="K23" s="4"/>
      <c r="L23" s="122"/>
      <c r="M23" s="122"/>
      <c r="N23" s="122"/>
      <c r="O23" s="122"/>
      <c r="P23" s="122"/>
      <c r="Q23" s="122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122"/>
      <c r="M24" s="122"/>
      <c r="N24" s="122"/>
      <c r="O24" s="122"/>
      <c r="P24" s="122"/>
      <c r="Q24" s="122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122"/>
      <c r="M25" s="122"/>
      <c r="N25" s="122"/>
      <c r="O25" s="122"/>
      <c r="P25" s="122"/>
      <c r="Q25" s="122"/>
    </row>
    <row r="26">
      <c r="A26" s="4"/>
      <c r="B26" s="4"/>
      <c r="C26" s="4"/>
      <c r="D26" s="4"/>
      <c r="E26" s="4"/>
      <c r="F26" s="129" t="s">
        <v>133</v>
      </c>
      <c r="G26" s="4"/>
      <c r="H26" s="4"/>
      <c r="I26" s="4"/>
      <c r="J26" s="4"/>
      <c r="K26" s="4"/>
      <c r="L26" s="122"/>
      <c r="M26" s="122"/>
      <c r="N26" s="122"/>
      <c r="O26" s="122"/>
      <c r="P26" s="122"/>
      <c r="Q26" s="122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122"/>
      <c r="M27" s="122"/>
      <c r="N27" s="122"/>
      <c r="O27" s="122"/>
      <c r="P27" s="122"/>
      <c r="Q27" s="122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122"/>
      <c r="M28" s="122"/>
      <c r="N28" s="122"/>
      <c r="O28" s="122"/>
      <c r="P28" s="122"/>
      <c r="Q28" s="122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122"/>
      <c r="M29" s="122"/>
      <c r="N29" s="122"/>
      <c r="O29" s="122"/>
      <c r="P29" s="122"/>
      <c r="Q29" s="122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122"/>
      <c r="M30" s="122"/>
      <c r="N30" s="122"/>
      <c r="O30" s="122"/>
      <c r="P30" s="122"/>
      <c r="Q30" s="122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122"/>
      <c r="M31" s="122"/>
      <c r="N31" s="122"/>
      <c r="O31" s="122"/>
      <c r="P31" s="122"/>
      <c r="Q31" s="122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122"/>
      <c r="M32" s="122"/>
      <c r="N32" s="122"/>
      <c r="O32" s="122"/>
      <c r="P32" s="122"/>
      <c r="Q32" s="122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122"/>
      <c r="M33" s="122"/>
      <c r="N33" s="122"/>
      <c r="O33" s="122"/>
      <c r="P33" s="122"/>
      <c r="Q33" s="122"/>
    </row>
    <row r="34">
      <c r="A34" s="4"/>
      <c r="B34" s="4"/>
      <c r="C34" s="4"/>
      <c r="D34" s="4"/>
      <c r="E34" s="4"/>
      <c r="F34" s="131" t="s">
        <v>130</v>
      </c>
      <c r="G34" s="132"/>
      <c r="H34" s="137" t="s">
        <v>134</v>
      </c>
      <c r="I34" s="4"/>
      <c r="J34" s="4"/>
      <c r="K34" s="4"/>
      <c r="L34" s="122"/>
      <c r="M34" s="122"/>
      <c r="N34" s="122"/>
      <c r="O34" s="122"/>
      <c r="P34" s="122"/>
      <c r="Q34" s="122"/>
    </row>
    <row r="35">
      <c r="A35" s="4"/>
      <c r="B35" s="4"/>
      <c r="C35" s="4"/>
      <c r="D35" s="4"/>
      <c r="E35" s="4"/>
      <c r="F35" s="133" t="str">
        <f t="array" ref="F35">iferror(index('Osallistujat ja seuranta'!$C$5:$C$30,match("1.",'Osallistujat ja seuranta'!$O$5:$O$30,0),0),"")</f>
        <v>Jussa</v>
      </c>
      <c r="G35" s="133" t="str">
        <f t="array" ref="G35">iferror(index('Osallistujat ja seuranta'!$I$5:$I$30,match("1.",'Osallistujat ja seuranta'!$O$5:$O$30,0),0),"")</f>
        <v>4 kyu (1704)</v>
      </c>
      <c r="H35" s="138" t="str">
        <f t="array" ref="H35">iferror("+" &amp; round(index('Osallistujat ja seuranta'!$M$5:$M$30,match("1.",'Osallistujat ja seuranta'!$O$5:$O$30,0),0),0),"")</f>
        <v>+231</v>
      </c>
      <c r="I35" s="4"/>
      <c r="J35" s="4"/>
      <c r="K35" s="4"/>
      <c r="L35" s="122"/>
      <c r="M35" s="122"/>
      <c r="N35" s="122"/>
      <c r="O35" s="122"/>
      <c r="P35" s="122"/>
      <c r="Q35" s="122"/>
    </row>
    <row r="36">
      <c r="A36" s="4"/>
      <c r="B36" s="4"/>
      <c r="C36" s="4"/>
      <c r="D36" s="4"/>
      <c r="E36" s="4"/>
      <c r="F36" s="133" t="str">
        <f t="array" ref="F36">iferror(index('Osallistujat ja seuranta'!$C$5:$C$30,match("2.",'Osallistujat ja seuranta'!$O$5:$O$30,0),0),"")</f>
        <v>Peitsa</v>
      </c>
      <c r="G36" s="133" t="str">
        <f t="array" ref="G36">iferror(index('Osallistujat ja seuranta'!$I$5:$I$30,match("2.",'Osallistujat ja seuranta'!$O$5:$O$30,0),0),"")</f>
        <v>4 kyu (1672)</v>
      </c>
      <c r="H36" s="138" t="str">
        <f t="array" ref="H36">iferror("+" &amp; round(index('Osallistujat ja seuranta'!$M$5:$M$30,match("2.",'Osallistujat ja seuranta'!$O$5:$O$30,0),0),0),"")</f>
        <v>+183</v>
      </c>
      <c r="I36" s="4"/>
      <c r="J36" s="4"/>
      <c r="K36" s="4"/>
      <c r="L36" s="122"/>
      <c r="M36" s="122"/>
      <c r="N36" s="122"/>
      <c r="O36" s="122"/>
      <c r="P36" s="122"/>
      <c r="Q36" s="122"/>
    </row>
    <row r="37">
      <c r="A37" s="4"/>
      <c r="B37" s="4"/>
      <c r="C37" s="4"/>
      <c r="D37" s="4"/>
      <c r="E37" s="4"/>
      <c r="F37" s="133" t="str">
        <f t="array" ref="F37">iferror(index('Osallistujat ja seuranta'!$C$5:$C$30,match("3.",'Osallistujat ja seuranta'!$O$5:$O$30,0),0),"")</f>
        <v>Aleksi</v>
      </c>
      <c r="G37" s="133" t="str">
        <f t="array" ref="G37">iferror(index('Osallistujat ja seuranta'!$I$5:$I$30,match("3.",'Osallistujat ja seuranta'!$O$5:$O$30,0),0),"")</f>
        <v>2 kyu (1882)</v>
      </c>
      <c r="H37" s="138" t="str">
        <f t="array" ref="H37">iferror("+" &amp; round(index('Osallistujat ja seuranta'!$M$5:$M$30,match("3.",'Osallistujat ja seuranta'!$O$5:$O$30,0),0),0),"")</f>
        <v>+157</v>
      </c>
      <c r="I37" s="4"/>
      <c r="J37" s="4"/>
      <c r="K37" s="4"/>
      <c r="L37" s="122"/>
      <c r="M37" s="122"/>
      <c r="N37" s="122"/>
      <c r="O37" s="122"/>
      <c r="P37" s="122"/>
      <c r="Q37" s="122"/>
    </row>
    <row r="38">
      <c r="A38" s="4"/>
      <c r="B38" s="4"/>
      <c r="C38" s="4"/>
      <c r="D38" s="4"/>
      <c r="E38" s="4"/>
      <c r="F38" s="134" t="s">
        <v>131</v>
      </c>
      <c r="G38" s="4"/>
      <c r="H38" s="4"/>
      <c r="I38" s="4"/>
      <c r="J38" s="4"/>
      <c r="K38" s="4"/>
      <c r="L38" s="122"/>
      <c r="M38" s="122"/>
      <c r="N38" s="122"/>
      <c r="O38" s="122"/>
      <c r="P38" s="122"/>
      <c r="Q38" s="122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122"/>
      <c r="M39" s="122"/>
      <c r="N39" s="122"/>
      <c r="O39" s="122"/>
      <c r="P39" s="122"/>
      <c r="Q39" s="122"/>
    </row>
    <row r="40">
      <c r="A40" s="4"/>
      <c r="B40" s="4"/>
      <c r="C40" s="4"/>
      <c r="D40" s="4"/>
      <c r="E40" s="4"/>
      <c r="F40" s="139" t="s">
        <v>135</v>
      </c>
      <c r="G40" s="4"/>
      <c r="H40" s="4"/>
      <c r="I40" s="4"/>
      <c r="J40" s="4"/>
      <c r="K40" s="4"/>
      <c r="L40" s="122"/>
      <c r="M40" s="122"/>
      <c r="N40" s="122"/>
      <c r="O40" s="122"/>
      <c r="P40" s="122"/>
      <c r="Q40" s="122"/>
    </row>
    <row r="41">
      <c r="A41" s="4"/>
      <c r="B41" s="4"/>
      <c r="C41" s="4"/>
      <c r="D41" s="4"/>
      <c r="E41" s="4"/>
      <c r="F41" s="140" t="s">
        <v>21</v>
      </c>
      <c r="G41" s="4"/>
      <c r="H41" s="4"/>
      <c r="I41" s="4"/>
      <c r="J41" s="4"/>
      <c r="K41" s="4"/>
      <c r="L41" s="122"/>
      <c r="M41" s="122"/>
      <c r="N41" s="122"/>
      <c r="O41" s="122"/>
      <c r="P41" s="122"/>
      <c r="Q41" s="122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122"/>
      <c r="M42" s="122"/>
      <c r="N42" s="122"/>
      <c r="O42" s="122"/>
      <c r="P42" s="122"/>
      <c r="Q42" s="122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122"/>
      <c r="M43" s="122"/>
      <c r="N43" s="122"/>
      <c r="O43" s="122"/>
      <c r="P43" s="122"/>
      <c r="Q43" s="122"/>
    </row>
    <row r="44">
      <c r="A44" s="4"/>
      <c r="B44" s="4"/>
      <c r="C44" s="4"/>
      <c r="D44" s="4"/>
      <c r="E44" s="4"/>
      <c r="F44" s="129" t="s">
        <v>136</v>
      </c>
      <c r="G44" s="4"/>
      <c r="H44" s="4"/>
      <c r="I44" s="4"/>
      <c r="J44" s="4"/>
      <c r="K44" s="4"/>
      <c r="L44" s="122"/>
      <c r="M44" s="122"/>
      <c r="N44" s="122"/>
      <c r="O44" s="122"/>
      <c r="P44" s="122"/>
      <c r="Q44" s="122"/>
    </row>
    <row r="45">
      <c r="A45" s="4"/>
      <c r="B45" s="4"/>
      <c r="C45" s="4"/>
      <c r="D45" s="4"/>
      <c r="E45" s="4"/>
      <c r="F45" s="5"/>
      <c r="G45" s="4"/>
      <c r="H45" s="4"/>
      <c r="I45" s="4"/>
      <c r="J45" s="4"/>
      <c r="K45" s="4"/>
      <c r="L45" s="122"/>
      <c r="M45" s="122"/>
      <c r="N45" s="122"/>
      <c r="O45" s="122"/>
      <c r="P45" s="122"/>
      <c r="Q45" s="122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122"/>
      <c r="M46" s="122"/>
      <c r="N46" s="122"/>
      <c r="O46" s="122"/>
      <c r="P46" s="122"/>
      <c r="Q46" s="122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122"/>
      <c r="M47" s="122"/>
      <c r="N47" s="122"/>
      <c r="O47" s="122"/>
      <c r="P47" s="122"/>
      <c r="Q47" s="122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122"/>
      <c r="M48" s="122"/>
      <c r="N48" s="122"/>
      <c r="O48" s="122"/>
      <c r="P48" s="122"/>
      <c r="Q48" s="122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122"/>
      <c r="M49" s="122"/>
      <c r="N49" s="122"/>
      <c r="O49" s="122"/>
      <c r="P49" s="122"/>
      <c r="Q49" s="122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122"/>
      <c r="M50" s="122"/>
      <c r="N50" s="122"/>
      <c r="O50" s="122"/>
      <c r="P50" s="122"/>
      <c r="Q50" s="122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122"/>
      <c r="M51" s="122"/>
      <c r="N51" s="122"/>
      <c r="O51" s="122"/>
      <c r="P51" s="122"/>
      <c r="Q51" s="122"/>
    </row>
    <row r="52">
      <c r="A52" s="4"/>
      <c r="B52" s="4"/>
      <c r="C52" s="4"/>
      <c r="D52" s="4"/>
      <c r="E52" s="4"/>
      <c r="F52" s="131" t="s">
        <v>130</v>
      </c>
      <c r="G52" s="132"/>
      <c r="H52" s="137" t="s">
        <v>6</v>
      </c>
      <c r="I52" s="4"/>
      <c r="J52" s="4"/>
      <c r="K52" s="4"/>
      <c r="L52" s="122"/>
      <c r="M52" s="122"/>
      <c r="N52" s="122"/>
      <c r="O52" s="122"/>
      <c r="P52" s="122"/>
      <c r="Q52" s="122"/>
    </row>
    <row r="53">
      <c r="A53" s="4"/>
      <c r="B53" s="4"/>
      <c r="C53" s="4"/>
      <c r="D53" s="4"/>
      <c r="E53" s="4"/>
      <c r="F53" s="133" t="str">
        <f t="array" ref="F53">iferror(index('Osallistujat ja seuranta'!$C$5:$C$30,match("1.",'Osallistujat ja seuranta'!$P$5:$P$30,0),0),"")</f>
        <v>Olli</v>
      </c>
      <c r="G53" s="133" t="str">
        <f t="array" ref="G53">iferror(index('Osallistujat ja seuranta'!$I$5:$I$30,match("1.",'Osallistujat ja seuranta'!$P$5:$P$30,0),0),"")</f>
        <v>4 dan (2384)</v>
      </c>
      <c r="H53" s="138">
        <f t="array" ref="H53">iferror(round(index('Osallistujat ja seuranta'!$G$5:$G$30,match("1.",'Osallistujat ja seuranta'!$P$5:$P$30,0),0),0),"")</f>
        <v>36</v>
      </c>
      <c r="I53" s="4"/>
      <c r="J53" s="4"/>
      <c r="K53" s="4"/>
      <c r="L53" s="122"/>
      <c r="M53" s="122"/>
      <c r="N53" s="122"/>
      <c r="O53" s="122"/>
      <c r="P53" s="122"/>
      <c r="Q53" s="122"/>
    </row>
    <row r="54">
      <c r="A54" s="4"/>
      <c r="B54" s="4"/>
      <c r="C54" s="4"/>
      <c r="D54" s="4"/>
      <c r="E54" s="4"/>
      <c r="F54" s="133" t="str">
        <f t="array" ref="F54">iferror(index('Osallistujat ja seuranta'!$C$5:$C$30,match("2.",'Osallistujat ja seuranta'!$P$5:$P$30,0),0),"")</f>
        <v>Peitsa</v>
      </c>
      <c r="G54" s="133" t="str">
        <f t="array" ref="G54">iferror(index('Osallistujat ja seuranta'!$I$5:$I$30,match("2.",'Osallistujat ja seuranta'!$P$5:$P$30,0),0),"")</f>
        <v>4 kyu (1672)</v>
      </c>
      <c r="H54" s="138">
        <f t="array" ref="H54">iferror(round(index('Osallistujat ja seuranta'!$G$5:$G$30,match("2.",'Osallistujat ja seuranta'!$P$5:$P$30,0),0),0),"")</f>
        <v>18</v>
      </c>
      <c r="I54" s="4"/>
      <c r="J54" s="4"/>
      <c r="K54" s="4"/>
      <c r="L54" s="122"/>
      <c r="M54" s="122"/>
      <c r="N54" s="122"/>
      <c r="O54" s="122"/>
      <c r="P54" s="122"/>
      <c r="Q54" s="122"/>
    </row>
    <row r="55">
      <c r="A55" s="4"/>
      <c r="B55" s="4"/>
      <c r="C55" s="4"/>
      <c r="D55" s="4"/>
      <c r="E55" s="4"/>
      <c r="F55" s="133" t="str">
        <f t="array" ref="F55">iferror(index('Osallistujat ja seuranta'!$C$5:$C$30,match("3.",'Osallistujat ja seuranta'!$P$5:$P$30,0),0),"")</f>
        <v>Aleksi</v>
      </c>
      <c r="G55" s="133" t="str">
        <f t="array" ref="G55">iferror(index('Osallistujat ja seuranta'!$I$5:$I$30,match("3.",'Osallistujat ja seuranta'!$P$5:$P$30,0),0),"")</f>
        <v>2 kyu (1882)</v>
      </c>
      <c r="H55" s="138">
        <f t="array" ref="H55">iferror(round(index('Osallistujat ja seuranta'!$G$5:$G$30,match("3.",'Osallistujat ja seuranta'!$P$5:$P$30,0),0),0),"")</f>
        <v>17</v>
      </c>
      <c r="I55" s="4"/>
      <c r="J55" s="4"/>
      <c r="K55" s="4"/>
      <c r="L55" s="122"/>
      <c r="M55" s="122"/>
      <c r="N55" s="122"/>
      <c r="O55" s="122"/>
      <c r="P55" s="122"/>
      <c r="Q55" s="122"/>
    </row>
    <row r="56">
      <c r="A56" s="4"/>
      <c r="B56" s="4"/>
      <c r="C56" s="4"/>
      <c r="D56" s="4"/>
      <c r="E56" s="4"/>
      <c r="F56" s="134" t="s">
        <v>131</v>
      </c>
      <c r="G56" s="4"/>
      <c r="H56" s="4"/>
      <c r="I56" s="4"/>
      <c r="J56" s="4"/>
      <c r="K56" s="4"/>
      <c r="L56" s="122"/>
      <c r="M56" s="122"/>
      <c r="N56" s="122"/>
      <c r="O56" s="122"/>
      <c r="P56" s="122"/>
      <c r="Q56" s="122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122"/>
      <c r="M57" s="122"/>
      <c r="N57" s="122"/>
      <c r="O57" s="122"/>
      <c r="P57" s="122"/>
      <c r="Q57" s="122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122"/>
      <c r="M58" s="122"/>
      <c r="N58" s="122"/>
      <c r="O58" s="122"/>
      <c r="P58" s="122"/>
      <c r="Q58" s="122"/>
    </row>
    <row r="59">
      <c r="A59" s="4"/>
      <c r="B59" s="4"/>
      <c r="C59" s="4"/>
      <c r="D59" s="4"/>
      <c r="E59" s="4"/>
      <c r="F59" s="141" t="s">
        <v>137</v>
      </c>
      <c r="G59" s="4"/>
      <c r="H59" s="4"/>
      <c r="I59" s="4"/>
      <c r="J59" s="4"/>
      <c r="K59" s="4"/>
      <c r="L59" s="122"/>
      <c r="M59" s="122"/>
      <c r="N59" s="122"/>
      <c r="O59" s="122"/>
      <c r="P59" s="122"/>
      <c r="Q59" s="122"/>
    </row>
    <row r="60">
      <c r="A60" s="4"/>
      <c r="B60" s="4"/>
      <c r="C60" s="4"/>
      <c r="D60" s="4"/>
      <c r="E60" s="4"/>
      <c r="F60" s="142" t="s">
        <v>138</v>
      </c>
      <c r="G60" s="4"/>
      <c r="H60" s="4"/>
      <c r="I60" s="4"/>
      <c r="J60" s="4"/>
      <c r="K60" s="4"/>
      <c r="L60" s="122"/>
      <c r="M60" s="122"/>
      <c r="N60" s="122"/>
      <c r="O60" s="122"/>
      <c r="P60" s="122"/>
      <c r="Q60" s="122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122"/>
      <c r="M61" s="122"/>
      <c r="N61" s="122"/>
      <c r="O61" s="122"/>
      <c r="P61" s="122"/>
      <c r="Q61" s="122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122"/>
      <c r="M62" s="122"/>
      <c r="N62" s="122"/>
      <c r="O62" s="122"/>
      <c r="P62" s="122"/>
      <c r="Q62" s="122"/>
    </row>
    <row r="63">
      <c r="A63" s="4"/>
      <c r="B63" s="4"/>
      <c r="C63" s="4"/>
      <c r="D63" s="4"/>
      <c r="E63" s="4"/>
      <c r="F63" s="129" t="s">
        <v>139</v>
      </c>
      <c r="G63" s="4"/>
      <c r="H63" s="4"/>
      <c r="I63" s="4"/>
      <c r="J63" s="4"/>
      <c r="K63" s="4"/>
      <c r="L63" s="122"/>
      <c r="M63" s="122"/>
      <c r="N63" s="122"/>
      <c r="O63" s="122"/>
      <c r="P63" s="122"/>
      <c r="Q63" s="122"/>
    </row>
    <row r="64">
      <c r="A64" s="4"/>
      <c r="B64" s="4"/>
      <c r="C64" s="4"/>
      <c r="D64" s="4"/>
      <c r="E64" s="4"/>
      <c r="F64" s="5" t="s">
        <v>140</v>
      </c>
      <c r="G64" s="4"/>
      <c r="H64" s="4"/>
      <c r="I64" s="4"/>
      <c r="J64" s="4"/>
      <c r="K64" s="4"/>
      <c r="L64" s="122"/>
      <c r="M64" s="122"/>
      <c r="N64" s="122"/>
      <c r="O64" s="122"/>
      <c r="P64" s="122"/>
      <c r="Q64" s="122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122"/>
      <c r="M65" s="122"/>
      <c r="N65" s="122"/>
      <c r="O65" s="122"/>
      <c r="P65" s="122"/>
      <c r="Q65" s="122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122"/>
      <c r="M66" s="122"/>
      <c r="N66" s="122"/>
      <c r="O66" s="122"/>
      <c r="P66" s="122"/>
      <c r="Q66" s="122"/>
    </row>
    <row r="67">
      <c r="A67" s="4"/>
      <c r="B67" s="4"/>
      <c r="C67" s="4"/>
      <c r="D67" s="4"/>
      <c r="E67" s="4"/>
      <c r="F67" s="131" t="s">
        <v>130</v>
      </c>
      <c r="G67" s="132"/>
      <c r="H67" s="143" t="s">
        <v>141</v>
      </c>
      <c r="I67" s="144"/>
      <c r="J67" s="145" t="s">
        <v>142</v>
      </c>
      <c r="K67" s="144"/>
      <c r="L67" s="122"/>
      <c r="M67" s="122"/>
      <c r="N67" s="122"/>
      <c r="O67" s="122"/>
      <c r="P67" s="122"/>
      <c r="Q67" s="122"/>
    </row>
    <row r="68">
      <c r="A68" s="4"/>
      <c r="B68" s="4"/>
      <c r="C68" s="4"/>
      <c r="D68" s="4"/>
      <c r="E68" s="4"/>
      <c r="F68" s="5" t="s">
        <v>30</v>
      </c>
      <c r="G68" s="4"/>
      <c r="H68" s="5">
        <v>7.0</v>
      </c>
      <c r="I68" s="4"/>
      <c r="J68" s="5" t="s">
        <v>143</v>
      </c>
      <c r="K68" s="4"/>
      <c r="L68" s="122"/>
      <c r="M68" s="122"/>
      <c r="N68" s="122"/>
      <c r="O68" s="122"/>
      <c r="P68" s="122"/>
      <c r="Q68" s="122"/>
    </row>
    <row r="69">
      <c r="A69" s="4"/>
      <c r="B69" s="4"/>
      <c r="C69" s="4"/>
      <c r="D69" s="4"/>
      <c r="E69" s="4"/>
      <c r="F69" s="5" t="s">
        <v>23</v>
      </c>
      <c r="G69" s="4"/>
      <c r="H69" s="5">
        <v>20.0</v>
      </c>
      <c r="I69" s="4"/>
      <c r="J69" s="5" t="s">
        <v>144</v>
      </c>
      <c r="K69" s="4"/>
      <c r="L69" s="122"/>
      <c r="M69" s="122"/>
      <c r="N69" s="122"/>
      <c r="O69" s="122"/>
      <c r="P69" s="122"/>
      <c r="Q69" s="122"/>
    </row>
    <row r="70">
      <c r="A70" s="4"/>
      <c r="B70" s="4"/>
      <c r="C70" s="4"/>
      <c r="D70" s="4"/>
      <c r="E70" s="4"/>
      <c r="F70" s="5" t="s">
        <v>21</v>
      </c>
      <c r="G70" s="4"/>
      <c r="H70" s="5">
        <v>23.0</v>
      </c>
      <c r="I70" s="4"/>
      <c r="J70" s="5" t="s">
        <v>145</v>
      </c>
      <c r="K70" s="4"/>
      <c r="L70" s="122"/>
      <c r="M70" s="122"/>
      <c r="N70" s="122"/>
      <c r="O70" s="122"/>
      <c r="P70" s="122"/>
      <c r="Q70" s="122"/>
    </row>
    <row r="71">
      <c r="A71" s="4"/>
      <c r="B71" s="4"/>
      <c r="C71" s="4"/>
      <c r="D71" s="4"/>
      <c r="E71" s="4"/>
      <c r="F71" s="5" t="s">
        <v>32</v>
      </c>
      <c r="G71" s="4"/>
      <c r="H71" s="5">
        <v>23.0</v>
      </c>
      <c r="I71" s="4"/>
      <c r="J71" s="5" t="s">
        <v>146</v>
      </c>
      <c r="K71" s="4"/>
      <c r="L71" s="122"/>
      <c r="M71" s="122"/>
      <c r="N71" s="122"/>
      <c r="O71" s="122"/>
      <c r="P71" s="122"/>
      <c r="Q71" s="122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122"/>
      <c r="M72" s="122"/>
      <c r="N72" s="122"/>
      <c r="O72" s="122"/>
      <c r="P72" s="122"/>
      <c r="Q72" s="122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122"/>
      <c r="M73" s="122"/>
      <c r="N73" s="122"/>
      <c r="O73" s="122"/>
      <c r="P73" s="122"/>
      <c r="Q73" s="122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122"/>
      <c r="M74" s="122"/>
      <c r="N74" s="122"/>
      <c r="O74" s="122"/>
      <c r="P74" s="122"/>
      <c r="Q74" s="122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122"/>
      <c r="M75" s="122"/>
      <c r="N75" s="122"/>
      <c r="O75" s="122"/>
      <c r="P75" s="122"/>
      <c r="Q75" s="122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122"/>
      <c r="M76" s="122"/>
      <c r="N76" s="122"/>
      <c r="O76" s="122"/>
      <c r="P76" s="122"/>
      <c r="Q76" s="122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122"/>
      <c r="M77" s="122"/>
      <c r="N77" s="122"/>
      <c r="O77" s="122"/>
      <c r="P77" s="122"/>
      <c r="Q77" s="122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122"/>
      <c r="M78" s="122"/>
      <c r="N78" s="122"/>
      <c r="O78" s="122"/>
      <c r="P78" s="122"/>
      <c r="Q78" s="122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122"/>
      <c r="M79" s="122"/>
      <c r="N79" s="122"/>
      <c r="O79" s="122"/>
      <c r="P79" s="122"/>
      <c r="Q79" s="122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122"/>
      <c r="M80" s="122"/>
      <c r="N80" s="122"/>
      <c r="O80" s="122"/>
      <c r="P80" s="122"/>
      <c r="Q80" s="122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122"/>
      <c r="M81" s="122"/>
      <c r="N81" s="122"/>
      <c r="O81" s="122"/>
      <c r="P81" s="122"/>
      <c r="Q81" s="122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122"/>
      <c r="M82" s="122"/>
      <c r="N82" s="122"/>
      <c r="O82" s="122"/>
      <c r="P82" s="122"/>
      <c r="Q82" s="122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122"/>
      <c r="M83" s="122"/>
      <c r="N83" s="122"/>
      <c r="O83" s="122"/>
      <c r="P83" s="122"/>
      <c r="Q83" s="122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122"/>
      <c r="M84" s="122"/>
      <c r="N84" s="122"/>
      <c r="O84" s="122"/>
      <c r="P84" s="122"/>
      <c r="Q84" s="122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122"/>
      <c r="M85" s="122"/>
      <c r="N85" s="122"/>
      <c r="O85" s="122"/>
      <c r="P85" s="122"/>
      <c r="Q85" s="122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122"/>
      <c r="M86" s="122"/>
      <c r="N86" s="122"/>
      <c r="O86" s="122"/>
      <c r="P86" s="122"/>
      <c r="Q86" s="122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122"/>
      <c r="M87" s="122"/>
      <c r="N87" s="122"/>
      <c r="O87" s="122"/>
      <c r="P87" s="122"/>
      <c r="Q87" s="122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122"/>
      <c r="M88" s="122"/>
      <c r="N88" s="122"/>
      <c r="O88" s="122"/>
      <c r="P88" s="122"/>
      <c r="Q88" s="122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122"/>
      <c r="M89" s="122"/>
      <c r="N89" s="122"/>
      <c r="O89" s="122"/>
      <c r="P89" s="122"/>
      <c r="Q89" s="122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122"/>
      <c r="M90" s="122"/>
      <c r="N90" s="122"/>
      <c r="O90" s="122"/>
      <c r="P90" s="122"/>
      <c r="Q90" s="122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122"/>
      <c r="M91" s="122"/>
      <c r="N91" s="122"/>
      <c r="O91" s="122"/>
      <c r="P91" s="122"/>
      <c r="Q91" s="122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122"/>
      <c r="M92" s="122"/>
      <c r="N92" s="122"/>
      <c r="O92" s="122"/>
      <c r="P92" s="122"/>
      <c r="Q92" s="122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122"/>
      <c r="M93" s="122"/>
      <c r="N93" s="122"/>
      <c r="O93" s="122"/>
      <c r="P93" s="122"/>
      <c r="Q93" s="122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122"/>
      <c r="M94" s="122"/>
      <c r="N94" s="122"/>
      <c r="O94" s="122"/>
      <c r="P94" s="122"/>
      <c r="Q94" s="122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122"/>
      <c r="M95" s="122"/>
      <c r="N95" s="122"/>
      <c r="O95" s="122"/>
      <c r="P95" s="122"/>
      <c r="Q95" s="122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122"/>
      <c r="M96" s="122"/>
      <c r="N96" s="122"/>
      <c r="O96" s="122"/>
      <c r="P96" s="122"/>
      <c r="Q96" s="122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122"/>
      <c r="M97" s="122"/>
      <c r="N97" s="122"/>
      <c r="O97" s="122"/>
      <c r="P97" s="122"/>
      <c r="Q97" s="122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122"/>
      <c r="M98" s="122"/>
      <c r="N98" s="122"/>
      <c r="O98" s="122"/>
      <c r="P98" s="122"/>
      <c r="Q98" s="122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122"/>
      <c r="M99" s="122"/>
      <c r="N99" s="122"/>
      <c r="O99" s="122"/>
      <c r="P99" s="122"/>
      <c r="Q99" s="122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122"/>
      <c r="M100" s="122"/>
      <c r="N100" s="122"/>
      <c r="O100" s="122"/>
      <c r="P100" s="122"/>
      <c r="Q100" s="122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122"/>
      <c r="M101" s="122"/>
      <c r="N101" s="122"/>
      <c r="O101" s="122"/>
      <c r="P101" s="122"/>
      <c r="Q101" s="122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122"/>
      <c r="M102" s="122"/>
      <c r="N102" s="122"/>
      <c r="O102" s="122"/>
      <c r="P102" s="122"/>
      <c r="Q102" s="122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122"/>
      <c r="M103" s="122"/>
      <c r="N103" s="122"/>
      <c r="O103" s="122"/>
      <c r="P103" s="122"/>
      <c r="Q103" s="122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122"/>
      <c r="M104" s="122"/>
      <c r="N104" s="122"/>
      <c r="O104" s="122"/>
      <c r="P104" s="122"/>
      <c r="Q104" s="122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122"/>
      <c r="M105" s="122"/>
      <c r="N105" s="122"/>
      <c r="O105" s="122"/>
      <c r="P105" s="122"/>
      <c r="Q105" s="122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122"/>
      <c r="M106" s="122"/>
      <c r="N106" s="122"/>
      <c r="O106" s="122"/>
      <c r="P106" s="122"/>
      <c r="Q106" s="122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122"/>
      <c r="M107" s="122"/>
      <c r="N107" s="122"/>
      <c r="O107" s="122"/>
      <c r="P107" s="122"/>
      <c r="Q107" s="122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122"/>
      <c r="M108" s="122"/>
      <c r="N108" s="122"/>
      <c r="O108" s="122"/>
      <c r="P108" s="122"/>
      <c r="Q108" s="122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122"/>
      <c r="M109" s="122"/>
      <c r="N109" s="122"/>
      <c r="O109" s="122"/>
      <c r="P109" s="122"/>
      <c r="Q109" s="122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122"/>
      <c r="M110" s="122"/>
      <c r="N110" s="122"/>
      <c r="O110" s="122"/>
      <c r="P110" s="122"/>
      <c r="Q110" s="122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122"/>
      <c r="M111" s="122"/>
      <c r="N111" s="122"/>
      <c r="O111" s="122"/>
      <c r="P111" s="122"/>
      <c r="Q111" s="122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122"/>
      <c r="M112" s="122"/>
      <c r="N112" s="122"/>
      <c r="O112" s="122"/>
      <c r="P112" s="122"/>
      <c r="Q112" s="122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122"/>
      <c r="M113" s="122"/>
      <c r="N113" s="122"/>
      <c r="O113" s="122"/>
      <c r="P113" s="122"/>
      <c r="Q113" s="122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122"/>
      <c r="M114" s="122"/>
      <c r="N114" s="122"/>
      <c r="O114" s="122"/>
      <c r="P114" s="122"/>
      <c r="Q114" s="122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122"/>
      <c r="M115" s="122"/>
      <c r="N115" s="122"/>
      <c r="O115" s="122"/>
      <c r="P115" s="122"/>
      <c r="Q115" s="122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122"/>
      <c r="M116" s="122"/>
      <c r="N116" s="122"/>
      <c r="O116" s="122"/>
      <c r="P116" s="122"/>
      <c r="Q116" s="122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122"/>
      <c r="M117" s="122"/>
      <c r="N117" s="122"/>
      <c r="O117" s="122"/>
      <c r="P117" s="122"/>
      <c r="Q117" s="122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122"/>
      <c r="M118" s="122"/>
      <c r="N118" s="122"/>
      <c r="O118" s="122"/>
      <c r="P118" s="122"/>
      <c r="Q118" s="122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122"/>
      <c r="M119" s="122"/>
      <c r="N119" s="122"/>
      <c r="O119" s="122"/>
      <c r="P119" s="122"/>
      <c r="Q119" s="122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122"/>
      <c r="M120" s="122"/>
      <c r="N120" s="122"/>
      <c r="O120" s="122"/>
      <c r="P120" s="122"/>
      <c r="Q120" s="122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122"/>
      <c r="M121" s="122"/>
      <c r="N121" s="122"/>
      <c r="O121" s="122"/>
      <c r="P121" s="122"/>
      <c r="Q121" s="122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122"/>
      <c r="M122" s="122"/>
      <c r="N122" s="122"/>
      <c r="O122" s="122"/>
      <c r="P122" s="122"/>
      <c r="Q122" s="122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122"/>
      <c r="M123" s="122"/>
      <c r="N123" s="122"/>
      <c r="O123" s="122"/>
      <c r="P123" s="122"/>
      <c r="Q123" s="122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122"/>
      <c r="M124" s="122"/>
      <c r="N124" s="122"/>
      <c r="O124" s="122"/>
      <c r="P124" s="122"/>
      <c r="Q124" s="122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122"/>
      <c r="M125" s="122"/>
      <c r="N125" s="122"/>
      <c r="O125" s="122"/>
      <c r="P125" s="122"/>
      <c r="Q125" s="122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122"/>
      <c r="M126" s="122"/>
      <c r="N126" s="122"/>
      <c r="O126" s="122"/>
      <c r="P126" s="122"/>
      <c r="Q126" s="122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122"/>
      <c r="M127" s="122"/>
      <c r="N127" s="122"/>
      <c r="O127" s="122"/>
      <c r="P127" s="122"/>
      <c r="Q127" s="122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122"/>
      <c r="M128" s="122"/>
      <c r="N128" s="122"/>
      <c r="O128" s="122"/>
      <c r="P128" s="122"/>
      <c r="Q128" s="122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122"/>
      <c r="M129" s="122"/>
      <c r="N129" s="122"/>
      <c r="O129" s="122"/>
      <c r="P129" s="122"/>
      <c r="Q129" s="122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122"/>
      <c r="M130" s="122"/>
      <c r="N130" s="122"/>
      <c r="O130" s="122"/>
      <c r="P130" s="122"/>
      <c r="Q130" s="122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122"/>
      <c r="M131" s="122"/>
      <c r="N131" s="122"/>
      <c r="O131" s="122"/>
      <c r="P131" s="122"/>
      <c r="Q131" s="122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122"/>
      <c r="M132" s="122"/>
      <c r="N132" s="122"/>
      <c r="O132" s="122"/>
      <c r="P132" s="122"/>
      <c r="Q132" s="122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122"/>
      <c r="M133" s="122"/>
      <c r="N133" s="122"/>
      <c r="O133" s="122"/>
      <c r="P133" s="122"/>
      <c r="Q133" s="122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122"/>
      <c r="M134" s="122"/>
      <c r="N134" s="122"/>
      <c r="O134" s="122"/>
      <c r="P134" s="122"/>
      <c r="Q134" s="122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122"/>
      <c r="M135" s="122"/>
      <c r="N135" s="122"/>
      <c r="O135" s="122"/>
      <c r="P135" s="122"/>
      <c r="Q135" s="122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122"/>
      <c r="M136" s="122"/>
      <c r="N136" s="122"/>
      <c r="O136" s="122"/>
      <c r="P136" s="122"/>
      <c r="Q136" s="122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122"/>
      <c r="M137" s="122"/>
      <c r="N137" s="122"/>
      <c r="O137" s="122"/>
      <c r="P137" s="122"/>
      <c r="Q137" s="122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122"/>
      <c r="M138" s="122"/>
      <c r="N138" s="122"/>
      <c r="O138" s="122"/>
      <c r="P138" s="122"/>
      <c r="Q138" s="122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122"/>
      <c r="M139" s="122"/>
      <c r="N139" s="122"/>
      <c r="O139" s="122"/>
      <c r="P139" s="122"/>
      <c r="Q139" s="122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122"/>
      <c r="M140" s="122"/>
      <c r="N140" s="122"/>
      <c r="O140" s="122"/>
      <c r="P140" s="122"/>
      <c r="Q140" s="122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122"/>
      <c r="M141" s="122"/>
      <c r="N141" s="122"/>
      <c r="O141" s="122"/>
      <c r="P141" s="122"/>
      <c r="Q141" s="122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122"/>
      <c r="M142" s="122"/>
      <c r="N142" s="122"/>
      <c r="O142" s="122"/>
      <c r="P142" s="122"/>
      <c r="Q142" s="122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122"/>
      <c r="M143" s="122"/>
      <c r="N143" s="122"/>
      <c r="O143" s="122"/>
      <c r="P143" s="122"/>
      <c r="Q143" s="122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122"/>
      <c r="M144" s="122"/>
      <c r="N144" s="122"/>
      <c r="O144" s="122"/>
      <c r="P144" s="122"/>
      <c r="Q144" s="122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122"/>
      <c r="M145" s="122"/>
      <c r="N145" s="122"/>
      <c r="O145" s="122"/>
      <c r="P145" s="122"/>
      <c r="Q145" s="122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122"/>
      <c r="M146" s="122"/>
      <c r="N146" s="122"/>
      <c r="O146" s="122"/>
      <c r="P146" s="122"/>
      <c r="Q146" s="122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122"/>
      <c r="M147" s="122"/>
      <c r="N147" s="122"/>
      <c r="O147" s="122"/>
      <c r="P147" s="122"/>
      <c r="Q147" s="122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122"/>
      <c r="M148" s="122"/>
      <c r="N148" s="122"/>
      <c r="O148" s="122"/>
      <c r="P148" s="122"/>
      <c r="Q148" s="122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122"/>
      <c r="M149" s="122"/>
      <c r="N149" s="122"/>
      <c r="O149" s="122"/>
      <c r="P149" s="122"/>
      <c r="Q149" s="122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122"/>
      <c r="M150" s="122"/>
      <c r="N150" s="122"/>
      <c r="O150" s="122"/>
      <c r="P150" s="122"/>
      <c r="Q150" s="122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122"/>
      <c r="M151" s="122"/>
      <c r="N151" s="122"/>
      <c r="O151" s="122"/>
      <c r="P151" s="122"/>
      <c r="Q151" s="122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122"/>
      <c r="M152" s="122"/>
      <c r="N152" s="122"/>
      <c r="O152" s="122"/>
      <c r="P152" s="122"/>
      <c r="Q152" s="122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122"/>
      <c r="M153" s="122"/>
      <c r="N153" s="122"/>
      <c r="O153" s="122"/>
      <c r="P153" s="122"/>
      <c r="Q153" s="122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122"/>
      <c r="M154" s="122"/>
      <c r="N154" s="122"/>
      <c r="O154" s="122"/>
      <c r="P154" s="122"/>
      <c r="Q154" s="122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122"/>
      <c r="M155" s="122"/>
      <c r="N155" s="122"/>
      <c r="O155" s="122"/>
      <c r="P155" s="122"/>
      <c r="Q155" s="122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122"/>
      <c r="M156" s="122"/>
      <c r="N156" s="122"/>
      <c r="O156" s="122"/>
      <c r="P156" s="122"/>
      <c r="Q156" s="122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122"/>
      <c r="M157" s="122"/>
      <c r="N157" s="122"/>
      <c r="O157" s="122"/>
      <c r="P157" s="122"/>
      <c r="Q157" s="122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122"/>
      <c r="M158" s="122"/>
      <c r="N158" s="122"/>
      <c r="O158" s="122"/>
      <c r="P158" s="122"/>
      <c r="Q158" s="122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122"/>
      <c r="M159" s="122"/>
      <c r="N159" s="122"/>
      <c r="O159" s="122"/>
      <c r="P159" s="122"/>
      <c r="Q159" s="122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122"/>
      <c r="M160" s="122"/>
      <c r="N160" s="122"/>
      <c r="O160" s="122"/>
      <c r="P160" s="122"/>
      <c r="Q160" s="122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122"/>
      <c r="M161" s="122"/>
      <c r="N161" s="122"/>
      <c r="O161" s="122"/>
      <c r="P161" s="122"/>
      <c r="Q161" s="122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122"/>
      <c r="M162" s="122"/>
      <c r="N162" s="122"/>
      <c r="O162" s="122"/>
      <c r="P162" s="122"/>
      <c r="Q162" s="122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122"/>
      <c r="M163" s="122"/>
      <c r="N163" s="122"/>
      <c r="O163" s="122"/>
      <c r="P163" s="122"/>
      <c r="Q163" s="122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122"/>
      <c r="M164" s="122"/>
      <c r="N164" s="122"/>
      <c r="O164" s="122"/>
      <c r="P164" s="122"/>
      <c r="Q164" s="122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122"/>
      <c r="M165" s="122"/>
      <c r="N165" s="122"/>
      <c r="O165" s="122"/>
      <c r="P165" s="122"/>
      <c r="Q165" s="122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122"/>
      <c r="M166" s="122"/>
      <c r="N166" s="122"/>
      <c r="O166" s="122"/>
      <c r="P166" s="122"/>
      <c r="Q166" s="122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122"/>
      <c r="M167" s="122"/>
      <c r="N167" s="122"/>
      <c r="O167" s="122"/>
      <c r="P167" s="122"/>
      <c r="Q167" s="122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122"/>
      <c r="M168" s="122"/>
      <c r="N168" s="122"/>
      <c r="O168" s="122"/>
      <c r="P168" s="122"/>
      <c r="Q168" s="122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122"/>
      <c r="M169" s="122"/>
      <c r="N169" s="122"/>
      <c r="O169" s="122"/>
      <c r="P169" s="122"/>
      <c r="Q169" s="122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122"/>
      <c r="M170" s="122"/>
      <c r="N170" s="122"/>
      <c r="O170" s="122"/>
      <c r="P170" s="122"/>
      <c r="Q170" s="122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122"/>
      <c r="M171" s="122"/>
      <c r="N171" s="122"/>
      <c r="O171" s="122"/>
      <c r="P171" s="122"/>
      <c r="Q171" s="122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122"/>
      <c r="M172" s="122"/>
      <c r="N172" s="122"/>
      <c r="O172" s="122"/>
      <c r="P172" s="122"/>
      <c r="Q172" s="122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122"/>
      <c r="M173" s="122"/>
      <c r="N173" s="122"/>
      <c r="O173" s="122"/>
      <c r="P173" s="122"/>
      <c r="Q173" s="122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122"/>
      <c r="M174" s="122"/>
      <c r="N174" s="122"/>
      <c r="O174" s="122"/>
      <c r="P174" s="122"/>
      <c r="Q174" s="122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122"/>
      <c r="M175" s="122"/>
      <c r="N175" s="122"/>
      <c r="O175" s="122"/>
      <c r="P175" s="122"/>
      <c r="Q175" s="122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122"/>
      <c r="M176" s="122"/>
      <c r="N176" s="122"/>
      <c r="O176" s="122"/>
      <c r="P176" s="122"/>
      <c r="Q176" s="122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122"/>
      <c r="M177" s="122"/>
      <c r="N177" s="122"/>
      <c r="O177" s="122"/>
      <c r="P177" s="122"/>
      <c r="Q177" s="122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122"/>
      <c r="M178" s="122"/>
      <c r="N178" s="122"/>
      <c r="O178" s="122"/>
      <c r="P178" s="122"/>
      <c r="Q178" s="122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122"/>
      <c r="M179" s="122"/>
      <c r="N179" s="122"/>
      <c r="O179" s="122"/>
      <c r="P179" s="122"/>
      <c r="Q179" s="122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122"/>
      <c r="M180" s="122"/>
      <c r="N180" s="122"/>
      <c r="O180" s="122"/>
      <c r="P180" s="122"/>
      <c r="Q180" s="122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122"/>
      <c r="M181" s="122"/>
      <c r="N181" s="122"/>
      <c r="O181" s="122"/>
      <c r="P181" s="122"/>
      <c r="Q181" s="122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122"/>
      <c r="M182" s="122"/>
      <c r="N182" s="122"/>
      <c r="O182" s="122"/>
      <c r="P182" s="122"/>
      <c r="Q182" s="122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122"/>
      <c r="M183" s="122"/>
      <c r="N183" s="122"/>
      <c r="O183" s="122"/>
      <c r="P183" s="122"/>
      <c r="Q183" s="122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122"/>
      <c r="M184" s="122"/>
      <c r="N184" s="122"/>
      <c r="O184" s="122"/>
      <c r="P184" s="122"/>
      <c r="Q184" s="122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122"/>
      <c r="M185" s="122"/>
      <c r="N185" s="122"/>
      <c r="O185" s="122"/>
      <c r="P185" s="122"/>
      <c r="Q185" s="122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122"/>
      <c r="M186" s="122"/>
      <c r="N186" s="122"/>
      <c r="O186" s="122"/>
      <c r="P186" s="122"/>
      <c r="Q186" s="122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122"/>
      <c r="M187" s="122"/>
      <c r="N187" s="122"/>
      <c r="O187" s="122"/>
      <c r="P187" s="122"/>
      <c r="Q187" s="122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122"/>
      <c r="M188" s="122"/>
      <c r="N188" s="122"/>
      <c r="O188" s="122"/>
      <c r="P188" s="122"/>
      <c r="Q188" s="122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122"/>
      <c r="M189" s="122"/>
      <c r="N189" s="122"/>
      <c r="O189" s="122"/>
      <c r="P189" s="122"/>
      <c r="Q189" s="122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122"/>
      <c r="M190" s="122"/>
      <c r="N190" s="122"/>
      <c r="O190" s="122"/>
      <c r="P190" s="122"/>
      <c r="Q190" s="122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122"/>
      <c r="M191" s="122"/>
      <c r="N191" s="122"/>
      <c r="O191" s="122"/>
      <c r="P191" s="122"/>
      <c r="Q191" s="122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122"/>
      <c r="M192" s="122"/>
      <c r="N192" s="122"/>
      <c r="O192" s="122"/>
      <c r="P192" s="122"/>
      <c r="Q192" s="122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122"/>
      <c r="M193" s="122"/>
      <c r="N193" s="122"/>
      <c r="O193" s="122"/>
      <c r="P193" s="122"/>
      <c r="Q193" s="122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122"/>
      <c r="M194" s="122"/>
      <c r="N194" s="122"/>
      <c r="O194" s="122"/>
      <c r="P194" s="122"/>
      <c r="Q194" s="122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122"/>
      <c r="M195" s="122"/>
      <c r="N195" s="122"/>
      <c r="O195" s="122"/>
      <c r="P195" s="122"/>
      <c r="Q195" s="122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122"/>
      <c r="M196" s="122"/>
      <c r="N196" s="122"/>
      <c r="O196" s="122"/>
      <c r="P196" s="122"/>
      <c r="Q196" s="122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122"/>
      <c r="M197" s="122"/>
      <c r="N197" s="122"/>
      <c r="O197" s="122"/>
      <c r="P197" s="122"/>
      <c r="Q197" s="122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122"/>
      <c r="M198" s="122"/>
      <c r="N198" s="122"/>
      <c r="O198" s="122"/>
      <c r="P198" s="122"/>
      <c r="Q198" s="122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122"/>
      <c r="M199" s="122"/>
      <c r="N199" s="122"/>
      <c r="O199" s="122"/>
      <c r="P199" s="122"/>
      <c r="Q199" s="122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122"/>
      <c r="M200" s="122"/>
      <c r="N200" s="122"/>
      <c r="O200" s="122"/>
      <c r="P200" s="122"/>
      <c r="Q200" s="122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122"/>
      <c r="M201" s="122"/>
      <c r="N201" s="122"/>
      <c r="O201" s="122"/>
      <c r="P201" s="122"/>
      <c r="Q201" s="122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122"/>
      <c r="M202" s="122"/>
      <c r="N202" s="122"/>
      <c r="O202" s="122"/>
      <c r="P202" s="122"/>
      <c r="Q202" s="122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122"/>
      <c r="M203" s="122"/>
      <c r="N203" s="122"/>
      <c r="O203" s="122"/>
      <c r="P203" s="122"/>
      <c r="Q203" s="122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122"/>
      <c r="M204" s="122"/>
      <c r="N204" s="122"/>
      <c r="O204" s="122"/>
      <c r="P204" s="122"/>
      <c r="Q204" s="122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122"/>
      <c r="M205" s="122"/>
      <c r="N205" s="122"/>
      <c r="O205" s="122"/>
      <c r="P205" s="122"/>
      <c r="Q205" s="122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122"/>
      <c r="M206" s="122"/>
      <c r="N206" s="122"/>
      <c r="O206" s="122"/>
      <c r="P206" s="122"/>
      <c r="Q206" s="122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122"/>
      <c r="M207" s="122"/>
      <c r="N207" s="122"/>
      <c r="O207" s="122"/>
      <c r="P207" s="122"/>
      <c r="Q207" s="122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122"/>
      <c r="M208" s="122"/>
      <c r="N208" s="122"/>
      <c r="O208" s="122"/>
      <c r="P208" s="122"/>
      <c r="Q208" s="122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122"/>
      <c r="M209" s="122"/>
      <c r="N209" s="122"/>
      <c r="O209" s="122"/>
      <c r="P209" s="122"/>
      <c r="Q209" s="122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122"/>
      <c r="M210" s="122"/>
      <c r="N210" s="122"/>
      <c r="O210" s="122"/>
      <c r="P210" s="122"/>
      <c r="Q210" s="122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122"/>
      <c r="M211" s="122"/>
      <c r="N211" s="122"/>
      <c r="O211" s="122"/>
      <c r="P211" s="122"/>
      <c r="Q211" s="122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122"/>
      <c r="M212" s="122"/>
      <c r="N212" s="122"/>
      <c r="O212" s="122"/>
      <c r="P212" s="122"/>
      <c r="Q212" s="122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122"/>
      <c r="M213" s="122"/>
      <c r="N213" s="122"/>
      <c r="O213" s="122"/>
      <c r="P213" s="122"/>
      <c r="Q213" s="122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122"/>
      <c r="M214" s="122"/>
      <c r="N214" s="122"/>
      <c r="O214" s="122"/>
      <c r="P214" s="122"/>
      <c r="Q214" s="122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122"/>
      <c r="M215" s="122"/>
      <c r="N215" s="122"/>
      <c r="O215" s="122"/>
      <c r="P215" s="122"/>
      <c r="Q215" s="122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122"/>
      <c r="M216" s="122"/>
      <c r="N216" s="122"/>
      <c r="O216" s="122"/>
      <c r="P216" s="122"/>
      <c r="Q216" s="122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122"/>
      <c r="M217" s="122"/>
      <c r="N217" s="122"/>
      <c r="O217" s="122"/>
      <c r="P217" s="122"/>
      <c r="Q217" s="122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122"/>
      <c r="M218" s="122"/>
      <c r="N218" s="122"/>
      <c r="O218" s="122"/>
      <c r="P218" s="122"/>
      <c r="Q218" s="122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122"/>
      <c r="M219" s="122"/>
      <c r="N219" s="122"/>
      <c r="O219" s="122"/>
      <c r="P219" s="122"/>
      <c r="Q219" s="122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122"/>
      <c r="M220" s="122"/>
      <c r="N220" s="122"/>
      <c r="O220" s="122"/>
      <c r="P220" s="122"/>
      <c r="Q220" s="122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122"/>
      <c r="M221" s="122"/>
      <c r="N221" s="122"/>
      <c r="O221" s="122"/>
      <c r="P221" s="122"/>
      <c r="Q221" s="122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122"/>
      <c r="M222" s="122"/>
      <c r="N222" s="122"/>
      <c r="O222" s="122"/>
      <c r="P222" s="122"/>
      <c r="Q222" s="122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122"/>
      <c r="M223" s="122"/>
      <c r="N223" s="122"/>
      <c r="O223" s="122"/>
      <c r="P223" s="122"/>
      <c r="Q223" s="122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122"/>
      <c r="M224" s="122"/>
      <c r="N224" s="122"/>
      <c r="O224" s="122"/>
      <c r="P224" s="122"/>
      <c r="Q224" s="122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122"/>
      <c r="M225" s="122"/>
      <c r="N225" s="122"/>
      <c r="O225" s="122"/>
      <c r="P225" s="122"/>
      <c r="Q225" s="122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122"/>
      <c r="M226" s="122"/>
      <c r="N226" s="122"/>
      <c r="O226" s="122"/>
      <c r="P226" s="122"/>
      <c r="Q226" s="122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122"/>
      <c r="M227" s="122"/>
      <c r="N227" s="122"/>
      <c r="O227" s="122"/>
      <c r="P227" s="122"/>
      <c r="Q227" s="122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122"/>
      <c r="M228" s="122"/>
      <c r="N228" s="122"/>
      <c r="O228" s="122"/>
      <c r="P228" s="122"/>
      <c r="Q228" s="122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122"/>
      <c r="M229" s="122"/>
      <c r="N229" s="122"/>
      <c r="O229" s="122"/>
      <c r="P229" s="122"/>
      <c r="Q229" s="122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122"/>
      <c r="M230" s="122"/>
      <c r="N230" s="122"/>
      <c r="O230" s="122"/>
      <c r="P230" s="122"/>
      <c r="Q230" s="122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122"/>
      <c r="M231" s="122"/>
      <c r="N231" s="122"/>
      <c r="O231" s="122"/>
      <c r="P231" s="122"/>
      <c r="Q231" s="122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122"/>
      <c r="M232" s="122"/>
      <c r="N232" s="122"/>
      <c r="O232" s="122"/>
      <c r="P232" s="122"/>
      <c r="Q232" s="122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122"/>
      <c r="M233" s="122"/>
      <c r="N233" s="122"/>
      <c r="O233" s="122"/>
      <c r="P233" s="122"/>
      <c r="Q233" s="122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122"/>
      <c r="M234" s="122"/>
      <c r="N234" s="122"/>
      <c r="O234" s="122"/>
      <c r="P234" s="122"/>
      <c r="Q234" s="122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122"/>
      <c r="M235" s="122"/>
      <c r="N235" s="122"/>
      <c r="O235" s="122"/>
      <c r="P235" s="122"/>
      <c r="Q235" s="122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122"/>
      <c r="M236" s="122"/>
      <c r="N236" s="122"/>
      <c r="O236" s="122"/>
      <c r="P236" s="122"/>
      <c r="Q236" s="122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122"/>
      <c r="M237" s="122"/>
      <c r="N237" s="122"/>
      <c r="O237" s="122"/>
      <c r="P237" s="122"/>
      <c r="Q237" s="122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122"/>
      <c r="M238" s="122"/>
      <c r="N238" s="122"/>
      <c r="O238" s="122"/>
      <c r="P238" s="122"/>
      <c r="Q238" s="122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122"/>
      <c r="M239" s="122"/>
      <c r="N239" s="122"/>
      <c r="O239" s="122"/>
      <c r="P239" s="122"/>
      <c r="Q239" s="122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122"/>
      <c r="M240" s="122"/>
      <c r="N240" s="122"/>
      <c r="O240" s="122"/>
      <c r="P240" s="122"/>
      <c r="Q240" s="122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122"/>
      <c r="M241" s="122"/>
      <c r="N241" s="122"/>
      <c r="O241" s="122"/>
      <c r="P241" s="122"/>
      <c r="Q241" s="122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122"/>
      <c r="M242" s="122"/>
      <c r="N242" s="122"/>
      <c r="O242" s="122"/>
      <c r="P242" s="122"/>
      <c r="Q242" s="122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122"/>
      <c r="M243" s="122"/>
      <c r="N243" s="122"/>
      <c r="O243" s="122"/>
      <c r="P243" s="122"/>
      <c r="Q243" s="122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122"/>
      <c r="M244" s="122"/>
      <c r="N244" s="122"/>
      <c r="O244" s="122"/>
      <c r="P244" s="122"/>
      <c r="Q244" s="122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122"/>
      <c r="M245" s="122"/>
      <c r="N245" s="122"/>
      <c r="O245" s="122"/>
      <c r="P245" s="122"/>
      <c r="Q245" s="122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122"/>
      <c r="M246" s="122"/>
      <c r="N246" s="122"/>
      <c r="O246" s="122"/>
      <c r="P246" s="122"/>
      <c r="Q246" s="122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122"/>
      <c r="M247" s="122"/>
      <c r="N247" s="122"/>
      <c r="O247" s="122"/>
      <c r="P247" s="122"/>
      <c r="Q247" s="122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122"/>
      <c r="M248" s="122"/>
      <c r="N248" s="122"/>
      <c r="O248" s="122"/>
      <c r="P248" s="122"/>
      <c r="Q248" s="122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122"/>
      <c r="M249" s="122"/>
      <c r="N249" s="122"/>
      <c r="O249" s="122"/>
      <c r="P249" s="122"/>
      <c r="Q249" s="122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122"/>
      <c r="M250" s="122"/>
      <c r="N250" s="122"/>
      <c r="O250" s="122"/>
      <c r="P250" s="122"/>
      <c r="Q250" s="122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122"/>
      <c r="M251" s="122"/>
      <c r="N251" s="122"/>
      <c r="O251" s="122"/>
      <c r="P251" s="122"/>
      <c r="Q251" s="122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122"/>
      <c r="M252" s="122"/>
      <c r="N252" s="122"/>
      <c r="O252" s="122"/>
      <c r="P252" s="122"/>
      <c r="Q252" s="122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122"/>
      <c r="M253" s="122"/>
      <c r="N253" s="122"/>
      <c r="O253" s="122"/>
      <c r="P253" s="122"/>
      <c r="Q253" s="122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122"/>
      <c r="M254" s="122"/>
      <c r="N254" s="122"/>
      <c r="O254" s="122"/>
      <c r="P254" s="122"/>
      <c r="Q254" s="122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122"/>
      <c r="M255" s="122"/>
      <c r="N255" s="122"/>
      <c r="O255" s="122"/>
      <c r="P255" s="122"/>
      <c r="Q255" s="122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122"/>
      <c r="M256" s="122"/>
      <c r="N256" s="122"/>
      <c r="O256" s="122"/>
      <c r="P256" s="122"/>
      <c r="Q256" s="122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122"/>
      <c r="M257" s="122"/>
      <c r="N257" s="122"/>
      <c r="O257" s="122"/>
      <c r="P257" s="122"/>
      <c r="Q257" s="122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122"/>
      <c r="M258" s="122"/>
      <c r="N258" s="122"/>
      <c r="O258" s="122"/>
      <c r="P258" s="122"/>
      <c r="Q258" s="122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122"/>
      <c r="M259" s="122"/>
      <c r="N259" s="122"/>
      <c r="O259" s="122"/>
      <c r="P259" s="122"/>
      <c r="Q259" s="122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122"/>
      <c r="M260" s="122"/>
      <c r="N260" s="122"/>
      <c r="O260" s="122"/>
      <c r="P260" s="122"/>
      <c r="Q260" s="122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122"/>
      <c r="M261" s="122"/>
      <c r="N261" s="122"/>
      <c r="O261" s="122"/>
      <c r="P261" s="122"/>
      <c r="Q261" s="122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122"/>
      <c r="M262" s="122"/>
      <c r="N262" s="122"/>
      <c r="O262" s="122"/>
      <c r="P262" s="122"/>
      <c r="Q262" s="122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122"/>
      <c r="M263" s="122"/>
      <c r="N263" s="122"/>
      <c r="O263" s="122"/>
      <c r="P263" s="122"/>
      <c r="Q263" s="122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122"/>
      <c r="M264" s="122"/>
      <c r="N264" s="122"/>
      <c r="O264" s="122"/>
      <c r="P264" s="122"/>
      <c r="Q264" s="122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122"/>
      <c r="M265" s="122"/>
      <c r="N265" s="122"/>
      <c r="O265" s="122"/>
      <c r="P265" s="122"/>
      <c r="Q265" s="122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122"/>
      <c r="M266" s="122"/>
      <c r="N266" s="122"/>
      <c r="O266" s="122"/>
      <c r="P266" s="122"/>
      <c r="Q266" s="122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122"/>
      <c r="M267" s="122"/>
      <c r="N267" s="122"/>
      <c r="O267" s="122"/>
      <c r="P267" s="122"/>
      <c r="Q267" s="122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122"/>
      <c r="M268" s="122"/>
      <c r="N268" s="122"/>
      <c r="O268" s="122"/>
      <c r="P268" s="122"/>
      <c r="Q268" s="122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122"/>
      <c r="M269" s="122"/>
      <c r="N269" s="122"/>
      <c r="O269" s="122"/>
      <c r="P269" s="122"/>
      <c r="Q269" s="122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122"/>
      <c r="M270" s="122"/>
      <c r="N270" s="122"/>
      <c r="O270" s="122"/>
      <c r="P270" s="122"/>
      <c r="Q270" s="122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122"/>
      <c r="M271" s="122"/>
      <c r="N271" s="122"/>
      <c r="O271" s="122"/>
      <c r="P271" s="122"/>
      <c r="Q271" s="122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122"/>
      <c r="M272" s="122"/>
      <c r="N272" s="122"/>
      <c r="O272" s="122"/>
      <c r="P272" s="122"/>
      <c r="Q272" s="122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122"/>
      <c r="M273" s="122"/>
      <c r="N273" s="122"/>
      <c r="O273" s="122"/>
      <c r="P273" s="122"/>
      <c r="Q273" s="122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122"/>
      <c r="M274" s="122"/>
      <c r="N274" s="122"/>
      <c r="O274" s="122"/>
      <c r="P274" s="122"/>
      <c r="Q274" s="122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122"/>
      <c r="M275" s="122"/>
      <c r="N275" s="122"/>
      <c r="O275" s="122"/>
      <c r="P275" s="122"/>
      <c r="Q275" s="122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122"/>
      <c r="M276" s="122"/>
      <c r="N276" s="122"/>
      <c r="O276" s="122"/>
      <c r="P276" s="122"/>
      <c r="Q276" s="122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122"/>
      <c r="M277" s="122"/>
      <c r="N277" s="122"/>
      <c r="O277" s="122"/>
      <c r="P277" s="122"/>
      <c r="Q277" s="122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122"/>
      <c r="M278" s="122"/>
      <c r="N278" s="122"/>
      <c r="O278" s="122"/>
      <c r="P278" s="122"/>
      <c r="Q278" s="122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122"/>
      <c r="M279" s="122"/>
      <c r="N279" s="122"/>
      <c r="O279" s="122"/>
      <c r="P279" s="122"/>
      <c r="Q279" s="122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122"/>
      <c r="M280" s="122"/>
      <c r="N280" s="122"/>
      <c r="O280" s="122"/>
      <c r="P280" s="122"/>
      <c r="Q280" s="122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122"/>
      <c r="M281" s="122"/>
      <c r="N281" s="122"/>
      <c r="O281" s="122"/>
      <c r="P281" s="122"/>
      <c r="Q281" s="122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122"/>
      <c r="M282" s="122"/>
      <c r="N282" s="122"/>
      <c r="O282" s="122"/>
      <c r="P282" s="122"/>
      <c r="Q282" s="122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122"/>
      <c r="M283" s="122"/>
      <c r="N283" s="122"/>
      <c r="O283" s="122"/>
      <c r="P283" s="122"/>
      <c r="Q283" s="122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122"/>
      <c r="M284" s="122"/>
      <c r="N284" s="122"/>
      <c r="O284" s="122"/>
      <c r="P284" s="122"/>
      <c r="Q284" s="122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122"/>
      <c r="M285" s="122"/>
      <c r="N285" s="122"/>
      <c r="O285" s="122"/>
      <c r="P285" s="122"/>
      <c r="Q285" s="122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122"/>
      <c r="M286" s="122"/>
      <c r="N286" s="122"/>
      <c r="O286" s="122"/>
      <c r="P286" s="122"/>
      <c r="Q286" s="122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122"/>
      <c r="M287" s="122"/>
      <c r="N287" s="122"/>
      <c r="O287" s="122"/>
      <c r="P287" s="122"/>
      <c r="Q287" s="122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122"/>
      <c r="M288" s="122"/>
      <c r="N288" s="122"/>
      <c r="O288" s="122"/>
      <c r="P288" s="122"/>
      <c r="Q288" s="122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122"/>
      <c r="M289" s="122"/>
      <c r="N289" s="122"/>
      <c r="O289" s="122"/>
      <c r="P289" s="122"/>
      <c r="Q289" s="122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122"/>
      <c r="M290" s="122"/>
      <c r="N290" s="122"/>
      <c r="O290" s="122"/>
      <c r="P290" s="122"/>
      <c r="Q290" s="122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122"/>
      <c r="M291" s="122"/>
      <c r="N291" s="122"/>
      <c r="O291" s="122"/>
      <c r="P291" s="122"/>
      <c r="Q291" s="122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122"/>
      <c r="M292" s="122"/>
      <c r="N292" s="122"/>
      <c r="O292" s="122"/>
      <c r="P292" s="122"/>
      <c r="Q292" s="122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122"/>
      <c r="M293" s="122"/>
      <c r="N293" s="122"/>
      <c r="O293" s="122"/>
      <c r="P293" s="122"/>
      <c r="Q293" s="122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122"/>
      <c r="M294" s="122"/>
      <c r="N294" s="122"/>
      <c r="O294" s="122"/>
      <c r="P294" s="122"/>
      <c r="Q294" s="122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122"/>
      <c r="M295" s="122"/>
      <c r="N295" s="122"/>
      <c r="O295" s="122"/>
      <c r="P295" s="122"/>
      <c r="Q295" s="122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122"/>
      <c r="M296" s="122"/>
      <c r="N296" s="122"/>
      <c r="O296" s="122"/>
      <c r="P296" s="122"/>
      <c r="Q296" s="122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122"/>
      <c r="M297" s="122"/>
      <c r="N297" s="122"/>
      <c r="O297" s="122"/>
      <c r="P297" s="122"/>
      <c r="Q297" s="122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122"/>
      <c r="M298" s="122"/>
      <c r="N298" s="122"/>
      <c r="O298" s="122"/>
      <c r="P298" s="122"/>
      <c r="Q298" s="122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122"/>
      <c r="M299" s="122"/>
      <c r="N299" s="122"/>
      <c r="O299" s="122"/>
      <c r="P299" s="122"/>
      <c r="Q299" s="122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122"/>
      <c r="M300" s="122"/>
      <c r="N300" s="122"/>
      <c r="O300" s="122"/>
      <c r="P300" s="122"/>
      <c r="Q300" s="122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122"/>
      <c r="M301" s="122"/>
      <c r="N301" s="122"/>
      <c r="O301" s="122"/>
      <c r="P301" s="122"/>
      <c r="Q301" s="122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122"/>
      <c r="M302" s="122"/>
      <c r="N302" s="122"/>
      <c r="O302" s="122"/>
      <c r="P302" s="122"/>
      <c r="Q302" s="122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122"/>
      <c r="M303" s="122"/>
      <c r="N303" s="122"/>
      <c r="O303" s="122"/>
      <c r="P303" s="122"/>
      <c r="Q303" s="122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122"/>
      <c r="M304" s="122"/>
      <c r="N304" s="122"/>
      <c r="O304" s="122"/>
      <c r="P304" s="122"/>
      <c r="Q304" s="122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122"/>
      <c r="M305" s="122"/>
      <c r="N305" s="122"/>
      <c r="O305" s="122"/>
      <c r="P305" s="122"/>
      <c r="Q305" s="122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122"/>
      <c r="M306" s="122"/>
      <c r="N306" s="122"/>
      <c r="O306" s="122"/>
      <c r="P306" s="122"/>
      <c r="Q306" s="122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122"/>
      <c r="M307" s="122"/>
      <c r="N307" s="122"/>
      <c r="O307" s="122"/>
      <c r="P307" s="122"/>
      <c r="Q307" s="122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122"/>
      <c r="M308" s="122"/>
      <c r="N308" s="122"/>
      <c r="O308" s="122"/>
      <c r="P308" s="122"/>
      <c r="Q308" s="122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122"/>
      <c r="M309" s="122"/>
      <c r="N309" s="122"/>
      <c r="O309" s="122"/>
      <c r="P309" s="122"/>
      <c r="Q309" s="122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122"/>
      <c r="M310" s="122"/>
      <c r="N310" s="122"/>
      <c r="O310" s="122"/>
      <c r="P310" s="122"/>
      <c r="Q310" s="122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122"/>
      <c r="M311" s="122"/>
      <c r="N311" s="122"/>
      <c r="O311" s="122"/>
      <c r="P311" s="122"/>
      <c r="Q311" s="122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122"/>
      <c r="M312" s="122"/>
      <c r="N312" s="122"/>
      <c r="O312" s="122"/>
      <c r="P312" s="122"/>
      <c r="Q312" s="122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122"/>
      <c r="M313" s="122"/>
      <c r="N313" s="122"/>
      <c r="O313" s="122"/>
      <c r="P313" s="122"/>
      <c r="Q313" s="122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122"/>
      <c r="M314" s="122"/>
      <c r="N314" s="122"/>
      <c r="O314" s="122"/>
      <c r="P314" s="122"/>
      <c r="Q314" s="122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122"/>
      <c r="M315" s="122"/>
      <c r="N315" s="122"/>
      <c r="O315" s="122"/>
      <c r="P315" s="122"/>
      <c r="Q315" s="122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122"/>
      <c r="M316" s="122"/>
      <c r="N316" s="122"/>
      <c r="O316" s="122"/>
      <c r="P316" s="122"/>
      <c r="Q316" s="122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122"/>
      <c r="M317" s="122"/>
      <c r="N317" s="122"/>
      <c r="O317" s="122"/>
      <c r="P317" s="122"/>
      <c r="Q317" s="122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122"/>
      <c r="M318" s="122"/>
      <c r="N318" s="122"/>
      <c r="O318" s="122"/>
      <c r="P318" s="122"/>
      <c r="Q318" s="122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122"/>
      <c r="M319" s="122"/>
      <c r="N319" s="122"/>
      <c r="O319" s="122"/>
      <c r="P319" s="122"/>
      <c r="Q319" s="122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122"/>
      <c r="M320" s="122"/>
      <c r="N320" s="122"/>
      <c r="O320" s="122"/>
      <c r="P320" s="122"/>
      <c r="Q320" s="122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122"/>
      <c r="M321" s="122"/>
      <c r="N321" s="122"/>
      <c r="O321" s="122"/>
      <c r="P321" s="122"/>
      <c r="Q321" s="122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122"/>
      <c r="M322" s="122"/>
      <c r="N322" s="122"/>
      <c r="O322" s="122"/>
      <c r="P322" s="122"/>
      <c r="Q322" s="122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122"/>
      <c r="M323" s="122"/>
      <c r="N323" s="122"/>
      <c r="O323" s="122"/>
      <c r="P323" s="122"/>
      <c r="Q323" s="122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122"/>
      <c r="M324" s="122"/>
      <c r="N324" s="122"/>
      <c r="O324" s="122"/>
      <c r="P324" s="122"/>
      <c r="Q324" s="122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122"/>
      <c r="M325" s="122"/>
      <c r="N325" s="122"/>
      <c r="O325" s="122"/>
      <c r="P325" s="122"/>
      <c r="Q325" s="122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122"/>
      <c r="M326" s="122"/>
      <c r="N326" s="122"/>
      <c r="O326" s="122"/>
      <c r="P326" s="122"/>
      <c r="Q326" s="122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122"/>
      <c r="M327" s="122"/>
      <c r="N327" s="122"/>
      <c r="O327" s="122"/>
      <c r="P327" s="122"/>
      <c r="Q327" s="122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122"/>
      <c r="M328" s="122"/>
      <c r="N328" s="122"/>
      <c r="O328" s="122"/>
      <c r="P328" s="122"/>
      <c r="Q328" s="122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122"/>
      <c r="M329" s="122"/>
      <c r="N329" s="122"/>
      <c r="O329" s="122"/>
      <c r="P329" s="122"/>
      <c r="Q329" s="122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122"/>
      <c r="M330" s="122"/>
      <c r="N330" s="122"/>
      <c r="O330" s="122"/>
      <c r="P330" s="122"/>
      <c r="Q330" s="122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122"/>
      <c r="M331" s="122"/>
      <c r="N331" s="122"/>
      <c r="O331" s="122"/>
      <c r="P331" s="122"/>
      <c r="Q331" s="122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122"/>
      <c r="M332" s="122"/>
      <c r="N332" s="122"/>
      <c r="O332" s="122"/>
      <c r="P332" s="122"/>
      <c r="Q332" s="122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122"/>
      <c r="M333" s="122"/>
      <c r="N333" s="122"/>
      <c r="O333" s="122"/>
      <c r="P333" s="122"/>
      <c r="Q333" s="122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122"/>
      <c r="M334" s="122"/>
      <c r="N334" s="122"/>
      <c r="O334" s="122"/>
      <c r="P334" s="122"/>
      <c r="Q334" s="122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122"/>
      <c r="M335" s="122"/>
      <c r="N335" s="122"/>
      <c r="O335" s="122"/>
      <c r="P335" s="122"/>
      <c r="Q335" s="122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122"/>
      <c r="M336" s="122"/>
      <c r="N336" s="122"/>
      <c r="O336" s="122"/>
      <c r="P336" s="122"/>
      <c r="Q336" s="122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122"/>
      <c r="M337" s="122"/>
      <c r="N337" s="122"/>
      <c r="O337" s="122"/>
      <c r="P337" s="122"/>
      <c r="Q337" s="122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122"/>
      <c r="M338" s="122"/>
      <c r="N338" s="122"/>
      <c r="O338" s="122"/>
      <c r="P338" s="122"/>
      <c r="Q338" s="122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122"/>
      <c r="M339" s="122"/>
      <c r="N339" s="122"/>
      <c r="O339" s="122"/>
      <c r="P339" s="122"/>
      <c r="Q339" s="122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122"/>
      <c r="M340" s="122"/>
      <c r="N340" s="122"/>
      <c r="O340" s="122"/>
      <c r="P340" s="122"/>
      <c r="Q340" s="122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122"/>
      <c r="M341" s="122"/>
      <c r="N341" s="122"/>
      <c r="O341" s="122"/>
      <c r="P341" s="122"/>
      <c r="Q341" s="122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122"/>
      <c r="M342" s="122"/>
      <c r="N342" s="122"/>
      <c r="O342" s="122"/>
      <c r="P342" s="122"/>
      <c r="Q342" s="122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122"/>
      <c r="M343" s="122"/>
      <c r="N343" s="122"/>
      <c r="O343" s="122"/>
      <c r="P343" s="122"/>
      <c r="Q343" s="122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122"/>
      <c r="M344" s="122"/>
      <c r="N344" s="122"/>
      <c r="O344" s="122"/>
      <c r="P344" s="122"/>
      <c r="Q344" s="122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122"/>
      <c r="M345" s="122"/>
      <c r="N345" s="122"/>
      <c r="O345" s="122"/>
      <c r="P345" s="122"/>
      <c r="Q345" s="122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122"/>
      <c r="M346" s="122"/>
      <c r="N346" s="122"/>
      <c r="O346" s="122"/>
      <c r="P346" s="122"/>
      <c r="Q346" s="122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122"/>
      <c r="M347" s="122"/>
      <c r="N347" s="122"/>
      <c r="O347" s="122"/>
      <c r="P347" s="122"/>
      <c r="Q347" s="122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122"/>
      <c r="M348" s="122"/>
      <c r="N348" s="122"/>
      <c r="O348" s="122"/>
      <c r="P348" s="122"/>
      <c r="Q348" s="122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122"/>
      <c r="M349" s="122"/>
      <c r="N349" s="122"/>
      <c r="O349" s="122"/>
      <c r="P349" s="122"/>
      <c r="Q349" s="122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122"/>
      <c r="M350" s="122"/>
      <c r="N350" s="122"/>
      <c r="O350" s="122"/>
      <c r="P350" s="122"/>
      <c r="Q350" s="122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122"/>
      <c r="M351" s="122"/>
      <c r="N351" s="122"/>
      <c r="O351" s="122"/>
      <c r="P351" s="122"/>
      <c r="Q351" s="122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122"/>
      <c r="M352" s="122"/>
      <c r="N352" s="122"/>
      <c r="O352" s="122"/>
      <c r="P352" s="122"/>
      <c r="Q352" s="122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122"/>
      <c r="M353" s="122"/>
      <c r="N353" s="122"/>
      <c r="O353" s="122"/>
      <c r="P353" s="122"/>
      <c r="Q353" s="122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122"/>
      <c r="M354" s="122"/>
      <c r="N354" s="122"/>
      <c r="O354" s="122"/>
      <c r="P354" s="122"/>
      <c r="Q354" s="122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122"/>
      <c r="M355" s="122"/>
      <c r="N355" s="122"/>
      <c r="O355" s="122"/>
      <c r="P355" s="122"/>
      <c r="Q355" s="122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122"/>
      <c r="M356" s="122"/>
      <c r="N356" s="122"/>
      <c r="O356" s="122"/>
      <c r="P356" s="122"/>
      <c r="Q356" s="122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122"/>
      <c r="M357" s="122"/>
      <c r="N357" s="122"/>
      <c r="O357" s="122"/>
      <c r="P357" s="122"/>
      <c r="Q357" s="122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122"/>
      <c r="M358" s="122"/>
      <c r="N358" s="122"/>
      <c r="O358" s="122"/>
      <c r="P358" s="122"/>
      <c r="Q358" s="122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122"/>
      <c r="M359" s="122"/>
      <c r="N359" s="122"/>
      <c r="O359" s="122"/>
      <c r="P359" s="122"/>
      <c r="Q359" s="122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122"/>
      <c r="M360" s="122"/>
      <c r="N360" s="122"/>
      <c r="O360" s="122"/>
      <c r="P360" s="122"/>
      <c r="Q360" s="122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122"/>
      <c r="M361" s="122"/>
      <c r="N361" s="122"/>
      <c r="O361" s="122"/>
      <c r="P361" s="122"/>
      <c r="Q361" s="122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122"/>
      <c r="M362" s="122"/>
      <c r="N362" s="122"/>
      <c r="O362" s="122"/>
      <c r="P362" s="122"/>
      <c r="Q362" s="122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122"/>
      <c r="M363" s="122"/>
      <c r="N363" s="122"/>
      <c r="O363" s="122"/>
      <c r="P363" s="122"/>
      <c r="Q363" s="122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122"/>
      <c r="M364" s="122"/>
      <c r="N364" s="122"/>
      <c r="O364" s="122"/>
      <c r="P364" s="122"/>
      <c r="Q364" s="122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122"/>
      <c r="M365" s="122"/>
      <c r="N365" s="122"/>
      <c r="O365" s="122"/>
      <c r="P365" s="122"/>
      <c r="Q365" s="122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122"/>
      <c r="M366" s="122"/>
      <c r="N366" s="122"/>
      <c r="O366" s="122"/>
      <c r="P366" s="122"/>
      <c r="Q366" s="122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122"/>
      <c r="M367" s="122"/>
      <c r="N367" s="122"/>
      <c r="O367" s="122"/>
      <c r="P367" s="122"/>
      <c r="Q367" s="122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122"/>
      <c r="M368" s="122"/>
      <c r="N368" s="122"/>
      <c r="O368" s="122"/>
      <c r="P368" s="122"/>
      <c r="Q368" s="122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122"/>
      <c r="M369" s="122"/>
      <c r="N369" s="122"/>
      <c r="O369" s="122"/>
      <c r="P369" s="122"/>
      <c r="Q369" s="122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122"/>
      <c r="M370" s="122"/>
      <c r="N370" s="122"/>
      <c r="O370" s="122"/>
      <c r="P370" s="122"/>
      <c r="Q370" s="122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122"/>
      <c r="M371" s="122"/>
      <c r="N371" s="122"/>
      <c r="O371" s="122"/>
      <c r="P371" s="122"/>
      <c r="Q371" s="122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122"/>
      <c r="M372" s="122"/>
      <c r="N372" s="122"/>
      <c r="O372" s="122"/>
      <c r="P372" s="122"/>
      <c r="Q372" s="122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122"/>
      <c r="M373" s="122"/>
      <c r="N373" s="122"/>
      <c r="O373" s="122"/>
      <c r="P373" s="122"/>
      <c r="Q373" s="122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122"/>
      <c r="M374" s="122"/>
      <c r="N374" s="122"/>
      <c r="O374" s="122"/>
      <c r="P374" s="122"/>
      <c r="Q374" s="122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122"/>
      <c r="M375" s="122"/>
      <c r="N375" s="122"/>
      <c r="O375" s="122"/>
      <c r="P375" s="122"/>
      <c r="Q375" s="122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122"/>
      <c r="M376" s="122"/>
      <c r="N376" s="122"/>
      <c r="O376" s="122"/>
      <c r="P376" s="122"/>
      <c r="Q376" s="122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122"/>
      <c r="M377" s="122"/>
      <c r="N377" s="122"/>
      <c r="O377" s="122"/>
      <c r="P377" s="122"/>
      <c r="Q377" s="122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122"/>
      <c r="M378" s="122"/>
      <c r="N378" s="122"/>
      <c r="O378" s="122"/>
      <c r="P378" s="122"/>
      <c r="Q378" s="122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122"/>
      <c r="M379" s="122"/>
      <c r="N379" s="122"/>
      <c r="O379" s="122"/>
      <c r="P379" s="122"/>
      <c r="Q379" s="122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122"/>
      <c r="M380" s="122"/>
      <c r="N380" s="122"/>
      <c r="O380" s="122"/>
      <c r="P380" s="122"/>
      <c r="Q380" s="122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122"/>
      <c r="M381" s="122"/>
      <c r="N381" s="122"/>
      <c r="O381" s="122"/>
      <c r="P381" s="122"/>
      <c r="Q381" s="122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122"/>
      <c r="M382" s="122"/>
      <c r="N382" s="122"/>
      <c r="O382" s="122"/>
      <c r="P382" s="122"/>
      <c r="Q382" s="122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122"/>
      <c r="M383" s="122"/>
      <c r="N383" s="122"/>
      <c r="O383" s="122"/>
      <c r="P383" s="122"/>
      <c r="Q383" s="122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122"/>
      <c r="M384" s="122"/>
      <c r="N384" s="122"/>
      <c r="O384" s="122"/>
      <c r="P384" s="122"/>
      <c r="Q384" s="122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122"/>
      <c r="M385" s="122"/>
      <c r="N385" s="122"/>
      <c r="O385" s="122"/>
      <c r="P385" s="122"/>
      <c r="Q385" s="122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122"/>
      <c r="M386" s="122"/>
      <c r="N386" s="122"/>
      <c r="O386" s="122"/>
      <c r="P386" s="122"/>
      <c r="Q386" s="122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122"/>
      <c r="M387" s="122"/>
      <c r="N387" s="122"/>
      <c r="O387" s="122"/>
      <c r="P387" s="122"/>
      <c r="Q387" s="122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122"/>
      <c r="M388" s="122"/>
      <c r="N388" s="122"/>
      <c r="O388" s="122"/>
      <c r="P388" s="122"/>
      <c r="Q388" s="122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122"/>
      <c r="M389" s="122"/>
      <c r="N389" s="122"/>
      <c r="O389" s="122"/>
      <c r="P389" s="122"/>
      <c r="Q389" s="122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122"/>
      <c r="M390" s="122"/>
      <c r="N390" s="122"/>
      <c r="O390" s="122"/>
      <c r="P390" s="122"/>
      <c r="Q390" s="122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122"/>
      <c r="M391" s="122"/>
      <c r="N391" s="122"/>
      <c r="O391" s="122"/>
      <c r="P391" s="122"/>
      <c r="Q391" s="122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122"/>
      <c r="M392" s="122"/>
      <c r="N392" s="122"/>
      <c r="O392" s="122"/>
      <c r="P392" s="122"/>
      <c r="Q392" s="122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122"/>
      <c r="M393" s="122"/>
      <c r="N393" s="122"/>
      <c r="O393" s="122"/>
      <c r="P393" s="122"/>
      <c r="Q393" s="122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122"/>
      <c r="M394" s="122"/>
      <c r="N394" s="122"/>
      <c r="O394" s="122"/>
      <c r="P394" s="122"/>
      <c r="Q394" s="122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122"/>
      <c r="M395" s="122"/>
      <c r="N395" s="122"/>
      <c r="O395" s="122"/>
      <c r="P395" s="122"/>
      <c r="Q395" s="122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122"/>
      <c r="M396" s="122"/>
      <c r="N396" s="122"/>
      <c r="O396" s="122"/>
      <c r="P396" s="122"/>
      <c r="Q396" s="122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122"/>
      <c r="M397" s="122"/>
      <c r="N397" s="122"/>
      <c r="O397" s="122"/>
      <c r="P397" s="122"/>
      <c r="Q397" s="122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122"/>
      <c r="M398" s="122"/>
      <c r="N398" s="122"/>
      <c r="O398" s="122"/>
      <c r="P398" s="122"/>
      <c r="Q398" s="122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122"/>
      <c r="M399" s="122"/>
      <c r="N399" s="122"/>
      <c r="O399" s="122"/>
      <c r="P399" s="122"/>
      <c r="Q399" s="122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122"/>
      <c r="M400" s="122"/>
      <c r="N400" s="122"/>
      <c r="O400" s="122"/>
      <c r="P400" s="122"/>
      <c r="Q400" s="122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122"/>
      <c r="M401" s="122"/>
      <c r="N401" s="122"/>
      <c r="O401" s="122"/>
      <c r="P401" s="122"/>
      <c r="Q401" s="122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122"/>
      <c r="M402" s="122"/>
      <c r="N402" s="122"/>
      <c r="O402" s="122"/>
      <c r="P402" s="122"/>
      <c r="Q402" s="122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122"/>
      <c r="M403" s="122"/>
      <c r="N403" s="122"/>
      <c r="O403" s="122"/>
      <c r="P403" s="122"/>
      <c r="Q403" s="122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122"/>
      <c r="M404" s="122"/>
      <c r="N404" s="122"/>
      <c r="O404" s="122"/>
      <c r="P404" s="122"/>
      <c r="Q404" s="122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122"/>
      <c r="M405" s="122"/>
      <c r="N405" s="122"/>
      <c r="O405" s="122"/>
      <c r="P405" s="122"/>
      <c r="Q405" s="122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122"/>
      <c r="M406" s="122"/>
      <c r="N406" s="122"/>
      <c r="O406" s="122"/>
      <c r="P406" s="122"/>
      <c r="Q406" s="122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122"/>
      <c r="M407" s="122"/>
      <c r="N407" s="122"/>
      <c r="O407" s="122"/>
      <c r="P407" s="122"/>
      <c r="Q407" s="122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122"/>
      <c r="M408" s="122"/>
      <c r="N408" s="122"/>
      <c r="O408" s="122"/>
      <c r="P408" s="122"/>
      <c r="Q408" s="122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122"/>
      <c r="M409" s="122"/>
      <c r="N409" s="122"/>
      <c r="O409" s="122"/>
      <c r="P409" s="122"/>
      <c r="Q409" s="122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122"/>
      <c r="M410" s="122"/>
      <c r="N410" s="122"/>
      <c r="O410" s="122"/>
      <c r="P410" s="122"/>
      <c r="Q410" s="122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122"/>
      <c r="M411" s="122"/>
      <c r="N411" s="122"/>
      <c r="O411" s="122"/>
      <c r="P411" s="122"/>
      <c r="Q411" s="122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122"/>
      <c r="M412" s="122"/>
      <c r="N412" s="122"/>
      <c r="O412" s="122"/>
      <c r="P412" s="122"/>
      <c r="Q412" s="122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122"/>
      <c r="M413" s="122"/>
      <c r="N413" s="122"/>
      <c r="O413" s="122"/>
      <c r="P413" s="122"/>
      <c r="Q413" s="122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122"/>
      <c r="M414" s="122"/>
      <c r="N414" s="122"/>
      <c r="O414" s="122"/>
      <c r="P414" s="122"/>
      <c r="Q414" s="122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122"/>
      <c r="M415" s="122"/>
      <c r="N415" s="122"/>
      <c r="O415" s="122"/>
      <c r="P415" s="122"/>
      <c r="Q415" s="122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122"/>
      <c r="M416" s="122"/>
      <c r="N416" s="122"/>
      <c r="O416" s="122"/>
      <c r="P416" s="122"/>
      <c r="Q416" s="122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122"/>
      <c r="M417" s="122"/>
      <c r="N417" s="122"/>
      <c r="O417" s="122"/>
      <c r="P417" s="122"/>
      <c r="Q417" s="122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122"/>
      <c r="M418" s="122"/>
      <c r="N418" s="122"/>
      <c r="O418" s="122"/>
      <c r="P418" s="122"/>
      <c r="Q418" s="122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122"/>
      <c r="M419" s="122"/>
      <c r="N419" s="122"/>
      <c r="O419" s="122"/>
      <c r="P419" s="122"/>
      <c r="Q419" s="122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122"/>
      <c r="M420" s="122"/>
      <c r="N420" s="122"/>
      <c r="O420" s="122"/>
      <c r="P420" s="122"/>
      <c r="Q420" s="122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122"/>
      <c r="M421" s="122"/>
      <c r="N421" s="122"/>
      <c r="O421" s="122"/>
      <c r="P421" s="122"/>
      <c r="Q421" s="122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122"/>
      <c r="M422" s="122"/>
      <c r="N422" s="122"/>
      <c r="O422" s="122"/>
      <c r="P422" s="122"/>
      <c r="Q422" s="122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122"/>
      <c r="M423" s="122"/>
      <c r="N423" s="122"/>
      <c r="O423" s="122"/>
      <c r="P423" s="122"/>
      <c r="Q423" s="122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122"/>
      <c r="M424" s="122"/>
      <c r="N424" s="122"/>
      <c r="O424" s="122"/>
      <c r="P424" s="122"/>
      <c r="Q424" s="122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122"/>
      <c r="M425" s="122"/>
      <c r="N425" s="122"/>
      <c r="O425" s="122"/>
      <c r="P425" s="122"/>
      <c r="Q425" s="122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122"/>
      <c r="M426" s="122"/>
      <c r="N426" s="122"/>
      <c r="O426" s="122"/>
      <c r="P426" s="122"/>
      <c r="Q426" s="122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122"/>
      <c r="M427" s="122"/>
      <c r="N427" s="122"/>
      <c r="O427" s="122"/>
      <c r="P427" s="122"/>
      <c r="Q427" s="122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122"/>
      <c r="M428" s="122"/>
      <c r="N428" s="122"/>
      <c r="O428" s="122"/>
      <c r="P428" s="122"/>
      <c r="Q428" s="122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122"/>
      <c r="M429" s="122"/>
      <c r="N429" s="122"/>
      <c r="O429" s="122"/>
      <c r="P429" s="122"/>
      <c r="Q429" s="122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122"/>
      <c r="M430" s="122"/>
      <c r="N430" s="122"/>
      <c r="O430" s="122"/>
      <c r="P430" s="122"/>
      <c r="Q430" s="122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122"/>
      <c r="M431" s="122"/>
      <c r="N431" s="122"/>
      <c r="O431" s="122"/>
      <c r="P431" s="122"/>
      <c r="Q431" s="122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122"/>
      <c r="M432" s="122"/>
      <c r="N432" s="122"/>
      <c r="O432" s="122"/>
      <c r="P432" s="122"/>
      <c r="Q432" s="122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122"/>
      <c r="M433" s="122"/>
      <c r="N433" s="122"/>
      <c r="O433" s="122"/>
      <c r="P433" s="122"/>
      <c r="Q433" s="122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122"/>
      <c r="M434" s="122"/>
      <c r="N434" s="122"/>
      <c r="O434" s="122"/>
      <c r="P434" s="122"/>
      <c r="Q434" s="122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122"/>
      <c r="M435" s="122"/>
      <c r="N435" s="122"/>
      <c r="O435" s="122"/>
      <c r="P435" s="122"/>
      <c r="Q435" s="122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122"/>
      <c r="M436" s="122"/>
      <c r="N436" s="122"/>
      <c r="O436" s="122"/>
      <c r="P436" s="122"/>
      <c r="Q436" s="122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122"/>
      <c r="M437" s="122"/>
      <c r="N437" s="122"/>
      <c r="O437" s="122"/>
      <c r="P437" s="122"/>
      <c r="Q437" s="122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122"/>
      <c r="M438" s="122"/>
      <c r="N438" s="122"/>
      <c r="O438" s="122"/>
      <c r="P438" s="122"/>
      <c r="Q438" s="122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122"/>
      <c r="M439" s="122"/>
      <c r="N439" s="122"/>
      <c r="O439" s="122"/>
      <c r="P439" s="122"/>
      <c r="Q439" s="122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122"/>
      <c r="M440" s="122"/>
      <c r="N440" s="122"/>
      <c r="O440" s="122"/>
      <c r="P440" s="122"/>
      <c r="Q440" s="122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122"/>
      <c r="M441" s="122"/>
      <c r="N441" s="122"/>
      <c r="O441" s="122"/>
      <c r="P441" s="122"/>
      <c r="Q441" s="122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122"/>
      <c r="M442" s="122"/>
      <c r="N442" s="122"/>
      <c r="O442" s="122"/>
      <c r="P442" s="122"/>
      <c r="Q442" s="122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122"/>
      <c r="M443" s="122"/>
      <c r="N443" s="122"/>
      <c r="O443" s="122"/>
      <c r="P443" s="122"/>
      <c r="Q443" s="122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122"/>
      <c r="M444" s="122"/>
      <c r="N444" s="122"/>
      <c r="O444" s="122"/>
      <c r="P444" s="122"/>
      <c r="Q444" s="122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122"/>
      <c r="M445" s="122"/>
      <c r="N445" s="122"/>
      <c r="O445" s="122"/>
      <c r="P445" s="122"/>
      <c r="Q445" s="122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122"/>
      <c r="M446" s="122"/>
      <c r="N446" s="122"/>
      <c r="O446" s="122"/>
      <c r="P446" s="122"/>
      <c r="Q446" s="122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122"/>
      <c r="M447" s="122"/>
      <c r="N447" s="122"/>
      <c r="O447" s="122"/>
      <c r="P447" s="122"/>
      <c r="Q447" s="122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122"/>
      <c r="M448" s="122"/>
      <c r="N448" s="122"/>
      <c r="O448" s="122"/>
      <c r="P448" s="122"/>
      <c r="Q448" s="122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122"/>
      <c r="M449" s="122"/>
      <c r="N449" s="122"/>
      <c r="O449" s="122"/>
      <c r="P449" s="122"/>
      <c r="Q449" s="122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122"/>
      <c r="M450" s="122"/>
      <c r="N450" s="122"/>
      <c r="O450" s="122"/>
      <c r="P450" s="122"/>
      <c r="Q450" s="122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122"/>
      <c r="M451" s="122"/>
      <c r="N451" s="122"/>
      <c r="O451" s="122"/>
      <c r="P451" s="122"/>
      <c r="Q451" s="122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122"/>
      <c r="M452" s="122"/>
      <c r="N452" s="122"/>
      <c r="O452" s="122"/>
      <c r="P452" s="122"/>
      <c r="Q452" s="122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122"/>
      <c r="M453" s="122"/>
      <c r="N453" s="122"/>
      <c r="O453" s="122"/>
      <c r="P453" s="122"/>
      <c r="Q453" s="122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122"/>
      <c r="M454" s="122"/>
      <c r="N454" s="122"/>
      <c r="O454" s="122"/>
      <c r="P454" s="122"/>
      <c r="Q454" s="122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122"/>
      <c r="M455" s="122"/>
      <c r="N455" s="122"/>
      <c r="O455" s="122"/>
      <c r="P455" s="122"/>
      <c r="Q455" s="122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122"/>
      <c r="M456" s="122"/>
      <c r="N456" s="122"/>
      <c r="O456" s="122"/>
      <c r="P456" s="122"/>
      <c r="Q456" s="122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122"/>
      <c r="M457" s="122"/>
      <c r="N457" s="122"/>
      <c r="O457" s="122"/>
      <c r="P457" s="122"/>
      <c r="Q457" s="122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122"/>
      <c r="M458" s="122"/>
      <c r="N458" s="122"/>
      <c r="O458" s="122"/>
      <c r="P458" s="122"/>
      <c r="Q458" s="122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122"/>
      <c r="M459" s="122"/>
      <c r="N459" s="122"/>
      <c r="O459" s="122"/>
      <c r="P459" s="122"/>
      <c r="Q459" s="122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122"/>
      <c r="M460" s="122"/>
      <c r="N460" s="122"/>
      <c r="O460" s="122"/>
      <c r="P460" s="122"/>
      <c r="Q460" s="122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122"/>
      <c r="M461" s="122"/>
      <c r="N461" s="122"/>
      <c r="O461" s="122"/>
      <c r="P461" s="122"/>
      <c r="Q461" s="122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122"/>
      <c r="M462" s="122"/>
      <c r="N462" s="122"/>
      <c r="O462" s="122"/>
      <c r="P462" s="122"/>
      <c r="Q462" s="122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122"/>
      <c r="M463" s="122"/>
      <c r="N463" s="122"/>
      <c r="O463" s="122"/>
      <c r="P463" s="122"/>
      <c r="Q463" s="122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122"/>
      <c r="M464" s="122"/>
      <c r="N464" s="122"/>
      <c r="O464" s="122"/>
      <c r="P464" s="122"/>
      <c r="Q464" s="122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122"/>
      <c r="M465" s="122"/>
      <c r="N465" s="122"/>
      <c r="O465" s="122"/>
      <c r="P465" s="122"/>
      <c r="Q465" s="122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122"/>
      <c r="M466" s="122"/>
      <c r="N466" s="122"/>
      <c r="O466" s="122"/>
      <c r="P466" s="122"/>
      <c r="Q466" s="122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122"/>
      <c r="M467" s="122"/>
      <c r="N467" s="122"/>
      <c r="O467" s="122"/>
      <c r="P467" s="122"/>
      <c r="Q467" s="122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122"/>
      <c r="M468" s="122"/>
      <c r="N468" s="122"/>
      <c r="O468" s="122"/>
      <c r="P468" s="122"/>
      <c r="Q468" s="122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122"/>
      <c r="M469" s="122"/>
      <c r="N469" s="122"/>
      <c r="O469" s="122"/>
      <c r="P469" s="122"/>
      <c r="Q469" s="122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122"/>
      <c r="M470" s="122"/>
      <c r="N470" s="122"/>
      <c r="O470" s="122"/>
      <c r="P470" s="122"/>
      <c r="Q470" s="122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122"/>
      <c r="M471" s="122"/>
      <c r="N471" s="122"/>
      <c r="O471" s="122"/>
      <c r="P471" s="122"/>
      <c r="Q471" s="122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122"/>
      <c r="M472" s="122"/>
      <c r="N472" s="122"/>
      <c r="O472" s="122"/>
      <c r="P472" s="122"/>
      <c r="Q472" s="122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122"/>
      <c r="M473" s="122"/>
      <c r="N473" s="122"/>
      <c r="O473" s="122"/>
      <c r="P473" s="122"/>
      <c r="Q473" s="122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122"/>
      <c r="M474" s="122"/>
      <c r="N474" s="122"/>
      <c r="O474" s="122"/>
      <c r="P474" s="122"/>
      <c r="Q474" s="122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122"/>
      <c r="M475" s="122"/>
      <c r="N475" s="122"/>
      <c r="O475" s="122"/>
      <c r="P475" s="122"/>
      <c r="Q475" s="122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122"/>
      <c r="M476" s="122"/>
      <c r="N476" s="122"/>
      <c r="O476" s="122"/>
      <c r="P476" s="122"/>
      <c r="Q476" s="122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122"/>
      <c r="M477" s="122"/>
      <c r="N477" s="122"/>
      <c r="O477" s="122"/>
      <c r="P477" s="122"/>
      <c r="Q477" s="122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122"/>
      <c r="M478" s="122"/>
      <c r="N478" s="122"/>
      <c r="O478" s="122"/>
      <c r="P478" s="122"/>
      <c r="Q478" s="122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122"/>
      <c r="M479" s="122"/>
      <c r="N479" s="122"/>
      <c r="O479" s="122"/>
      <c r="P479" s="122"/>
      <c r="Q479" s="122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122"/>
      <c r="M480" s="122"/>
      <c r="N480" s="122"/>
      <c r="O480" s="122"/>
      <c r="P480" s="122"/>
      <c r="Q480" s="122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122"/>
      <c r="M481" s="122"/>
      <c r="N481" s="122"/>
      <c r="O481" s="122"/>
      <c r="P481" s="122"/>
      <c r="Q481" s="122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122"/>
      <c r="M482" s="122"/>
      <c r="N482" s="122"/>
      <c r="O482" s="122"/>
      <c r="P482" s="122"/>
      <c r="Q482" s="122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122"/>
      <c r="M483" s="122"/>
      <c r="N483" s="122"/>
      <c r="O483" s="122"/>
      <c r="P483" s="122"/>
      <c r="Q483" s="122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122"/>
      <c r="M484" s="122"/>
      <c r="N484" s="122"/>
      <c r="O484" s="122"/>
      <c r="P484" s="122"/>
      <c r="Q484" s="122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122"/>
      <c r="M485" s="122"/>
      <c r="N485" s="122"/>
      <c r="O485" s="122"/>
      <c r="P485" s="122"/>
      <c r="Q485" s="122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122"/>
      <c r="M486" s="122"/>
      <c r="N486" s="122"/>
      <c r="O486" s="122"/>
      <c r="P486" s="122"/>
      <c r="Q486" s="122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122"/>
      <c r="M487" s="122"/>
      <c r="N487" s="122"/>
      <c r="O487" s="122"/>
      <c r="P487" s="122"/>
      <c r="Q487" s="122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122"/>
      <c r="M488" s="122"/>
      <c r="N488" s="122"/>
      <c r="O488" s="122"/>
      <c r="P488" s="122"/>
      <c r="Q488" s="122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122"/>
      <c r="M489" s="122"/>
      <c r="N489" s="122"/>
      <c r="O489" s="122"/>
      <c r="P489" s="122"/>
      <c r="Q489" s="122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122"/>
      <c r="M490" s="122"/>
      <c r="N490" s="122"/>
      <c r="O490" s="122"/>
      <c r="P490" s="122"/>
      <c r="Q490" s="122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122"/>
      <c r="M491" s="122"/>
      <c r="N491" s="122"/>
      <c r="O491" s="122"/>
      <c r="P491" s="122"/>
      <c r="Q491" s="122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122"/>
      <c r="M492" s="122"/>
      <c r="N492" s="122"/>
      <c r="O492" s="122"/>
      <c r="P492" s="122"/>
      <c r="Q492" s="122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122"/>
      <c r="M493" s="122"/>
      <c r="N493" s="122"/>
      <c r="O493" s="122"/>
      <c r="P493" s="122"/>
      <c r="Q493" s="122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122"/>
      <c r="M494" s="122"/>
      <c r="N494" s="122"/>
      <c r="O494" s="122"/>
      <c r="P494" s="122"/>
      <c r="Q494" s="122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122"/>
      <c r="M495" s="122"/>
      <c r="N495" s="122"/>
      <c r="O495" s="122"/>
      <c r="P495" s="122"/>
      <c r="Q495" s="122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122"/>
      <c r="M496" s="122"/>
      <c r="N496" s="122"/>
      <c r="O496" s="122"/>
      <c r="P496" s="122"/>
      <c r="Q496" s="122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122"/>
      <c r="M497" s="122"/>
      <c r="N497" s="122"/>
      <c r="O497" s="122"/>
      <c r="P497" s="122"/>
      <c r="Q497" s="122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122"/>
      <c r="M498" s="122"/>
      <c r="N498" s="122"/>
      <c r="O498" s="122"/>
      <c r="P498" s="122"/>
      <c r="Q498" s="122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122"/>
      <c r="M499" s="122"/>
      <c r="N499" s="122"/>
      <c r="O499" s="122"/>
      <c r="P499" s="122"/>
      <c r="Q499" s="122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122"/>
      <c r="M500" s="122"/>
      <c r="N500" s="122"/>
      <c r="O500" s="122"/>
      <c r="P500" s="122"/>
      <c r="Q500" s="122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122"/>
      <c r="M501" s="122"/>
      <c r="N501" s="122"/>
      <c r="O501" s="122"/>
      <c r="P501" s="122"/>
      <c r="Q501" s="122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122"/>
      <c r="M502" s="122"/>
      <c r="N502" s="122"/>
      <c r="O502" s="122"/>
      <c r="P502" s="122"/>
      <c r="Q502" s="122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122"/>
      <c r="M503" s="122"/>
      <c r="N503" s="122"/>
      <c r="O503" s="122"/>
      <c r="P503" s="122"/>
      <c r="Q503" s="122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122"/>
      <c r="M504" s="122"/>
      <c r="N504" s="122"/>
      <c r="O504" s="122"/>
      <c r="P504" s="122"/>
      <c r="Q504" s="122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122"/>
      <c r="M505" s="122"/>
      <c r="N505" s="122"/>
      <c r="O505" s="122"/>
      <c r="P505" s="122"/>
      <c r="Q505" s="122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122"/>
      <c r="M506" s="122"/>
      <c r="N506" s="122"/>
      <c r="O506" s="122"/>
      <c r="P506" s="122"/>
      <c r="Q506" s="122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122"/>
      <c r="M507" s="122"/>
      <c r="N507" s="122"/>
      <c r="O507" s="122"/>
      <c r="P507" s="122"/>
      <c r="Q507" s="122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122"/>
      <c r="M508" s="122"/>
      <c r="N508" s="122"/>
      <c r="O508" s="122"/>
      <c r="P508" s="122"/>
      <c r="Q508" s="122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122"/>
      <c r="M509" s="122"/>
      <c r="N509" s="122"/>
      <c r="O509" s="122"/>
      <c r="P509" s="122"/>
      <c r="Q509" s="122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122"/>
      <c r="M510" s="122"/>
      <c r="N510" s="122"/>
      <c r="O510" s="122"/>
      <c r="P510" s="122"/>
      <c r="Q510" s="122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122"/>
      <c r="M511" s="122"/>
      <c r="N511" s="122"/>
      <c r="O511" s="122"/>
      <c r="P511" s="122"/>
      <c r="Q511" s="122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122"/>
      <c r="M512" s="122"/>
      <c r="N512" s="122"/>
      <c r="O512" s="122"/>
      <c r="P512" s="122"/>
      <c r="Q512" s="122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122"/>
      <c r="M513" s="122"/>
      <c r="N513" s="122"/>
      <c r="O513" s="122"/>
      <c r="P513" s="122"/>
      <c r="Q513" s="122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122"/>
      <c r="M514" s="122"/>
      <c r="N514" s="122"/>
      <c r="O514" s="122"/>
      <c r="P514" s="122"/>
      <c r="Q514" s="122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122"/>
      <c r="M515" s="122"/>
      <c r="N515" s="122"/>
      <c r="O515" s="122"/>
      <c r="P515" s="122"/>
      <c r="Q515" s="122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122"/>
      <c r="M516" s="122"/>
      <c r="N516" s="122"/>
      <c r="O516" s="122"/>
      <c r="P516" s="122"/>
      <c r="Q516" s="122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122"/>
      <c r="M517" s="122"/>
      <c r="N517" s="122"/>
      <c r="O517" s="122"/>
      <c r="P517" s="122"/>
      <c r="Q517" s="122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122"/>
      <c r="M518" s="122"/>
      <c r="N518" s="122"/>
      <c r="O518" s="122"/>
      <c r="P518" s="122"/>
      <c r="Q518" s="122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122"/>
      <c r="M519" s="122"/>
      <c r="N519" s="122"/>
      <c r="O519" s="122"/>
      <c r="P519" s="122"/>
      <c r="Q519" s="122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122"/>
      <c r="M520" s="122"/>
      <c r="N520" s="122"/>
      <c r="O520" s="122"/>
      <c r="P520" s="122"/>
      <c r="Q520" s="122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122"/>
      <c r="M521" s="122"/>
      <c r="N521" s="122"/>
      <c r="O521" s="122"/>
      <c r="P521" s="122"/>
      <c r="Q521" s="122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122"/>
      <c r="M522" s="122"/>
      <c r="N522" s="122"/>
      <c r="O522" s="122"/>
      <c r="P522" s="122"/>
      <c r="Q522" s="122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122"/>
      <c r="M523" s="122"/>
      <c r="N523" s="122"/>
      <c r="O523" s="122"/>
      <c r="P523" s="122"/>
      <c r="Q523" s="122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122"/>
      <c r="M524" s="122"/>
      <c r="N524" s="122"/>
      <c r="O524" s="122"/>
      <c r="P524" s="122"/>
      <c r="Q524" s="122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122"/>
      <c r="M525" s="122"/>
      <c r="N525" s="122"/>
      <c r="O525" s="122"/>
      <c r="P525" s="122"/>
      <c r="Q525" s="122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122"/>
      <c r="M526" s="122"/>
      <c r="N526" s="122"/>
      <c r="O526" s="122"/>
      <c r="P526" s="122"/>
      <c r="Q526" s="122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122"/>
      <c r="M527" s="122"/>
      <c r="N527" s="122"/>
      <c r="O527" s="122"/>
      <c r="P527" s="122"/>
      <c r="Q527" s="122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122"/>
      <c r="M528" s="122"/>
      <c r="N528" s="122"/>
      <c r="O528" s="122"/>
      <c r="P528" s="122"/>
      <c r="Q528" s="122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122"/>
      <c r="M529" s="122"/>
      <c r="N529" s="122"/>
      <c r="O529" s="122"/>
      <c r="P529" s="122"/>
      <c r="Q529" s="122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122"/>
      <c r="M530" s="122"/>
      <c r="N530" s="122"/>
      <c r="O530" s="122"/>
      <c r="P530" s="122"/>
      <c r="Q530" s="122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122"/>
      <c r="M531" s="122"/>
      <c r="N531" s="122"/>
      <c r="O531" s="122"/>
      <c r="P531" s="122"/>
      <c r="Q531" s="122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122"/>
      <c r="M532" s="122"/>
      <c r="N532" s="122"/>
      <c r="O532" s="122"/>
      <c r="P532" s="122"/>
      <c r="Q532" s="122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122"/>
      <c r="M533" s="122"/>
      <c r="N533" s="122"/>
      <c r="O533" s="122"/>
      <c r="P533" s="122"/>
      <c r="Q533" s="122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122"/>
      <c r="M534" s="122"/>
      <c r="N534" s="122"/>
      <c r="O534" s="122"/>
      <c r="P534" s="122"/>
      <c r="Q534" s="122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122"/>
      <c r="M535" s="122"/>
      <c r="N535" s="122"/>
      <c r="O535" s="122"/>
      <c r="P535" s="122"/>
      <c r="Q535" s="122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122"/>
      <c r="M536" s="122"/>
      <c r="N536" s="122"/>
      <c r="O536" s="122"/>
      <c r="P536" s="122"/>
      <c r="Q536" s="122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122"/>
      <c r="M537" s="122"/>
      <c r="N537" s="122"/>
      <c r="O537" s="122"/>
      <c r="P537" s="122"/>
      <c r="Q537" s="122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122"/>
      <c r="M538" s="122"/>
      <c r="N538" s="122"/>
      <c r="O538" s="122"/>
      <c r="P538" s="122"/>
      <c r="Q538" s="122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122"/>
      <c r="M539" s="122"/>
      <c r="N539" s="122"/>
      <c r="O539" s="122"/>
      <c r="P539" s="122"/>
      <c r="Q539" s="122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122"/>
      <c r="M540" s="122"/>
      <c r="N540" s="122"/>
      <c r="O540" s="122"/>
      <c r="P540" s="122"/>
      <c r="Q540" s="122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122"/>
      <c r="M541" s="122"/>
      <c r="N541" s="122"/>
      <c r="O541" s="122"/>
      <c r="P541" s="122"/>
      <c r="Q541" s="122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122"/>
      <c r="M542" s="122"/>
      <c r="N542" s="122"/>
      <c r="O542" s="122"/>
      <c r="P542" s="122"/>
      <c r="Q542" s="122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122"/>
      <c r="M543" s="122"/>
      <c r="N543" s="122"/>
      <c r="O543" s="122"/>
      <c r="P543" s="122"/>
      <c r="Q543" s="122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122"/>
      <c r="M544" s="122"/>
      <c r="N544" s="122"/>
      <c r="O544" s="122"/>
      <c r="P544" s="122"/>
      <c r="Q544" s="122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122"/>
      <c r="M545" s="122"/>
      <c r="N545" s="122"/>
      <c r="O545" s="122"/>
      <c r="P545" s="122"/>
      <c r="Q545" s="122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122"/>
      <c r="M546" s="122"/>
      <c r="N546" s="122"/>
      <c r="O546" s="122"/>
      <c r="P546" s="122"/>
      <c r="Q546" s="122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122"/>
      <c r="M547" s="122"/>
      <c r="N547" s="122"/>
      <c r="O547" s="122"/>
      <c r="P547" s="122"/>
      <c r="Q547" s="122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122"/>
      <c r="M548" s="122"/>
      <c r="N548" s="122"/>
      <c r="O548" s="122"/>
      <c r="P548" s="122"/>
      <c r="Q548" s="122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122"/>
      <c r="M549" s="122"/>
      <c r="N549" s="122"/>
      <c r="O549" s="122"/>
      <c r="P549" s="122"/>
      <c r="Q549" s="122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122"/>
      <c r="M550" s="122"/>
      <c r="N550" s="122"/>
      <c r="O550" s="122"/>
      <c r="P550" s="122"/>
      <c r="Q550" s="122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122"/>
      <c r="M551" s="122"/>
      <c r="N551" s="122"/>
      <c r="O551" s="122"/>
      <c r="P551" s="122"/>
      <c r="Q551" s="122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122"/>
      <c r="M552" s="122"/>
      <c r="N552" s="122"/>
      <c r="O552" s="122"/>
      <c r="P552" s="122"/>
      <c r="Q552" s="122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122"/>
      <c r="M553" s="122"/>
      <c r="N553" s="122"/>
      <c r="O553" s="122"/>
      <c r="P553" s="122"/>
      <c r="Q553" s="122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122"/>
      <c r="M554" s="122"/>
      <c r="N554" s="122"/>
      <c r="O554" s="122"/>
      <c r="P554" s="122"/>
      <c r="Q554" s="122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122"/>
      <c r="M555" s="122"/>
      <c r="N555" s="122"/>
      <c r="O555" s="122"/>
      <c r="P555" s="122"/>
      <c r="Q555" s="122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122"/>
      <c r="M556" s="122"/>
      <c r="N556" s="122"/>
      <c r="O556" s="122"/>
      <c r="P556" s="122"/>
      <c r="Q556" s="122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122"/>
      <c r="M557" s="122"/>
      <c r="N557" s="122"/>
      <c r="O557" s="122"/>
      <c r="P557" s="122"/>
      <c r="Q557" s="122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122"/>
      <c r="M558" s="122"/>
      <c r="N558" s="122"/>
      <c r="O558" s="122"/>
      <c r="P558" s="122"/>
      <c r="Q558" s="122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122"/>
      <c r="M559" s="122"/>
      <c r="N559" s="122"/>
      <c r="O559" s="122"/>
      <c r="P559" s="122"/>
      <c r="Q559" s="122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122"/>
      <c r="M560" s="122"/>
      <c r="N560" s="122"/>
      <c r="O560" s="122"/>
      <c r="P560" s="122"/>
      <c r="Q560" s="122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122"/>
      <c r="M561" s="122"/>
      <c r="N561" s="122"/>
      <c r="O561" s="122"/>
      <c r="P561" s="122"/>
      <c r="Q561" s="122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122"/>
      <c r="M562" s="122"/>
      <c r="N562" s="122"/>
      <c r="O562" s="122"/>
      <c r="P562" s="122"/>
      <c r="Q562" s="122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122"/>
      <c r="M563" s="122"/>
      <c r="N563" s="122"/>
      <c r="O563" s="122"/>
      <c r="P563" s="122"/>
      <c r="Q563" s="122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122"/>
      <c r="M564" s="122"/>
      <c r="N564" s="122"/>
      <c r="O564" s="122"/>
      <c r="P564" s="122"/>
      <c r="Q564" s="122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122"/>
      <c r="M565" s="122"/>
      <c r="N565" s="122"/>
      <c r="O565" s="122"/>
      <c r="P565" s="122"/>
      <c r="Q565" s="122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122"/>
      <c r="M566" s="122"/>
      <c r="N566" s="122"/>
      <c r="O566" s="122"/>
      <c r="P566" s="122"/>
      <c r="Q566" s="122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122"/>
      <c r="M567" s="122"/>
      <c r="N567" s="122"/>
      <c r="O567" s="122"/>
      <c r="P567" s="122"/>
      <c r="Q567" s="122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122"/>
      <c r="M568" s="122"/>
      <c r="N568" s="122"/>
      <c r="O568" s="122"/>
      <c r="P568" s="122"/>
      <c r="Q568" s="122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122"/>
      <c r="M569" s="122"/>
      <c r="N569" s="122"/>
      <c r="O569" s="122"/>
      <c r="P569" s="122"/>
      <c r="Q569" s="122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122"/>
      <c r="M570" s="122"/>
      <c r="N570" s="122"/>
      <c r="O570" s="122"/>
      <c r="P570" s="122"/>
      <c r="Q570" s="122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122"/>
      <c r="M571" s="122"/>
      <c r="N571" s="122"/>
      <c r="O571" s="122"/>
      <c r="P571" s="122"/>
      <c r="Q571" s="122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122"/>
      <c r="M572" s="122"/>
      <c r="N572" s="122"/>
      <c r="O572" s="122"/>
      <c r="P572" s="122"/>
      <c r="Q572" s="122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122"/>
      <c r="M573" s="122"/>
      <c r="N573" s="122"/>
      <c r="O573" s="122"/>
      <c r="P573" s="122"/>
      <c r="Q573" s="122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122"/>
      <c r="M574" s="122"/>
      <c r="N574" s="122"/>
      <c r="O574" s="122"/>
      <c r="P574" s="122"/>
      <c r="Q574" s="122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122"/>
      <c r="M575" s="122"/>
      <c r="N575" s="122"/>
      <c r="O575" s="122"/>
      <c r="P575" s="122"/>
      <c r="Q575" s="122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122"/>
      <c r="M576" s="122"/>
      <c r="N576" s="122"/>
      <c r="O576" s="122"/>
      <c r="P576" s="122"/>
      <c r="Q576" s="122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122"/>
      <c r="M577" s="122"/>
      <c r="N577" s="122"/>
      <c r="O577" s="122"/>
      <c r="P577" s="122"/>
      <c r="Q577" s="122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122"/>
      <c r="M578" s="122"/>
      <c r="N578" s="122"/>
      <c r="O578" s="122"/>
      <c r="P578" s="122"/>
      <c r="Q578" s="122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122"/>
      <c r="M579" s="122"/>
      <c r="N579" s="122"/>
      <c r="O579" s="122"/>
      <c r="P579" s="122"/>
      <c r="Q579" s="122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122"/>
      <c r="M580" s="122"/>
      <c r="N580" s="122"/>
      <c r="O580" s="122"/>
      <c r="P580" s="122"/>
      <c r="Q580" s="122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122"/>
      <c r="M581" s="122"/>
      <c r="N581" s="122"/>
      <c r="O581" s="122"/>
      <c r="P581" s="122"/>
      <c r="Q581" s="122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122"/>
      <c r="M582" s="122"/>
      <c r="N582" s="122"/>
      <c r="O582" s="122"/>
      <c r="P582" s="122"/>
      <c r="Q582" s="122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122"/>
      <c r="M583" s="122"/>
      <c r="N583" s="122"/>
      <c r="O583" s="122"/>
      <c r="P583" s="122"/>
      <c r="Q583" s="122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122"/>
      <c r="M584" s="122"/>
      <c r="N584" s="122"/>
      <c r="O584" s="122"/>
      <c r="P584" s="122"/>
      <c r="Q584" s="122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122"/>
      <c r="M585" s="122"/>
      <c r="N585" s="122"/>
      <c r="O585" s="122"/>
      <c r="P585" s="122"/>
      <c r="Q585" s="122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122"/>
      <c r="M586" s="122"/>
      <c r="N586" s="122"/>
      <c r="O586" s="122"/>
      <c r="P586" s="122"/>
      <c r="Q586" s="122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122"/>
      <c r="M587" s="122"/>
      <c r="N587" s="122"/>
      <c r="O587" s="122"/>
      <c r="P587" s="122"/>
      <c r="Q587" s="122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122"/>
      <c r="M588" s="122"/>
      <c r="N588" s="122"/>
      <c r="O588" s="122"/>
      <c r="P588" s="122"/>
      <c r="Q588" s="122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122"/>
      <c r="M589" s="122"/>
      <c r="N589" s="122"/>
      <c r="O589" s="122"/>
      <c r="P589" s="122"/>
      <c r="Q589" s="122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122"/>
      <c r="M590" s="122"/>
      <c r="N590" s="122"/>
      <c r="O590" s="122"/>
      <c r="P590" s="122"/>
      <c r="Q590" s="122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122"/>
      <c r="M591" s="122"/>
      <c r="N591" s="122"/>
      <c r="O591" s="122"/>
      <c r="P591" s="122"/>
      <c r="Q591" s="122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122"/>
      <c r="M592" s="122"/>
      <c r="N592" s="122"/>
      <c r="O592" s="122"/>
      <c r="P592" s="122"/>
      <c r="Q592" s="122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122"/>
      <c r="M593" s="122"/>
      <c r="N593" s="122"/>
      <c r="O593" s="122"/>
      <c r="P593" s="122"/>
      <c r="Q593" s="122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122"/>
      <c r="M594" s="122"/>
      <c r="N594" s="122"/>
      <c r="O594" s="122"/>
      <c r="P594" s="122"/>
      <c r="Q594" s="122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122"/>
      <c r="M595" s="122"/>
      <c r="N595" s="122"/>
      <c r="O595" s="122"/>
      <c r="P595" s="122"/>
      <c r="Q595" s="122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122"/>
      <c r="M596" s="122"/>
      <c r="N596" s="122"/>
      <c r="O596" s="122"/>
      <c r="P596" s="122"/>
      <c r="Q596" s="122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122"/>
      <c r="M597" s="122"/>
      <c r="N597" s="122"/>
      <c r="O597" s="122"/>
      <c r="P597" s="122"/>
      <c r="Q597" s="122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122"/>
      <c r="M598" s="122"/>
      <c r="N598" s="122"/>
      <c r="O598" s="122"/>
      <c r="P598" s="122"/>
      <c r="Q598" s="122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122"/>
      <c r="M599" s="122"/>
      <c r="N599" s="122"/>
      <c r="O599" s="122"/>
      <c r="P599" s="122"/>
      <c r="Q599" s="122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122"/>
      <c r="M600" s="122"/>
      <c r="N600" s="122"/>
      <c r="O600" s="122"/>
      <c r="P600" s="122"/>
      <c r="Q600" s="122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122"/>
      <c r="M601" s="122"/>
      <c r="N601" s="122"/>
      <c r="O601" s="122"/>
      <c r="P601" s="122"/>
      <c r="Q601" s="122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122"/>
      <c r="M602" s="122"/>
      <c r="N602" s="122"/>
      <c r="O602" s="122"/>
      <c r="P602" s="122"/>
      <c r="Q602" s="122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122"/>
      <c r="M603" s="122"/>
      <c r="N603" s="122"/>
      <c r="O603" s="122"/>
      <c r="P603" s="122"/>
      <c r="Q603" s="122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122"/>
      <c r="M604" s="122"/>
      <c r="N604" s="122"/>
      <c r="O604" s="122"/>
      <c r="P604" s="122"/>
      <c r="Q604" s="122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122"/>
      <c r="M605" s="122"/>
      <c r="N605" s="122"/>
      <c r="O605" s="122"/>
      <c r="P605" s="122"/>
      <c r="Q605" s="122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122"/>
      <c r="M606" s="122"/>
      <c r="N606" s="122"/>
      <c r="O606" s="122"/>
      <c r="P606" s="122"/>
      <c r="Q606" s="122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122"/>
      <c r="M607" s="122"/>
      <c r="N607" s="122"/>
      <c r="O607" s="122"/>
      <c r="P607" s="122"/>
      <c r="Q607" s="122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122"/>
      <c r="M608" s="122"/>
      <c r="N608" s="122"/>
      <c r="O608" s="122"/>
      <c r="P608" s="122"/>
      <c r="Q608" s="122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122"/>
      <c r="M609" s="122"/>
      <c r="N609" s="122"/>
      <c r="O609" s="122"/>
      <c r="P609" s="122"/>
      <c r="Q609" s="122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122"/>
      <c r="M610" s="122"/>
      <c r="N610" s="122"/>
      <c r="O610" s="122"/>
      <c r="P610" s="122"/>
      <c r="Q610" s="122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122"/>
      <c r="M611" s="122"/>
      <c r="N611" s="122"/>
      <c r="O611" s="122"/>
      <c r="P611" s="122"/>
      <c r="Q611" s="122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122"/>
      <c r="M612" s="122"/>
      <c r="N612" s="122"/>
      <c r="O612" s="122"/>
      <c r="P612" s="122"/>
      <c r="Q612" s="122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122"/>
      <c r="M613" s="122"/>
      <c r="N613" s="122"/>
      <c r="O613" s="122"/>
      <c r="P613" s="122"/>
      <c r="Q613" s="122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122"/>
      <c r="M614" s="122"/>
      <c r="N614" s="122"/>
      <c r="O614" s="122"/>
      <c r="P614" s="122"/>
      <c r="Q614" s="122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122"/>
      <c r="M615" s="122"/>
      <c r="N615" s="122"/>
      <c r="O615" s="122"/>
      <c r="P615" s="122"/>
      <c r="Q615" s="122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122"/>
      <c r="M616" s="122"/>
      <c r="N616" s="122"/>
      <c r="O616" s="122"/>
      <c r="P616" s="122"/>
      <c r="Q616" s="122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122"/>
      <c r="M617" s="122"/>
      <c r="N617" s="122"/>
      <c r="O617" s="122"/>
      <c r="P617" s="122"/>
      <c r="Q617" s="122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122"/>
      <c r="M618" s="122"/>
      <c r="N618" s="122"/>
      <c r="O618" s="122"/>
      <c r="P618" s="122"/>
      <c r="Q618" s="122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122"/>
      <c r="M619" s="122"/>
      <c r="N619" s="122"/>
      <c r="O619" s="122"/>
      <c r="P619" s="122"/>
      <c r="Q619" s="122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122"/>
      <c r="M620" s="122"/>
      <c r="N620" s="122"/>
      <c r="O620" s="122"/>
      <c r="P620" s="122"/>
      <c r="Q620" s="122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122"/>
      <c r="M621" s="122"/>
      <c r="N621" s="122"/>
      <c r="O621" s="122"/>
      <c r="P621" s="122"/>
      <c r="Q621" s="122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122"/>
      <c r="M622" s="122"/>
      <c r="N622" s="122"/>
      <c r="O622" s="122"/>
      <c r="P622" s="122"/>
      <c r="Q622" s="122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122"/>
      <c r="M623" s="122"/>
      <c r="N623" s="122"/>
      <c r="O623" s="122"/>
      <c r="P623" s="122"/>
      <c r="Q623" s="122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122"/>
      <c r="M624" s="122"/>
      <c r="N624" s="122"/>
      <c r="O624" s="122"/>
      <c r="P624" s="122"/>
      <c r="Q624" s="122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122"/>
      <c r="M625" s="122"/>
      <c r="N625" s="122"/>
      <c r="O625" s="122"/>
      <c r="P625" s="122"/>
      <c r="Q625" s="122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122"/>
      <c r="M626" s="122"/>
      <c r="N626" s="122"/>
      <c r="O626" s="122"/>
      <c r="P626" s="122"/>
      <c r="Q626" s="122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122"/>
      <c r="M627" s="122"/>
      <c r="N627" s="122"/>
      <c r="O627" s="122"/>
      <c r="P627" s="122"/>
      <c r="Q627" s="122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122"/>
      <c r="M628" s="122"/>
      <c r="N628" s="122"/>
      <c r="O628" s="122"/>
      <c r="P628" s="122"/>
      <c r="Q628" s="122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122"/>
      <c r="M629" s="122"/>
      <c r="N629" s="122"/>
      <c r="O629" s="122"/>
      <c r="P629" s="122"/>
      <c r="Q629" s="122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122"/>
      <c r="M630" s="122"/>
      <c r="N630" s="122"/>
      <c r="O630" s="122"/>
      <c r="P630" s="122"/>
      <c r="Q630" s="122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122"/>
      <c r="M631" s="122"/>
      <c r="N631" s="122"/>
      <c r="O631" s="122"/>
      <c r="P631" s="122"/>
      <c r="Q631" s="122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122"/>
      <c r="M632" s="122"/>
      <c r="N632" s="122"/>
      <c r="O632" s="122"/>
      <c r="P632" s="122"/>
      <c r="Q632" s="122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122"/>
      <c r="M633" s="122"/>
      <c r="N633" s="122"/>
      <c r="O633" s="122"/>
      <c r="P633" s="122"/>
      <c r="Q633" s="122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122"/>
      <c r="M634" s="122"/>
      <c r="N634" s="122"/>
      <c r="O634" s="122"/>
      <c r="P634" s="122"/>
      <c r="Q634" s="122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122"/>
      <c r="M635" s="122"/>
      <c r="N635" s="122"/>
      <c r="O635" s="122"/>
      <c r="P635" s="122"/>
      <c r="Q635" s="122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122"/>
      <c r="M636" s="122"/>
      <c r="N636" s="122"/>
      <c r="O636" s="122"/>
      <c r="P636" s="122"/>
      <c r="Q636" s="122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122"/>
      <c r="M637" s="122"/>
      <c r="N637" s="122"/>
      <c r="O637" s="122"/>
      <c r="P637" s="122"/>
      <c r="Q637" s="122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122"/>
      <c r="M638" s="122"/>
      <c r="N638" s="122"/>
      <c r="O638" s="122"/>
      <c r="P638" s="122"/>
      <c r="Q638" s="122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122"/>
      <c r="M639" s="122"/>
      <c r="N639" s="122"/>
      <c r="O639" s="122"/>
      <c r="P639" s="122"/>
      <c r="Q639" s="122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122"/>
      <c r="M640" s="122"/>
      <c r="N640" s="122"/>
      <c r="O640" s="122"/>
      <c r="P640" s="122"/>
      <c r="Q640" s="122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122"/>
      <c r="M641" s="122"/>
      <c r="N641" s="122"/>
      <c r="O641" s="122"/>
      <c r="P641" s="122"/>
      <c r="Q641" s="122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122"/>
      <c r="M642" s="122"/>
      <c r="N642" s="122"/>
      <c r="O642" s="122"/>
      <c r="P642" s="122"/>
      <c r="Q642" s="122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122"/>
      <c r="M643" s="122"/>
      <c r="N643" s="122"/>
      <c r="O643" s="122"/>
      <c r="P643" s="122"/>
      <c r="Q643" s="122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122"/>
      <c r="M644" s="122"/>
      <c r="N644" s="122"/>
      <c r="O644" s="122"/>
      <c r="P644" s="122"/>
      <c r="Q644" s="122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122"/>
      <c r="M645" s="122"/>
      <c r="N645" s="122"/>
      <c r="O645" s="122"/>
      <c r="P645" s="122"/>
      <c r="Q645" s="122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122"/>
      <c r="M646" s="122"/>
      <c r="N646" s="122"/>
      <c r="O646" s="122"/>
      <c r="P646" s="122"/>
      <c r="Q646" s="122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122"/>
      <c r="M647" s="122"/>
      <c r="N647" s="122"/>
      <c r="O647" s="122"/>
      <c r="P647" s="122"/>
      <c r="Q647" s="122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122"/>
      <c r="M648" s="122"/>
      <c r="N648" s="122"/>
      <c r="O648" s="122"/>
      <c r="P648" s="122"/>
      <c r="Q648" s="122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122"/>
      <c r="M649" s="122"/>
      <c r="N649" s="122"/>
      <c r="O649" s="122"/>
      <c r="P649" s="122"/>
      <c r="Q649" s="122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122"/>
      <c r="M650" s="122"/>
      <c r="N650" s="122"/>
      <c r="O650" s="122"/>
      <c r="P650" s="122"/>
      <c r="Q650" s="122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122"/>
      <c r="M651" s="122"/>
      <c r="N651" s="122"/>
      <c r="O651" s="122"/>
      <c r="P651" s="122"/>
      <c r="Q651" s="122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122"/>
      <c r="M652" s="122"/>
      <c r="N652" s="122"/>
      <c r="O652" s="122"/>
      <c r="P652" s="122"/>
      <c r="Q652" s="122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122"/>
      <c r="M653" s="122"/>
      <c r="N653" s="122"/>
      <c r="O653" s="122"/>
      <c r="P653" s="122"/>
      <c r="Q653" s="122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122"/>
      <c r="M654" s="122"/>
      <c r="N654" s="122"/>
      <c r="O654" s="122"/>
      <c r="P654" s="122"/>
      <c r="Q654" s="122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122"/>
      <c r="M655" s="122"/>
      <c r="N655" s="122"/>
      <c r="O655" s="122"/>
      <c r="P655" s="122"/>
      <c r="Q655" s="122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122"/>
      <c r="M656" s="122"/>
      <c r="N656" s="122"/>
      <c r="O656" s="122"/>
      <c r="P656" s="122"/>
      <c r="Q656" s="122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122"/>
      <c r="M657" s="122"/>
      <c r="N657" s="122"/>
      <c r="O657" s="122"/>
      <c r="P657" s="122"/>
      <c r="Q657" s="122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122"/>
      <c r="M658" s="122"/>
      <c r="N658" s="122"/>
      <c r="O658" s="122"/>
      <c r="P658" s="122"/>
      <c r="Q658" s="122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122"/>
      <c r="M659" s="122"/>
      <c r="N659" s="122"/>
      <c r="O659" s="122"/>
      <c r="P659" s="122"/>
      <c r="Q659" s="122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122"/>
      <c r="M660" s="122"/>
      <c r="N660" s="122"/>
      <c r="O660" s="122"/>
      <c r="P660" s="122"/>
      <c r="Q660" s="122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122"/>
      <c r="M661" s="122"/>
      <c r="N661" s="122"/>
      <c r="O661" s="122"/>
      <c r="P661" s="122"/>
      <c r="Q661" s="122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122"/>
      <c r="M662" s="122"/>
      <c r="N662" s="122"/>
      <c r="O662" s="122"/>
      <c r="P662" s="122"/>
      <c r="Q662" s="122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122"/>
      <c r="M663" s="122"/>
      <c r="N663" s="122"/>
      <c r="O663" s="122"/>
      <c r="P663" s="122"/>
      <c r="Q663" s="122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122"/>
      <c r="M664" s="122"/>
      <c r="N664" s="122"/>
      <c r="O664" s="122"/>
      <c r="P664" s="122"/>
      <c r="Q664" s="122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122"/>
      <c r="M665" s="122"/>
      <c r="N665" s="122"/>
      <c r="O665" s="122"/>
      <c r="P665" s="122"/>
      <c r="Q665" s="122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122"/>
      <c r="M666" s="122"/>
      <c r="N666" s="122"/>
      <c r="O666" s="122"/>
      <c r="P666" s="122"/>
      <c r="Q666" s="122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122"/>
      <c r="M667" s="122"/>
      <c r="N667" s="122"/>
      <c r="O667" s="122"/>
      <c r="P667" s="122"/>
      <c r="Q667" s="122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122"/>
      <c r="M668" s="122"/>
      <c r="N668" s="122"/>
      <c r="O668" s="122"/>
      <c r="P668" s="122"/>
      <c r="Q668" s="122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122"/>
      <c r="M669" s="122"/>
      <c r="N669" s="122"/>
      <c r="O669" s="122"/>
      <c r="P669" s="122"/>
      <c r="Q669" s="122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122"/>
      <c r="M670" s="122"/>
      <c r="N670" s="122"/>
      <c r="O670" s="122"/>
      <c r="P670" s="122"/>
      <c r="Q670" s="122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122"/>
      <c r="M671" s="122"/>
      <c r="N671" s="122"/>
      <c r="O671" s="122"/>
      <c r="P671" s="122"/>
      <c r="Q671" s="122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122"/>
      <c r="M672" s="122"/>
      <c r="N672" s="122"/>
      <c r="O672" s="122"/>
      <c r="P672" s="122"/>
      <c r="Q672" s="122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122"/>
      <c r="M673" s="122"/>
      <c r="N673" s="122"/>
      <c r="O673" s="122"/>
      <c r="P673" s="122"/>
      <c r="Q673" s="122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122"/>
      <c r="M674" s="122"/>
      <c r="N674" s="122"/>
      <c r="O674" s="122"/>
      <c r="P674" s="122"/>
      <c r="Q674" s="122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122"/>
      <c r="M675" s="122"/>
      <c r="N675" s="122"/>
      <c r="O675" s="122"/>
      <c r="P675" s="122"/>
      <c r="Q675" s="122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122"/>
      <c r="M676" s="122"/>
      <c r="N676" s="122"/>
      <c r="O676" s="122"/>
      <c r="P676" s="122"/>
      <c r="Q676" s="122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122"/>
      <c r="M677" s="122"/>
      <c r="N677" s="122"/>
      <c r="O677" s="122"/>
      <c r="P677" s="122"/>
      <c r="Q677" s="122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122"/>
      <c r="M678" s="122"/>
      <c r="N678" s="122"/>
      <c r="O678" s="122"/>
      <c r="P678" s="122"/>
      <c r="Q678" s="122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122"/>
      <c r="M679" s="122"/>
      <c r="N679" s="122"/>
      <c r="O679" s="122"/>
      <c r="P679" s="122"/>
      <c r="Q679" s="122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122"/>
      <c r="M680" s="122"/>
      <c r="N680" s="122"/>
      <c r="O680" s="122"/>
      <c r="P680" s="122"/>
      <c r="Q680" s="122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122"/>
      <c r="M681" s="122"/>
      <c r="N681" s="122"/>
      <c r="O681" s="122"/>
      <c r="P681" s="122"/>
      <c r="Q681" s="122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122"/>
      <c r="M682" s="122"/>
      <c r="N682" s="122"/>
      <c r="O682" s="122"/>
      <c r="P682" s="122"/>
      <c r="Q682" s="122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122"/>
      <c r="M683" s="122"/>
      <c r="N683" s="122"/>
      <c r="O683" s="122"/>
      <c r="P683" s="122"/>
      <c r="Q683" s="122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122"/>
      <c r="M684" s="122"/>
      <c r="N684" s="122"/>
      <c r="O684" s="122"/>
      <c r="P684" s="122"/>
      <c r="Q684" s="122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122"/>
      <c r="M685" s="122"/>
      <c r="N685" s="122"/>
      <c r="O685" s="122"/>
      <c r="P685" s="122"/>
      <c r="Q685" s="122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122"/>
      <c r="M686" s="122"/>
      <c r="N686" s="122"/>
      <c r="O686" s="122"/>
      <c r="P686" s="122"/>
      <c r="Q686" s="122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122"/>
      <c r="M687" s="122"/>
      <c r="N687" s="122"/>
      <c r="O687" s="122"/>
      <c r="P687" s="122"/>
      <c r="Q687" s="122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122"/>
      <c r="M688" s="122"/>
      <c r="N688" s="122"/>
      <c r="O688" s="122"/>
      <c r="P688" s="122"/>
      <c r="Q688" s="122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122"/>
      <c r="M689" s="122"/>
      <c r="N689" s="122"/>
      <c r="O689" s="122"/>
      <c r="P689" s="122"/>
      <c r="Q689" s="122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122"/>
      <c r="M690" s="122"/>
      <c r="N690" s="122"/>
      <c r="O690" s="122"/>
      <c r="P690" s="122"/>
      <c r="Q690" s="122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122"/>
      <c r="M691" s="122"/>
      <c r="N691" s="122"/>
      <c r="O691" s="122"/>
      <c r="P691" s="122"/>
      <c r="Q691" s="122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122"/>
      <c r="M692" s="122"/>
      <c r="N692" s="122"/>
      <c r="O692" s="122"/>
      <c r="P692" s="122"/>
      <c r="Q692" s="122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122"/>
      <c r="M693" s="122"/>
      <c r="N693" s="122"/>
      <c r="O693" s="122"/>
      <c r="P693" s="122"/>
      <c r="Q693" s="122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122"/>
      <c r="M694" s="122"/>
      <c r="N694" s="122"/>
      <c r="O694" s="122"/>
      <c r="P694" s="122"/>
      <c r="Q694" s="122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122"/>
      <c r="M695" s="122"/>
      <c r="N695" s="122"/>
      <c r="O695" s="122"/>
      <c r="P695" s="122"/>
      <c r="Q695" s="122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122"/>
      <c r="M696" s="122"/>
      <c r="N696" s="122"/>
      <c r="O696" s="122"/>
      <c r="P696" s="122"/>
      <c r="Q696" s="122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122"/>
      <c r="M697" s="122"/>
      <c r="N697" s="122"/>
      <c r="O697" s="122"/>
      <c r="P697" s="122"/>
      <c r="Q697" s="122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122"/>
      <c r="M698" s="122"/>
      <c r="N698" s="122"/>
      <c r="O698" s="122"/>
      <c r="P698" s="122"/>
      <c r="Q698" s="122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122"/>
      <c r="M699" s="122"/>
      <c r="N699" s="122"/>
      <c r="O699" s="122"/>
      <c r="P699" s="122"/>
      <c r="Q699" s="122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122"/>
      <c r="M700" s="122"/>
      <c r="N700" s="122"/>
      <c r="O700" s="122"/>
      <c r="P700" s="122"/>
      <c r="Q700" s="122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122"/>
      <c r="M701" s="122"/>
      <c r="N701" s="122"/>
      <c r="O701" s="122"/>
      <c r="P701" s="122"/>
      <c r="Q701" s="122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122"/>
      <c r="M702" s="122"/>
      <c r="N702" s="122"/>
      <c r="O702" s="122"/>
      <c r="P702" s="122"/>
      <c r="Q702" s="122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122"/>
      <c r="M703" s="122"/>
      <c r="N703" s="122"/>
      <c r="O703" s="122"/>
      <c r="P703" s="122"/>
      <c r="Q703" s="122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122"/>
      <c r="M704" s="122"/>
      <c r="N704" s="122"/>
      <c r="O704" s="122"/>
      <c r="P704" s="122"/>
      <c r="Q704" s="122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122"/>
      <c r="M705" s="122"/>
      <c r="N705" s="122"/>
      <c r="O705" s="122"/>
      <c r="P705" s="122"/>
      <c r="Q705" s="122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122"/>
      <c r="M706" s="122"/>
      <c r="N706" s="122"/>
      <c r="O706" s="122"/>
      <c r="P706" s="122"/>
      <c r="Q706" s="122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122"/>
      <c r="M707" s="122"/>
      <c r="N707" s="122"/>
      <c r="O707" s="122"/>
      <c r="P707" s="122"/>
      <c r="Q707" s="122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122"/>
      <c r="M708" s="122"/>
      <c r="N708" s="122"/>
      <c r="O708" s="122"/>
      <c r="P708" s="122"/>
      <c r="Q708" s="122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122"/>
      <c r="M709" s="122"/>
      <c r="N709" s="122"/>
      <c r="O709" s="122"/>
      <c r="P709" s="122"/>
      <c r="Q709" s="122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122"/>
      <c r="M710" s="122"/>
      <c r="N710" s="122"/>
      <c r="O710" s="122"/>
      <c r="P710" s="122"/>
      <c r="Q710" s="122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122"/>
      <c r="M711" s="122"/>
      <c r="N711" s="122"/>
      <c r="O711" s="122"/>
      <c r="P711" s="122"/>
      <c r="Q711" s="122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122"/>
      <c r="M712" s="122"/>
      <c r="N712" s="122"/>
      <c r="O712" s="122"/>
      <c r="P712" s="122"/>
      <c r="Q712" s="122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122"/>
      <c r="M713" s="122"/>
      <c r="N713" s="122"/>
      <c r="O713" s="122"/>
      <c r="P713" s="122"/>
      <c r="Q713" s="122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122"/>
      <c r="M714" s="122"/>
      <c r="N714" s="122"/>
      <c r="O714" s="122"/>
      <c r="P714" s="122"/>
      <c r="Q714" s="122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122"/>
      <c r="M715" s="122"/>
      <c r="N715" s="122"/>
      <c r="O715" s="122"/>
      <c r="P715" s="122"/>
      <c r="Q715" s="122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122"/>
      <c r="M716" s="122"/>
      <c r="N716" s="122"/>
      <c r="O716" s="122"/>
      <c r="P716" s="122"/>
      <c r="Q716" s="122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122"/>
      <c r="M717" s="122"/>
      <c r="N717" s="122"/>
      <c r="O717" s="122"/>
      <c r="P717" s="122"/>
      <c r="Q717" s="122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122"/>
      <c r="M718" s="122"/>
      <c r="N718" s="122"/>
      <c r="O718" s="122"/>
      <c r="P718" s="122"/>
      <c r="Q718" s="122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122"/>
      <c r="M719" s="122"/>
      <c r="N719" s="122"/>
      <c r="O719" s="122"/>
      <c r="P719" s="122"/>
      <c r="Q719" s="122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122"/>
      <c r="M720" s="122"/>
      <c r="N720" s="122"/>
      <c r="O720" s="122"/>
      <c r="P720" s="122"/>
      <c r="Q720" s="122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122"/>
      <c r="M721" s="122"/>
      <c r="N721" s="122"/>
      <c r="O721" s="122"/>
      <c r="P721" s="122"/>
      <c r="Q721" s="122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122"/>
      <c r="M722" s="122"/>
      <c r="N722" s="122"/>
      <c r="O722" s="122"/>
      <c r="P722" s="122"/>
      <c r="Q722" s="122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122"/>
      <c r="M723" s="122"/>
      <c r="N723" s="122"/>
      <c r="O723" s="122"/>
      <c r="P723" s="122"/>
      <c r="Q723" s="122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122"/>
      <c r="M724" s="122"/>
      <c r="N724" s="122"/>
      <c r="O724" s="122"/>
      <c r="P724" s="122"/>
      <c r="Q724" s="122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122"/>
      <c r="M725" s="122"/>
      <c r="N725" s="122"/>
      <c r="O725" s="122"/>
      <c r="P725" s="122"/>
      <c r="Q725" s="122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122"/>
      <c r="M726" s="122"/>
      <c r="N726" s="122"/>
      <c r="O726" s="122"/>
      <c r="P726" s="122"/>
      <c r="Q726" s="122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122"/>
      <c r="M727" s="122"/>
      <c r="N727" s="122"/>
      <c r="O727" s="122"/>
      <c r="P727" s="122"/>
      <c r="Q727" s="122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122"/>
      <c r="M728" s="122"/>
      <c r="N728" s="122"/>
      <c r="O728" s="122"/>
      <c r="P728" s="122"/>
      <c r="Q728" s="122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122"/>
      <c r="M729" s="122"/>
      <c r="N729" s="122"/>
      <c r="O729" s="122"/>
      <c r="P729" s="122"/>
      <c r="Q729" s="122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122"/>
      <c r="M730" s="122"/>
      <c r="N730" s="122"/>
      <c r="O730" s="122"/>
      <c r="P730" s="122"/>
      <c r="Q730" s="122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122"/>
      <c r="M731" s="122"/>
      <c r="N731" s="122"/>
      <c r="O731" s="122"/>
      <c r="P731" s="122"/>
      <c r="Q731" s="122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122"/>
      <c r="M732" s="122"/>
      <c r="N732" s="122"/>
      <c r="O732" s="122"/>
      <c r="P732" s="122"/>
      <c r="Q732" s="122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122"/>
      <c r="M733" s="122"/>
      <c r="N733" s="122"/>
      <c r="O733" s="122"/>
      <c r="P733" s="122"/>
      <c r="Q733" s="122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122"/>
      <c r="M734" s="122"/>
      <c r="N734" s="122"/>
      <c r="O734" s="122"/>
      <c r="P734" s="122"/>
      <c r="Q734" s="122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122"/>
      <c r="M735" s="122"/>
      <c r="N735" s="122"/>
      <c r="O735" s="122"/>
      <c r="P735" s="122"/>
      <c r="Q735" s="122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122"/>
      <c r="M736" s="122"/>
      <c r="N736" s="122"/>
      <c r="O736" s="122"/>
      <c r="P736" s="122"/>
      <c r="Q736" s="122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122"/>
      <c r="M737" s="122"/>
      <c r="N737" s="122"/>
      <c r="O737" s="122"/>
      <c r="P737" s="122"/>
      <c r="Q737" s="122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122"/>
      <c r="M738" s="122"/>
      <c r="N738" s="122"/>
      <c r="O738" s="122"/>
      <c r="P738" s="122"/>
      <c r="Q738" s="122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122"/>
      <c r="M739" s="122"/>
      <c r="N739" s="122"/>
      <c r="O739" s="122"/>
      <c r="P739" s="122"/>
      <c r="Q739" s="122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122"/>
      <c r="M740" s="122"/>
      <c r="N740" s="122"/>
      <c r="O740" s="122"/>
      <c r="P740" s="122"/>
      <c r="Q740" s="122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122"/>
      <c r="M741" s="122"/>
      <c r="N741" s="122"/>
      <c r="O741" s="122"/>
      <c r="P741" s="122"/>
      <c r="Q741" s="122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122"/>
      <c r="M742" s="122"/>
      <c r="N742" s="122"/>
      <c r="O742" s="122"/>
      <c r="P742" s="122"/>
      <c r="Q742" s="122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122"/>
      <c r="M743" s="122"/>
      <c r="N743" s="122"/>
      <c r="O743" s="122"/>
      <c r="P743" s="122"/>
      <c r="Q743" s="122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122"/>
      <c r="M744" s="122"/>
      <c r="N744" s="122"/>
      <c r="O744" s="122"/>
      <c r="P744" s="122"/>
      <c r="Q744" s="122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122"/>
      <c r="M745" s="122"/>
      <c r="N745" s="122"/>
      <c r="O745" s="122"/>
      <c r="P745" s="122"/>
      <c r="Q745" s="122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122"/>
      <c r="M746" s="122"/>
      <c r="N746" s="122"/>
      <c r="O746" s="122"/>
      <c r="P746" s="122"/>
      <c r="Q746" s="122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122"/>
      <c r="M747" s="122"/>
      <c r="N747" s="122"/>
      <c r="O747" s="122"/>
      <c r="P747" s="122"/>
      <c r="Q747" s="122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122"/>
      <c r="M748" s="122"/>
      <c r="N748" s="122"/>
      <c r="O748" s="122"/>
      <c r="P748" s="122"/>
      <c r="Q748" s="122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122"/>
      <c r="M749" s="122"/>
      <c r="N749" s="122"/>
      <c r="O749" s="122"/>
      <c r="P749" s="122"/>
      <c r="Q749" s="122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122"/>
      <c r="M750" s="122"/>
      <c r="N750" s="122"/>
      <c r="O750" s="122"/>
      <c r="P750" s="122"/>
      <c r="Q750" s="122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122"/>
      <c r="M751" s="122"/>
      <c r="N751" s="122"/>
      <c r="O751" s="122"/>
      <c r="P751" s="122"/>
      <c r="Q751" s="122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122"/>
      <c r="M752" s="122"/>
      <c r="N752" s="122"/>
      <c r="O752" s="122"/>
      <c r="P752" s="122"/>
      <c r="Q752" s="122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122"/>
      <c r="M753" s="122"/>
      <c r="N753" s="122"/>
      <c r="O753" s="122"/>
      <c r="P753" s="122"/>
      <c r="Q753" s="122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122"/>
      <c r="M754" s="122"/>
      <c r="N754" s="122"/>
      <c r="O754" s="122"/>
      <c r="P754" s="122"/>
      <c r="Q754" s="122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122"/>
      <c r="M755" s="122"/>
      <c r="N755" s="122"/>
      <c r="O755" s="122"/>
      <c r="P755" s="122"/>
      <c r="Q755" s="122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122"/>
      <c r="M756" s="122"/>
      <c r="N756" s="122"/>
      <c r="O756" s="122"/>
      <c r="P756" s="122"/>
      <c r="Q756" s="122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122"/>
      <c r="M757" s="122"/>
      <c r="N757" s="122"/>
      <c r="O757" s="122"/>
      <c r="P757" s="122"/>
      <c r="Q757" s="122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122"/>
      <c r="M758" s="122"/>
      <c r="N758" s="122"/>
      <c r="O758" s="122"/>
      <c r="P758" s="122"/>
      <c r="Q758" s="122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122"/>
      <c r="M759" s="122"/>
      <c r="N759" s="122"/>
      <c r="O759" s="122"/>
      <c r="P759" s="122"/>
      <c r="Q759" s="122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122"/>
      <c r="M760" s="122"/>
      <c r="N760" s="122"/>
      <c r="O760" s="122"/>
      <c r="P760" s="122"/>
      <c r="Q760" s="122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122"/>
      <c r="M761" s="122"/>
      <c r="N761" s="122"/>
      <c r="O761" s="122"/>
      <c r="P761" s="122"/>
      <c r="Q761" s="122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122"/>
      <c r="M762" s="122"/>
      <c r="N762" s="122"/>
      <c r="O762" s="122"/>
      <c r="P762" s="122"/>
      <c r="Q762" s="122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122"/>
      <c r="M763" s="122"/>
      <c r="N763" s="122"/>
      <c r="O763" s="122"/>
      <c r="P763" s="122"/>
      <c r="Q763" s="122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122"/>
      <c r="M764" s="122"/>
      <c r="N764" s="122"/>
      <c r="O764" s="122"/>
      <c r="P764" s="122"/>
      <c r="Q764" s="122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122"/>
      <c r="M765" s="122"/>
      <c r="N765" s="122"/>
      <c r="O765" s="122"/>
      <c r="P765" s="122"/>
      <c r="Q765" s="122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122"/>
      <c r="M766" s="122"/>
      <c r="N766" s="122"/>
      <c r="O766" s="122"/>
      <c r="P766" s="122"/>
      <c r="Q766" s="122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122"/>
      <c r="M767" s="122"/>
      <c r="N767" s="122"/>
      <c r="O767" s="122"/>
      <c r="P767" s="122"/>
      <c r="Q767" s="122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122"/>
      <c r="M768" s="122"/>
      <c r="N768" s="122"/>
      <c r="O768" s="122"/>
      <c r="P768" s="122"/>
      <c r="Q768" s="122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122"/>
      <c r="M769" s="122"/>
      <c r="N769" s="122"/>
      <c r="O769" s="122"/>
      <c r="P769" s="122"/>
      <c r="Q769" s="122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122"/>
      <c r="M770" s="122"/>
      <c r="N770" s="122"/>
      <c r="O770" s="122"/>
      <c r="P770" s="122"/>
      <c r="Q770" s="122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122"/>
      <c r="M771" s="122"/>
      <c r="N771" s="122"/>
      <c r="O771" s="122"/>
      <c r="P771" s="122"/>
      <c r="Q771" s="122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122"/>
      <c r="M772" s="122"/>
      <c r="N772" s="122"/>
      <c r="O772" s="122"/>
      <c r="P772" s="122"/>
      <c r="Q772" s="122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122"/>
      <c r="M773" s="122"/>
      <c r="N773" s="122"/>
      <c r="O773" s="122"/>
      <c r="P773" s="122"/>
      <c r="Q773" s="122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122"/>
      <c r="M774" s="122"/>
      <c r="N774" s="122"/>
      <c r="O774" s="122"/>
      <c r="P774" s="122"/>
      <c r="Q774" s="122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122"/>
      <c r="M775" s="122"/>
      <c r="N775" s="122"/>
      <c r="O775" s="122"/>
      <c r="P775" s="122"/>
      <c r="Q775" s="122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122"/>
      <c r="M776" s="122"/>
      <c r="N776" s="122"/>
      <c r="O776" s="122"/>
      <c r="P776" s="122"/>
      <c r="Q776" s="122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122"/>
      <c r="M777" s="122"/>
      <c r="N777" s="122"/>
      <c r="O777" s="122"/>
      <c r="P777" s="122"/>
      <c r="Q777" s="122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122"/>
      <c r="M778" s="122"/>
      <c r="N778" s="122"/>
      <c r="O778" s="122"/>
      <c r="P778" s="122"/>
      <c r="Q778" s="122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122"/>
      <c r="M779" s="122"/>
      <c r="N779" s="122"/>
      <c r="O779" s="122"/>
      <c r="P779" s="122"/>
      <c r="Q779" s="122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122"/>
      <c r="M780" s="122"/>
      <c r="N780" s="122"/>
      <c r="O780" s="122"/>
      <c r="P780" s="122"/>
      <c r="Q780" s="122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122"/>
      <c r="M781" s="122"/>
      <c r="N781" s="122"/>
      <c r="O781" s="122"/>
      <c r="P781" s="122"/>
      <c r="Q781" s="122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122"/>
      <c r="M782" s="122"/>
      <c r="N782" s="122"/>
      <c r="O782" s="122"/>
      <c r="P782" s="122"/>
      <c r="Q782" s="122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122"/>
      <c r="M783" s="122"/>
      <c r="N783" s="122"/>
      <c r="O783" s="122"/>
      <c r="P783" s="122"/>
      <c r="Q783" s="122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122"/>
      <c r="M784" s="122"/>
      <c r="N784" s="122"/>
      <c r="O784" s="122"/>
      <c r="P784" s="122"/>
      <c r="Q784" s="122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122"/>
      <c r="M785" s="122"/>
      <c r="N785" s="122"/>
      <c r="O785" s="122"/>
      <c r="P785" s="122"/>
      <c r="Q785" s="122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122"/>
      <c r="M786" s="122"/>
      <c r="N786" s="122"/>
      <c r="O786" s="122"/>
      <c r="P786" s="122"/>
      <c r="Q786" s="122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122"/>
      <c r="M787" s="122"/>
      <c r="N787" s="122"/>
      <c r="O787" s="122"/>
      <c r="P787" s="122"/>
      <c r="Q787" s="122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122"/>
      <c r="M788" s="122"/>
      <c r="N788" s="122"/>
      <c r="O788" s="122"/>
      <c r="P788" s="122"/>
      <c r="Q788" s="122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122"/>
      <c r="M789" s="122"/>
      <c r="N789" s="122"/>
      <c r="O789" s="122"/>
      <c r="P789" s="122"/>
      <c r="Q789" s="122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122"/>
      <c r="M790" s="122"/>
      <c r="N790" s="122"/>
      <c r="O790" s="122"/>
      <c r="P790" s="122"/>
      <c r="Q790" s="122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122"/>
      <c r="M791" s="122"/>
      <c r="N791" s="122"/>
      <c r="O791" s="122"/>
      <c r="P791" s="122"/>
      <c r="Q791" s="122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122"/>
      <c r="M792" s="122"/>
      <c r="N792" s="122"/>
      <c r="O792" s="122"/>
      <c r="P792" s="122"/>
      <c r="Q792" s="122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122"/>
      <c r="M793" s="122"/>
      <c r="N793" s="122"/>
      <c r="O793" s="122"/>
      <c r="P793" s="122"/>
      <c r="Q793" s="122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122"/>
      <c r="M794" s="122"/>
      <c r="N794" s="122"/>
      <c r="O794" s="122"/>
      <c r="P794" s="122"/>
      <c r="Q794" s="122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122"/>
      <c r="M795" s="122"/>
      <c r="N795" s="122"/>
      <c r="O795" s="122"/>
      <c r="P795" s="122"/>
      <c r="Q795" s="122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122"/>
      <c r="M796" s="122"/>
      <c r="N796" s="122"/>
      <c r="O796" s="122"/>
      <c r="P796" s="122"/>
      <c r="Q796" s="122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122"/>
      <c r="M797" s="122"/>
      <c r="N797" s="122"/>
      <c r="O797" s="122"/>
      <c r="P797" s="122"/>
      <c r="Q797" s="122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122"/>
      <c r="M798" s="122"/>
      <c r="N798" s="122"/>
      <c r="O798" s="122"/>
      <c r="P798" s="122"/>
      <c r="Q798" s="122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122"/>
      <c r="M799" s="122"/>
      <c r="N799" s="122"/>
      <c r="O799" s="122"/>
      <c r="P799" s="122"/>
      <c r="Q799" s="122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122"/>
      <c r="M800" s="122"/>
      <c r="N800" s="122"/>
      <c r="O800" s="122"/>
      <c r="P800" s="122"/>
      <c r="Q800" s="122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122"/>
      <c r="M801" s="122"/>
      <c r="N801" s="122"/>
      <c r="O801" s="122"/>
      <c r="P801" s="122"/>
      <c r="Q801" s="122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122"/>
      <c r="M802" s="122"/>
      <c r="N802" s="122"/>
      <c r="O802" s="122"/>
      <c r="P802" s="122"/>
      <c r="Q802" s="122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122"/>
      <c r="M803" s="122"/>
      <c r="N803" s="122"/>
      <c r="O803" s="122"/>
      <c r="P803" s="122"/>
      <c r="Q803" s="122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122"/>
      <c r="M804" s="122"/>
      <c r="N804" s="122"/>
      <c r="O804" s="122"/>
      <c r="P804" s="122"/>
      <c r="Q804" s="122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122"/>
      <c r="M805" s="122"/>
      <c r="N805" s="122"/>
      <c r="O805" s="122"/>
      <c r="P805" s="122"/>
      <c r="Q805" s="122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122"/>
      <c r="M806" s="122"/>
      <c r="N806" s="122"/>
      <c r="O806" s="122"/>
      <c r="P806" s="122"/>
      <c r="Q806" s="122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122"/>
      <c r="M807" s="122"/>
      <c r="N807" s="122"/>
      <c r="O807" s="122"/>
      <c r="P807" s="122"/>
      <c r="Q807" s="122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122"/>
      <c r="M808" s="122"/>
      <c r="N808" s="122"/>
      <c r="O808" s="122"/>
      <c r="P808" s="122"/>
      <c r="Q808" s="122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122"/>
      <c r="M809" s="122"/>
      <c r="N809" s="122"/>
      <c r="O809" s="122"/>
      <c r="P809" s="122"/>
      <c r="Q809" s="122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122"/>
      <c r="M810" s="122"/>
      <c r="N810" s="122"/>
      <c r="O810" s="122"/>
      <c r="P810" s="122"/>
      <c r="Q810" s="122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122"/>
      <c r="M811" s="122"/>
      <c r="N811" s="122"/>
      <c r="O811" s="122"/>
      <c r="P811" s="122"/>
      <c r="Q811" s="122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122"/>
      <c r="M812" s="122"/>
      <c r="N812" s="122"/>
      <c r="O812" s="122"/>
      <c r="P812" s="122"/>
      <c r="Q812" s="122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122"/>
      <c r="M813" s="122"/>
      <c r="N813" s="122"/>
      <c r="O813" s="122"/>
      <c r="P813" s="122"/>
      <c r="Q813" s="122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122"/>
      <c r="M814" s="122"/>
      <c r="N814" s="122"/>
      <c r="O814" s="122"/>
      <c r="P814" s="122"/>
      <c r="Q814" s="122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122"/>
      <c r="M815" s="122"/>
      <c r="N815" s="122"/>
      <c r="O815" s="122"/>
      <c r="P815" s="122"/>
      <c r="Q815" s="122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122"/>
      <c r="M816" s="122"/>
      <c r="N816" s="122"/>
      <c r="O816" s="122"/>
      <c r="P816" s="122"/>
      <c r="Q816" s="122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122"/>
      <c r="M817" s="122"/>
      <c r="N817" s="122"/>
      <c r="O817" s="122"/>
      <c r="P817" s="122"/>
      <c r="Q817" s="122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122"/>
      <c r="M818" s="122"/>
      <c r="N818" s="122"/>
      <c r="O818" s="122"/>
      <c r="P818" s="122"/>
      <c r="Q818" s="122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122"/>
      <c r="M819" s="122"/>
      <c r="N819" s="122"/>
      <c r="O819" s="122"/>
      <c r="P819" s="122"/>
      <c r="Q819" s="122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122"/>
      <c r="M820" s="122"/>
      <c r="N820" s="122"/>
      <c r="O820" s="122"/>
      <c r="P820" s="122"/>
      <c r="Q820" s="122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122"/>
      <c r="M821" s="122"/>
      <c r="N821" s="122"/>
      <c r="O821" s="122"/>
      <c r="P821" s="122"/>
      <c r="Q821" s="122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122"/>
      <c r="M822" s="122"/>
      <c r="N822" s="122"/>
      <c r="O822" s="122"/>
      <c r="P822" s="122"/>
      <c r="Q822" s="122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122"/>
      <c r="M823" s="122"/>
      <c r="N823" s="122"/>
      <c r="O823" s="122"/>
      <c r="P823" s="122"/>
      <c r="Q823" s="122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122"/>
      <c r="M824" s="122"/>
      <c r="N824" s="122"/>
      <c r="O824" s="122"/>
      <c r="P824" s="122"/>
      <c r="Q824" s="122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122"/>
      <c r="M825" s="122"/>
      <c r="N825" s="122"/>
      <c r="O825" s="122"/>
      <c r="P825" s="122"/>
      <c r="Q825" s="122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122"/>
      <c r="M826" s="122"/>
      <c r="N826" s="122"/>
      <c r="O826" s="122"/>
      <c r="P826" s="122"/>
      <c r="Q826" s="122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122"/>
      <c r="M827" s="122"/>
      <c r="N827" s="122"/>
      <c r="O827" s="122"/>
      <c r="P827" s="122"/>
      <c r="Q827" s="122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122"/>
      <c r="M828" s="122"/>
      <c r="N828" s="122"/>
      <c r="O828" s="122"/>
      <c r="P828" s="122"/>
      <c r="Q828" s="122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122"/>
      <c r="M829" s="122"/>
      <c r="N829" s="122"/>
      <c r="O829" s="122"/>
      <c r="P829" s="122"/>
      <c r="Q829" s="122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122"/>
      <c r="M830" s="122"/>
      <c r="N830" s="122"/>
      <c r="O830" s="122"/>
      <c r="P830" s="122"/>
      <c r="Q830" s="122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122"/>
      <c r="M831" s="122"/>
      <c r="N831" s="122"/>
      <c r="O831" s="122"/>
      <c r="P831" s="122"/>
      <c r="Q831" s="122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122"/>
      <c r="M832" s="122"/>
      <c r="N832" s="122"/>
      <c r="O832" s="122"/>
      <c r="P832" s="122"/>
      <c r="Q832" s="122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122"/>
      <c r="M833" s="122"/>
      <c r="N833" s="122"/>
      <c r="O833" s="122"/>
      <c r="P833" s="122"/>
      <c r="Q833" s="122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122"/>
      <c r="M834" s="122"/>
      <c r="N834" s="122"/>
      <c r="O834" s="122"/>
      <c r="P834" s="122"/>
      <c r="Q834" s="122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122"/>
      <c r="M835" s="122"/>
      <c r="N835" s="122"/>
      <c r="O835" s="122"/>
      <c r="P835" s="122"/>
      <c r="Q835" s="122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122"/>
      <c r="M836" s="122"/>
      <c r="N836" s="122"/>
      <c r="O836" s="122"/>
      <c r="P836" s="122"/>
      <c r="Q836" s="122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122"/>
      <c r="M837" s="122"/>
      <c r="N837" s="122"/>
      <c r="O837" s="122"/>
      <c r="P837" s="122"/>
      <c r="Q837" s="122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122"/>
      <c r="M838" s="122"/>
      <c r="N838" s="122"/>
      <c r="O838" s="122"/>
      <c r="P838" s="122"/>
      <c r="Q838" s="122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122"/>
      <c r="M839" s="122"/>
      <c r="N839" s="122"/>
      <c r="O839" s="122"/>
      <c r="P839" s="122"/>
      <c r="Q839" s="122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122"/>
      <c r="M840" s="122"/>
      <c r="N840" s="122"/>
      <c r="O840" s="122"/>
      <c r="P840" s="122"/>
      <c r="Q840" s="122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122"/>
      <c r="M841" s="122"/>
      <c r="N841" s="122"/>
      <c r="O841" s="122"/>
      <c r="P841" s="122"/>
      <c r="Q841" s="122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122"/>
      <c r="M842" s="122"/>
      <c r="N842" s="122"/>
      <c r="O842" s="122"/>
      <c r="P842" s="122"/>
      <c r="Q842" s="122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122"/>
      <c r="M843" s="122"/>
      <c r="N843" s="122"/>
      <c r="O843" s="122"/>
      <c r="P843" s="122"/>
      <c r="Q843" s="122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122"/>
      <c r="M844" s="122"/>
      <c r="N844" s="122"/>
      <c r="O844" s="122"/>
      <c r="P844" s="122"/>
      <c r="Q844" s="122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122"/>
      <c r="M845" s="122"/>
      <c r="N845" s="122"/>
      <c r="O845" s="122"/>
      <c r="P845" s="122"/>
      <c r="Q845" s="122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122"/>
      <c r="M846" s="122"/>
      <c r="N846" s="122"/>
      <c r="O846" s="122"/>
      <c r="P846" s="122"/>
      <c r="Q846" s="122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122"/>
      <c r="M847" s="122"/>
      <c r="N847" s="122"/>
      <c r="O847" s="122"/>
      <c r="P847" s="122"/>
      <c r="Q847" s="122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122"/>
      <c r="M848" s="122"/>
      <c r="N848" s="122"/>
      <c r="O848" s="122"/>
      <c r="P848" s="122"/>
      <c r="Q848" s="122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122"/>
      <c r="M849" s="122"/>
      <c r="N849" s="122"/>
      <c r="O849" s="122"/>
      <c r="P849" s="122"/>
      <c r="Q849" s="122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122"/>
      <c r="M850" s="122"/>
      <c r="N850" s="122"/>
      <c r="O850" s="122"/>
      <c r="P850" s="122"/>
      <c r="Q850" s="122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122"/>
      <c r="M851" s="122"/>
      <c r="N851" s="122"/>
      <c r="O851" s="122"/>
      <c r="P851" s="122"/>
      <c r="Q851" s="122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122"/>
      <c r="M852" s="122"/>
      <c r="N852" s="122"/>
      <c r="O852" s="122"/>
      <c r="P852" s="122"/>
      <c r="Q852" s="122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122"/>
      <c r="M853" s="122"/>
      <c r="N853" s="122"/>
      <c r="O853" s="122"/>
      <c r="P853" s="122"/>
      <c r="Q853" s="122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122"/>
      <c r="M854" s="122"/>
      <c r="N854" s="122"/>
      <c r="O854" s="122"/>
      <c r="P854" s="122"/>
      <c r="Q854" s="122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122"/>
      <c r="M855" s="122"/>
      <c r="N855" s="122"/>
      <c r="O855" s="122"/>
      <c r="P855" s="122"/>
      <c r="Q855" s="122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122"/>
      <c r="M856" s="122"/>
      <c r="N856" s="122"/>
      <c r="O856" s="122"/>
      <c r="P856" s="122"/>
      <c r="Q856" s="122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122"/>
      <c r="M857" s="122"/>
      <c r="N857" s="122"/>
      <c r="O857" s="122"/>
      <c r="P857" s="122"/>
      <c r="Q857" s="122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122"/>
      <c r="M858" s="122"/>
      <c r="N858" s="122"/>
      <c r="O858" s="122"/>
      <c r="P858" s="122"/>
      <c r="Q858" s="122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122"/>
      <c r="M859" s="122"/>
      <c r="N859" s="122"/>
      <c r="O859" s="122"/>
      <c r="P859" s="122"/>
      <c r="Q859" s="122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122"/>
      <c r="M860" s="122"/>
      <c r="N860" s="122"/>
      <c r="O860" s="122"/>
      <c r="P860" s="122"/>
      <c r="Q860" s="122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122"/>
      <c r="M861" s="122"/>
      <c r="N861" s="122"/>
      <c r="O861" s="122"/>
      <c r="P861" s="122"/>
      <c r="Q861" s="122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122"/>
      <c r="M862" s="122"/>
      <c r="N862" s="122"/>
      <c r="O862" s="122"/>
      <c r="P862" s="122"/>
      <c r="Q862" s="122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122"/>
      <c r="M863" s="122"/>
      <c r="N863" s="122"/>
      <c r="O863" s="122"/>
      <c r="P863" s="122"/>
      <c r="Q863" s="122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122"/>
      <c r="M864" s="122"/>
      <c r="N864" s="122"/>
      <c r="O864" s="122"/>
      <c r="P864" s="122"/>
      <c r="Q864" s="122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122"/>
      <c r="M865" s="122"/>
      <c r="N865" s="122"/>
      <c r="O865" s="122"/>
      <c r="P865" s="122"/>
      <c r="Q865" s="122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122"/>
      <c r="M866" s="122"/>
      <c r="N866" s="122"/>
      <c r="O866" s="122"/>
      <c r="P866" s="122"/>
      <c r="Q866" s="122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122"/>
      <c r="M867" s="122"/>
      <c r="N867" s="122"/>
      <c r="O867" s="122"/>
      <c r="P867" s="122"/>
      <c r="Q867" s="122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122"/>
      <c r="M868" s="122"/>
      <c r="N868" s="122"/>
      <c r="O868" s="122"/>
      <c r="P868" s="122"/>
      <c r="Q868" s="122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122"/>
      <c r="M869" s="122"/>
      <c r="N869" s="122"/>
      <c r="O869" s="122"/>
      <c r="P869" s="122"/>
      <c r="Q869" s="122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122"/>
      <c r="M870" s="122"/>
      <c r="N870" s="122"/>
      <c r="O870" s="122"/>
      <c r="P870" s="122"/>
      <c r="Q870" s="122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122"/>
      <c r="M871" s="122"/>
      <c r="N871" s="122"/>
      <c r="O871" s="122"/>
      <c r="P871" s="122"/>
      <c r="Q871" s="122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122"/>
      <c r="M872" s="122"/>
      <c r="N872" s="122"/>
      <c r="O872" s="122"/>
      <c r="P872" s="122"/>
      <c r="Q872" s="122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122"/>
      <c r="M873" s="122"/>
      <c r="N873" s="122"/>
      <c r="O873" s="122"/>
      <c r="P873" s="122"/>
      <c r="Q873" s="122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122"/>
      <c r="M874" s="122"/>
      <c r="N874" s="122"/>
      <c r="O874" s="122"/>
      <c r="P874" s="122"/>
      <c r="Q874" s="122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122"/>
      <c r="M875" s="122"/>
      <c r="N875" s="122"/>
      <c r="O875" s="122"/>
      <c r="P875" s="122"/>
      <c r="Q875" s="122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122"/>
      <c r="M876" s="122"/>
      <c r="N876" s="122"/>
      <c r="O876" s="122"/>
      <c r="P876" s="122"/>
      <c r="Q876" s="122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122"/>
      <c r="M877" s="122"/>
      <c r="N877" s="122"/>
      <c r="O877" s="122"/>
      <c r="P877" s="122"/>
      <c r="Q877" s="122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122"/>
      <c r="M878" s="122"/>
      <c r="N878" s="122"/>
      <c r="O878" s="122"/>
      <c r="P878" s="122"/>
      <c r="Q878" s="122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122"/>
      <c r="M879" s="122"/>
      <c r="N879" s="122"/>
      <c r="O879" s="122"/>
      <c r="P879" s="122"/>
      <c r="Q879" s="122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122"/>
      <c r="M880" s="122"/>
      <c r="N880" s="122"/>
      <c r="O880" s="122"/>
      <c r="P880" s="122"/>
      <c r="Q880" s="122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122"/>
      <c r="M881" s="122"/>
      <c r="N881" s="122"/>
      <c r="O881" s="122"/>
      <c r="P881" s="122"/>
      <c r="Q881" s="122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122"/>
      <c r="M882" s="122"/>
      <c r="N882" s="122"/>
      <c r="O882" s="122"/>
      <c r="P882" s="122"/>
      <c r="Q882" s="122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122"/>
      <c r="M883" s="122"/>
      <c r="N883" s="122"/>
      <c r="O883" s="122"/>
      <c r="P883" s="122"/>
      <c r="Q883" s="122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122"/>
      <c r="M884" s="122"/>
      <c r="N884" s="122"/>
      <c r="O884" s="122"/>
      <c r="P884" s="122"/>
      <c r="Q884" s="122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122"/>
      <c r="M885" s="122"/>
      <c r="N885" s="122"/>
      <c r="O885" s="122"/>
      <c r="P885" s="122"/>
      <c r="Q885" s="122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122"/>
      <c r="M886" s="122"/>
      <c r="N886" s="122"/>
      <c r="O886" s="122"/>
      <c r="P886" s="122"/>
      <c r="Q886" s="122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122"/>
      <c r="M887" s="122"/>
      <c r="N887" s="122"/>
      <c r="O887" s="122"/>
      <c r="P887" s="122"/>
      <c r="Q887" s="122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122"/>
      <c r="M888" s="122"/>
      <c r="N888" s="122"/>
      <c r="O888" s="122"/>
      <c r="P888" s="122"/>
      <c r="Q888" s="122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122"/>
      <c r="M889" s="122"/>
      <c r="N889" s="122"/>
      <c r="O889" s="122"/>
      <c r="P889" s="122"/>
      <c r="Q889" s="122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122"/>
      <c r="M890" s="122"/>
      <c r="N890" s="122"/>
      <c r="O890" s="122"/>
      <c r="P890" s="122"/>
      <c r="Q890" s="122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122"/>
      <c r="M891" s="122"/>
      <c r="N891" s="122"/>
      <c r="O891" s="122"/>
      <c r="P891" s="122"/>
      <c r="Q891" s="122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122"/>
      <c r="M892" s="122"/>
      <c r="N892" s="122"/>
      <c r="O892" s="122"/>
      <c r="P892" s="122"/>
      <c r="Q892" s="122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122"/>
      <c r="M893" s="122"/>
      <c r="N893" s="122"/>
      <c r="O893" s="122"/>
      <c r="P893" s="122"/>
      <c r="Q893" s="122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122"/>
      <c r="M894" s="122"/>
      <c r="N894" s="122"/>
      <c r="O894" s="122"/>
      <c r="P894" s="122"/>
      <c r="Q894" s="122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122"/>
      <c r="M895" s="122"/>
      <c r="N895" s="122"/>
      <c r="O895" s="122"/>
      <c r="P895" s="122"/>
      <c r="Q895" s="122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122"/>
      <c r="M896" s="122"/>
      <c r="N896" s="122"/>
      <c r="O896" s="122"/>
      <c r="P896" s="122"/>
      <c r="Q896" s="122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122"/>
      <c r="M897" s="122"/>
      <c r="N897" s="122"/>
      <c r="O897" s="122"/>
      <c r="P897" s="122"/>
      <c r="Q897" s="122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122"/>
      <c r="M898" s="122"/>
      <c r="N898" s="122"/>
      <c r="O898" s="122"/>
      <c r="P898" s="122"/>
      <c r="Q898" s="122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122"/>
      <c r="M899" s="122"/>
      <c r="N899" s="122"/>
      <c r="O899" s="122"/>
      <c r="P899" s="122"/>
      <c r="Q899" s="122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122"/>
      <c r="M900" s="122"/>
      <c r="N900" s="122"/>
      <c r="O900" s="122"/>
      <c r="P900" s="122"/>
      <c r="Q900" s="122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122"/>
      <c r="M901" s="122"/>
      <c r="N901" s="122"/>
      <c r="O901" s="122"/>
      <c r="P901" s="122"/>
      <c r="Q901" s="122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122"/>
      <c r="M902" s="122"/>
      <c r="N902" s="122"/>
      <c r="O902" s="122"/>
      <c r="P902" s="122"/>
      <c r="Q902" s="122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122"/>
      <c r="M903" s="122"/>
      <c r="N903" s="122"/>
      <c r="O903" s="122"/>
      <c r="P903" s="122"/>
      <c r="Q903" s="122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122"/>
      <c r="M904" s="122"/>
      <c r="N904" s="122"/>
      <c r="O904" s="122"/>
      <c r="P904" s="122"/>
      <c r="Q904" s="122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122"/>
      <c r="M905" s="122"/>
      <c r="N905" s="122"/>
      <c r="O905" s="122"/>
      <c r="P905" s="122"/>
      <c r="Q905" s="122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122"/>
      <c r="M906" s="122"/>
      <c r="N906" s="122"/>
      <c r="O906" s="122"/>
      <c r="P906" s="122"/>
      <c r="Q906" s="122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122"/>
      <c r="M907" s="122"/>
      <c r="N907" s="122"/>
      <c r="O907" s="122"/>
      <c r="P907" s="122"/>
      <c r="Q907" s="122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122"/>
      <c r="M908" s="122"/>
      <c r="N908" s="122"/>
      <c r="O908" s="122"/>
      <c r="P908" s="122"/>
      <c r="Q908" s="122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122"/>
      <c r="M909" s="122"/>
      <c r="N909" s="122"/>
      <c r="O909" s="122"/>
      <c r="P909" s="122"/>
      <c r="Q909" s="122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122"/>
      <c r="M910" s="122"/>
      <c r="N910" s="122"/>
      <c r="O910" s="122"/>
      <c r="P910" s="122"/>
      <c r="Q910" s="122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122"/>
      <c r="M911" s="122"/>
      <c r="N911" s="122"/>
      <c r="O911" s="122"/>
      <c r="P911" s="122"/>
      <c r="Q911" s="122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122"/>
      <c r="M912" s="122"/>
      <c r="N912" s="122"/>
      <c r="O912" s="122"/>
      <c r="P912" s="122"/>
      <c r="Q912" s="122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122"/>
      <c r="M913" s="122"/>
      <c r="N913" s="122"/>
      <c r="O913" s="122"/>
      <c r="P913" s="122"/>
      <c r="Q913" s="122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122"/>
      <c r="M914" s="122"/>
      <c r="N914" s="122"/>
      <c r="O914" s="122"/>
      <c r="P914" s="122"/>
      <c r="Q914" s="122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122"/>
      <c r="M915" s="122"/>
      <c r="N915" s="122"/>
      <c r="O915" s="122"/>
      <c r="P915" s="122"/>
      <c r="Q915" s="122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122"/>
      <c r="M916" s="122"/>
      <c r="N916" s="122"/>
      <c r="O916" s="122"/>
      <c r="P916" s="122"/>
      <c r="Q916" s="122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122"/>
      <c r="M917" s="122"/>
      <c r="N917" s="122"/>
      <c r="O917" s="122"/>
      <c r="P917" s="122"/>
      <c r="Q917" s="122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122"/>
      <c r="M918" s="122"/>
      <c r="N918" s="122"/>
      <c r="O918" s="122"/>
      <c r="P918" s="122"/>
      <c r="Q918" s="122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122"/>
      <c r="M919" s="122"/>
      <c r="N919" s="122"/>
      <c r="O919" s="122"/>
      <c r="P919" s="122"/>
      <c r="Q919" s="122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122"/>
      <c r="M920" s="122"/>
      <c r="N920" s="122"/>
      <c r="O920" s="122"/>
      <c r="P920" s="122"/>
      <c r="Q920" s="122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122"/>
      <c r="M921" s="122"/>
      <c r="N921" s="122"/>
      <c r="O921" s="122"/>
      <c r="P921" s="122"/>
      <c r="Q921" s="122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122"/>
      <c r="M922" s="122"/>
      <c r="N922" s="122"/>
      <c r="O922" s="122"/>
      <c r="P922" s="122"/>
      <c r="Q922" s="122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122"/>
      <c r="M923" s="122"/>
      <c r="N923" s="122"/>
      <c r="O923" s="122"/>
      <c r="P923" s="122"/>
      <c r="Q923" s="122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122"/>
      <c r="M924" s="122"/>
      <c r="N924" s="122"/>
      <c r="O924" s="122"/>
      <c r="P924" s="122"/>
      <c r="Q924" s="122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122"/>
      <c r="M925" s="122"/>
      <c r="N925" s="122"/>
      <c r="O925" s="122"/>
      <c r="P925" s="122"/>
      <c r="Q925" s="122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122"/>
      <c r="M926" s="122"/>
      <c r="N926" s="122"/>
      <c r="O926" s="122"/>
      <c r="P926" s="122"/>
      <c r="Q926" s="122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122"/>
      <c r="M927" s="122"/>
      <c r="N927" s="122"/>
      <c r="O927" s="122"/>
      <c r="P927" s="122"/>
      <c r="Q927" s="122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122"/>
      <c r="M928" s="122"/>
      <c r="N928" s="122"/>
      <c r="O928" s="122"/>
      <c r="P928" s="122"/>
      <c r="Q928" s="122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122"/>
      <c r="M929" s="122"/>
      <c r="N929" s="122"/>
      <c r="O929" s="122"/>
      <c r="P929" s="122"/>
      <c r="Q929" s="122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122"/>
      <c r="M930" s="122"/>
      <c r="N930" s="122"/>
      <c r="O930" s="122"/>
      <c r="P930" s="122"/>
      <c r="Q930" s="122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122"/>
      <c r="M931" s="122"/>
      <c r="N931" s="122"/>
      <c r="O931" s="122"/>
      <c r="P931" s="122"/>
      <c r="Q931" s="122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122"/>
      <c r="M932" s="122"/>
      <c r="N932" s="122"/>
      <c r="O932" s="122"/>
      <c r="P932" s="122"/>
      <c r="Q932" s="122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122"/>
      <c r="M933" s="122"/>
      <c r="N933" s="122"/>
      <c r="O933" s="122"/>
      <c r="P933" s="122"/>
      <c r="Q933" s="122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122"/>
      <c r="M934" s="122"/>
      <c r="N934" s="122"/>
      <c r="O934" s="122"/>
      <c r="P934" s="122"/>
      <c r="Q934" s="122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122"/>
      <c r="M935" s="122"/>
      <c r="N935" s="122"/>
      <c r="O935" s="122"/>
      <c r="P935" s="122"/>
      <c r="Q935" s="122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122"/>
      <c r="M936" s="122"/>
      <c r="N936" s="122"/>
      <c r="O936" s="122"/>
      <c r="P936" s="122"/>
      <c r="Q936" s="122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122"/>
      <c r="M937" s="122"/>
      <c r="N937" s="122"/>
      <c r="O937" s="122"/>
      <c r="P937" s="122"/>
      <c r="Q937" s="122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122"/>
      <c r="M938" s="122"/>
      <c r="N938" s="122"/>
      <c r="O938" s="122"/>
      <c r="P938" s="122"/>
      <c r="Q938" s="122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122"/>
      <c r="M939" s="122"/>
      <c r="N939" s="122"/>
      <c r="O939" s="122"/>
      <c r="P939" s="122"/>
      <c r="Q939" s="122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122"/>
      <c r="M940" s="122"/>
      <c r="N940" s="122"/>
      <c r="O940" s="122"/>
      <c r="P940" s="122"/>
      <c r="Q940" s="122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122"/>
      <c r="M941" s="122"/>
      <c r="N941" s="122"/>
      <c r="O941" s="122"/>
      <c r="P941" s="122"/>
      <c r="Q941" s="122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122"/>
      <c r="M942" s="122"/>
      <c r="N942" s="122"/>
      <c r="O942" s="122"/>
      <c r="P942" s="122"/>
      <c r="Q942" s="122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122"/>
      <c r="M943" s="122"/>
      <c r="N943" s="122"/>
      <c r="O943" s="122"/>
      <c r="P943" s="122"/>
      <c r="Q943" s="122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122"/>
      <c r="M944" s="122"/>
      <c r="N944" s="122"/>
      <c r="O944" s="122"/>
      <c r="P944" s="122"/>
      <c r="Q944" s="122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122"/>
      <c r="M945" s="122"/>
      <c r="N945" s="122"/>
      <c r="O945" s="122"/>
      <c r="P945" s="122"/>
      <c r="Q945" s="122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122"/>
      <c r="M946" s="122"/>
      <c r="N946" s="122"/>
      <c r="O946" s="122"/>
      <c r="P946" s="122"/>
      <c r="Q946" s="122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122"/>
      <c r="M947" s="122"/>
      <c r="N947" s="122"/>
      <c r="O947" s="122"/>
      <c r="P947" s="122"/>
      <c r="Q947" s="122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122"/>
      <c r="M948" s="122"/>
      <c r="N948" s="122"/>
      <c r="O948" s="122"/>
      <c r="P948" s="122"/>
      <c r="Q948" s="122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122"/>
      <c r="M949" s="122"/>
      <c r="N949" s="122"/>
      <c r="O949" s="122"/>
      <c r="P949" s="122"/>
      <c r="Q949" s="122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122"/>
      <c r="M950" s="122"/>
      <c r="N950" s="122"/>
      <c r="O950" s="122"/>
      <c r="P950" s="122"/>
      <c r="Q950" s="122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122"/>
      <c r="M951" s="122"/>
      <c r="N951" s="122"/>
      <c r="O951" s="122"/>
      <c r="P951" s="122"/>
      <c r="Q951" s="122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122"/>
      <c r="M952" s="122"/>
      <c r="N952" s="122"/>
      <c r="O952" s="122"/>
      <c r="P952" s="122"/>
      <c r="Q952" s="122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122"/>
      <c r="M953" s="122"/>
      <c r="N953" s="122"/>
      <c r="O953" s="122"/>
      <c r="P953" s="122"/>
      <c r="Q953" s="122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122"/>
      <c r="M954" s="122"/>
      <c r="N954" s="122"/>
      <c r="O954" s="122"/>
      <c r="P954" s="122"/>
      <c r="Q954" s="122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122"/>
      <c r="M955" s="122"/>
      <c r="N955" s="122"/>
      <c r="O955" s="122"/>
      <c r="P955" s="122"/>
      <c r="Q955" s="122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122"/>
      <c r="M956" s="122"/>
      <c r="N956" s="122"/>
      <c r="O956" s="122"/>
      <c r="P956" s="122"/>
      <c r="Q956" s="122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122"/>
      <c r="M957" s="122"/>
      <c r="N957" s="122"/>
      <c r="O957" s="122"/>
      <c r="P957" s="122"/>
      <c r="Q957" s="122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122"/>
      <c r="M958" s="122"/>
      <c r="N958" s="122"/>
      <c r="O958" s="122"/>
      <c r="P958" s="122"/>
      <c r="Q958" s="122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122"/>
      <c r="M959" s="122"/>
      <c r="N959" s="122"/>
      <c r="O959" s="122"/>
      <c r="P959" s="122"/>
      <c r="Q959" s="122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122"/>
      <c r="M960" s="122"/>
      <c r="N960" s="122"/>
      <c r="O960" s="122"/>
      <c r="P960" s="122"/>
      <c r="Q960" s="122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122"/>
      <c r="M961" s="122"/>
      <c r="N961" s="122"/>
      <c r="O961" s="122"/>
      <c r="P961" s="122"/>
      <c r="Q961" s="122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122"/>
      <c r="M962" s="122"/>
      <c r="N962" s="122"/>
      <c r="O962" s="122"/>
      <c r="P962" s="122"/>
      <c r="Q962" s="122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122"/>
      <c r="M963" s="122"/>
      <c r="N963" s="122"/>
      <c r="O963" s="122"/>
      <c r="P963" s="122"/>
      <c r="Q963" s="122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122"/>
      <c r="M964" s="122"/>
      <c r="N964" s="122"/>
      <c r="O964" s="122"/>
      <c r="P964" s="122"/>
      <c r="Q964" s="122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122"/>
      <c r="M965" s="122"/>
      <c r="N965" s="122"/>
      <c r="O965" s="122"/>
      <c r="P965" s="122"/>
      <c r="Q965" s="122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122"/>
      <c r="M966" s="122"/>
      <c r="N966" s="122"/>
      <c r="O966" s="122"/>
      <c r="P966" s="122"/>
      <c r="Q966" s="122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122"/>
      <c r="M967" s="122"/>
      <c r="N967" s="122"/>
      <c r="O967" s="122"/>
      <c r="P967" s="122"/>
      <c r="Q967" s="122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122"/>
      <c r="M968" s="122"/>
      <c r="N968" s="122"/>
      <c r="O968" s="122"/>
      <c r="P968" s="122"/>
      <c r="Q968" s="122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122"/>
      <c r="M969" s="122"/>
      <c r="N969" s="122"/>
      <c r="O969" s="122"/>
      <c r="P969" s="122"/>
      <c r="Q969" s="122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122"/>
      <c r="M970" s="122"/>
      <c r="N970" s="122"/>
      <c r="O970" s="122"/>
      <c r="P970" s="122"/>
      <c r="Q970" s="122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122"/>
      <c r="M971" s="122"/>
      <c r="N971" s="122"/>
      <c r="O971" s="122"/>
      <c r="P971" s="122"/>
      <c r="Q971" s="122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122"/>
      <c r="M972" s="122"/>
      <c r="N972" s="122"/>
      <c r="O972" s="122"/>
      <c r="P972" s="122"/>
      <c r="Q972" s="122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122"/>
      <c r="M973" s="122"/>
      <c r="N973" s="122"/>
      <c r="O973" s="122"/>
      <c r="P973" s="122"/>
      <c r="Q973" s="122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122"/>
      <c r="M974" s="122"/>
      <c r="N974" s="122"/>
      <c r="O974" s="122"/>
      <c r="P974" s="122"/>
      <c r="Q974" s="122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122"/>
      <c r="M975" s="122"/>
      <c r="N975" s="122"/>
      <c r="O975" s="122"/>
      <c r="P975" s="122"/>
      <c r="Q975" s="122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122"/>
      <c r="M976" s="122"/>
      <c r="N976" s="122"/>
      <c r="O976" s="122"/>
      <c r="P976" s="122"/>
      <c r="Q976" s="122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122"/>
      <c r="M977" s="122"/>
      <c r="N977" s="122"/>
      <c r="O977" s="122"/>
      <c r="P977" s="122"/>
      <c r="Q977" s="122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122"/>
      <c r="M978" s="122"/>
      <c r="N978" s="122"/>
      <c r="O978" s="122"/>
      <c r="P978" s="122"/>
      <c r="Q978" s="122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122"/>
      <c r="M979" s="122"/>
      <c r="N979" s="122"/>
      <c r="O979" s="122"/>
      <c r="P979" s="122"/>
      <c r="Q979" s="122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122"/>
      <c r="M980" s="122"/>
      <c r="N980" s="122"/>
      <c r="O980" s="122"/>
      <c r="P980" s="122"/>
      <c r="Q980" s="122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122"/>
      <c r="M981" s="122"/>
      <c r="N981" s="122"/>
      <c r="O981" s="122"/>
      <c r="P981" s="122"/>
      <c r="Q981" s="122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122"/>
      <c r="M982" s="122"/>
      <c r="N982" s="122"/>
      <c r="O982" s="122"/>
      <c r="P982" s="122"/>
      <c r="Q982" s="122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122"/>
      <c r="M983" s="122"/>
      <c r="N983" s="122"/>
      <c r="O983" s="122"/>
      <c r="P983" s="122"/>
      <c r="Q983" s="122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122"/>
      <c r="M984" s="122"/>
      <c r="N984" s="122"/>
      <c r="O984" s="122"/>
      <c r="P984" s="122"/>
      <c r="Q984" s="122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122"/>
      <c r="M985" s="122"/>
      <c r="N985" s="122"/>
      <c r="O985" s="122"/>
      <c r="P985" s="122"/>
      <c r="Q985" s="122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122"/>
      <c r="M986" s="122"/>
      <c r="N986" s="122"/>
      <c r="O986" s="122"/>
      <c r="P986" s="122"/>
      <c r="Q986" s="122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122"/>
      <c r="M987" s="122"/>
      <c r="N987" s="122"/>
      <c r="O987" s="122"/>
      <c r="P987" s="122"/>
      <c r="Q987" s="122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122"/>
      <c r="M988" s="122"/>
      <c r="N988" s="122"/>
      <c r="O988" s="122"/>
      <c r="P988" s="122"/>
      <c r="Q988" s="122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122"/>
      <c r="M989" s="122"/>
      <c r="N989" s="122"/>
      <c r="O989" s="122"/>
      <c r="P989" s="122"/>
      <c r="Q989" s="122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122"/>
      <c r="M990" s="122"/>
      <c r="N990" s="122"/>
      <c r="O990" s="122"/>
      <c r="P990" s="122"/>
      <c r="Q990" s="122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122"/>
      <c r="M991" s="122"/>
      <c r="N991" s="122"/>
      <c r="O991" s="122"/>
      <c r="P991" s="122"/>
      <c r="Q991" s="122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122"/>
      <c r="M992" s="122"/>
      <c r="N992" s="122"/>
      <c r="O992" s="122"/>
      <c r="P992" s="122"/>
      <c r="Q992" s="122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122"/>
      <c r="M993" s="122"/>
      <c r="N993" s="122"/>
      <c r="O993" s="122"/>
      <c r="P993" s="122"/>
      <c r="Q993" s="122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122"/>
      <c r="M994" s="122"/>
      <c r="N994" s="122"/>
      <c r="O994" s="122"/>
      <c r="P994" s="122"/>
      <c r="Q994" s="122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122"/>
      <c r="M995" s="122"/>
      <c r="N995" s="122"/>
      <c r="O995" s="122"/>
      <c r="P995" s="122"/>
      <c r="Q995" s="122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122"/>
      <c r="M996" s="122"/>
      <c r="N996" s="122"/>
      <c r="O996" s="122"/>
      <c r="P996" s="122"/>
      <c r="Q996" s="122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122"/>
      <c r="M997" s="122"/>
      <c r="N997" s="122"/>
      <c r="O997" s="122"/>
      <c r="P997" s="122"/>
      <c r="Q997" s="122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122"/>
      <c r="M998" s="122"/>
      <c r="N998" s="122"/>
      <c r="O998" s="122"/>
      <c r="P998" s="122"/>
      <c r="Q998" s="122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122"/>
      <c r="M999" s="122"/>
      <c r="N999" s="122"/>
      <c r="O999" s="122"/>
      <c r="P999" s="122"/>
      <c r="Q999" s="122"/>
    </row>
  </sheetData>
  <drawing r:id="rId1"/>
</worksheet>
</file>