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<sst xmlns="http://schemas.openxmlformats.org/spreadsheetml/2006/main" count="316" uniqueCount="173">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</sst>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/>
      <c r="C38" s="32"/>
      <c r="D38" s="32"/>
      <c r="E38" s="32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1782.597236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129.7466755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1529.140629</v>
      </c>
    </row>
    <row r="39">
      <c r="A39" s="1"/>
      <c r="B39" s="43"/>
      <c r="C39" s="32"/>
      <c r="D39" s="32"/>
      <c r="E39" s="32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1782.597236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129.7466755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1093.033384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1529.140629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1869.321918</v>
      </c>
      <c r="AM40" s="28">
        <f t="shared" si="58"/>
        <v>1782.597236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129.7466755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1093.033384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1529.140629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1869.321918</v>
      </c>
      <c r="AM41" s="28">
        <f t="shared" si="60"/>
        <v>1782.597236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129.7466755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1093.033384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1529.140629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1869.321918</v>
      </c>
      <c r="AM42" s="28">
        <f t="shared" si="64"/>
        <v>1782.597236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129.7466755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1093.033384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1529.140629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1869.321918</v>
      </c>
      <c r="AM43" s="28">
        <f t="shared" si="67"/>
        <v>1782.597236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129.7466755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1093.033384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1529.140629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1869.321918</v>
      </c>
      <c r="AM44" s="28">
        <f t="shared" si="68"/>
        <v>1782.597236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129.7466755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1093.033384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1529.140629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1869.321918</v>
      </c>
      <c r="AM45" s="28">
        <f t="shared" si="69"/>
        <v>1782.597236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129.7466755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1093.033384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1529.140629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1869.321918</v>
      </c>
      <c r="AM46" s="28">
        <f t="shared" si="70"/>
        <v>1782.597236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129.7466755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1093.033384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1529.140629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1869.321918</v>
      </c>
      <c r="AM47" s="28">
        <f t="shared" si="72"/>
        <v>1782.597236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129.7466755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1093.033384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1529.140629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1869.321918</v>
      </c>
      <c r="AM48" s="28">
        <f t="shared" si="75"/>
        <v>1782.597236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129.7466755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1093.033384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1529.140629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1869.321918</v>
      </c>
      <c r="AM49" s="28">
        <f t="shared" si="76"/>
        <v>1782.597236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129.7466755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1093.033384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1529.140629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1869.321918</v>
      </c>
      <c r="AM50" s="28">
        <f t="shared" si="77"/>
        <v>1782.597236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129.7466755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1093.033384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1529.140629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1869.321918</v>
      </c>
      <c r="AM51" s="28">
        <f t="shared" si="78"/>
        <v>1782.597236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129.7466755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1093.033384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1529.140629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1869.321918</v>
      </c>
      <c r="AM52" s="28">
        <f t="shared" si="79"/>
        <v>1782.597236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129.7466755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1093.033384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1529.140629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1869.321918</v>
      </c>
      <c r="AM53" s="28">
        <f t="shared" si="80"/>
        <v>1782.597236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129.7466755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1093.033384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1529.140629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1869.321918</v>
      </c>
      <c r="AM54" s="28">
        <f t="shared" si="81"/>
        <v>1782.597236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129.7466755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1093.033384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1529.140629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1869.321918</v>
      </c>
      <c r="AM55" s="28">
        <f t="shared" si="82"/>
        <v>1782.597236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129.7466755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1093.033384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1529.140629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1869.321918</v>
      </c>
      <c r="AM56" s="28">
        <f t="shared" si="83"/>
        <v>1782.597236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129.7466755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1093.033384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1529.140629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1869.321918</v>
      </c>
      <c r="AM57" s="28">
        <f t="shared" si="84"/>
        <v>1782.597236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129.7466755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1093.033384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1529.140629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1869.321918</v>
      </c>
      <c r="AM58" s="28">
        <f t="shared" si="85"/>
        <v>1782.597236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129.7466755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1093.033384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1529.140629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1869.321918</v>
      </c>
      <c r="AM59" s="28">
        <f t="shared" si="86"/>
        <v>1782.597236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129.7466755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1093.033384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1529.140629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1869.321918</v>
      </c>
      <c r="AM60" s="28">
        <f t="shared" si="87"/>
        <v>1782.597236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129.7466755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1093.033384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1529.140629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1869.321918</v>
      </c>
      <c r="AM61" s="28">
        <f t="shared" si="88"/>
        <v>1782.597236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129.7466755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1093.033384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1529.140629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1869.321918</v>
      </c>
      <c r="AM62" s="28">
        <f t="shared" si="89"/>
        <v>1782.597236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129.7466755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1093.033384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1529.140629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1869.321918</v>
      </c>
      <c r="AM63" s="28">
        <f t="shared" si="90"/>
        <v>1782.597236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129.7466755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1093.033384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1529.140629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1869.321918</v>
      </c>
      <c r="AM64" s="28">
        <f t="shared" si="91"/>
        <v>1782.597236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129.7466755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1093.033384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1529.140629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1869.321918</v>
      </c>
      <c r="AM65" s="28">
        <f t="shared" si="92"/>
        <v>1782.597236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129.7466755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1093.033384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1529.140629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1869.321918</v>
      </c>
      <c r="AM66" s="28">
        <f t="shared" si="93"/>
        <v>1782.597236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129.7466755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1093.033384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1529.140629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1869.321918</v>
      </c>
      <c r="AM67" s="28">
        <f t="shared" si="94"/>
        <v>1782.597236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129.7466755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1093.033384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1529.140629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1869.321918</v>
      </c>
      <c r="AM68" s="28">
        <f t="shared" si="95"/>
        <v>1782.597236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129.7466755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1093.033384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1529.140629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1869.321918</v>
      </c>
      <c r="AM69" s="28">
        <f t="shared" si="96"/>
        <v>1782.597236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129.7466755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1093.033384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1529.140629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1869.321918</v>
      </c>
      <c r="AM70" s="28">
        <f t="shared" si="97"/>
        <v>1782.597236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129.7466755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1093.033384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1529.140629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1869.321918</v>
      </c>
      <c r="AM71" s="28">
        <f t="shared" si="98"/>
        <v>1782.597236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129.7466755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1093.033384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1529.140629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1869.321918</v>
      </c>
      <c r="AM72" s="28">
        <f t="shared" si="99"/>
        <v>1782.597236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129.7466755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1093.033384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1529.140629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1869.321918</v>
      </c>
      <c r="AM73" s="28">
        <f t="shared" si="100"/>
        <v>1782.597236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129.7466755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1093.033384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1529.140629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1869.321918</v>
      </c>
      <c r="AM74" s="28">
        <f t="shared" si="101"/>
        <v>1782.597236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129.7466755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1093.033384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1529.140629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1869.321918</v>
      </c>
      <c r="AM75" s="28">
        <f t="shared" si="102"/>
        <v>1782.597236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129.7466755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1093.033384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1529.140629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1869.321918</v>
      </c>
      <c r="AM76" s="28">
        <f t="shared" si="103"/>
        <v>1782.597236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129.7466755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1093.033384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1529.140629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1869.321918</v>
      </c>
      <c r="AM77" s="28">
        <f t="shared" si="104"/>
        <v>1782.597236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129.7466755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1093.033384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1529.140629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1869.321918</v>
      </c>
      <c r="AM78" s="28">
        <f t="shared" si="105"/>
        <v>1782.597236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129.7466755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1093.033384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1529.140629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1869.321918</v>
      </c>
      <c r="AM79" s="28">
        <f t="shared" si="106"/>
        <v>1782.597236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129.7466755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1093.033384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1529.140629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1869.321918</v>
      </c>
      <c r="AM80" s="28">
        <f t="shared" si="107"/>
        <v>1782.597236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129.7466755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1093.033384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1529.140629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1869.321918</v>
      </c>
      <c r="AM81" s="28">
        <f t="shared" si="108"/>
        <v>1782.597236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129.7466755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1093.033384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1529.140629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1869.321918</v>
      </c>
      <c r="AM82" s="28">
        <f t="shared" si="109"/>
        <v>1782.597236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129.7466755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1093.033384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1529.140629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1869.321918</v>
      </c>
      <c r="AM83" s="28">
        <f t="shared" si="110"/>
        <v>1782.597236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129.7466755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1093.033384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1529.140629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1869.321918</v>
      </c>
      <c r="AM84" s="28">
        <f t="shared" si="111"/>
        <v>1782.597236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129.7466755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1093.033384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1529.140629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1869.321918</v>
      </c>
      <c r="AM85" s="28">
        <f t="shared" si="112"/>
        <v>1782.597236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129.7466755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1093.033384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1529.140629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1869.321918</v>
      </c>
      <c r="AM86" s="28">
        <f t="shared" si="113"/>
        <v>1782.597236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129.7466755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1093.033384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1529.140629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1869.321918</v>
      </c>
      <c r="AM87" s="28">
        <f t="shared" si="114"/>
        <v>1782.597236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129.7466755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1093.033384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1529.140629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1869.321918</v>
      </c>
      <c r="AM88" s="28">
        <f t="shared" si="115"/>
        <v>1782.597236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129.7466755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1093.033384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1529.140629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1869.321918</v>
      </c>
      <c r="AM89" s="28">
        <f t="shared" si="116"/>
        <v>1782.597236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129.7466755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1093.033384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1529.140629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1869.321918</v>
      </c>
      <c r="AM90" s="28">
        <f t="shared" si="117"/>
        <v>1782.597236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129.7466755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1093.033384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1529.140629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1869.321918</v>
      </c>
      <c r="AM91" s="28">
        <f t="shared" si="118"/>
        <v>1782.597236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129.7466755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1093.033384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1529.140629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1869.321918</v>
      </c>
      <c r="AM92" s="28">
        <f t="shared" si="119"/>
        <v>1782.597236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129.7466755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1093.033384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1529.140629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1869.321918</v>
      </c>
      <c r="AM93" s="28">
        <f t="shared" si="120"/>
        <v>1782.597236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129.7466755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1093.033384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1529.140629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1869.321918</v>
      </c>
      <c r="AM94" s="28">
        <f t="shared" si="121"/>
        <v>1782.597236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129.7466755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1093.033384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1529.140629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1869.321918</v>
      </c>
      <c r="AM95" s="28">
        <f t="shared" si="122"/>
        <v>1782.597236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129.7466755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1093.033384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1529.140629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1869.321918</v>
      </c>
      <c r="AM96" s="28">
        <f t="shared" si="123"/>
        <v>1782.597236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129.7466755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1093.033384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1529.140629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1869.321918</v>
      </c>
      <c r="AM97" s="28">
        <f t="shared" si="124"/>
        <v>1782.597236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129.7466755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1093.033384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1529.140629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1869.321918</v>
      </c>
      <c r="AM98" s="28">
        <f t="shared" si="125"/>
        <v>1782.597236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129.7466755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1093.033384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1529.140629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1869.321918</v>
      </c>
      <c r="AM99" s="28">
        <f t="shared" si="126"/>
        <v>1782.597236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129.7466755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1093.033384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1529.140629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1869.321918</v>
      </c>
      <c r="AM100" s="28">
        <f t="shared" si="127"/>
        <v>1782.597236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129.7466755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1093.033384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1529.140629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1869.321918</v>
      </c>
      <c r="AM101" s="28">
        <f t="shared" si="128"/>
        <v>1782.597236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129.7466755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1093.033384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1529.140629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1869.321918</v>
      </c>
      <c r="AM102" s="28">
        <f t="shared" si="129"/>
        <v>1782.597236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129.7466755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1093.033384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1529.140629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1869.321918</v>
      </c>
      <c r="AM103" s="28">
        <f t="shared" si="130"/>
        <v>1782.597236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129.7466755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1093.033384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1529.140629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1869.321918</v>
      </c>
      <c r="AM104" s="28">
        <f t="shared" si="131"/>
        <v>1782.597236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129.7466755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1093.033384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1529.140629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1869.321918</v>
      </c>
      <c r="AM105" s="28">
        <f t="shared" si="132"/>
        <v>1782.597236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129.7466755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1093.033384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1529.140629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1869.321918</v>
      </c>
      <c r="AM106" s="28">
        <f t="shared" si="133"/>
        <v>1782.597236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129.7466755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1093.033384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1529.140629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1869.321918</v>
      </c>
      <c r="AM107" s="28">
        <f t="shared" si="134"/>
        <v>1782.597236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129.7466755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1093.033384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1529.140629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1869.321918</v>
      </c>
      <c r="AM108" s="28">
        <f t="shared" si="135"/>
        <v>1782.597236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129.7466755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1093.033384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1529.140629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1869.321918</v>
      </c>
      <c r="AM109" s="28">
        <f t="shared" si="136"/>
        <v>1782.597236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129.7466755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1093.033384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1529.140629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1869.321918</v>
      </c>
      <c r="AM110" s="28">
        <f t="shared" si="137"/>
        <v>1782.597236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129.7466755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1093.033384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1529.140629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1869.321918</v>
      </c>
      <c r="AM111" s="28">
        <f t="shared" si="138"/>
        <v>1782.597236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129.7466755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1093.033384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1529.140629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1869.321918</v>
      </c>
      <c r="AM112" s="28">
        <f t="shared" si="139"/>
        <v>1782.597236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129.7466755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1093.033384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1529.140629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1869.321918</v>
      </c>
      <c r="AM113" s="28">
        <f t="shared" si="140"/>
        <v>1782.597236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129.7466755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1093.033384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1529.140629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1869.321918</v>
      </c>
      <c r="AM114" s="28">
        <f t="shared" si="141"/>
        <v>1782.597236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129.7466755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1093.033384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1529.140629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1869.321918</v>
      </c>
      <c r="AM115" s="28">
        <f t="shared" si="142"/>
        <v>1782.597236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129.7466755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1093.033384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1529.140629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1869.321918</v>
      </c>
      <c r="AM116" s="28">
        <f t="shared" si="143"/>
        <v>1782.597236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129.7466755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1093.033384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1529.140629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1869.321918</v>
      </c>
      <c r="AM117" s="28">
        <f t="shared" si="144"/>
        <v>1782.597236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129.7466755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1093.033384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1529.140629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1869.321918</v>
      </c>
      <c r="AM118" s="28">
        <f t="shared" si="145"/>
        <v>1782.597236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129.7466755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1093.033384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1529.140629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1869.321918</v>
      </c>
      <c r="AM119" s="28">
        <f t="shared" si="146"/>
        <v>1782.597236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129.7466755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1093.033384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1529.140629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1869.321918</v>
      </c>
      <c r="AM120" s="28">
        <f t="shared" si="147"/>
        <v>1782.597236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129.7466755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1093.033384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1529.140629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1869.321918</v>
      </c>
      <c r="AM121" s="28">
        <f t="shared" si="148"/>
        <v>1782.597236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129.7466755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1093.033384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1529.140629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1869.321918</v>
      </c>
      <c r="AM122" s="28">
        <f t="shared" si="149"/>
        <v>1782.597236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129.7466755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1093.033384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1529.140629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1869.321918</v>
      </c>
      <c r="AM123" s="28">
        <f t="shared" si="150"/>
        <v>1782.597236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129.7466755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1093.033384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1529.140629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1869.321918</v>
      </c>
      <c r="AM124" s="28">
        <f t="shared" si="151"/>
        <v>1782.597236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129.7466755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1093.033384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1529.140629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1869.321918</v>
      </c>
      <c r="AM125" s="28">
        <f t="shared" si="152"/>
        <v>1782.597236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129.7466755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1093.033384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1529.140629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1869.321918</v>
      </c>
      <c r="AM126" s="28">
        <f t="shared" si="153"/>
        <v>1782.597236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129.7466755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1093.033384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1529.140629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1869.321918</v>
      </c>
      <c r="AM127" s="28">
        <f t="shared" si="154"/>
        <v>1782.597236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129.7466755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1093.033384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1529.140629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1869.321918</v>
      </c>
      <c r="AM128" s="28">
        <f t="shared" si="155"/>
        <v>1782.597236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129.7466755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1093.033384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1529.140629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1869.321918</v>
      </c>
      <c r="AM129" s="28">
        <f t="shared" si="156"/>
        <v>1782.597236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129.7466755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1093.033384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1529.140629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1869.321918</v>
      </c>
      <c r="AM130" s="28">
        <f t="shared" si="157"/>
        <v>1782.597236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129.7466755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1093.033384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1529.140629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1869.321918</v>
      </c>
      <c r="AM131" s="28">
        <f t="shared" si="158"/>
        <v>1782.597236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129.7466755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1093.033384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1529.140629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1869.321918</v>
      </c>
      <c r="AM132" s="28">
        <f t="shared" si="159"/>
        <v>1782.597236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129.7466755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1093.033384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1529.140629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1869.321918</v>
      </c>
      <c r="AM133" s="28">
        <f t="shared" si="160"/>
        <v>1782.597236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129.7466755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1093.033384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1529.140629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1869.321918</v>
      </c>
      <c r="AM134" s="28">
        <f t="shared" si="161"/>
        <v>1782.597236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129.7466755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1093.033384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1529.140629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1869.321918</v>
      </c>
      <c r="AM135" s="28">
        <f t="shared" si="162"/>
        <v>1782.597236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129.7466755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1093.033384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1529.140629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1869.321918</v>
      </c>
      <c r="AM136" s="28">
        <f t="shared" si="163"/>
        <v>1782.597236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129.7466755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1093.033384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1529.140629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1869.321918</v>
      </c>
      <c r="AM137" s="28">
        <f t="shared" si="164"/>
        <v>1782.597236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129.7466755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1093.033384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1529.140629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1869.321918</v>
      </c>
      <c r="AM138" s="28">
        <f t="shared" si="165"/>
        <v>1782.597236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129.7466755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1093.033384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1529.140629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1869.321918</v>
      </c>
      <c r="AM139" s="28">
        <f t="shared" si="166"/>
        <v>1782.597236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129.7466755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1093.033384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1529.140629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1869.321918</v>
      </c>
      <c r="AM140" s="28">
        <f t="shared" si="167"/>
        <v>1782.597236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129.7466755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1093.033384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1529.140629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1869.321918</v>
      </c>
      <c r="AM141" s="28">
        <f t="shared" si="168"/>
        <v>1782.597236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129.7466755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1093.033384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1529.140629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1869.321918</v>
      </c>
      <c r="AM142" s="28">
        <f t="shared" si="169"/>
        <v>1782.597236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129.7466755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1093.033384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1529.140629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1869.321918</v>
      </c>
      <c r="AM143" s="28">
        <f t="shared" si="170"/>
        <v>1782.597236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129.7466755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1093.033384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1529.140629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1869.321918</v>
      </c>
      <c r="AM144" s="28">
        <f t="shared" si="171"/>
        <v>1782.597236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129.7466755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1093.033384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1529.140629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1869.321918</v>
      </c>
      <c r="AM145" s="28">
        <f t="shared" si="172"/>
        <v>1782.597236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129.7466755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1093.033384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1529.140629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1869.321918</v>
      </c>
      <c r="AM146" s="28">
        <f t="shared" si="173"/>
        <v>1782.597236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129.7466755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1093.033384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1529.140629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1869.321918</v>
      </c>
      <c r="AM147" s="28">
        <f t="shared" si="174"/>
        <v>1782.597236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129.7466755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1093.033384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1529.140629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1869.321918</v>
      </c>
      <c r="AM148" s="28">
        <f t="shared" si="175"/>
        <v>1782.597236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129.7466755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1093.033384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1529.140629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1869.321918</v>
      </c>
      <c r="AM149" s="28">
        <f t="shared" si="176"/>
        <v>1782.597236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129.7466755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1093.033384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1529.140629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1869.321918</v>
      </c>
      <c r="AM150" s="28">
        <f t="shared" si="177"/>
        <v>1782.597236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129.7466755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1093.033384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1529.140629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1869.321918</v>
      </c>
      <c r="AM151" s="28">
        <f t="shared" si="178"/>
        <v>1782.597236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129.7466755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1093.033384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1529.140629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1869.321918</v>
      </c>
      <c r="AM152" s="28">
        <f t="shared" si="179"/>
        <v>1782.597236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129.7466755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1093.033384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1529.140629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1869.321918</v>
      </c>
      <c r="AM153" s="28">
        <f t="shared" si="180"/>
        <v>1782.597236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129.7466755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1093.033384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1529.140629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1869.321918</v>
      </c>
      <c r="AM154" s="28">
        <f t="shared" si="181"/>
        <v>1782.597236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129.7466755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1093.033384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1529.140629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1869.321918</v>
      </c>
      <c r="AM155" s="28">
        <f t="shared" si="182"/>
        <v>1782.597236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129.7466755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1093.033384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1529.140629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1869.321918</v>
      </c>
      <c r="AM156" s="28">
        <f t="shared" si="183"/>
        <v>1782.597236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129.7466755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1093.033384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1529.140629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1869.321918</v>
      </c>
      <c r="AM157" s="28">
        <f t="shared" si="184"/>
        <v>1782.597236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129.7466755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1093.033384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1529.140629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1869.321918</v>
      </c>
      <c r="AM158" s="28">
        <f t="shared" si="185"/>
        <v>1782.597236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129.7466755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1093.033384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1529.140629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1869.321918</v>
      </c>
      <c r="AM159" s="28">
        <f t="shared" si="186"/>
        <v>1782.597236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129.7466755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1093.033384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1529.140629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1869.321918</v>
      </c>
      <c r="AM160" s="28">
        <f t="shared" si="187"/>
        <v>1782.597236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129.7466755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1093.033384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1529.140629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1869.321918</v>
      </c>
      <c r="AM161" s="28">
        <f t="shared" si="188"/>
        <v>1782.597236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129.7466755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1093.033384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1529.140629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1869.321918</v>
      </c>
      <c r="AM162" s="28">
        <f t="shared" si="189"/>
        <v>1782.597236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129.7466755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1093.033384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1529.140629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1869.321918</v>
      </c>
      <c r="AM163" s="28">
        <f t="shared" si="190"/>
        <v>1782.597236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129.7466755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1093.033384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1529.140629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1869.321918</v>
      </c>
      <c r="AM164" s="28">
        <f t="shared" si="191"/>
        <v>1782.597236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129.7466755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1093.033384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1529.140629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1869.321918</v>
      </c>
      <c r="AM165" s="28">
        <f t="shared" si="192"/>
        <v>1782.597236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129.7466755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1093.033384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1529.140629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1869.321918</v>
      </c>
      <c r="AM166" s="28">
        <f t="shared" si="193"/>
        <v>1782.597236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129.7466755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1093.033384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1529.140629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1869.321918</v>
      </c>
      <c r="AM167" s="28">
        <f t="shared" si="194"/>
        <v>1782.597236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129.7466755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1093.033384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1529.140629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1869.321918</v>
      </c>
      <c r="AM168" s="28">
        <f t="shared" si="195"/>
        <v>1782.597236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129.7466755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1093.033384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1529.140629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1869.321918</v>
      </c>
      <c r="AM169" s="28">
        <f t="shared" si="196"/>
        <v>1782.597236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129.7466755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1093.033384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1529.140629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1869.321918</v>
      </c>
      <c r="AM170" s="28">
        <f t="shared" si="197"/>
        <v>1782.597236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129.7466755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1093.033384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1529.140629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1869.321918</v>
      </c>
      <c r="AM171" s="28">
        <f t="shared" si="198"/>
        <v>1782.597236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129.7466755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1093.033384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1529.140629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1869.321918</v>
      </c>
      <c r="AM172" s="28">
        <f t="shared" si="199"/>
        <v>1782.597236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129.7466755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1093.033384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1529.140629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1869.321918</v>
      </c>
      <c r="AM173" s="28">
        <f t="shared" si="200"/>
        <v>1782.597236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129.7466755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1093.033384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1529.140629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1869.321918</v>
      </c>
      <c r="AM174" s="28">
        <f t="shared" si="201"/>
        <v>1782.597236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129.7466755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1093.033384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1529.140629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1869.321918</v>
      </c>
      <c r="AM175" s="28">
        <f t="shared" si="202"/>
        <v>1782.597236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129.7466755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1093.033384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1529.140629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1869.321918</v>
      </c>
      <c r="AM176" s="28">
        <f t="shared" si="203"/>
        <v>1782.597236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129.7466755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1093.033384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1529.140629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1869.321918</v>
      </c>
      <c r="AM177" s="28">
        <f t="shared" si="204"/>
        <v>1782.597236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129.7466755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1093.033384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1529.140629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1869.321918</v>
      </c>
      <c r="AM178" s="28">
        <f t="shared" si="205"/>
        <v>1782.597236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129.7466755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1093.033384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1529.140629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1869.321918</v>
      </c>
      <c r="AM179" s="28">
        <f t="shared" si="206"/>
        <v>1782.597236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129.7466755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1093.033384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1529.140629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1869.321918</v>
      </c>
      <c r="AM180" s="28">
        <f t="shared" si="207"/>
        <v>1782.597236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129.7466755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1093.033384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1529.140629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1869.321918</v>
      </c>
      <c r="AM182" s="28">
        <f t="shared" si="208"/>
        <v>1782.597236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129.7466755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1093.033384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1529.140629</v>
      </c>
    </row>
    <row r="183">
      <c r="A183" s="54"/>
      <c r="B183" s="55" t="s">
        <v>54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55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1869.321918</v>
      </c>
      <c r="AM183" s="59">
        <f t="shared" si="209"/>
        <v>1782.597236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129.7466755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1093.033384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1529.140629</v>
      </c>
    </row>
    <row r="184">
      <c r="A184" s="57"/>
      <c r="B184" s="55" t="s">
        <v>56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57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1869.321918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130.8591608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1529.140629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58</v>
      </c>
      <c r="C3" s="69"/>
      <c r="D3" s="69"/>
      <c r="E3" s="70"/>
      <c r="F3" s="71"/>
      <c r="G3" s="72" t="s">
        <v>59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60</v>
      </c>
      <c r="C4" s="75" t="s">
        <v>61</v>
      </c>
      <c r="D4" s="76" t="s">
        <v>62</v>
      </c>
      <c r="E4" s="77" t="s">
        <v>63</v>
      </c>
      <c r="F4" s="78"/>
      <c r="G4" s="79" t="s">
        <v>64</v>
      </c>
      <c r="H4" s="80" t="s">
        <v>65</v>
      </c>
      <c r="I4" s="80" t="s">
        <v>66</v>
      </c>
      <c r="J4" s="80" t="s">
        <v>55</v>
      </c>
      <c r="K4" s="81" t="s">
        <v>67</v>
      </c>
      <c r="L4" s="80" t="s">
        <v>57</v>
      </c>
      <c r="M4" s="81" t="s">
        <v>68</v>
      </c>
      <c r="N4" s="81" t="s">
        <v>69</v>
      </c>
      <c r="O4" s="81" t="s">
        <v>70</v>
      </c>
      <c r="P4" s="81" t="s">
        <v>71</v>
      </c>
      <c r="Q4" s="82" t="s">
        <v>72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73</v>
      </c>
      <c r="D5" s="85" t="s">
        <v>74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8.</v>
      </c>
      <c r="P5" s="89" t="str">
        <f t="shared" ref="P5:P74" si="3">if(isblank(C5),"",rank(G5,$G$5:$G$30) &amp; ".")</f>
        <v>8.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75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8.</v>
      </c>
      <c r="P6" s="89" t="str">
        <f t="shared" si="3"/>
        <v>8.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76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6.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77</v>
      </c>
      <c r="E8" s="101">
        <v>1758.0</v>
      </c>
      <c r="F8" s="87"/>
      <c r="G8" s="88">
        <f>if(isblank(C8),"",(countif(Pelitulokset!E:E,C8)))</f>
        <v>11</v>
      </c>
      <c r="H8" s="89">
        <f>if(isblank(C8),"",countif(Pelitulokset!B:C,C8))</f>
        <v>16</v>
      </c>
      <c r="I8" s="90" t="str">
        <f t="array" ref="I8">iferror(index('Säännöt ja ohjeet'!$H$19:$H$46,match(J8,'Säännöt ja ohjeet'!$J$19:$J$46,-1)+1,0) &amp; if(J8&gt;1600," (" &amp; round(J8,0) &amp; ")",""),"")</f>
        <v>2 kyu (1869)</v>
      </c>
      <c r="J8" s="90">
        <f t="array" ref="J8">iferror(index(Pelitulokset!$AI$183:$JL$183,1,match($C8,Pelitulokset!$AI$3:$JL$3,0)),"")</f>
        <v>1869.321918</v>
      </c>
      <c r="K8" s="90" t="str">
        <f t="array" ref="K8">iferror(index('Säännöt ja ohjeet'!$H$19:$H$45,match(L8,'Säännöt ja ohjeet'!$J$19:$J$45,-1)+1,0) &amp; " (" &amp; round(L8,0) &amp; ")","")</f>
        <v>2 kyu (1869)</v>
      </c>
      <c r="L8" s="90">
        <f t="array" ref="L8">iferror(index(Pelitulokset!$AI$184:$JL$184,1,match($C8,Pelitulokset!$AI$3:$JL$3,0)),"")</f>
        <v>1869.321918</v>
      </c>
      <c r="M8" s="91">
        <f t="shared" si="1"/>
        <v>111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78</v>
      </c>
      <c r="E9" s="102">
        <v>1777.16676406582</v>
      </c>
      <c r="F9" s="87"/>
      <c r="G9" s="88">
        <f>if(isblank(C9),"",(countif(Pelitulokset!E:E,C9)))</f>
        <v>8</v>
      </c>
      <c r="H9" s="89">
        <f>if(isblank(C9),"",countif(Pelitulokset!B:C,C9))</f>
        <v>14</v>
      </c>
      <c r="I9" s="90" t="str">
        <f t="array" ref="I9">iferror(index('Säännöt ja ohjeet'!$H$19:$H$46,match(J9,'Säännöt ja ohjeet'!$J$19:$J$46,-1)+1,0) &amp; if(J9&gt;1600," (" &amp; round(J9,0) &amp; ")",""),"")</f>
        <v>3 kyu (1783)</v>
      </c>
      <c r="J9" s="90">
        <f t="array" ref="J9">iferror(index(Pelitulokset!$AI$183:$JL$183,1,match($C9,Pelitulokset!$AI$3:$JL$3,0)),"")</f>
        <v>1782.597236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4.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79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8.</v>
      </c>
      <c r="P10" s="89" t="str">
        <f t="shared" si="3"/>
        <v>8.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8.</v>
      </c>
      <c r="P11" s="89" t="str">
        <f t="shared" si="3"/>
        <v>8.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78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2.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74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8.</v>
      </c>
      <c r="P13" s="89" t="str">
        <f t="shared" si="3"/>
        <v>8.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8.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8.</v>
      </c>
      <c r="P15" s="89" t="str">
        <f t="shared" si="3"/>
        <v>8.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76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8.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8.</v>
      </c>
      <c r="P17" s="89" t="str">
        <f t="shared" si="3"/>
        <v>8.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7.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8.</v>
      </c>
      <c r="P19" s="89" t="str">
        <f t="shared" si="3"/>
        <v>8.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8.</v>
      </c>
      <c r="P20" s="89" t="str">
        <f t="shared" si="3"/>
        <v>8.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5.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8.</v>
      </c>
      <c r="P22" s="89" t="str">
        <f t="shared" si="3"/>
        <v>8.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8.</v>
      </c>
      <c r="P23" s="89" t="str">
        <f t="shared" si="3"/>
        <v>8.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8.</v>
      </c>
      <c r="P24" s="89" t="str">
        <f t="shared" si="3"/>
        <v>8.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3.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77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8.</v>
      </c>
      <c r="P26" s="89" t="str">
        <f t="shared" si="3"/>
        <v>8.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8.</v>
      </c>
      <c r="P27" s="89" t="str">
        <f t="shared" si="3"/>
        <v>8.</v>
      </c>
      <c r="Q27" s="89" t="str">
        <f t="shared" si="4"/>
        <v>30.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8.</v>
      </c>
      <c r="P28" s="89" t="str">
        <f t="shared" si="3"/>
        <v>8.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74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8.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0</v>
      </c>
      <c r="H30" s="89">
        <f>if(isblank(C30),"",countif(Pelitulokset!B:C,C30))</f>
        <v>2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129.7466755</v>
      </c>
      <c r="K30" s="90" t="str">
        <f t="array" ref="K30">iferror(index('Säännöt ja ohjeet'!$H$19:$H$45,match(L30,'Säännöt ja ohjeet'!$J$19:$J$45,-1)+1,0) &amp; " (" &amp; round(L30,0) &amp; ")","")</f>
        <v>20 kyu (131)</v>
      </c>
      <c r="L30" s="90">
        <f t="array" ref="L30">iferror(index(Pelitulokset!$AI$184:$JL$184,1,match($C30,Pelitulokset!$AI$3:$JL$3,0)),"")</f>
        <v>130.8591608</v>
      </c>
      <c r="M30" s="91">
        <f t="shared" si="1"/>
        <v>0</v>
      </c>
      <c r="N30" s="89"/>
      <c r="O30" s="89" t="str">
        <f t="shared" si="2"/>
        <v>8.</v>
      </c>
      <c r="P30" s="89" t="str">
        <f t="shared" si="3"/>
        <v>8.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77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8.</v>
      </c>
      <c r="P31" s="89" t="str">
        <f t="shared" si="3"/>
        <v>8.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8.</v>
      </c>
      <c r="P32" s="89" t="str">
        <f t="shared" si="3"/>
        <v>8.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75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6.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78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8.</v>
      </c>
      <c r="P34" s="89" t="str">
        <f t="shared" si="3"/>
        <v>8.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74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3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1093.033384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8.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1529.140629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76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75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77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78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74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120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2 kyu (1869)</v>
      </c>
      <c r="H35" s="139" t="str">
        <f t="array" ref="H35">iferror("+" &amp; round(index('Osallistujat ja seuranta'!$M$5:$M$30,match("1.",'Osallistujat ja seuranta'!$O$5:$O$30,0),0),0),"")</f>
        <v>+111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Lauri</v>
      </c>
      <c r="G36" s="134" t="str">
        <f t="array" ref="G36">iferror(index('Osallistujat ja seuranta'!$I$5:$I$30,match("2.",'Osallistujat ja seuranta'!$O$5:$O$30,0),0),"")</f>
        <v>4 kyu (1701)</v>
      </c>
      <c r="H36" s="139" t="str">
        <f t="array" ref="H36">iferror("+" &amp; round(index('Osallistujat ja seuranta'!$M$5:$M$30,match("2.",'Osallistujat ja seuranta'!$O$5:$O$30,0),0),0),"")</f>
        <v>+104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12 kyu</v>
      </c>
      <c r="H37" s="139" t="str">
        <f t="array" ref="H37">iferror("+" &amp; round(index('Osallistujat ja seuranta'!$M$5:$M$30,match("3.",'Osallistujat ja seuranta'!$O$5:$O$30,0),0),0),"")</f>
        <v>+99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64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(1869)</v>
      </c>
      <c r="H53" s="139">
        <f t="array" ref="H53">iferror(round(index('Osallistujat ja seuranta'!$G$5:$G$30,match("1.",'Osallistujat ja seuranta'!$P$5:$P$30,0),0),0),"")</f>
        <v>11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(1783)</v>
      </c>
      <c r="H54" s="139">
        <f t="array" ref="H54">iferror(round(index('Osallistujat ja seuranta'!$G$5:$G$30,match("2.",'Osallistujat ja seuranta'!$P$5:$P$30,0),0),0),"")</f>
        <v>8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