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<sst xmlns="http://schemas.openxmlformats.org/spreadsheetml/2006/main" count="611" uniqueCount="172">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</sst>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3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6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7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 t="s">
        <v>43</v>
      </c>
      <c r="C118" s="31" t="s">
        <v>38</v>
      </c>
      <c r="D118" s="31">
        <v>0.0</v>
      </c>
      <c r="E118" s="31" t="s">
        <v>43</v>
      </c>
      <c r="F118" s="44">
        <v>45882.0</v>
      </c>
      <c r="G118" s="34"/>
      <c r="H118" s="34" t="b">
        <f t="shared" si="3"/>
        <v>1</v>
      </c>
      <c r="I118" s="34" t="b">
        <f>if(iferror(match(B118,'Osallistujat ja seuranta'!C:C,0),0)&gt;0,TRUE,FALSE)</f>
        <v>1</v>
      </c>
      <c r="J118" s="34" t="b">
        <f>if(iferror(match(C118,'Osallistujat ja seuranta'!C:C,0),0)&gt;0,TRUE,FALSE)</f>
        <v>1</v>
      </c>
      <c r="K118" s="34" t="b">
        <f t="shared" si="4"/>
        <v>1</v>
      </c>
      <c r="L118" s="34" t="b">
        <f t="shared" si="5"/>
        <v>1</v>
      </c>
      <c r="M118" s="34" t="b">
        <f t="shared" si="6"/>
        <v>1</v>
      </c>
      <c r="N118" s="35">
        <f t="shared" si="33"/>
        <v>1</v>
      </c>
      <c r="O118" s="36">
        <f t="shared" si="8"/>
        <v>1743.478085</v>
      </c>
      <c r="P118" s="36">
        <f t="shared" si="9"/>
        <v>1813.36737</v>
      </c>
      <c r="Q118" s="37">
        <f t="shared" si="10"/>
        <v>-69.88928533</v>
      </c>
      <c r="R118" s="36">
        <f t="shared" si="11"/>
        <v>1813.36737</v>
      </c>
      <c r="S118" s="35">
        <f t="shared" si="12"/>
        <v>1</v>
      </c>
      <c r="T118" s="35">
        <f t="shared" si="13"/>
        <v>-51.45146349</v>
      </c>
      <c r="U118" s="35">
        <f t="shared" si="14"/>
        <v>-51.12988203</v>
      </c>
      <c r="V118" s="38">
        <f t="shared" si="15"/>
        <v>0.420290383</v>
      </c>
      <c r="W118" s="39">
        <f t="shared" si="16"/>
        <v>26.6563321</v>
      </c>
      <c r="X118" s="39">
        <f t="shared" si="17"/>
        <v>1.391495177</v>
      </c>
      <c r="Y118" s="39">
        <f>if(N118=1,(W118*(S118-V118))*'Säännöt ja ohjeet'!$B$54+X118,"")</f>
        <v>32.29735932</v>
      </c>
      <c r="Z118" s="39">
        <f t="shared" si="18"/>
        <v>0</v>
      </c>
      <c r="AA118" s="39">
        <f t="shared" si="19"/>
        <v>0.579709617</v>
      </c>
      <c r="AB118" s="39">
        <f t="shared" si="20"/>
        <v>24.76725435</v>
      </c>
      <c r="AC118" s="39">
        <f t="shared" si="21"/>
        <v>1.217037361</v>
      </c>
      <c r="AD118" s="39">
        <f>if(N118=1,(AB118*(Z118-AA118))*'Säännöt ja ohjeet'!$B$54+AC118,"")</f>
        <v>-27.4985937</v>
      </c>
      <c r="AE118" s="40">
        <f t="shared" si="22"/>
        <v>12</v>
      </c>
      <c r="AF118" s="40">
        <f t="shared" si="23"/>
        <v>-10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1775.775444</v>
      </c>
      <c r="AK118" s="28">
        <f t="shared" si="146"/>
        <v>2429.455505</v>
      </c>
      <c r="AL118" s="28">
        <f t="shared" si="146"/>
        <v>1785.868777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1524.474495</v>
      </c>
    </row>
    <row r="119">
      <c r="A119" s="1"/>
      <c r="B119" s="30" t="s">
        <v>46</v>
      </c>
      <c r="C119" s="31" t="s">
        <v>37</v>
      </c>
      <c r="D119" s="31">
        <v>0.0</v>
      </c>
      <c r="E119" s="31" t="s">
        <v>46</v>
      </c>
      <c r="F119" s="44">
        <v>45886.0</v>
      </c>
      <c r="G119" s="34"/>
      <c r="H119" s="34" t="b">
        <f t="shared" si="3"/>
        <v>1</v>
      </c>
      <c r="I119" s="34" t="b">
        <f>if(iferror(match(B119,'Osallistujat ja seuranta'!C:C,0),0)&gt;0,TRUE,FALSE)</f>
        <v>1</v>
      </c>
      <c r="J119" s="34" t="b">
        <f>if(iferror(match(C119,'Osallistujat ja seuranta'!C:C,0),0)&gt;0,TRUE,FALSE)</f>
        <v>1</v>
      </c>
      <c r="K119" s="34" t="b">
        <f t="shared" si="4"/>
        <v>1</v>
      </c>
      <c r="L119" s="34" t="b">
        <f t="shared" si="5"/>
        <v>1</v>
      </c>
      <c r="M119" s="34" t="b">
        <f t="shared" si="6"/>
        <v>1</v>
      </c>
      <c r="N119" s="35">
        <f t="shared" si="33"/>
        <v>1</v>
      </c>
      <c r="O119" s="36">
        <f t="shared" si="8"/>
        <v>1688.935305</v>
      </c>
      <c r="P119" s="36">
        <f t="shared" si="9"/>
        <v>1537.14849</v>
      </c>
      <c r="Q119" s="37">
        <f t="shared" si="10"/>
        <v>151.7868154</v>
      </c>
      <c r="R119" s="36">
        <f t="shared" si="11"/>
        <v>1537.14849</v>
      </c>
      <c r="S119" s="35">
        <f t="shared" si="12"/>
        <v>1</v>
      </c>
      <c r="T119" s="35">
        <f t="shared" si="13"/>
        <v>-51.69255378</v>
      </c>
      <c r="U119" s="35">
        <f t="shared" si="14"/>
        <v>-52.32281567</v>
      </c>
      <c r="V119" s="38">
        <f t="shared" si="15"/>
        <v>0.6525488423</v>
      </c>
      <c r="W119" s="39">
        <f t="shared" si="16"/>
        <v>28.16649295</v>
      </c>
      <c r="X119" s="39">
        <f t="shared" si="17"/>
        <v>1.527758042</v>
      </c>
      <c r="Y119" s="39">
        <f>if(N119=1,(W119*(S119-V119))*'Säännöt ja ohjeet'!$B$54+X119,"")</f>
        <v>21.10071921</v>
      </c>
      <c r="Z119" s="39">
        <f t="shared" si="18"/>
        <v>0</v>
      </c>
      <c r="AA119" s="39">
        <f t="shared" si="19"/>
        <v>0.3474511577</v>
      </c>
      <c r="AB119" s="39">
        <f t="shared" si="20"/>
        <v>32.53098236</v>
      </c>
      <c r="AC119" s="39">
        <f t="shared" si="21"/>
        <v>1.907143221</v>
      </c>
      <c r="AD119" s="39">
        <f>if(N119=1,(AB119*(Z119-AA119))*'Säännöt ja ohjeet'!$B$54+AC119,"")</f>
        <v>-20.69871174</v>
      </c>
      <c r="AE119" s="40">
        <f t="shared" si="22"/>
        <v>8</v>
      </c>
      <c r="AF119" s="40">
        <f t="shared" si="23"/>
        <v>-6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1775.775444</v>
      </c>
      <c r="AK119" s="28">
        <f t="shared" si="147"/>
        <v>2429.455505</v>
      </c>
      <c r="AL119" s="28">
        <f t="shared" si="147"/>
        <v>1785.868777</v>
      </c>
      <c r="AM119" s="28">
        <f t="shared" si="147"/>
        <v>1710.036025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1516.449778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1524.489957</v>
      </c>
    </row>
    <row r="120">
      <c r="A120" s="1"/>
      <c r="B120" s="30" t="s">
        <v>45</v>
      </c>
      <c r="C120" s="31" t="s">
        <v>38</v>
      </c>
      <c r="D120" s="31">
        <v>6.0</v>
      </c>
      <c r="E120" s="31" t="s">
        <v>45</v>
      </c>
      <c r="F120" s="44">
        <v>45886.0</v>
      </c>
      <c r="G120" s="34"/>
      <c r="H120" s="34" t="b">
        <f t="shared" si="3"/>
        <v>1</v>
      </c>
      <c r="I120" s="34" t="b">
        <f>if(iferror(match(B120,'Osallistujat ja seuranta'!C:C,0),0)&gt;0,TRUE,FALSE)</f>
        <v>1</v>
      </c>
      <c r="J120" s="34" t="b">
        <f>if(iferror(match(C120,'Osallistujat ja seuranta'!C:C,0),0)&gt;0,TRUE,FALSE)</f>
        <v>1</v>
      </c>
      <c r="K120" s="34" t="b">
        <f t="shared" si="4"/>
        <v>1</v>
      </c>
      <c r="L120" s="34" t="b">
        <f t="shared" si="5"/>
        <v>1</v>
      </c>
      <c r="M120" s="34" t="b">
        <f t="shared" si="6"/>
        <v>1</v>
      </c>
      <c r="N120" s="35">
        <f t="shared" si="33"/>
        <v>1</v>
      </c>
      <c r="O120" s="36">
        <f t="shared" si="8"/>
        <v>2429.455505</v>
      </c>
      <c r="P120" s="36">
        <f t="shared" si="9"/>
        <v>1785.868777</v>
      </c>
      <c r="Q120" s="37">
        <f t="shared" si="10"/>
        <v>93.58672785</v>
      </c>
      <c r="R120" s="36">
        <f t="shared" si="11"/>
        <v>2335.868777</v>
      </c>
      <c r="S120" s="35">
        <f t="shared" si="12"/>
        <v>1</v>
      </c>
      <c r="T120" s="35">
        <f t="shared" si="13"/>
        <v>-47.38383211</v>
      </c>
      <c r="U120" s="35">
        <f t="shared" si="14"/>
        <v>-48.09859186</v>
      </c>
      <c r="V120" s="38">
        <f t="shared" si="15"/>
        <v>0.6714520373</v>
      </c>
      <c r="W120" s="39">
        <f t="shared" si="16"/>
        <v>10.52004421</v>
      </c>
      <c r="X120" s="39">
        <f t="shared" si="17"/>
        <v>0.03617351094</v>
      </c>
      <c r="Y120" s="39">
        <f>if(N120=1,(W120*(S120-V120))*'Säännöt ja ohjeet'!$B$54+X120,"")</f>
        <v>6.948851698</v>
      </c>
      <c r="Z120" s="39">
        <f t="shared" si="18"/>
        <v>0</v>
      </c>
      <c r="AA120" s="39">
        <f t="shared" si="19"/>
        <v>0.3285479627</v>
      </c>
      <c r="AB120" s="39">
        <f t="shared" si="20"/>
        <v>25.5043131</v>
      </c>
      <c r="AC120" s="39">
        <f t="shared" si="21"/>
        <v>1.285651372</v>
      </c>
      <c r="AD120" s="39">
        <f>if(N120=1,(AB120*(Z120-AA120))*'Säännöt ja ohjeet'!$B$54+AC120,"")</f>
        <v>-15.47312885</v>
      </c>
      <c r="AE120" s="40">
        <f t="shared" si="22"/>
        <v>11</v>
      </c>
      <c r="AF120" s="40">
        <f t="shared" si="23"/>
        <v>-9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1775.775444</v>
      </c>
      <c r="AK120" s="28">
        <f t="shared" si="148"/>
        <v>2436.404356</v>
      </c>
      <c r="AL120" s="28">
        <f t="shared" si="148"/>
        <v>1770.395648</v>
      </c>
      <c r="AM120" s="28">
        <f t="shared" si="148"/>
        <v>1710.036025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1516.449778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1524.1621</v>
      </c>
    </row>
    <row r="121">
      <c r="A121" s="1"/>
      <c r="B121" s="30" t="s">
        <v>38</v>
      </c>
      <c r="C121" s="31" t="s">
        <v>37</v>
      </c>
      <c r="D121" s="31">
        <v>0.0</v>
      </c>
      <c r="E121" s="31" t="s">
        <v>37</v>
      </c>
      <c r="F121" s="44">
        <v>45886.0</v>
      </c>
      <c r="G121" s="34"/>
      <c r="H121" s="34" t="b">
        <f t="shared" si="3"/>
        <v>1</v>
      </c>
      <c r="I121" s="34" t="b">
        <f>if(iferror(match(B121,'Osallistujat ja seuranta'!C:C,0),0)&gt;0,TRUE,FALSE)</f>
        <v>1</v>
      </c>
      <c r="J121" s="34" t="b">
        <f>if(iferror(match(C121,'Osallistujat ja seuranta'!C:C,0),0)&gt;0,TRUE,FALSE)</f>
        <v>1</v>
      </c>
      <c r="K121" s="34" t="b">
        <f t="shared" si="4"/>
        <v>1</v>
      </c>
      <c r="L121" s="34" t="b">
        <f t="shared" si="5"/>
        <v>1</v>
      </c>
      <c r="M121" s="34" t="b">
        <f t="shared" si="6"/>
        <v>1</v>
      </c>
      <c r="N121" s="35">
        <f t="shared" si="33"/>
        <v>1</v>
      </c>
      <c r="O121" s="36">
        <f t="shared" si="8"/>
        <v>1770.395648</v>
      </c>
      <c r="P121" s="36">
        <f t="shared" si="9"/>
        <v>1516.449778</v>
      </c>
      <c r="Q121" s="37">
        <f t="shared" si="10"/>
        <v>253.9458697</v>
      </c>
      <c r="R121" s="36">
        <f t="shared" si="11"/>
        <v>1516.449778</v>
      </c>
      <c r="S121" s="35">
        <f t="shared" si="12"/>
        <v>0</v>
      </c>
      <c r="T121" s="35">
        <f t="shared" si="13"/>
        <v>-51.32935071</v>
      </c>
      <c r="U121" s="35">
        <f t="shared" si="14"/>
        <v>-52.40452814</v>
      </c>
      <c r="V121" s="38">
        <f t="shared" si="15"/>
        <v>0.7455802727</v>
      </c>
      <c r="W121" s="39">
        <f t="shared" si="16"/>
        <v>25.92260152</v>
      </c>
      <c r="X121" s="39">
        <f t="shared" si="17"/>
        <v>1.324277374</v>
      </c>
      <c r="Y121" s="39">
        <f>if(N121=1,(W121*(S121-V121))*'Säännöt ja ohjeet'!$B$54+X121,"")</f>
        <v>-37.33048324</v>
      </c>
      <c r="Z121" s="39">
        <f t="shared" si="18"/>
        <v>1</v>
      </c>
      <c r="AA121" s="39">
        <f t="shared" si="19"/>
        <v>0.2544197273</v>
      </c>
      <c r="AB121" s="39">
        <f t="shared" si="20"/>
        <v>33.14427743</v>
      </c>
      <c r="AC121" s="39">
        <f t="shared" si="21"/>
        <v>1.958886707</v>
      </c>
      <c r="AD121" s="39">
        <f>if(N121=1,(AB121*(Z121-AA121))*'Säännöt ja ohjeet'!$B$54+AC121,"")</f>
        <v>51.38232552</v>
      </c>
      <c r="AE121" s="40">
        <f t="shared" si="22"/>
        <v>-14</v>
      </c>
      <c r="AF121" s="40">
        <f t="shared" si="23"/>
        <v>16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1775.775444</v>
      </c>
      <c r="AK121" s="28">
        <f t="shared" si="149"/>
        <v>2436.404356</v>
      </c>
      <c r="AL121" s="28">
        <f t="shared" si="149"/>
        <v>1733.065165</v>
      </c>
      <c r="AM121" s="28">
        <f t="shared" si="149"/>
        <v>1710.036025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1567.832104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1524.702555</v>
      </c>
    </row>
    <row r="122">
      <c r="A122" s="1"/>
      <c r="B122" s="30" t="s">
        <v>38</v>
      </c>
      <c r="C122" s="31" t="s">
        <v>46</v>
      </c>
      <c r="D122" s="31">
        <v>0.0</v>
      </c>
      <c r="E122" s="31" t="s">
        <v>38</v>
      </c>
      <c r="F122" s="44">
        <v>45889.0</v>
      </c>
      <c r="G122" s="34"/>
      <c r="H122" s="34" t="b">
        <f t="shared" si="3"/>
        <v>1</v>
      </c>
      <c r="I122" s="34" t="b">
        <f>if(iferror(match(B122,'Osallistujat ja seuranta'!C:C,0),0)&gt;0,TRUE,FALSE)</f>
        <v>1</v>
      </c>
      <c r="J122" s="34" t="b">
        <f>if(iferror(match(C122,'Osallistujat ja seuranta'!C:C,0),0)&gt;0,TRUE,FALSE)</f>
        <v>1</v>
      </c>
      <c r="K122" s="34" t="b">
        <f t="shared" si="4"/>
        <v>1</v>
      </c>
      <c r="L122" s="34" t="b">
        <f t="shared" si="5"/>
        <v>1</v>
      </c>
      <c r="M122" s="34" t="b">
        <f t="shared" si="6"/>
        <v>1</v>
      </c>
      <c r="N122" s="35">
        <f t="shared" si="33"/>
        <v>1</v>
      </c>
      <c r="O122" s="36">
        <f t="shared" si="8"/>
        <v>1733.065165</v>
      </c>
      <c r="P122" s="36">
        <f t="shared" si="9"/>
        <v>1710.036025</v>
      </c>
      <c r="Q122" s="37">
        <f t="shared" si="10"/>
        <v>23.0291401</v>
      </c>
      <c r="R122" s="36">
        <f t="shared" si="11"/>
        <v>1710.036025</v>
      </c>
      <c r="S122" s="35">
        <f t="shared" si="12"/>
        <v>1</v>
      </c>
      <c r="T122" s="35">
        <f t="shared" si="13"/>
        <v>-51.49813659</v>
      </c>
      <c r="U122" s="35">
        <f t="shared" si="14"/>
        <v>-51.60026647</v>
      </c>
      <c r="V122" s="38">
        <f t="shared" si="15"/>
        <v>0.5255102988</v>
      </c>
      <c r="W122" s="39">
        <f t="shared" si="16"/>
        <v>26.94222781</v>
      </c>
      <c r="X122" s="39">
        <f t="shared" si="17"/>
        <v>1.417504251</v>
      </c>
      <c r="Y122" s="39">
        <f>if(N122=1,(W122*(S122-V122))*'Säännöt ja ohjeet'!$B$54+X122,"")</f>
        <v>26.9851235</v>
      </c>
      <c r="Z122" s="39">
        <f t="shared" si="18"/>
        <v>0</v>
      </c>
      <c r="AA122" s="39">
        <f t="shared" si="19"/>
        <v>0.4744897012</v>
      </c>
      <c r="AB122" s="39">
        <f t="shared" si="20"/>
        <v>27.57856483</v>
      </c>
      <c r="AC122" s="39">
        <f t="shared" si="21"/>
        <v>1.475035301</v>
      </c>
      <c r="AD122" s="39">
        <f>if(N122=1,(AB122*(Z122-AA122))*'Säännöt ja ohjeet'!$B$54+AC122,"")</f>
        <v>-24.69645467</v>
      </c>
      <c r="AE122" s="40">
        <f t="shared" si="22"/>
        <v>11</v>
      </c>
      <c r="AF122" s="40">
        <f t="shared" si="23"/>
        <v>-9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1775.775444</v>
      </c>
      <c r="AK122" s="28">
        <f t="shared" si="150"/>
        <v>2436.404356</v>
      </c>
      <c r="AL122" s="28">
        <f t="shared" si="150"/>
        <v>1760.050288</v>
      </c>
      <c r="AM122" s="28">
        <f t="shared" si="150"/>
        <v>1685.33957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1567.832104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1524.790581</v>
      </c>
    </row>
    <row r="123">
      <c r="A123" s="1"/>
      <c r="B123" s="30" t="s">
        <v>45</v>
      </c>
      <c r="C123" s="31" t="s">
        <v>46</v>
      </c>
      <c r="D123" s="31">
        <v>6.0</v>
      </c>
      <c r="E123" s="31" t="s">
        <v>46</v>
      </c>
      <c r="F123" s="44">
        <v>45889.0</v>
      </c>
      <c r="G123" s="34"/>
      <c r="H123" s="34" t="b">
        <f t="shared" si="3"/>
        <v>1</v>
      </c>
      <c r="I123" s="34" t="b">
        <f>if(iferror(match(B123,'Osallistujat ja seuranta'!C:C,0),0)&gt;0,TRUE,FALSE)</f>
        <v>1</v>
      </c>
      <c r="J123" s="34" t="b">
        <f>if(iferror(match(C123,'Osallistujat ja seuranta'!C:C,0),0)&gt;0,TRUE,FALSE)</f>
        <v>1</v>
      </c>
      <c r="K123" s="34" t="b">
        <f t="shared" si="4"/>
        <v>1</v>
      </c>
      <c r="L123" s="34" t="b">
        <f t="shared" si="5"/>
        <v>1</v>
      </c>
      <c r="M123" s="34" t="b">
        <f t="shared" si="6"/>
        <v>1</v>
      </c>
      <c r="N123" s="35">
        <f t="shared" si="33"/>
        <v>1</v>
      </c>
      <c r="O123" s="36">
        <f t="shared" si="8"/>
        <v>2436.404356</v>
      </c>
      <c r="P123" s="36">
        <f t="shared" si="9"/>
        <v>1685.33957</v>
      </c>
      <c r="Q123" s="37">
        <f t="shared" si="10"/>
        <v>201.0647864</v>
      </c>
      <c r="R123" s="36">
        <f t="shared" si="11"/>
        <v>2235.33957</v>
      </c>
      <c r="S123" s="35">
        <f t="shared" si="12"/>
        <v>0</v>
      </c>
      <c r="T123" s="35">
        <f t="shared" si="13"/>
        <v>-47.32773258</v>
      </c>
      <c r="U123" s="35">
        <f t="shared" si="14"/>
        <v>-48.79287828</v>
      </c>
      <c r="V123" s="38">
        <f t="shared" si="15"/>
        <v>0.8123184343</v>
      </c>
      <c r="W123" s="39">
        <f t="shared" si="16"/>
        <v>10.3860095</v>
      </c>
      <c r="X123" s="39">
        <f t="shared" si="17"/>
        <v>0.03340139167</v>
      </c>
      <c r="Y123" s="39">
        <f>if(N123=1,(W123*(S123-V123))*'Säännöt ja ohjeet'!$B$54+X123,"")</f>
        <v>-16.84009256</v>
      </c>
      <c r="Z123" s="39">
        <f t="shared" si="18"/>
        <v>1</v>
      </c>
      <c r="AA123" s="39">
        <f t="shared" si="19"/>
        <v>0.1876815657</v>
      </c>
      <c r="AB123" s="39">
        <f t="shared" si="20"/>
        <v>28.26714396</v>
      </c>
      <c r="AC123" s="39">
        <f t="shared" si="21"/>
        <v>1.536743149</v>
      </c>
      <c r="AD123" s="39">
        <f>if(N123=1,(AB123*(Z123-AA123))*'Säännöt ja ohjeet'!$B$54+AC123,"")</f>
        <v>47.46058739</v>
      </c>
      <c r="AE123" s="40">
        <f t="shared" si="22"/>
        <v>-12</v>
      </c>
      <c r="AF123" s="40">
        <f t="shared" si="23"/>
        <v>14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1775.775444</v>
      </c>
      <c r="AK123" s="28">
        <f t="shared" si="151"/>
        <v>2419.564264</v>
      </c>
      <c r="AL123" s="28">
        <f t="shared" si="151"/>
        <v>1760.050288</v>
      </c>
      <c r="AM123" s="28">
        <f t="shared" si="151"/>
        <v>1732.800157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1567.832104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1525.968292</v>
      </c>
    </row>
    <row r="124">
      <c r="A124" s="1"/>
      <c r="B124" s="30" t="s">
        <v>45</v>
      </c>
      <c r="C124" s="31" t="s">
        <v>61</v>
      </c>
      <c r="D124" s="31">
        <v>9.0</v>
      </c>
      <c r="E124" s="31" t="s">
        <v>45</v>
      </c>
      <c r="F124" s="44">
        <v>45892.0</v>
      </c>
      <c r="G124" s="34"/>
      <c r="H124" s="34" t="b">
        <f t="shared" si="3"/>
        <v>1</v>
      </c>
      <c r="I124" s="34" t="b">
        <f>if(iferror(match(B124,'Osallistujat ja seuranta'!C:C,0),0)&gt;0,TRUE,FALSE)</f>
        <v>1</v>
      </c>
      <c r="J124" s="34" t="b">
        <f>if(iferror(match(C124,'Osallistujat ja seuranta'!C:C,0),0)&gt;0,TRUE,FALSE)</f>
        <v>1</v>
      </c>
      <c r="K124" s="34" t="b">
        <f t="shared" si="4"/>
        <v>1</v>
      </c>
      <c r="L124" s="34" t="b">
        <f t="shared" si="5"/>
        <v>1</v>
      </c>
      <c r="M124" s="34" t="b">
        <f t="shared" si="6"/>
        <v>1</v>
      </c>
      <c r="N124" s="35">
        <f t="shared" si="33"/>
        <v>1</v>
      </c>
      <c r="O124" s="36">
        <f t="shared" si="8"/>
        <v>2419.564264</v>
      </c>
      <c r="P124" s="36">
        <f t="shared" si="9"/>
        <v>1204.770186</v>
      </c>
      <c r="Q124" s="37">
        <f t="shared" si="10"/>
        <v>364.794078</v>
      </c>
      <c r="R124" s="36">
        <f t="shared" si="11"/>
        <v>2054.770186</v>
      </c>
      <c r="S124" s="35">
        <f t="shared" si="12"/>
        <v>1</v>
      </c>
      <c r="T124" s="35">
        <f t="shared" si="13"/>
        <v>-47.46291858</v>
      </c>
      <c r="U124" s="35">
        <f t="shared" si="14"/>
        <v>-49.88952767</v>
      </c>
      <c r="V124" s="38">
        <f t="shared" si="15"/>
        <v>0.9188340043</v>
      </c>
      <c r="W124" s="39">
        <f t="shared" si="16"/>
        <v>10.71194332</v>
      </c>
      <c r="X124" s="39">
        <f t="shared" si="17"/>
        <v>0.04048182214</v>
      </c>
      <c r="Y124" s="39">
        <f>if(N124=1,(W124*(S124-V124))*'Säännöt ja ohjeet'!$B$54+X124,"")</f>
        <v>1.779372913</v>
      </c>
      <c r="Z124" s="39">
        <f t="shared" si="18"/>
        <v>0</v>
      </c>
      <c r="AA124" s="39">
        <f t="shared" si="19"/>
        <v>0.08116599567</v>
      </c>
      <c r="AB124" s="39">
        <f t="shared" si="20"/>
        <v>42.8867041</v>
      </c>
      <c r="AC124" s="39">
        <f t="shared" si="21"/>
        <v>2.738074762</v>
      </c>
      <c r="AD124" s="39">
        <f>if(N124=1,(AB124*(Z124-AA124))*'Säännöt ja ohjeet'!$B$54+AC124,"")</f>
        <v>-4.223809316</v>
      </c>
      <c r="AE124" s="40">
        <f t="shared" si="22"/>
        <v>5</v>
      </c>
      <c r="AF124" s="40">
        <f t="shared" si="23"/>
        <v>-3</v>
      </c>
      <c r="AG124" s="1"/>
      <c r="AH124" s="9"/>
      <c r="AI124" s="28">
        <f t="shared" ref="AI124:ED124" si="152">if($B124=AI$3,AI123+$Y124,if($C124=AI$3,AI123+$AD124,AI123))</f>
        <v>1200.546376</v>
      </c>
      <c r="AJ124" s="28">
        <f t="shared" si="152"/>
        <v>1775.775444</v>
      </c>
      <c r="AK124" s="28">
        <f t="shared" si="152"/>
        <v>2421.343637</v>
      </c>
      <c r="AL124" s="28">
        <f t="shared" si="152"/>
        <v>1760.050288</v>
      </c>
      <c r="AM124" s="28">
        <f t="shared" si="152"/>
        <v>1732.800157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1567.832104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1525.874276</v>
      </c>
    </row>
    <row r="125">
      <c r="A125" s="1"/>
      <c r="B125" s="30" t="s">
        <v>45</v>
      </c>
      <c r="C125" s="31" t="s">
        <v>40</v>
      </c>
      <c r="D125" s="31">
        <v>1.0</v>
      </c>
      <c r="E125" s="31" t="s">
        <v>45</v>
      </c>
      <c r="F125" s="44">
        <v>45892.0</v>
      </c>
      <c r="G125" s="34"/>
      <c r="H125" s="34" t="b">
        <f t="shared" si="3"/>
        <v>1</v>
      </c>
      <c r="I125" s="34" t="b">
        <f>if(iferror(match(B125,'Osallistujat ja seuranta'!C:C,0),0)&gt;0,TRUE,FALSE)</f>
        <v>1</v>
      </c>
      <c r="J125" s="34" t="b">
        <f>if(iferror(match(C125,'Osallistujat ja seuranta'!C:C,0),0)&gt;0,TRUE,FALSE)</f>
        <v>1</v>
      </c>
      <c r="K125" s="34" t="b">
        <f t="shared" si="4"/>
        <v>1</v>
      </c>
      <c r="L125" s="34" t="b">
        <f t="shared" si="5"/>
        <v>1</v>
      </c>
      <c r="M125" s="34" t="b">
        <f t="shared" si="6"/>
        <v>1</v>
      </c>
      <c r="N125" s="35">
        <f t="shared" si="33"/>
        <v>1</v>
      </c>
      <c r="O125" s="36">
        <f t="shared" si="8"/>
        <v>2421.343637</v>
      </c>
      <c r="P125" s="36">
        <f t="shared" si="9"/>
        <v>2167.487682</v>
      </c>
      <c r="Q125" s="37">
        <f t="shared" si="10"/>
        <v>203.8559543</v>
      </c>
      <c r="R125" s="36">
        <f t="shared" si="11"/>
        <v>2217.487682</v>
      </c>
      <c r="S125" s="35">
        <f t="shared" si="12"/>
        <v>1</v>
      </c>
      <c r="T125" s="35">
        <f t="shared" si="13"/>
        <v>-47.44875717</v>
      </c>
      <c r="U125" s="35">
        <f t="shared" si="14"/>
        <v>-48.90927887</v>
      </c>
      <c r="V125" s="38">
        <f t="shared" si="15"/>
        <v>0.8116124553</v>
      </c>
      <c r="W125" s="39">
        <f t="shared" si="16"/>
        <v>10.67732595</v>
      </c>
      <c r="X125" s="39">
        <f t="shared" si="17"/>
        <v>0.03967406386</v>
      </c>
      <c r="Y125" s="39">
        <f>if(N125=1,(W125*(S125-V125))*'Säännöt ja ohjeet'!$B$54+X125,"")</f>
        <v>4.062624503</v>
      </c>
      <c r="Z125" s="39">
        <f t="shared" si="18"/>
        <v>0</v>
      </c>
      <c r="AA125" s="39">
        <f t="shared" si="19"/>
        <v>0.1883875447</v>
      </c>
      <c r="AB125" s="39">
        <f t="shared" si="20"/>
        <v>16.02583629</v>
      </c>
      <c r="AC125" s="39">
        <f t="shared" si="21"/>
        <v>0.3662098879</v>
      </c>
      <c r="AD125" s="39">
        <f>if(N125=1,(AB125*(Z125-AA125))*'Säännöt ja ohjeet'!$B$54+AC125,"")</f>
        <v>-5.671926011</v>
      </c>
      <c r="AE125" s="40">
        <f t="shared" si="22"/>
        <v>8</v>
      </c>
      <c r="AF125" s="40">
        <f t="shared" si="23"/>
        <v>-6</v>
      </c>
      <c r="AG125" s="1"/>
      <c r="AH125" s="9"/>
      <c r="AI125" s="28">
        <f t="shared" ref="AI125:ED125" si="153">if($B125=AI$3,AI124+$Y125,if($C125=AI$3,AI124+$AD125,AI124))</f>
        <v>1200.546376</v>
      </c>
      <c r="AJ125" s="28">
        <f t="shared" si="153"/>
        <v>1775.775444</v>
      </c>
      <c r="AK125" s="28">
        <f t="shared" si="153"/>
        <v>2425.406261</v>
      </c>
      <c r="AL125" s="28">
        <f t="shared" si="153"/>
        <v>1760.050288</v>
      </c>
      <c r="AM125" s="28">
        <f t="shared" si="153"/>
        <v>1732.800157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1567.832104</v>
      </c>
      <c r="AQ125" s="28">
        <f t="shared" si="153"/>
        <v>1139.739963</v>
      </c>
      <c r="AR125" s="28">
        <f t="shared" si="153"/>
        <v>2161.815756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1525.812379</v>
      </c>
    </row>
    <row r="126">
      <c r="A126" s="1"/>
      <c r="B126" s="30" t="s">
        <v>38</v>
      </c>
      <c r="C126" s="31" t="s">
        <v>61</v>
      </c>
      <c r="D126" s="31">
        <v>1.0</v>
      </c>
      <c r="E126" s="31" t="s">
        <v>38</v>
      </c>
      <c r="F126" s="44">
        <v>45892.0</v>
      </c>
      <c r="G126" s="34"/>
      <c r="H126" s="34" t="b">
        <f t="shared" si="3"/>
        <v>1</v>
      </c>
      <c r="I126" s="34" t="b">
        <f>if(iferror(match(B126,'Osallistujat ja seuranta'!C:C,0),0)&gt;0,TRUE,FALSE)</f>
        <v>1</v>
      </c>
      <c r="J126" s="34" t="b">
        <f>if(iferror(match(C126,'Osallistujat ja seuranta'!C:C,0),0)&gt;0,TRUE,FALSE)</f>
        <v>1</v>
      </c>
      <c r="K126" s="34" t="b">
        <f t="shared" si="4"/>
        <v>1</v>
      </c>
      <c r="L126" s="34" t="b">
        <f t="shared" si="5"/>
        <v>1</v>
      </c>
      <c r="M126" s="34" t="b">
        <f t="shared" si="6"/>
        <v>1</v>
      </c>
      <c r="N126" s="35">
        <f t="shared" si="33"/>
        <v>1</v>
      </c>
      <c r="O126" s="36">
        <f t="shared" si="8"/>
        <v>1760.050288</v>
      </c>
      <c r="P126" s="36">
        <f t="shared" si="9"/>
        <v>1200.546376</v>
      </c>
      <c r="Q126" s="37">
        <f t="shared" si="10"/>
        <v>509.5039117</v>
      </c>
      <c r="R126" s="36">
        <f t="shared" si="11"/>
        <v>1250.546376</v>
      </c>
      <c r="S126" s="35">
        <f t="shared" si="12"/>
        <v>1</v>
      </c>
      <c r="T126" s="35">
        <f t="shared" si="13"/>
        <v>-51.37653528</v>
      </c>
      <c r="U126" s="35">
        <f t="shared" si="14"/>
        <v>-53.37729958</v>
      </c>
      <c r="V126" s="38">
        <f t="shared" si="15"/>
        <v>0.8808773011</v>
      </c>
      <c r="W126" s="39">
        <f t="shared" si="16"/>
        <v>26.20369098</v>
      </c>
      <c r="X126" s="39">
        <f t="shared" si="17"/>
        <v>1.350108466</v>
      </c>
      <c r="Y126" s="39">
        <f>if(N126=1,(W126*(S126-V126))*'Säännöt ja ohjeet'!$B$54+X126,"")</f>
        <v>7.593017246</v>
      </c>
      <c r="Z126" s="39">
        <f t="shared" si="18"/>
        <v>0</v>
      </c>
      <c r="AA126" s="39">
        <f t="shared" si="19"/>
        <v>0.1191226989</v>
      </c>
      <c r="AB126" s="39">
        <f t="shared" si="20"/>
        <v>43.02511739</v>
      </c>
      <c r="AC126" s="39">
        <f t="shared" si="21"/>
        <v>2.748634274</v>
      </c>
      <c r="AD126" s="39">
        <f>if(N126=1,(AB126*(Z126-AA126))*'Säännöt ja ohjeet'!$B$54+AC126,"")</f>
        <v>-7.501901933</v>
      </c>
      <c r="AE126" s="40">
        <f t="shared" si="22"/>
        <v>2</v>
      </c>
      <c r="AF126" s="40">
        <f t="shared" si="23"/>
        <v>0</v>
      </c>
      <c r="AG126" s="1"/>
      <c r="AH126" s="9"/>
      <c r="AI126" s="28">
        <f t="shared" ref="AI126:ED126" si="154">if($B126=AI$3,AI125+$Y126,if($C126=AI$3,AI125+$AD126,AI125))</f>
        <v>1193.044474</v>
      </c>
      <c r="AJ126" s="28">
        <f t="shared" si="154"/>
        <v>1775.775444</v>
      </c>
      <c r="AK126" s="28">
        <f t="shared" si="154"/>
        <v>2425.406261</v>
      </c>
      <c r="AL126" s="28">
        <f t="shared" si="154"/>
        <v>1767.643305</v>
      </c>
      <c r="AM126" s="28">
        <f t="shared" si="154"/>
        <v>1732.800157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1567.832104</v>
      </c>
      <c r="AQ126" s="28">
        <f t="shared" si="154"/>
        <v>1139.739963</v>
      </c>
      <c r="AR126" s="28">
        <f t="shared" si="154"/>
        <v>2161.815756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1525.815884</v>
      </c>
    </row>
    <row r="127">
      <c r="A127" s="1"/>
      <c r="B127" s="30" t="s">
        <v>37</v>
      </c>
      <c r="C127" s="31" t="s">
        <v>56</v>
      </c>
      <c r="D127" s="31">
        <v>4.0</v>
      </c>
      <c r="E127" s="31" t="s">
        <v>56</v>
      </c>
      <c r="F127" s="44">
        <v>45892.0</v>
      </c>
      <c r="G127" s="34"/>
      <c r="H127" s="34" t="b">
        <f t="shared" si="3"/>
        <v>1</v>
      </c>
      <c r="I127" s="34" t="b">
        <f>if(iferror(match(B127,'Osallistujat ja seuranta'!C:C,0),0)&gt;0,TRUE,FALSE)</f>
        <v>1</v>
      </c>
      <c r="J127" s="34" t="b">
        <f>if(iferror(match(C127,'Osallistujat ja seuranta'!C:C,0),0)&gt;0,TRUE,FALSE)</f>
        <v>1</v>
      </c>
      <c r="K127" s="34" t="b">
        <f t="shared" si="4"/>
        <v>1</v>
      </c>
      <c r="L127" s="34" t="b">
        <f t="shared" si="5"/>
        <v>1</v>
      </c>
      <c r="M127" s="34" t="b">
        <f t="shared" si="6"/>
        <v>1</v>
      </c>
      <c r="N127" s="35">
        <f t="shared" si="33"/>
        <v>1</v>
      </c>
      <c r="O127" s="36">
        <f t="shared" si="8"/>
        <v>1567.832104</v>
      </c>
      <c r="P127" s="36">
        <f t="shared" si="9"/>
        <v>1139.739963</v>
      </c>
      <c r="Q127" s="37">
        <f t="shared" si="10"/>
        <v>78.09214079</v>
      </c>
      <c r="R127" s="36">
        <f t="shared" si="11"/>
        <v>1489.739963</v>
      </c>
      <c r="S127" s="35">
        <f t="shared" si="12"/>
        <v>0</v>
      </c>
      <c r="T127" s="35">
        <f t="shared" si="13"/>
        <v>-52.19990316</v>
      </c>
      <c r="U127" s="35">
        <f t="shared" si="14"/>
        <v>-52.50858047</v>
      </c>
      <c r="V127" s="38">
        <f t="shared" si="15"/>
        <v>0.5765623748</v>
      </c>
      <c r="W127" s="39">
        <f t="shared" si="16"/>
        <v>31.62976631</v>
      </c>
      <c r="X127" s="39">
        <f t="shared" si="17"/>
        <v>1.830440939</v>
      </c>
      <c r="Y127" s="39">
        <f>if(N127=1,(W127*(S127-V127))*'Säännöt ja ohjeet'!$B$54+X127,"")</f>
        <v>-34.64262542</v>
      </c>
      <c r="Z127" s="39">
        <f t="shared" si="18"/>
        <v>1</v>
      </c>
      <c r="AA127" s="39">
        <f t="shared" si="19"/>
        <v>0.4234376252</v>
      </c>
      <c r="AB127" s="39">
        <f t="shared" si="20"/>
        <v>45.03619155</v>
      </c>
      <c r="AC127" s="39">
        <f t="shared" si="21"/>
        <v>2.900650193</v>
      </c>
      <c r="AD127" s="39">
        <f>if(N127=1,(AB127*(Z127-AA127))*'Säännöt ja ohjeet'!$B$54+AC127,"")</f>
        <v>54.83299729</v>
      </c>
      <c r="AE127" s="40">
        <f t="shared" si="22"/>
        <v>-9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1193.044474</v>
      </c>
      <c r="AJ127" s="28">
        <f t="shared" si="155"/>
        <v>1775.775444</v>
      </c>
      <c r="AK127" s="28">
        <f t="shared" si="155"/>
        <v>2425.406261</v>
      </c>
      <c r="AL127" s="28">
        <f t="shared" si="155"/>
        <v>1767.643305</v>
      </c>
      <c r="AM127" s="28">
        <f t="shared" si="155"/>
        <v>1732.800157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1533.189478</v>
      </c>
      <c r="AQ127" s="28">
        <f t="shared" si="155"/>
        <v>1194.57296</v>
      </c>
      <c r="AR127" s="28">
        <f t="shared" si="155"/>
        <v>2161.815756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1526.592437</v>
      </c>
    </row>
    <row r="128">
      <c r="A128" s="1"/>
      <c r="B128" s="30" t="s">
        <v>38</v>
      </c>
      <c r="C128" s="31" t="s">
        <v>56</v>
      </c>
      <c r="D128" s="31">
        <v>2.0</v>
      </c>
      <c r="E128" s="31" t="s">
        <v>38</v>
      </c>
      <c r="F128" s="44">
        <v>45892.0</v>
      </c>
      <c r="G128" s="34"/>
      <c r="H128" s="34" t="b">
        <f t="shared" si="3"/>
        <v>1</v>
      </c>
      <c r="I128" s="34" t="b">
        <f>if(iferror(match(B128,'Osallistujat ja seuranta'!C:C,0),0)&gt;0,TRUE,FALSE)</f>
        <v>1</v>
      </c>
      <c r="J128" s="34" t="b">
        <f>if(iferror(match(C128,'Osallistujat ja seuranta'!C:C,0),0)&gt;0,TRUE,FALSE)</f>
        <v>1</v>
      </c>
      <c r="K128" s="34" t="b">
        <f t="shared" si="4"/>
        <v>1</v>
      </c>
      <c r="L128" s="34" t="b">
        <f t="shared" si="5"/>
        <v>1</v>
      </c>
      <c r="M128" s="34" t="b">
        <f t="shared" si="6"/>
        <v>1</v>
      </c>
      <c r="N128" s="35">
        <f t="shared" si="33"/>
        <v>1</v>
      </c>
      <c r="O128" s="36">
        <f t="shared" si="8"/>
        <v>1767.643305</v>
      </c>
      <c r="P128" s="36">
        <f t="shared" si="9"/>
        <v>1194.57296</v>
      </c>
      <c r="Q128" s="37">
        <f t="shared" si="10"/>
        <v>423.0703452</v>
      </c>
      <c r="R128" s="36">
        <f t="shared" si="11"/>
        <v>1344.57296</v>
      </c>
      <c r="S128" s="35">
        <f t="shared" si="12"/>
        <v>1</v>
      </c>
      <c r="T128" s="35">
        <f t="shared" si="13"/>
        <v>-51.34193507</v>
      </c>
      <c r="U128" s="35">
        <f t="shared" si="14"/>
        <v>-53.04854718</v>
      </c>
      <c r="V128" s="38">
        <f t="shared" si="15"/>
        <v>0.8463963434</v>
      </c>
      <c r="W128" s="39">
        <f t="shared" si="16"/>
        <v>25.99727325</v>
      </c>
      <c r="X128" s="39">
        <f t="shared" si="17"/>
        <v>1.331149224</v>
      </c>
      <c r="Y128" s="39">
        <f>if(N128=1,(W128*(S128-V128))*'Säännöt ja ohjeet'!$B$54+X128,"")</f>
        <v>9.31770169</v>
      </c>
      <c r="Z128" s="39">
        <f t="shared" si="18"/>
        <v>0</v>
      </c>
      <c r="AA128" s="39">
        <f t="shared" si="19"/>
        <v>0.1536036566</v>
      </c>
      <c r="AB128" s="39">
        <f t="shared" si="20"/>
        <v>43.22115028</v>
      </c>
      <c r="AC128" s="39">
        <f t="shared" si="21"/>
        <v>2.763567799</v>
      </c>
      <c r="AD128" s="39">
        <f>if(N128=1,(AB128*(Z128-AA128))*'Säännöt ja ohjeet'!$B$54+AC128,"")</f>
        <v>-10.51428565</v>
      </c>
      <c r="AE128" s="40">
        <f t="shared" si="22"/>
        <v>4</v>
      </c>
      <c r="AF128" s="40">
        <f t="shared" si="23"/>
        <v>-2</v>
      </c>
      <c r="AG128" s="1"/>
      <c r="AH128" s="9"/>
      <c r="AI128" s="28">
        <f t="shared" ref="AI128:ED128" si="156">if($B128=AI$3,AI127+$Y128,if($C128=AI$3,AI127+$AD128,AI127))</f>
        <v>1193.044474</v>
      </c>
      <c r="AJ128" s="28">
        <f t="shared" si="156"/>
        <v>1775.775444</v>
      </c>
      <c r="AK128" s="28">
        <f t="shared" si="156"/>
        <v>2425.406261</v>
      </c>
      <c r="AL128" s="28">
        <f t="shared" si="156"/>
        <v>1776.961007</v>
      </c>
      <c r="AM128" s="28">
        <f t="shared" si="156"/>
        <v>1732.800157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1533.189478</v>
      </c>
      <c r="AQ128" s="28">
        <f t="shared" si="156"/>
        <v>1184.058675</v>
      </c>
      <c r="AR128" s="28">
        <f t="shared" si="156"/>
        <v>2161.815756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1526.546414</v>
      </c>
    </row>
    <row r="129">
      <c r="A129" s="1"/>
      <c r="B129" s="30" t="s">
        <v>45</v>
      </c>
      <c r="C129" s="31" t="s">
        <v>37</v>
      </c>
      <c r="D129" s="31">
        <v>5.0</v>
      </c>
      <c r="E129" s="31" t="s">
        <v>37</v>
      </c>
      <c r="F129" s="44">
        <v>45892.0</v>
      </c>
      <c r="G129" s="34"/>
      <c r="H129" s="34" t="b">
        <f t="shared" si="3"/>
        <v>1</v>
      </c>
      <c r="I129" s="34" t="b">
        <f>if(iferror(match(B129,'Osallistujat ja seuranta'!C:C,0),0)&gt;0,TRUE,FALSE)</f>
        <v>1</v>
      </c>
      <c r="J129" s="34" t="b">
        <f>if(iferror(match(C129,'Osallistujat ja seuranta'!C:C,0),0)&gt;0,TRUE,FALSE)</f>
        <v>1</v>
      </c>
      <c r="K129" s="34" t="b">
        <f t="shared" si="4"/>
        <v>1</v>
      </c>
      <c r="L129" s="34" t="b">
        <f t="shared" si="5"/>
        <v>1</v>
      </c>
      <c r="M129" s="34" t="b">
        <f t="shared" si="6"/>
        <v>1</v>
      </c>
      <c r="N129" s="35">
        <f t="shared" si="33"/>
        <v>1</v>
      </c>
      <c r="O129" s="36">
        <f t="shared" si="8"/>
        <v>2425.406261</v>
      </c>
      <c r="P129" s="36">
        <f t="shared" si="9"/>
        <v>1533.189478</v>
      </c>
      <c r="Q129" s="37">
        <f t="shared" si="10"/>
        <v>442.2167828</v>
      </c>
      <c r="R129" s="36">
        <f t="shared" si="11"/>
        <v>1983.189478</v>
      </c>
      <c r="S129" s="35">
        <f t="shared" si="12"/>
        <v>0</v>
      </c>
      <c r="T129" s="35">
        <f t="shared" si="13"/>
        <v>-47.41631636</v>
      </c>
      <c r="U129" s="35">
        <f t="shared" si="14"/>
        <v>-50.28077474</v>
      </c>
      <c r="V129" s="38">
        <f t="shared" si="15"/>
        <v>0.9460612608</v>
      </c>
      <c r="W129" s="39">
        <f t="shared" si="16"/>
        <v>10.59844595</v>
      </c>
      <c r="X129" s="39">
        <f t="shared" si="17"/>
        <v>0.03788419647</v>
      </c>
      <c r="Y129" s="39">
        <f>if(N129=1,(W129*(S129-V129))*'Säännöt ja ohjeet'!$B$54+X129,"")</f>
        <v>-20.01567408</v>
      </c>
      <c r="Z129" s="39">
        <f t="shared" si="18"/>
        <v>1</v>
      </c>
      <c r="AA129" s="39">
        <f t="shared" si="19"/>
        <v>0.05393873922</v>
      </c>
      <c r="AB129" s="39">
        <f t="shared" si="20"/>
        <v>32.64795401</v>
      </c>
      <c r="AC129" s="39">
        <f t="shared" si="21"/>
        <v>1.917040053</v>
      </c>
      <c r="AD129" s="39">
        <f>if(N129=1,(AB129*(Z129-AA129))*'Säännöt ja ohjeet'!$B$54+AC129,"")</f>
        <v>63.69096912</v>
      </c>
      <c r="AE129" s="40">
        <f t="shared" si="22"/>
        <v>-16</v>
      </c>
      <c r="AF129" s="40">
        <f t="shared" si="23"/>
        <v>18</v>
      </c>
      <c r="AG129" s="1"/>
      <c r="AH129" s="9"/>
      <c r="AI129" s="28">
        <f t="shared" ref="AI129:ED129" si="157">if($B129=AI$3,AI128+$Y129,if($C129=AI$3,AI128+$AD129,AI128))</f>
        <v>1193.044474</v>
      </c>
      <c r="AJ129" s="28">
        <f t="shared" si="157"/>
        <v>1775.775444</v>
      </c>
      <c r="AK129" s="28">
        <f t="shared" si="157"/>
        <v>2405.390587</v>
      </c>
      <c r="AL129" s="28">
        <f t="shared" si="157"/>
        <v>1776.961007</v>
      </c>
      <c r="AM129" s="28">
        <f t="shared" si="157"/>
        <v>1732.800157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1596.880447</v>
      </c>
      <c r="AQ129" s="28">
        <f t="shared" si="157"/>
        <v>1184.058675</v>
      </c>
      <c r="AR129" s="28">
        <f t="shared" si="157"/>
        <v>2161.815756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1528.226233</v>
      </c>
    </row>
    <row r="130">
      <c r="A130" s="1"/>
      <c r="B130" s="30" t="s">
        <v>40</v>
      </c>
      <c r="C130" s="31" t="s">
        <v>46</v>
      </c>
      <c r="D130" s="31">
        <v>4.0</v>
      </c>
      <c r="E130" s="31" t="s">
        <v>40</v>
      </c>
      <c r="F130" s="44">
        <v>45892.0</v>
      </c>
      <c r="G130" s="34"/>
      <c r="H130" s="34" t="b">
        <f t="shared" si="3"/>
        <v>1</v>
      </c>
      <c r="I130" s="34" t="b">
        <f>if(iferror(match(B130,'Osallistujat ja seuranta'!C:C,0),0)&gt;0,TRUE,FALSE)</f>
        <v>1</v>
      </c>
      <c r="J130" s="34" t="b">
        <f>if(iferror(match(C130,'Osallistujat ja seuranta'!C:C,0),0)&gt;0,TRUE,FALSE)</f>
        <v>1</v>
      </c>
      <c r="K130" s="34" t="b">
        <f t="shared" si="4"/>
        <v>1</v>
      </c>
      <c r="L130" s="34" t="b">
        <f t="shared" si="5"/>
        <v>1</v>
      </c>
      <c r="M130" s="34" t="b">
        <f t="shared" si="6"/>
        <v>1</v>
      </c>
      <c r="N130" s="35">
        <f t="shared" si="33"/>
        <v>1</v>
      </c>
      <c r="O130" s="36">
        <f t="shared" si="8"/>
        <v>2161.815756</v>
      </c>
      <c r="P130" s="36">
        <f t="shared" si="9"/>
        <v>1732.800157</v>
      </c>
      <c r="Q130" s="37">
        <f t="shared" si="10"/>
        <v>79.01559902</v>
      </c>
      <c r="R130" s="36">
        <f t="shared" si="11"/>
        <v>2082.800157</v>
      </c>
      <c r="S130" s="35">
        <f t="shared" si="12"/>
        <v>1</v>
      </c>
      <c r="T130" s="35">
        <f t="shared" si="13"/>
        <v>-49.26032652</v>
      </c>
      <c r="U130" s="35">
        <f t="shared" si="14"/>
        <v>-49.73015802</v>
      </c>
      <c r="V130" s="38">
        <f t="shared" si="15"/>
        <v>0.6153438742</v>
      </c>
      <c r="W130" s="39">
        <f t="shared" si="16"/>
        <v>16.15444781</v>
      </c>
      <c r="X130" s="39">
        <f t="shared" si="17"/>
        <v>0.3781840158</v>
      </c>
      <c r="Y130" s="39">
        <f>if(N130=1,(W130*(S130-V130))*'Säännöt ja ohjeet'!$B$54+X130,"")</f>
        <v>12.80599864</v>
      </c>
      <c r="Z130" s="39">
        <f t="shared" si="18"/>
        <v>0</v>
      </c>
      <c r="AA130" s="39">
        <f t="shared" si="19"/>
        <v>0.3846561258</v>
      </c>
      <c r="AB130" s="39">
        <f t="shared" si="20"/>
        <v>26.94951874</v>
      </c>
      <c r="AC130" s="39">
        <f t="shared" si="21"/>
        <v>1.418166217</v>
      </c>
      <c r="AD130" s="39">
        <f>if(N130=1,(AB130*(Z130-AA130))*'Säännöt ja ohjeet'!$B$54+AC130,"")</f>
        <v>-19.31442872</v>
      </c>
      <c r="AE130" s="40">
        <f t="shared" si="22"/>
        <v>11</v>
      </c>
      <c r="AF130" s="40">
        <f t="shared" si="23"/>
        <v>-9</v>
      </c>
      <c r="AG130" s="1"/>
      <c r="AH130" s="9"/>
      <c r="AI130" s="28">
        <f t="shared" ref="AI130:ED130" si="158">if($B130=AI$3,AI129+$Y130,if($C130=AI$3,AI129+$AD130,AI129))</f>
        <v>1193.044474</v>
      </c>
      <c r="AJ130" s="28">
        <f t="shared" si="158"/>
        <v>1775.775444</v>
      </c>
      <c r="AK130" s="28">
        <f t="shared" si="158"/>
        <v>2405.390587</v>
      </c>
      <c r="AL130" s="28">
        <f t="shared" si="158"/>
        <v>1776.961007</v>
      </c>
      <c r="AM130" s="28">
        <f t="shared" si="158"/>
        <v>1713.485729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1596.880447</v>
      </c>
      <c r="AQ130" s="28">
        <f t="shared" si="158"/>
        <v>1184.058675</v>
      </c>
      <c r="AR130" s="28">
        <f t="shared" si="158"/>
        <v>2174.621755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1527.975909</v>
      </c>
    </row>
    <row r="131">
      <c r="A131" s="1"/>
      <c r="B131" s="30" t="s">
        <v>45</v>
      </c>
      <c r="C131" s="31" t="s">
        <v>46</v>
      </c>
      <c r="D131" s="31">
        <v>6.0</v>
      </c>
      <c r="E131" s="31" t="s">
        <v>46</v>
      </c>
      <c r="F131" s="44">
        <v>45893.0</v>
      </c>
      <c r="G131" s="34"/>
      <c r="H131" s="34" t="b">
        <f t="shared" si="3"/>
        <v>1</v>
      </c>
      <c r="I131" s="34" t="b">
        <f>if(iferror(match(B131,'Osallistujat ja seuranta'!C:C,0),0)&gt;0,TRUE,FALSE)</f>
        <v>1</v>
      </c>
      <c r="J131" s="34" t="b">
        <f>if(iferror(match(C131,'Osallistujat ja seuranta'!C:C,0),0)&gt;0,TRUE,FALSE)</f>
        <v>1</v>
      </c>
      <c r="K131" s="34" t="b">
        <f t="shared" si="4"/>
        <v>1</v>
      </c>
      <c r="L131" s="34" t="b">
        <f t="shared" si="5"/>
        <v>1</v>
      </c>
      <c r="M131" s="34" t="b">
        <f t="shared" si="6"/>
        <v>1</v>
      </c>
      <c r="N131" s="35">
        <f t="shared" si="33"/>
        <v>1</v>
      </c>
      <c r="O131" s="36">
        <f t="shared" si="8"/>
        <v>2405.390587</v>
      </c>
      <c r="P131" s="36">
        <f t="shared" si="9"/>
        <v>1713.485729</v>
      </c>
      <c r="Q131" s="37">
        <f t="shared" si="10"/>
        <v>141.9048585</v>
      </c>
      <c r="R131" s="36">
        <f t="shared" si="11"/>
        <v>2263.485729</v>
      </c>
      <c r="S131" s="35">
        <f t="shared" si="12"/>
        <v>0</v>
      </c>
      <c r="T131" s="35">
        <f t="shared" si="13"/>
        <v>-47.57471049</v>
      </c>
      <c r="U131" s="35">
        <f t="shared" si="14"/>
        <v>-48.6053309</v>
      </c>
      <c r="V131" s="38">
        <f t="shared" si="15"/>
        <v>0.7370361584</v>
      </c>
      <c r="W131" s="39">
        <f t="shared" si="16"/>
        <v>10.98918661</v>
      </c>
      <c r="X131" s="39">
        <f t="shared" si="17"/>
        <v>0.04746222125</v>
      </c>
      <c r="Y131" s="39">
        <f>if(N131=1,(W131*(S131-V131))*'Säännöt ja ohjeet'!$B$54+X131,"")</f>
        <v>-16.15139355</v>
      </c>
      <c r="Z131" s="39">
        <f t="shared" si="18"/>
        <v>1</v>
      </c>
      <c r="AA131" s="39">
        <f t="shared" si="19"/>
        <v>0.2629638416</v>
      </c>
      <c r="AB131" s="39">
        <f t="shared" si="20"/>
        <v>27.48288876</v>
      </c>
      <c r="AC131" s="39">
        <f t="shared" si="21"/>
        <v>1.466416563</v>
      </c>
      <c r="AD131" s="39">
        <f>if(N131=1,(AB131*(Z131-AA131))*'Säännöt ja ohjeet'!$B$54+AC131,"")</f>
        <v>41.97818207</v>
      </c>
      <c r="AE131" s="40">
        <f t="shared" si="22"/>
        <v>-10</v>
      </c>
      <c r="AF131" s="40">
        <f t="shared" si="23"/>
        <v>12</v>
      </c>
      <c r="AG131" s="1"/>
      <c r="AH131" s="9"/>
      <c r="AI131" s="28">
        <f t="shared" ref="AI131:ED131" si="159">if($B131=AI$3,AI130+$Y131,if($C131=AI$3,AI130+$AD131,AI130))</f>
        <v>1193.044474</v>
      </c>
      <c r="AJ131" s="28">
        <f t="shared" si="159"/>
        <v>1775.775444</v>
      </c>
      <c r="AK131" s="28">
        <f t="shared" si="159"/>
        <v>2389.239193</v>
      </c>
      <c r="AL131" s="28">
        <f t="shared" si="159"/>
        <v>1776.961007</v>
      </c>
      <c r="AM131" s="28">
        <f t="shared" si="159"/>
        <v>1755.463911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1596.880447</v>
      </c>
      <c r="AQ131" s="28">
        <f t="shared" si="159"/>
        <v>1184.058675</v>
      </c>
      <c r="AR131" s="28">
        <f t="shared" si="159"/>
        <v>2174.621755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1528.969247</v>
      </c>
    </row>
    <row r="132">
      <c r="A132" s="1"/>
      <c r="B132" s="30" t="s">
        <v>45</v>
      </c>
      <c r="C132" s="31" t="s">
        <v>38</v>
      </c>
      <c r="D132" s="31">
        <v>6.0</v>
      </c>
      <c r="E132" s="31" t="s">
        <v>45</v>
      </c>
      <c r="F132" s="44">
        <v>45896.0</v>
      </c>
      <c r="G132" s="34"/>
      <c r="H132" s="34" t="b">
        <f t="shared" si="3"/>
        <v>1</v>
      </c>
      <c r="I132" s="34" t="b">
        <f>if(iferror(match(B132,'Osallistujat ja seuranta'!C:C,0),0)&gt;0,TRUE,FALSE)</f>
        <v>1</v>
      </c>
      <c r="J132" s="34" t="b">
        <f>if(iferror(match(C132,'Osallistujat ja seuranta'!C:C,0),0)&gt;0,TRUE,FALSE)</f>
        <v>1</v>
      </c>
      <c r="K132" s="34" t="b">
        <f t="shared" si="4"/>
        <v>1</v>
      </c>
      <c r="L132" s="34" t="b">
        <f t="shared" si="5"/>
        <v>1</v>
      </c>
      <c r="M132" s="34" t="b">
        <f t="shared" si="6"/>
        <v>1</v>
      </c>
      <c r="N132" s="35">
        <f t="shared" si="33"/>
        <v>1</v>
      </c>
      <c r="O132" s="36">
        <f t="shared" si="8"/>
        <v>2389.239193</v>
      </c>
      <c r="P132" s="36">
        <f t="shared" si="9"/>
        <v>1776.961007</v>
      </c>
      <c r="Q132" s="37">
        <f t="shared" si="10"/>
        <v>62.27818642</v>
      </c>
      <c r="R132" s="36">
        <f t="shared" si="11"/>
        <v>2326.961007</v>
      </c>
      <c r="S132" s="35">
        <f t="shared" si="12"/>
        <v>1</v>
      </c>
      <c r="T132" s="35">
        <f t="shared" si="13"/>
        <v>-47.69996211</v>
      </c>
      <c r="U132" s="35">
        <f t="shared" si="14"/>
        <v>-48.16296909</v>
      </c>
      <c r="V132" s="38">
        <f t="shared" si="15"/>
        <v>0.6137272737</v>
      </c>
      <c r="W132" s="39">
        <f t="shared" si="16"/>
        <v>11.30834214</v>
      </c>
      <c r="X132" s="39">
        <f t="shared" si="17"/>
        <v>0.05669785899</v>
      </c>
      <c r="Y132" s="39">
        <f>if(N132=1,(W132*(S132-V132))*'Säännöt ja ohjeet'!$B$54+X132,"")</f>
        <v>8.792906154</v>
      </c>
      <c r="Z132" s="39">
        <f t="shared" si="18"/>
        <v>0</v>
      </c>
      <c r="AA132" s="39">
        <f t="shared" si="19"/>
        <v>0.3862727263</v>
      </c>
      <c r="AB132" s="39">
        <f t="shared" si="20"/>
        <v>25.74480713</v>
      </c>
      <c r="AC132" s="39">
        <f t="shared" si="21"/>
        <v>1.307886753</v>
      </c>
      <c r="AD132" s="39">
        <f>if(N132=1,(AB132*(Z132-AA132))*'Säännöt ja ohjeet'!$B$54+AC132,"")</f>
        <v>-18.58114692</v>
      </c>
      <c r="AE132" s="40">
        <f t="shared" si="22"/>
        <v>11</v>
      </c>
      <c r="AF132" s="40">
        <f t="shared" si="23"/>
        <v>-9</v>
      </c>
      <c r="AG132" s="1"/>
      <c r="AH132" s="9"/>
      <c r="AI132" s="28">
        <f t="shared" ref="AI132:ED132" si="160">if($B132=AI$3,AI131+$Y132,if($C132=AI$3,AI131+$AD132,AI131))</f>
        <v>1193.044474</v>
      </c>
      <c r="AJ132" s="28">
        <f t="shared" si="160"/>
        <v>1775.775444</v>
      </c>
      <c r="AK132" s="28">
        <f t="shared" si="160"/>
        <v>2398.0321</v>
      </c>
      <c r="AL132" s="28">
        <f t="shared" si="160"/>
        <v>1758.37986</v>
      </c>
      <c r="AM132" s="28">
        <f t="shared" si="160"/>
        <v>1755.463911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1596.880447</v>
      </c>
      <c r="AQ132" s="28">
        <f t="shared" si="160"/>
        <v>1184.058675</v>
      </c>
      <c r="AR132" s="28">
        <f t="shared" si="160"/>
        <v>2174.621755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1528.592776</v>
      </c>
    </row>
    <row r="133">
      <c r="A133" s="1"/>
      <c r="B133" s="30" t="s">
        <v>45</v>
      </c>
      <c r="C133" s="31" t="s">
        <v>46</v>
      </c>
      <c r="D133" s="31">
        <v>6.0</v>
      </c>
      <c r="E133" s="31" t="s">
        <v>45</v>
      </c>
      <c r="F133" s="44">
        <v>45896.0</v>
      </c>
      <c r="G133" s="34"/>
      <c r="H133" s="34" t="b">
        <f t="shared" si="3"/>
        <v>1</v>
      </c>
      <c r="I133" s="34" t="b">
        <f>if(iferror(match(B133,'Osallistujat ja seuranta'!C:C,0),0)&gt;0,TRUE,FALSE)</f>
        <v>1</v>
      </c>
      <c r="J133" s="34" t="b">
        <f>if(iferror(match(C133,'Osallistujat ja seuranta'!C:C,0),0)&gt;0,TRUE,FALSE)</f>
        <v>1</v>
      </c>
      <c r="K133" s="34" t="b">
        <f t="shared" si="4"/>
        <v>1</v>
      </c>
      <c r="L133" s="34" t="b">
        <f t="shared" si="5"/>
        <v>1</v>
      </c>
      <c r="M133" s="34" t="b">
        <f t="shared" si="6"/>
        <v>1</v>
      </c>
      <c r="N133" s="35">
        <f t="shared" si="33"/>
        <v>1</v>
      </c>
      <c r="O133" s="36">
        <f t="shared" si="8"/>
        <v>2398.0321</v>
      </c>
      <c r="P133" s="36">
        <f t="shared" si="9"/>
        <v>1755.463911</v>
      </c>
      <c r="Q133" s="37">
        <f t="shared" si="10"/>
        <v>92.56818905</v>
      </c>
      <c r="R133" s="36">
        <f t="shared" si="11"/>
        <v>2305.463911</v>
      </c>
      <c r="S133" s="35">
        <f t="shared" si="12"/>
        <v>1</v>
      </c>
      <c r="T133" s="35">
        <f t="shared" si="13"/>
        <v>-47.63205253</v>
      </c>
      <c r="U133" s="35">
        <f t="shared" si="14"/>
        <v>-48.31593471</v>
      </c>
      <c r="V133" s="38">
        <f t="shared" si="15"/>
        <v>0.6646046084</v>
      </c>
      <c r="W133" s="39">
        <f t="shared" si="16"/>
        <v>11.13416718</v>
      </c>
      <c r="X133" s="39">
        <f t="shared" si="17"/>
        <v>0.05149196765</v>
      </c>
      <c r="Y133" s="39">
        <f>if(N133=1,(W133*(S133-V133))*'Säännöt ja ohjeet'!$B$54+X133,"")</f>
        <v>7.520188692</v>
      </c>
      <c r="Z133" s="39">
        <f t="shared" si="18"/>
        <v>0</v>
      </c>
      <c r="AA133" s="39">
        <f t="shared" si="19"/>
        <v>0.3353953916</v>
      </c>
      <c r="AB133" s="39">
        <f t="shared" si="20"/>
        <v>26.32866894</v>
      </c>
      <c r="AC133" s="39">
        <f t="shared" si="21"/>
        <v>1.361561369</v>
      </c>
      <c r="AD133" s="39">
        <f>if(N133=1,(AB133*(Z133-AA133))*'Säännöt ja ohjeet'!$B$54+AC133,"")</f>
        <v>-16.29946709</v>
      </c>
      <c r="AE133" s="40">
        <f t="shared" si="22"/>
        <v>11</v>
      </c>
      <c r="AF133" s="40">
        <f t="shared" si="23"/>
        <v>-9</v>
      </c>
      <c r="AG133" s="1"/>
      <c r="AH133" s="9"/>
      <c r="AI133" s="28">
        <f t="shared" ref="AI133:ED133" si="161">if($B133=AI$3,AI132+$Y133,if($C133=AI$3,AI132+$AD133,AI132))</f>
        <v>1193.044474</v>
      </c>
      <c r="AJ133" s="28">
        <f t="shared" si="161"/>
        <v>1775.775444</v>
      </c>
      <c r="AK133" s="28">
        <f t="shared" si="161"/>
        <v>2405.552288</v>
      </c>
      <c r="AL133" s="28">
        <f t="shared" si="161"/>
        <v>1758.37986</v>
      </c>
      <c r="AM133" s="28">
        <f t="shared" si="161"/>
        <v>1739.164443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1596.880447</v>
      </c>
      <c r="AQ133" s="28">
        <f t="shared" si="161"/>
        <v>1184.058675</v>
      </c>
      <c r="AR133" s="28">
        <f t="shared" si="161"/>
        <v>2174.621755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1528.255112</v>
      </c>
    </row>
    <row r="134">
      <c r="A134" s="1"/>
      <c r="B134" s="30" t="s">
        <v>45</v>
      </c>
      <c r="C134" s="31" t="s">
        <v>42</v>
      </c>
      <c r="D134" s="31">
        <v>0.0</v>
      </c>
      <c r="E134" s="31" t="s">
        <v>42</v>
      </c>
      <c r="F134" s="44">
        <v>45900.0</v>
      </c>
      <c r="G134" s="34"/>
      <c r="H134" s="34" t="b">
        <f t="shared" si="3"/>
        <v>1</v>
      </c>
      <c r="I134" s="34" t="b">
        <f>if(iferror(match(B134,'Osallistujat ja seuranta'!C:C,0),0)&gt;0,TRUE,FALSE)</f>
        <v>1</v>
      </c>
      <c r="J134" s="34" t="b">
        <f>if(iferror(match(C134,'Osallistujat ja seuranta'!C:C,0),0)&gt;0,TRUE,FALSE)</f>
        <v>1</v>
      </c>
      <c r="K134" s="34" t="b">
        <f t="shared" si="4"/>
        <v>1</v>
      </c>
      <c r="L134" s="34" t="b">
        <f t="shared" si="5"/>
        <v>1</v>
      </c>
      <c r="M134" s="34" t="b">
        <f t="shared" si="6"/>
        <v>1</v>
      </c>
      <c r="N134" s="35">
        <f t="shared" si="33"/>
        <v>1</v>
      </c>
      <c r="O134" s="36">
        <f t="shared" si="8"/>
        <v>2405.552288</v>
      </c>
      <c r="P134" s="36">
        <f t="shared" si="9"/>
        <v>2381.875918</v>
      </c>
      <c r="Q134" s="37">
        <f t="shared" si="10"/>
        <v>23.67637011</v>
      </c>
      <c r="R134" s="36">
        <f t="shared" si="11"/>
        <v>2381.875918</v>
      </c>
      <c r="S134" s="35">
        <f t="shared" si="12"/>
        <v>0</v>
      </c>
      <c r="T134" s="35">
        <f t="shared" si="13"/>
        <v>-47.57344512</v>
      </c>
      <c r="U134" s="35">
        <f t="shared" si="14"/>
        <v>-47.75632783</v>
      </c>
      <c r="V134" s="38">
        <f t="shared" si="15"/>
        <v>0.54559367</v>
      </c>
      <c r="W134" s="39">
        <f t="shared" si="16"/>
        <v>10.9860087</v>
      </c>
      <c r="X134" s="39">
        <f t="shared" si="17"/>
        <v>0.04737688913</v>
      </c>
      <c r="Y134" s="39">
        <f>if(N134=1,(W134*(S134-V134))*'Säännöt ja ohjeet'!$B$54+X134,"")</f>
        <v>-11.94041672</v>
      </c>
      <c r="Z134" s="39">
        <f t="shared" si="18"/>
        <v>1</v>
      </c>
      <c r="AA134" s="39">
        <f t="shared" si="19"/>
        <v>0.45440633</v>
      </c>
      <c r="AB134" s="39">
        <f t="shared" si="20"/>
        <v>11.45497678</v>
      </c>
      <c r="AC134" s="39">
        <f t="shared" si="21"/>
        <v>0.06140182889</v>
      </c>
      <c r="AD134" s="39">
        <f>if(N134=1,(AB134*(Z134-AA134))*'Säännöt ja ohjeet'!$B$54+AC134,"")</f>
        <v>12.56092747</v>
      </c>
      <c r="AE134" s="40">
        <f t="shared" si="22"/>
        <v>-9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1193.044474</v>
      </c>
      <c r="AJ134" s="28">
        <f t="shared" si="162"/>
        <v>1775.775444</v>
      </c>
      <c r="AK134" s="28">
        <f t="shared" si="162"/>
        <v>2393.611872</v>
      </c>
      <c r="AL134" s="28">
        <f t="shared" si="162"/>
        <v>1758.37986</v>
      </c>
      <c r="AM134" s="28">
        <f t="shared" si="162"/>
        <v>1739.164443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1596.880447</v>
      </c>
      <c r="AQ134" s="28">
        <f t="shared" si="162"/>
        <v>1184.058675</v>
      </c>
      <c r="AR134" s="28">
        <f t="shared" si="162"/>
        <v>2174.621755</v>
      </c>
      <c r="AS134" s="28">
        <f t="shared" si="162"/>
        <v>1917.754482</v>
      </c>
      <c r="AT134" s="28">
        <f t="shared" si="162"/>
        <v>2394.436846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1528.278977</v>
      </c>
    </row>
    <row r="135">
      <c r="A135" s="1"/>
      <c r="B135" s="30" t="s">
        <v>42</v>
      </c>
      <c r="C135" s="31" t="s">
        <v>46</v>
      </c>
      <c r="D135" s="31">
        <v>6.0</v>
      </c>
      <c r="E135" s="31" t="s">
        <v>46</v>
      </c>
      <c r="F135" s="44">
        <v>45900.0</v>
      </c>
      <c r="G135" s="34"/>
      <c r="H135" s="34" t="b">
        <f t="shared" si="3"/>
        <v>1</v>
      </c>
      <c r="I135" s="34" t="b">
        <f>if(iferror(match(B135,'Osallistujat ja seuranta'!C:C,0),0)&gt;0,TRUE,FALSE)</f>
        <v>1</v>
      </c>
      <c r="J135" s="34" t="b">
        <f>if(iferror(match(C135,'Osallistujat ja seuranta'!C:C,0),0)&gt;0,TRUE,FALSE)</f>
        <v>1</v>
      </c>
      <c r="K135" s="34" t="b">
        <f t="shared" si="4"/>
        <v>1</v>
      </c>
      <c r="L135" s="34" t="b">
        <f t="shared" si="5"/>
        <v>1</v>
      </c>
      <c r="M135" s="34" t="b">
        <f t="shared" si="6"/>
        <v>1</v>
      </c>
      <c r="N135" s="35">
        <f t="shared" si="33"/>
        <v>1</v>
      </c>
      <c r="O135" s="36">
        <f t="shared" si="8"/>
        <v>2394.436846</v>
      </c>
      <c r="P135" s="36">
        <f t="shared" si="9"/>
        <v>1739.164443</v>
      </c>
      <c r="Q135" s="37">
        <f t="shared" si="10"/>
        <v>105.2724022</v>
      </c>
      <c r="R135" s="36">
        <f t="shared" si="11"/>
        <v>2289.164443</v>
      </c>
      <c r="S135" s="35">
        <f t="shared" si="12"/>
        <v>0</v>
      </c>
      <c r="T135" s="35">
        <f t="shared" si="13"/>
        <v>-47.65989914</v>
      </c>
      <c r="U135" s="35">
        <f t="shared" si="14"/>
        <v>-48.42972786</v>
      </c>
      <c r="V135" s="38">
        <f t="shared" si="15"/>
        <v>0.6834838412</v>
      </c>
      <c r="W135" s="39">
        <f t="shared" si="16"/>
        <v>11.20526151</v>
      </c>
      <c r="X135" s="39">
        <f t="shared" si="17"/>
        <v>0.05356788774</v>
      </c>
      <c r="Y135" s="39">
        <f>if(N135=1,(W135*(S135-V135))*'Säännöt ja ohjeet'!$B$54+X135,"")</f>
        <v>-15.26366247</v>
      </c>
      <c r="Z135" s="39">
        <f t="shared" si="18"/>
        <v>1</v>
      </c>
      <c r="AA135" s="39">
        <f t="shared" si="19"/>
        <v>0.3165161588</v>
      </c>
      <c r="AB135" s="39">
        <f t="shared" si="20"/>
        <v>26.77462808</v>
      </c>
      <c r="AC135" s="39">
        <f t="shared" si="21"/>
        <v>1.402269291</v>
      </c>
      <c r="AD135" s="39">
        <f>if(N135=1,(AB135*(Z135-AA135))*'Säännöt ja ohjeet'!$B$54+AC135,"")</f>
        <v>38.00232058</v>
      </c>
      <c r="AE135" s="40">
        <f t="shared" si="22"/>
        <v>-10</v>
      </c>
      <c r="AF135" s="40">
        <f t="shared" si="23"/>
        <v>12</v>
      </c>
      <c r="AG135" s="1"/>
      <c r="AH135" s="9"/>
      <c r="AI135" s="28">
        <f t="shared" ref="AI135:ED135" si="163">if($B135=AI$3,AI134+$Y135,if($C135=AI$3,AI134+$AD135,AI134))</f>
        <v>1193.044474</v>
      </c>
      <c r="AJ135" s="28">
        <f t="shared" si="163"/>
        <v>1775.775444</v>
      </c>
      <c r="AK135" s="28">
        <f t="shared" si="163"/>
        <v>2393.611872</v>
      </c>
      <c r="AL135" s="28">
        <f t="shared" si="163"/>
        <v>1758.37986</v>
      </c>
      <c r="AM135" s="28">
        <f t="shared" si="163"/>
        <v>1777.166764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1596.880447</v>
      </c>
      <c r="AQ135" s="28">
        <f t="shared" si="163"/>
        <v>1184.058675</v>
      </c>
      <c r="AR135" s="28">
        <f t="shared" si="163"/>
        <v>2174.621755</v>
      </c>
      <c r="AS135" s="28">
        <f t="shared" si="163"/>
        <v>1917.754482</v>
      </c>
      <c r="AT135" s="28">
        <f t="shared" si="163"/>
        <v>2379.173183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1529.153541</v>
      </c>
    </row>
    <row r="136">
      <c r="A136" s="1"/>
      <c r="B136" s="30" t="s">
        <v>45</v>
      </c>
      <c r="C136" s="31" t="s">
        <v>42</v>
      </c>
      <c r="D136" s="31">
        <v>0.0</v>
      </c>
      <c r="E136" s="31" t="s">
        <v>45</v>
      </c>
      <c r="F136" s="44">
        <v>45907.0</v>
      </c>
      <c r="G136" s="34"/>
      <c r="H136" s="34" t="b">
        <f t="shared" si="3"/>
        <v>1</v>
      </c>
      <c r="I136" s="34" t="b">
        <f>if(iferror(match(B136,'Osallistujat ja seuranta'!C:C,0),0)&gt;0,TRUE,FALSE)</f>
        <v>1</v>
      </c>
      <c r="J136" s="34" t="b">
        <f>if(iferror(match(C136,'Osallistujat ja seuranta'!C:C,0),0)&gt;0,TRUE,FALSE)</f>
        <v>1</v>
      </c>
      <c r="K136" s="34" t="b">
        <f t="shared" si="4"/>
        <v>1</v>
      </c>
      <c r="L136" s="34" t="b">
        <f t="shared" si="5"/>
        <v>1</v>
      </c>
      <c r="M136" s="34" t="b">
        <f t="shared" si="6"/>
        <v>1</v>
      </c>
      <c r="N136" s="35">
        <f t="shared" si="33"/>
        <v>1</v>
      </c>
      <c r="O136" s="36">
        <f t="shared" si="8"/>
        <v>2393.611872</v>
      </c>
      <c r="P136" s="36">
        <f t="shared" si="9"/>
        <v>2379.173183</v>
      </c>
      <c r="Q136" s="37">
        <f t="shared" si="10"/>
        <v>14.43868839</v>
      </c>
      <c r="R136" s="36">
        <f t="shared" si="11"/>
        <v>2379.173183</v>
      </c>
      <c r="S136" s="35">
        <f t="shared" si="12"/>
        <v>1</v>
      </c>
      <c r="T136" s="35">
        <f t="shared" si="13"/>
        <v>-47.66627328</v>
      </c>
      <c r="U136" s="35">
        <f t="shared" si="14"/>
        <v>-47.77690386</v>
      </c>
      <c r="V136" s="38">
        <f t="shared" si="15"/>
        <v>0.5276294701</v>
      </c>
      <c r="W136" s="39">
        <f t="shared" si="16"/>
        <v>11.22159888</v>
      </c>
      <c r="X136" s="39">
        <f t="shared" si="17"/>
        <v>0.05405441195</v>
      </c>
      <c r="Y136" s="39">
        <f>if(N136=1,(W136*(S136-V136))*'Säännöt ja ohjeet'!$B$54+X136,"")</f>
        <v>10.65555963</v>
      </c>
      <c r="Z136" s="39">
        <f t="shared" si="18"/>
        <v>0</v>
      </c>
      <c r="AA136" s="39">
        <f t="shared" si="19"/>
        <v>0.4723705299</v>
      </c>
      <c r="AB136" s="39">
        <f t="shared" si="20"/>
        <v>11.50897749</v>
      </c>
      <c r="AC136" s="39">
        <f t="shared" si="21"/>
        <v>0.0632103542</v>
      </c>
      <c r="AD136" s="39">
        <f>if(N136=1,(AB136*(Z136-AA136))*'Säännöt ja ohjeet'!$B$54+AC136,"")</f>
        <v>-10.80979324</v>
      </c>
      <c r="AE136" s="40">
        <f t="shared" si="22"/>
        <v>11</v>
      </c>
      <c r="AF136" s="40">
        <f t="shared" si="23"/>
        <v>-9</v>
      </c>
      <c r="AG136" s="1"/>
      <c r="AH136" s="9"/>
      <c r="AI136" s="28">
        <f t="shared" ref="AI136:ED136" si="164">if($B136=AI$3,AI135+$Y136,if($C136=AI$3,AI135+$AD136,AI135))</f>
        <v>1193.044474</v>
      </c>
      <c r="AJ136" s="28">
        <f t="shared" si="164"/>
        <v>1775.775444</v>
      </c>
      <c r="AK136" s="28">
        <f t="shared" si="164"/>
        <v>2404.267431</v>
      </c>
      <c r="AL136" s="28">
        <f t="shared" si="164"/>
        <v>1758.37986</v>
      </c>
      <c r="AM136" s="28">
        <f t="shared" si="164"/>
        <v>1777.166764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1596.880447</v>
      </c>
      <c r="AQ136" s="28">
        <f t="shared" si="164"/>
        <v>1184.058675</v>
      </c>
      <c r="AR136" s="28">
        <f t="shared" si="164"/>
        <v>2174.621755</v>
      </c>
      <c r="AS136" s="28">
        <f t="shared" si="164"/>
        <v>1917.754482</v>
      </c>
      <c r="AT136" s="28">
        <f t="shared" si="164"/>
        <v>2368.36339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1529.147609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1193.044474</v>
      </c>
      <c r="AJ137" s="28">
        <f t="shared" si="165"/>
        <v>1775.775444</v>
      </c>
      <c r="AK137" s="28">
        <f t="shared" si="165"/>
        <v>2404.267431</v>
      </c>
      <c r="AL137" s="28">
        <f t="shared" si="165"/>
        <v>1758.37986</v>
      </c>
      <c r="AM137" s="28">
        <f t="shared" si="165"/>
        <v>1777.166764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1596.880447</v>
      </c>
      <c r="AQ137" s="28">
        <f t="shared" si="165"/>
        <v>1184.058675</v>
      </c>
      <c r="AR137" s="28">
        <f t="shared" si="165"/>
        <v>2174.621755</v>
      </c>
      <c r="AS137" s="28">
        <f t="shared" si="165"/>
        <v>1917.754482</v>
      </c>
      <c r="AT137" s="28">
        <f t="shared" si="165"/>
        <v>2368.36339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1529.147609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1193.044474</v>
      </c>
      <c r="AJ138" s="28">
        <f t="shared" si="166"/>
        <v>1775.775444</v>
      </c>
      <c r="AK138" s="28">
        <f t="shared" si="166"/>
        <v>2404.267431</v>
      </c>
      <c r="AL138" s="28">
        <f t="shared" si="166"/>
        <v>1758.37986</v>
      </c>
      <c r="AM138" s="28">
        <f t="shared" si="166"/>
        <v>1777.166764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1596.880447</v>
      </c>
      <c r="AQ138" s="28">
        <f t="shared" si="166"/>
        <v>1184.058675</v>
      </c>
      <c r="AR138" s="28">
        <f t="shared" si="166"/>
        <v>2174.621755</v>
      </c>
      <c r="AS138" s="28">
        <f t="shared" si="166"/>
        <v>1917.754482</v>
      </c>
      <c r="AT138" s="28">
        <f t="shared" si="166"/>
        <v>2368.36339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1529.147609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1193.044474</v>
      </c>
      <c r="AJ139" s="28">
        <f t="shared" si="167"/>
        <v>1775.775444</v>
      </c>
      <c r="AK139" s="28">
        <f t="shared" si="167"/>
        <v>2404.267431</v>
      </c>
      <c r="AL139" s="28">
        <f t="shared" si="167"/>
        <v>1758.37986</v>
      </c>
      <c r="AM139" s="28">
        <f t="shared" si="167"/>
        <v>1777.166764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1596.880447</v>
      </c>
      <c r="AQ139" s="28">
        <f t="shared" si="167"/>
        <v>1184.058675</v>
      </c>
      <c r="AR139" s="28">
        <f t="shared" si="167"/>
        <v>2174.621755</v>
      </c>
      <c r="AS139" s="28">
        <f t="shared" si="167"/>
        <v>1917.754482</v>
      </c>
      <c r="AT139" s="28">
        <f t="shared" si="167"/>
        <v>2368.36339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1529.147609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1193.044474</v>
      </c>
      <c r="AJ140" s="28">
        <f t="shared" si="168"/>
        <v>1775.775444</v>
      </c>
      <c r="AK140" s="28">
        <f t="shared" si="168"/>
        <v>2404.267431</v>
      </c>
      <c r="AL140" s="28">
        <f t="shared" si="168"/>
        <v>1758.37986</v>
      </c>
      <c r="AM140" s="28">
        <f t="shared" si="168"/>
        <v>1777.166764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1596.880447</v>
      </c>
      <c r="AQ140" s="28">
        <f t="shared" si="168"/>
        <v>1184.058675</v>
      </c>
      <c r="AR140" s="28">
        <f t="shared" si="168"/>
        <v>2174.621755</v>
      </c>
      <c r="AS140" s="28">
        <f t="shared" si="168"/>
        <v>1917.754482</v>
      </c>
      <c r="AT140" s="28">
        <f t="shared" si="168"/>
        <v>2368.36339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1529.147609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1193.044474</v>
      </c>
      <c r="AJ141" s="28">
        <f t="shared" si="169"/>
        <v>1775.775444</v>
      </c>
      <c r="AK141" s="28">
        <f t="shared" si="169"/>
        <v>2404.267431</v>
      </c>
      <c r="AL141" s="28">
        <f t="shared" si="169"/>
        <v>1758.37986</v>
      </c>
      <c r="AM141" s="28">
        <f t="shared" si="169"/>
        <v>1777.166764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1596.880447</v>
      </c>
      <c r="AQ141" s="28">
        <f t="shared" si="169"/>
        <v>1184.058675</v>
      </c>
      <c r="AR141" s="28">
        <f t="shared" si="169"/>
        <v>2174.621755</v>
      </c>
      <c r="AS141" s="28">
        <f t="shared" si="169"/>
        <v>1917.754482</v>
      </c>
      <c r="AT141" s="28">
        <f t="shared" si="169"/>
        <v>2368.36339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1529.147609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1193.044474</v>
      </c>
      <c r="AJ142" s="28">
        <f t="shared" si="170"/>
        <v>1775.775444</v>
      </c>
      <c r="AK142" s="28">
        <f t="shared" si="170"/>
        <v>2404.267431</v>
      </c>
      <c r="AL142" s="28">
        <f t="shared" si="170"/>
        <v>1758.37986</v>
      </c>
      <c r="AM142" s="28">
        <f t="shared" si="170"/>
        <v>1777.166764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1596.880447</v>
      </c>
      <c r="AQ142" s="28">
        <f t="shared" si="170"/>
        <v>1184.058675</v>
      </c>
      <c r="AR142" s="28">
        <f t="shared" si="170"/>
        <v>2174.621755</v>
      </c>
      <c r="AS142" s="28">
        <f t="shared" si="170"/>
        <v>1917.754482</v>
      </c>
      <c r="AT142" s="28">
        <f t="shared" si="170"/>
        <v>2368.36339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1529.147609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1193.044474</v>
      </c>
      <c r="AJ143" s="28">
        <f t="shared" si="171"/>
        <v>1775.775444</v>
      </c>
      <c r="AK143" s="28">
        <f t="shared" si="171"/>
        <v>2404.267431</v>
      </c>
      <c r="AL143" s="28">
        <f t="shared" si="171"/>
        <v>1758.37986</v>
      </c>
      <c r="AM143" s="28">
        <f t="shared" si="171"/>
        <v>1777.166764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1596.880447</v>
      </c>
      <c r="AQ143" s="28">
        <f t="shared" si="171"/>
        <v>1184.058675</v>
      </c>
      <c r="AR143" s="28">
        <f t="shared" si="171"/>
        <v>2174.621755</v>
      </c>
      <c r="AS143" s="28">
        <f t="shared" si="171"/>
        <v>1917.754482</v>
      </c>
      <c r="AT143" s="28">
        <f t="shared" si="171"/>
        <v>2368.36339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1529.147609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1193.044474</v>
      </c>
      <c r="AJ144" s="28">
        <f t="shared" si="172"/>
        <v>1775.775444</v>
      </c>
      <c r="AK144" s="28">
        <f t="shared" si="172"/>
        <v>2404.267431</v>
      </c>
      <c r="AL144" s="28">
        <f t="shared" si="172"/>
        <v>1758.37986</v>
      </c>
      <c r="AM144" s="28">
        <f t="shared" si="172"/>
        <v>1777.166764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1596.880447</v>
      </c>
      <c r="AQ144" s="28">
        <f t="shared" si="172"/>
        <v>1184.058675</v>
      </c>
      <c r="AR144" s="28">
        <f t="shared" si="172"/>
        <v>2174.621755</v>
      </c>
      <c r="AS144" s="28">
        <f t="shared" si="172"/>
        <v>1917.754482</v>
      </c>
      <c r="AT144" s="28">
        <f t="shared" si="172"/>
        <v>2368.36339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1529.147609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1193.044474</v>
      </c>
      <c r="AJ145" s="28">
        <f t="shared" si="173"/>
        <v>1775.775444</v>
      </c>
      <c r="AK145" s="28">
        <f t="shared" si="173"/>
        <v>2404.267431</v>
      </c>
      <c r="AL145" s="28">
        <f t="shared" si="173"/>
        <v>1758.37986</v>
      </c>
      <c r="AM145" s="28">
        <f t="shared" si="173"/>
        <v>1777.166764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1596.880447</v>
      </c>
      <c r="AQ145" s="28">
        <f t="shared" si="173"/>
        <v>1184.058675</v>
      </c>
      <c r="AR145" s="28">
        <f t="shared" si="173"/>
        <v>2174.621755</v>
      </c>
      <c r="AS145" s="28">
        <f t="shared" si="173"/>
        <v>1917.754482</v>
      </c>
      <c r="AT145" s="28">
        <f t="shared" si="173"/>
        <v>2368.36339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1529.147609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1193.044474</v>
      </c>
      <c r="AJ146" s="28">
        <f t="shared" si="174"/>
        <v>1775.775444</v>
      </c>
      <c r="AK146" s="28">
        <f t="shared" si="174"/>
        <v>2404.267431</v>
      </c>
      <c r="AL146" s="28">
        <f t="shared" si="174"/>
        <v>1758.37986</v>
      </c>
      <c r="AM146" s="28">
        <f t="shared" si="174"/>
        <v>1777.166764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1596.880447</v>
      </c>
      <c r="AQ146" s="28">
        <f t="shared" si="174"/>
        <v>1184.058675</v>
      </c>
      <c r="AR146" s="28">
        <f t="shared" si="174"/>
        <v>2174.621755</v>
      </c>
      <c r="AS146" s="28">
        <f t="shared" si="174"/>
        <v>1917.754482</v>
      </c>
      <c r="AT146" s="28">
        <f t="shared" si="174"/>
        <v>2368.36339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1529.147609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1193.044474</v>
      </c>
      <c r="AJ147" s="28">
        <f t="shared" si="175"/>
        <v>1775.775444</v>
      </c>
      <c r="AK147" s="28">
        <f t="shared" si="175"/>
        <v>2404.267431</v>
      </c>
      <c r="AL147" s="28">
        <f t="shared" si="175"/>
        <v>1758.37986</v>
      </c>
      <c r="AM147" s="28">
        <f t="shared" si="175"/>
        <v>1777.166764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1596.880447</v>
      </c>
      <c r="AQ147" s="28">
        <f t="shared" si="175"/>
        <v>1184.058675</v>
      </c>
      <c r="AR147" s="28">
        <f t="shared" si="175"/>
        <v>2174.621755</v>
      </c>
      <c r="AS147" s="28">
        <f t="shared" si="175"/>
        <v>1917.754482</v>
      </c>
      <c r="AT147" s="28">
        <f t="shared" si="175"/>
        <v>2368.36339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1529.147609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1193.044474</v>
      </c>
      <c r="AJ148" s="28">
        <f t="shared" si="176"/>
        <v>1775.775444</v>
      </c>
      <c r="AK148" s="28">
        <f t="shared" si="176"/>
        <v>2404.267431</v>
      </c>
      <c r="AL148" s="28">
        <f t="shared" si="176"/>
        <v>1758.37986</v>
      </c>
      <c r="AM148" s="28">
        <f t="shared" si="176"/>
        <v>1777.166764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1596.880447</v>
      </c>
      <c r="AQ148" s="28">
        <f t="shared" si="176"/>
        <v>1184.058675</v>
      </c>
      <c r="AR148" s="28">
        <f t="shared" si="176"/>
        <v>2174.621755</v>
      </c>
      <c r="AS148" s="28">
        <f t="shared" si="176"/>
        <v>1917.754482</v>
      </c>
      <c r="AT148" s="28">
        <f t="shared" si="176"/>
        <v>2368.36339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1529.147609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1193.044474</v>
      </c>
      <c r="AJ149" s="28">
        <f t="shared" si="177"/>
        <v>1775.775444</v>
      </c>
      <c r="AK149" s="28">
        <f t="shared" si="177"/>
        <v>2404.267431</v>
      </c>
      <c r="AL149" s="28">
        <f t="shared" si="177"/>
        <v>1758.37986</v>
      </c>
      <c r="AM149" s="28">
        <f t="shared" si="177"/>
        <v>1777.166764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1596.880447</v>
      </c>
      <c r="AQ149" s="28">
        <f t="shared" si="177"/>
        <v>1184.058675</v>
      </c>
      <c r="AR149" s="28">
        <f t="shared" si="177"/>
        <v>2174.621755</v>
      </c>
      <c r="AS149" s="28">
        <f t="shared" si="177"/>
        <v>1917.754482</v>
      </c>
      <c r="AT149" s="28">
        <f t="shared" si="177"/>
        <v>2368.36339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1529.147609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1193.044474</v>
      </c>
      <c r="AJ150" s="28">
        <f t="shared" si="178"/>
        <v>1775.775444</v>
      </c>
      <c r="AK150" s="28">
        <f t="shared" si="178"/>
        <v>2404.267431</v>
      </c>
      <c r="AL150" s="28">
        <f t="shared" si="178"/>
        <v>1758.37986</v>
      </c>
      <c r="AM150" s="28">
        <f t="shared" si="178"/>
        <v>1777.166764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1596.880447</v>
      </c>
      <c r="AQ150" s="28">
        <f t="shared" si="178"/>
        <v>1184.058675</v>
      </c>
      <c r="AR150" s="28">
        <f t="shared" si="178"/>
        <v>2174.621755</v>
      </c>
      <c r="AS150" s="28">
        <f t="shared" si="178"/>
        <v>1917.754482</v>
      </c>
      <c r="AT150" s="28">
        <f t="shared" si="178"/>
        <v>2368.36339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1529.147609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1193.044474</v>
      </c>
      <c r="AJ151" s="28">
        <f t="shared" si="179"/>
        <v>1775.775444</v>
      </c>
      <c r="AK151" s="28">
        <f t="shared" si="179"/>
        <v>2404.267431</v>
      </c>
      <c r="AL151" s="28">
        <f t="shared" si="179"/>
        <v>1758.37986</v>
      </c>
      <c r="AM151" s="28">
        <f t="shared" si="179"/>
        <v>1777.166764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1596.880447</v>
      </c>
      <c r="AQ151" s="28">
        <f t="shared" si="179"/>
        <v>1184.058675</v>
      </c>
      <c r="AR151" s="28">
        <f t="shared" si="179"/>
        <v>2174.621755</v>
      </c>
      <c r="AS151" s="28">
        <f t="shared" si="179"/>
        <v>1917.754482</v>
      </c>
      <c r="AT151" s="28">
        <f t="shared" si="179"/>
        <v>2368.36339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1529.147609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1193.044474</v>
      </c>
      <c r="AJ152" s="28">
        <f t="shared" si="180"/>
        <v>1775.775444</v>
      </c>
      <c r="AK152" s="28">
        <f t="shared" si="180"/>
        <v>2404.267431</v>
      </c>
      <c r="AL152" s="28">
        <f t="shared" si="180"/>
        <v>1758.37986</v>
      </c>
      <c r="AM152" s="28">
        <f t="shared" si="180"/>
        <v>1777.166764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1596.880447</v>
      </c>
      <c r="AQ152" s="28">
        <f t="shared" si="180"/>
        <v>1184.058675</v>
      </c>
      <c r="AR152" s="28">
        <f t="shared" si="180"/>
        <v>2174.621755</v>
      </c>
      <c r="AS152" s="28">
        <f t="shared" si="180"/>
        <v>1917.754482</v>
      </c>
      <c r="AT152" s="28">
        <f t="shared" si="180"/>
        <v>2368.36339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1529.147609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1193.044474</v>
      </c>
      <c r="AJ153" s="28">
        <f t="shared" si="181"/>
        <v>1775.775444</v>
      </c>
      <c r="AK153" s="28">
        <f t="shared" si="181"/>
        <v>2404.267431</v>
      </c>
      <c r="AL153" s="28">
        <f t="shared" si="181"/>
        <v>1758.37986</v>
      </c>
      <c r="AM153" s="28">
        <f t="shared" si="181"/>
        <v>1777.166764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1596.880447</v>
      </c>
      <c r="AQ153" s="28">
        <f t="shared" si="181"/>
        <v>1184.058675</v>
      </c>
      <c r="AR153" s="28">
        <f t="shared" si="181"/>
        <v>2174.621755</v>
      </c>
      <c r="AS153" s="28">
        <f t="shared" si="181"/>
        <v>1917.754482</v>
      </c>
      <c r="AT153" s="28">
        <f t="shared" si="181"/>
        <v>2368.36339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1529.147609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1193.044474</v>
      </c>
      <c r="AJ154" s="28">
        <f t="shared" si="182"/>
        <v>1775.775444</v>
      </c>
      <c r="AK154" s="28">
        <f t="shared" si="182"/>
        <v>2404.267431</v>
      </c>
      <c r="AL154" s="28">
        <f t="shared" si="182"/>
        <v>1758.37986</v>
      </c>
      <c r="AM154" s="28">
        <f t="shared" si="182"/>
        <v>1777.166764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1596.880447</v>
      </c>
      <c r="AQ154" s="28">
        <f t="shared" si="182"/>
        <v>1184.058675</v>
      </c>
      <c r="AR154" s="28">
        <f t="shared" si="182"/>
        <v>2174.621755</v>
      </c>
      <c r="AS154" s="28">
        <f t="shared" si="182"/>
        <v>1917.754482</v>
      </c>
      <c r="AT154" s="28">
        <f t="shared" si="182"/>
        <v>2368.36339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1529.147609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1193.044474</v>
      </c>
      <c r="AJ155" s="28">
        <f t="shared" si="183"/>
        <v>1775.775444</v>
      </c>
      <c r="AK155" s="28">
        <f t="shared" si="183"/>
        <v>2404.267431</v>
      </c>
      <c r="AL155" s="28">
        <f t="shared" si="183"/>
        <v>1758.37986</v>
      </c>
      <c r="AM155" s="28">
        <f t="shared" si="183"/>
        <v>1777.166764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1596.880447</v>
      </c>
      <c r="AQ155" s="28">
        <f t="shared" si="183"/>
        <v>1184.058675</v>
      </c>
      <c r="AR155" s="28">
        <f t="shared" si="183"/>
        <v>2174.621755</v>
      </c>
      <c r="AS155" s="28">
        <f t="shared" si="183"/>
        <v>1917.754482</v>
      </c>
      <c r="AT155" s="28">
        <f t="shared" si="183"/>
        <v>2368.36339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1529.147609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1193.044474</v>
      </c>
      <c r="AJ156" s="28">
        <f t="shared" si="184"/>
        <v>1775.775444</v>
      </c>
      <c r="AK156" s="28">
        <f t="shared" si="184"/>
        <v>2404.267431</v>
      </c>
      <c r="AL156" s="28">
        <f t="shared" si="184"/>
        <v>1758.37986</v>
      </c>
      <c r="AM156" s="28">
        <f t="shared" si="184"/>
        <v>1777.166764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1596.880447</v>
      </c>
      <c r="AQ156" s="28">
        <f t="shared" si="184"/>
        <v>1184.058675</v>
      </c>
      <c r="AR156" s="28">
        <f t="shared" si="184"/>
        <v>2174.621755</v>
      </c>
      <c r="AS156" s="28">
        <f t="shared" si="184"/>
        <v>1917.754482</v>
      </c>
      <c r="AT156" s="28">
        <f t="shared" si="184"/>
        <v>2368.36339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1529.147609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1193.044474</v>
      </c>
      <c r="AJ157" s="28">
        <f t="shared" si="185"/>
        <v>1775.775444</v>
      </c>
      <c r="AK157" s="28">
        <f t="shared" si="185"/>
        <v>2404.267431</v>
      </c>
      <c r="AL157" s="28">
        <f t="shared" si="185"/>
        <v>1758.37986</v>
      </c>
      <c r="AM157" s="28">
        <f t="shared" si="185"/>
        <v>1777.166764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1596.880447</v>
      </c>
      <c r="AQ157" s="28">
        <f t="shared" si="185"/>
        <v>1184.058675</v>
      </c>
      <c r="AR157" s="28">
        <f t="shared" si="185"/>
        <v>2174.621755</v>
      </c>
      <c r="AS157" s="28">
        <f t="shared" si="185"/>
        <v>1917.754482</v>
      </c>
      <c r="AT157" s="28">
        <f t="shared" si="185"/>
        <v>2368.36339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1529.147609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1193.044474</v>
      </c>
      <c r="AJ158" s="28">
        <f t="shared" si="186"/>
        <v>1775.775444</v>
      </c>
      <c r="AK158" s="28">
        <f t="shared" si="186"/>
        <v>2404.267431</v>
      </c>
      <c r="AL158" s="28">
        <f t="shared" si="186"/>
        <v>1758.37986</v>
      </c>
      <c r="AM158" s="28">
        <f t="shared" si="186"/>
        <v>1777.166764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1596.880447</v>
      </c>
      <c r="AQ158" s="28">
        <f t="shared" si="186"/>
        <v>1184.058675</v>
      </c>
      <c r="AR158" s="28">
        <f t="shared" si="186"/>
        <v>2174.621755</v>
      </c>
      <c r="AS158" s="28">
        <f t="shared" si="186"/>
        <v>1917.754482</v>
      </c>
      <c r="AT158" s="28">
        <f t="shared" si="186"/>
        <v>2368.36339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1529.147609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1193.044474</v>
      </c>
      <c r="AJ159" s="28">
        <f t="shared" si="187"/>
        <v>1775.775444</v>
      </c>
      <c r="AK159" s="28">
        <f t="shared" si="187"/>
        <v>2404.267431</v>
      </c>
      <c r="AL159" s="28">
        <f t="shared" si="187"/>
        <v>1758.37986</v>
      </c>
      <c r="AM159" s="28">
        <f t="shared" si="187"/>
        <v>1777.166764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1596.880447</v>
      </c>
      <c r="AQ159" s="28">
        <f t="shared" si="187"/>
        <v>1184.058675</v>
      </c>
      <c r="AR159" s="28">
        <f t="shared" si="187"/>
        <v>2174.621755</v>
      </c>
      <c r="AS159" s="28">
        <f t="shared" si="187"/>
        <v>1917.754482</v>
      </c>
      <c r="AT159" s="28">
        <f t="shared" si="187"/>
        <v>2368.36339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1529.147609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1193.044474</v>
      </c>
      <c r="AJ160" s="28">
        <f t="shared" si="188"/>
        <v>1775.775444</v>
      </c>
      <c r="AK160" s="28">
        <f t="shared" si="188"/>
        <v>2404.267431</v>
      </c>
      <c r="AL160" s="28">
        <f t="shared" si="188"/>
        <v>1758.37986</v>
      </c>
      <c r="AM160" s="28">
        <f t="shared" si="188"/>
        <v>1777.166764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1596.880447</v>
      </c>
      <c r="AQ160" s="28">
        <f t="shared" si="188"/>
        <v>1184.058675</v>
      </c>
      <c r="AR160" s="28">
        <f t="shared" si="188"/>
        <v>2174.621755</v>
      </c>
      <c r="AS160" s="28">
        <f t="shared" si="188"/>
        <v>1917.754482</v>
      </c>
      <c r="AT160" s="28">
        <f t="shared" si="188"/>
        <v>2368.36339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1529.147609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1193.044474</v>
      </c>
      <c r="AJ161" s="28">
        <f t="shared" si="189"/>
        <v>1775.775444</v>
      </c>
      <c r="AK161" s="28">
        <f t="shared" si="189"/>
        <v>2404.267431</v>
      </c>
      <c r="AL161" s="28">
        <f t="shared" si="189"/>
        <v>1758.37986</v>
      </c>
      <c r="AM161" s="28">
        <f t="shared" si="189"/>
        <v>1777.166764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1596.880447</v>
      </c>
      <c r="AQ161" s="28">
        <f t="shared" si="189"/>
        <v>1184.058675</v>
      </c>
      <c r="AR161" s="28">
        <f t="shared" si="189"/>
        <v>2174.621755</v>
      </c>
      <c r="AS161" s="28">
        <f t="shared" si="189"/>
        <v>1917.754482</v>
      </c>
      <c r="AT161" s="28">
        <f t="shared" si="189"/>
        <v>2368.36339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1529.147609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1193.044474</v>
      </c>
      <c r="AJ162" s="28">
        <f t="shared" si="190"/>
        <v>1775.775444</v>
      </c>
      <c r="AK162" s="28">
        <f t="shared" si="190"/>
        <v>2404.267431</v>
      </c>
      <c r="AL162" s="28">
        <f t="shared" si="190"/>
        <v>1758.37986</v>
      </c>
      <c r="AM162" s="28">
        <f t="shared" si="190"/>
        <v>1777.166764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1596.880447</v>
      </c>
      <c r="AQ162" s="28">
        <f t="shared" si="190"/>
        <v>1184.058675</v>
      </c>
      <c r="AR162" s="28">
        <f t="shared" si="190"/>
        <v>2174.621755</v>
      </c>
      <c r="AS162" s="28">
        <f t="shared" si="190"/>
        <v>1917.754482</v>
      </c>
      <c r="AT162" s="28">
        <f t="shared" si="190"/>
        <v>2368.36339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1529.147609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1193.044474</v>
      </c>
      <c r="AJ163" s="28">
        <f t="shared" si="191"/>
        <v>1775.775444</v>
      </c>
      <c r="AK163" s="28">
        <f t="shared" si="191"/>
        <v>2404.267431</v>
      </c>
      <c r="AL163" s="28">
        <f t="shared" si="191"/>
        <v>1758.37986</v>
      </c>
      <c r="AM163" s="28">
        <f t="shared" si="191"/>
        <v>1777.166764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1596.880447</v>
      </c>
      <c r="AQ163" s="28">
        <f t="shared" si="191"/>
        <v>1184.058675</v>
      </c>
      <c r="AR163" s="28">
        <f t="shared" si="191"/>
        <v>2174.621755</v>
      </c>
      <c r="AS163" s="28">
        <f t="shared" si="191"/>
        <v>1917.754482</v>
      </c>
      <c r="AT163" s="28">
        <f t="shared" si="191"/>
        <v>2368.36339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1529.147609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1193.044474</v>
      </c>
      <c r="AJ164" s="28">
        <f t="shared" si="192"/>
        <v>1775.775444</v>
      </c>
      <c r="AK164" s="28">
        <f t="shared" si="192"/>
        <v>2404.267431</v>
      </c>
      <c r="AL164" s="28">
        <f t="shared" si="192"/>
        <v>1758.37986</v>
      </c>
      <c r="AM164" s="28">
        <f t="shared" si="192"/>
        <v>1777.166764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1596.880447</v>
      </c>
      <c r="AQ164" s="28">
        <f t="shared" si="192"/>
        <v>1184.058675</v>
      </c>
      <c r="AR164" s="28">
        <f t="shared" si="192"/>
        <v>2174.621755</v>
      </c>
      <c r="AS164" s="28">
        <f t="shared" si="192"/>
        <v>1917.754482</v>
      </c>
      <c r="AT164" s="28">
        <f t="shared" si="192"/>
        <v>2368.36339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1529.147609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1193.044474</v>
      </c>
      <c r="AJ165" s="28">
        <f t="shared" si="193"/>
        <v>1775.775444</v>
      </c>
      <c r="AK165" s="28">
        <f t="shared" si="193"/>
        <v>2404.267431</v>
      </c>
      <c r="AL165" s="28">
        <f t="shared" si="193"/>
        <v>1758.37986</v>
      </c>
      <c r="AM165" s="28">
        <f t="shared" si="193"/>
        <v>1777.166764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1596.880447</v>
      </c>
      <c r="AQ165" s="28">
        <f t="shared" si="193"/>
        <v>1184.058675</v>
      </c>
      <c r="AR165" s="28">
        <f t="shared" si="193"/>
        <v>2174.621755</v>
      </c>
      <c r="AS165" s="28">
        <f t="shared" si="193"/>
        <v>1917.754482</v>
      </c>
      <c r="AT165" s="28">
        <f t="shared" si="193"/>
        <v>2368.36339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1529.147609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1193.044474</v>
      </c>
      <c r="AJ166" s="28">
        <f t="shared" si="194"/>
        <v>1775.775444</v>
      </c>
      <c r="AK166" s="28">
        <f t="shared" si="194"/>
        <v>2404.267431</v>
      </c>
      <c r="AL166" s="28">
        <f t="shared" si="194"/>
        <v>1758.37986</v>
      </c>
      <c r="AM166" s="28">
        <f t="shared" si="194"/>
        <v>1777.166764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1596.880447</v>
      </c>
      <c r="AQ166" s="28">
        <f t="shared" si="194"/>
        <v>1184.058675</v>
      </c>
      <c r="AR166" s="28">
        <f t="shared" si="194"/>
        <v>2174.621755</v>
      </c>
      <c r="AS166" s="28">
        <f t="shared" si="194"/>
        <v>1917.754482</v>
      </c>
      <c r="AT166" s="28">
        <f t="shared" si="194"/>
        <v>2368.36339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1529.147609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1193.044474</v>
      </c>
      <c r="AJ167" s="28">
        <f t="shared" si="195"/>
        <v>1775.775444</v>
      </c>
      <c r="AK167" s="28">
        <f t="shared" si="195"/>
        <v>2404.267431</v>
      </c>
      <c r="AL167" s="28">
        <f t="shared" si="195"/>
        <v>1758.37986</v>
      </c>
      <c r="AM167" s="28">
        <f t="shared" si="195"/>
        <v>1777.166764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1596.880447</v>
      </c>
      <c r="AQ167" s="28">
        <f t="shared" si="195"/>
        <v>1184.058675</v>
      </c>
      <c r="AR167" s="28">
        <f t="shared" si="195"/>
        <v>2174.621755</v>
      </c>
      <c r="AS167" s="28">
        <f t="shared" si="195"/>
        <v>1917.754482</v>
      </c>
      <c r="AT167" s="28">
        <f t="shared" si="195"/>
        <v>2368.36339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1529.147609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1193.044474</v>
      </c>
      <c r="AJ168" s="28">
        <f t="shared" si="196"/>
        <v>1775.775444</v>
      </c>
      <c r="AK168" s="28">
        <f t="shared" si="196"/>
        <v>2404.267431</v>
      </c>
      <c r="AL168" s="28">
        <f t="shared" si="196"/>
        <v>1758.37986</v>
      </c>
      <c r="AM168" s="28">
        <f t="shared" si="196"/>
        <v>1777.166764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1596.880447</v>
      </c>
      <c r="AQ168" s="28">
        <f t="shared" si="196"/>
        <v>1184.058675</v>
      </c>
      <c r="AR168" s="28">
        <f t="shared" si="196"/>
        <v>2174.621755</v>
      </c>
      <c r="AS168" s="28">
        <f t="shared" si="196"/>
        <v>1917.754482</v>
      </c>
      <c r="AT168" s="28">
        <f t="shared" si="196"/>
        <v>2368.36339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1529.147609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1193.044474</v>
      </c>
      <c r="AJ169" s="28">
        <f t="shared" si="197"/>
        <v>1775.775444</v>
      </c>
      <c r="AK169" s="28">
        <f t="shared" si="197"/>
        <v>2404.267431</v>
      </c>
      <c r="AL169" s="28">
        <f t="shared" si="197"/>
        <v>1758.37986</v>
      </c>
      <c r="AM169" s="28">
        <f t="shared" si="197"/>
        <v>1777.166764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1596.880447</v>
      </c>
      <c r="AQ169" s="28">
        <f t="shared" si="197"/>
        <v>1184.058675</v>
      </c>
      <c r="AR169" s="28">
        <f t="shared" si="197"/>
        <v>2174.621755</v>
      </c>
      <c r="AS169" s="28">
        <f t="shared" si="197"/>
        <v>1917.754482</v>
      </c>
      <c r="AT169" s="28">
        <f t="shared" si="197"/>
        <v>2368.36339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1529.147609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1193.044474</v>
      </c>
      <c r="AJ170" s="28">
        <f t="shared" si="198"/>
        <v>1775.775444</v>
      </c>
      <c r="AK170" s="28">
        <f t="shared" si="198"/>
        <v>2404.267431</v>
      </c>
      <c r="AL170" s="28">
        <f t="shared" si="198"/>
        <v>1758.37986</v>
      </c>
      <c r="AM170" s="28">
        <f t="shared" si="198"/>
        <v>1777.166764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1596.880447</v>
      </c>
      <c r="AQ170" s="28">
        <f t="shared" si="198"/>
        <v>1184.058675</v>
      </c>
      <c r="AR170" s="28">
        <f t="shared" si="198"/>
        <v>2174.621755</v>
      </c>
      <c r="AS170" s="28">
        <f t="shared" si="198"/>
        <v>1917.754482</v>
      </c>
      <c r="AT170" s="28">
        <f t="shared" si="198"/>
        <v>2368.36339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1529.147609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1193.044474</v>
      </c>
      <c r="AJ171" s="28">
        <f t="shared" si="199"/>
        <v>1775.775444</v>
      </c>
      <c r="AK171" s="28">
        <f t="shared" si="199"/>
        <v>2404.267431</v>
      </c>
      <c r="AL171" s="28">
        <f t="shared" si="199"/>
        <v>1758.37986</v>
      </c>
      <c r="AM171" s="28">
        <f t="shared" si="199"/>
        <v>1777.166764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1596.880447</v>
      </c>
      <c r="AQ171" s="28">
        <f t="shared" si="199"/>
        <v>1184.058675</v>
      </c>
      <c r="AR171" s="28">
        <f t="shared" si="199"/>
        <v>2174.621755</v>
      </c>
      <c r="AS171" s="28">
        <f t="shared" si="199"/>
        <v>1917.754482</v>
      </c>
      <c r="AT171" s="28">
        <f t="shared" si="199"/>
        <v>2368.36339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1529.147609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1193.044474</v>
      </c>
      <c r="AJ172" s="28">
        <f t="shared" si="200"/>
        <v>1775.775444</v>
      </c>
      <c r="AK172" s="28">
        <f t="shared" si="200"/>
        <v>2404.267431</v>
      </c>
      <c r="AL172" s="28">
        <f t="shared" si="200"/>
        <v>1758.37986</v>
      </c>
      <c r="AM172" s="28">
        <f t="shared" si="200"/>
        <v>1777.166764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1596.880447</v>
      </c>
      <c r="AQ172" s="28">
        <f t="shared" si="200"/>
        <v>1184.058675</v>
      </c>
      <c r="AR172" s="28">
        <f t="shared" si="200"/>
        <v>2174.621755</v>
      </c>
      <c r="AS172" s="28">
        <f t="shared" si="200"/>
        <v>1917.754482</v>
      </c>
      <c r="AT172" s="28">
        <f t="shared" si="200"/>
        <v>2368.36339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1529.147609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1193.044474</v>
      </c>
      <c r="AJ173" s="28">
        <f t="shared" si="201"/>
        <v>1775.775444</v>
      </c>
      <c r="AK173" s="28">
        <f t="shared" si="201"/>
        <v>2404.267431</v>
      </c>
      <c r="AL173" s="28">
        <f t="shared" si="201"/>
        <v>1758.37986</v>
      </c>
      <c r="AM173" s="28">
        <f t="shared" si="201"/>
        <v>1777.166764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1596.880447</v>
      </c>
      <c r="AQ173" s="28">
        <f t="shared" si="201"/>
        <v>1184.058675</v>
      </c>
      <c r="AR173" s="28">
        <f t="shared" si="201"/>
        <v>2174.621755</v>
      </c>
      <c r="AS173" s="28">
        <f t="shared" si="201"/>
        <v>1917.754482</v>
      </c>
      <c r="AT173" s="28">
        <f t="shared" si="201"/>
        <v>2368.36339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1529.147609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1193.044474</v>
      </c>
      <c r="AJ174" s="28">
        <f t="shared" si="202"/>
        <v>1775.775444</v>
      </c>
      <c r="AK174" s="28">
        <f t="shared" si="202"/>
        <v>2404.267431</v>
      </c>
      <c r="AL174" s="28">
        <f t="shared" si="202"/>
        <v>1758.37986</v>
      </c>
      <c r="AM174" s="28">
        <f t="shared" si="202"/>
        <v>1777.166764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1596.880447</v>
      </c>
      <c r="AQ174" s="28">
        <f t="shared" si="202"/>
        <v>1184.058675</v>
      </c>
      <c r="AR174" s="28">
        <f t="shared" si="202"/>
        <v>2174.621755</v>
      </c>
      <c r="AS174" s="28">
        <f t="shared" si="202"/>
        <v>1917.754482</v>
      </c>
      <c r="AT174" s="28">
        <f t="shared" si="202"/>
        <v>2368.36339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1529.147609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1193.044474</v>
      </c>
      <c r="AJ175" s="28">
        <f t="shared" si="203"/>
        <v>1775.775444</v>
      </c>
      <c r="AK175" s="28">
        <f t="shared" si="203"/>
        <v>2404.267431</v>
      </c>
      <c r="AL175" s="28">
        <f t="shared" si="203"/>
        <v>1758.37986</v>
      </c>
      <c r="AM175" s="28">
        <f t="shared" si="203"/>
        <v>1777.166764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1596.880447</v>
      </c>
      <c r="AQ175" s="28">
        <f t="shared" si="203"/>
        <v>1184.058675</v>
      </c>
      <c r="AR175" s="28">
        <f t="shared" si="203"/>
        <v>2174.621755</v>
      </c>
      <c r="AS175" s="28">
        <f t="shared" si="203"/>
        <v>1917.754482</v>
      </c>
      <c r="AT175" s="28">
        <f t="shared" si="203"/>
        <v>2368.36339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1529.147609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1193.044474</v>
      </c>
      <c r="AJ176" s="28">
        <f t="shared" si="204"/>
        <v>1775.775444</v>
      </c>
      <c r="AK176" s="28">
        <f t="shared" si="204"/>
        <v>2404.267431</v>
      </c>
      <c r="AL176" s="28">
        <f t="shared" si="204"/>
        <v>1758.37986</v>
      </c>
      <c r="AM176" s="28">
        <f t="shared" si="204"/>
        <v>1777.166764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1596.880447</v>
      </c>
      <c r="AQ176" s="28">
        <f t="shared" si="204"/>
        <v>1184.058675</v>
      </c>
      <c r="AR176" s="28">
        <f t="shared" si="204"/>
        <v>2174.621755</v>
      </c>
      <c r="AS176" s="28">
        <f t="shared" si="204"/>
        <v>1917.754482</v>
      </c>
      <c r="AT176" s="28">
        <f t="shared" si="204"/>
        <v>2368.36339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1529.147609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1193.044474</v>
      </c>
      <c r="AJ177" s="28">
        <f t="shared" si="205"/>
        <v>1775.775444</v>
      </c>
      <c r="AK177" s="28">
        <f t="shared" si="205"/>
        <v>2404.267431</v>
      </c>
      <c r="AL177" s="28">
        <f t="shared" si="205"/>
        <v>1758.37986</v>
      </c>
      <c r="AM177" s="28">
        <f t="shared" si="205"/>
        <v>1777.166764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1596.880447</v>
      </c>
      <c r="AQ177" s="28">
        <f t="shared" si="205"/>
        <v>1184.058675</v>
      </c>
      <c r="AR177" s="28">
        <f t="shared" si="205"/>
        <v>2174.621755</v>
      </c>
      <c r="AS177" s="28">
        <f t="shared" si="205"/>
        <v>1917.754482</v>
      </c>
      <c r="AT177" s="28">
        <f t="shared" si="205"/>
        <v>2368.36339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1529.147609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1193.044474</v>
      </c>
      <c r="AJ178" s="28">
        <f t="shared" si="206"/>
        <v>1775.775444</v>
      </c>
      <c r="AK178" s="28">
        <f t="shared" si="206"/>
        <v>2404.267431</v>
      </c>
      <c r="AL178" s="28">
        <f t="shared" si="206"/>
        <v>1758.37986</v>
      </c>
      <c r="AM178" s="28">
        <f t="shared" si="206"/>
        <v>1777.166764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1596.880447</v>
      </c>
      <c r="AQ178" s="28">
        <f t="shared" si="206"/>
        <v>1184.058675</v>
      </c>
      <c r="AR178" s="28">
        <f t="shared" si="206"/>
        <v>2174.621755</v>
      </c>
      <c r="AS178" s="28">
        <f t="shared" si="206"/>
        <v>1917.754482</v>
      </c>
      <c r="AT178" s="28">
        <f t="shared" si="206"/>
        <v>2368.36339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1529.147609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1193.044474</v>
      </c>
      <c r="AJ179" s="28">
        <f t="shared" si="207"/>
        <v>1775.775444</v>
      </c>
      <c r="AK179" s="28">
        <f t="shared" si="207"/>
        <v>2404.267431</v>
      </c>
      <c r="AL179" s="28">
        <f t="shared" si="207"/>
        <v>1758.37986</v>
      </c>
      <c r="AM179" s="28">
        <f t="shared" si="207"/>
        <v>1777.166764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1596.880447</v>
      </c>
      <c r="AQ179" s="28">
        <f t="shared" si="207"/>
        <v>1184.058675</v>
      </c>
      <c r="AR179" s="28">
        <f t="shared" si="207"/>
        <v>2174.621755</v>
      </c>
      <c r="AS179" s="28">
        <f t="shared" si="207"/>
        <v>1917.754482</v>
      </c>
      <c r="AT179" s="28">
        <f t="shared" si="207"/>
        <v>2368.36339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1529.147609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1193.044474</v>
      </c>
      <c r="AJ180" s="28">
        <f t="shared" si="208"/>
        <v>1775.775444</v>
      </c>
      <c r="AK180" s="28">
        <f t="shared" si="208"/>
        <v>2404.267431</v>
      </c>
      <c r="AL180" s="28">
        <f t="shared" si="208"/>
        <v>1758.37986</v>
      </c>
      <c r="AM180" s="28">
        <f t="shared" si="208"/>
        <v>1777.166764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1596.880447</v>
      </c>
      <c r="AQ180" s="28">
        <f t="shared" si="208"/>
        <v>1184.058675</v>
      </c>
      <c r="AR180" s="28">
        <f t="shared" si="208"/>
        <v>2174.621755</v>
      </c>
      <c r="AS180" s="28">
        <f t="shared" si="208"/>
        <v>1917.754482</v>
      </c>
      <c r="AT180" s="28">
        <f t="shared" si="208"/>
        <v>2368.36339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1529.147609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1193.044474</v>
      </c>
      <c r="AJ182" s="28">
        <f t="shared" si="209"/>
        <v>1775.775444</v>
      </c>
      <c r="AK182" s="28">
        <f t="shared" si="209"/>
        <v>2404.267431</v>
      </c>
      <c r="AL182" s="28">
        <f t="shared" si="209"/>
        <v>1758.37986</v>
      </c>
      <c r="AM182" s="28">
        <f t="shared" si="209"/>
        <v>1777.166764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1596.880447</v>
      </c>
      <c r="AQ182" s="28">
        <f t="shared" si="209"/>
        <v>1184.058675</v>
      </c>
      <c r="AR182" s="28">
        <f t="shared" si="209"/>
        <v>2174.621755</v>
      </c>
      <c r="AS182" s="28">
        <f t="shared" si="209"/>
        <v>1917.754482</v>
      </c>
      <c r="AT182" s="28">
        <f t="shared" si="209"/>
        <v>2368.36339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1529.147609</v>
      </c>
    </row>
    <row r="183">
      <c r="A183" s="54"/>
      <c r="B183" s="55" t="s">
        <v>62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63</v>
      </c>
      <c r="AI183" s="59">
        <f t="shared" ref="AI183:EE183" si="210">AI182</f>
        <v>1193.044474</v>
      </c>
      <c r="AJ183" s="59">
        <f t="shared" si="210"/>
        <v>1775.775444</v>
      </c>
      <c r="AK183" s="59">
        <f t="shared" si="210"/>
        <v>2404.267431</v>
      </c>
      <c r="AL183" s="59">
        <f t="shared" si="210"/>
        <v>1758.37986</v>
      </c>
      <c r="AM183" s="59">
        <f t="shared" si="210"/>
        <v>1777.166764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1596.880447</v>
      </c>
      <c r="AQ183" s="59">
        <f t="shared" si="210"/>
        <v>1184.058675</v>
      </c>
      <c r="AR183" s="59">
        <f t="shared" si="210"/>
        <v>2174.621755</v>
      </c>
      <c r="AS183" s="59">
        <f t="shared" si="210"/>
        <v>1917.754482</v>
      </c>
      <c r="AT183" s="59">
        <f t="shared" si="210"/>
        <v>2368.36339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1529.147609</v>
      </c>
    </row>
    <row r="184">
      <c r="A184" s="57"/>
      <c r="B184" s="55" t="s">
        <v>64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65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1777.166764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1596.880447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1529.153541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66</v>
      </c>
      <c r="C3" s="69"/>
      <c r="D3" s="69"/>
      <c r="E3" s="70"/>
      <c r="F3" s="71"/>
      <c r="G3" s="72" t="s">
        <v>67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68</v>
      </c>
      <c r="C4" s="75" t="s">
        <v>69</v>
      </c>
      <c r="D4" s="76" t="s">
        <v>70</v>
      </c>
      <c r="E4" s="77" t="s">
        <v>71</v>
      </c>
      <c r="F4" s="78"/>
      <c r="G4" s="79" t="s">
        <v>72</v>
      </c>
      <c r="H4" s="80" t="s">
        <v>73</v>
      </c>
      <c r="I4" s="80" t="s">
        <v>74</v>
      </c>
      <c r="J4" s="80" t="s">
        <v>63</v>
      </c>
      <c r="K4" s="81" t="s">
        <v>75</v>
      </c>
      <c r="L4" s="80" t="s">
        <v>65</v>
      </c>
      <c r="M4" s="81" t="s">
        <v>76</v>
      </c>
      <c r="N4" s="81" t="s">
        <v>77</v>
      </c>
      <c r="O4" s="81" t="s">
        <v>78</v>
      </c>
      <c r="P4" s="81" t="s">
        <v>79</v>
      </c>
      <c r="Q4" s="82" t="s">
        <v>80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61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2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14</v>
      </c>
      <c r="H6" s="89">
        <f>if(isblank(C6),"",countif(Pelitulokset!B:C,C6))</f>
        <v>32</v>
      </c>
      <c r="I6" s="90" t="str">
        <f t="array" ref="I6">iferror(index('Säännöt ja ohjeet'!$H$19:$H$46,match(J6,'Säännöt ja ohjeet'!$J$19:$J$46,-1)+1,0) &amp; if(J6&gt;1600," (" &amp; round(J6,0) &amp; ")",""),"")</f>
        <v>3 kyu (1776)</v>
      </c>
      <c r="J6" s="90">
        <f t="array" ref="J6">iferror(index(Pelitulokset!$AI$183:$JL$183,1,match($C6,Pelitulokset!$AI$3:$JL$3,0)),"")</f>
        <v>1775.775444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13.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35</v>
      </c>
      <c r="H7" s="89">
        <f>if(isblank(C7),"",countif(Pelitulokset!B:C,C7))</f>
        <v>46</v>
      </c>
      <c r="I7" s="90" t="str">
        <f t="array" ref="I7">iferror(index('Säännöt ja ohjeet'!$H$19:$H$46,match(J7,'Säännöt ja ohjeet'!$J$19:$J$46,-1)+1,0) &amp; if(J7&gt;1600," (" &amp; round(J7,0) &amp; ")",""),"")</f>
        <v>4 dan (2404)</v>
      </c>
      <c r="J7" s="90">
        <f t="array" ref="J7">iferror(index(Pelitulokset!$AI$183:$JL$183,1,match($C7,Pelitulokset!$AI$3:$JL$3,0)),"")</f>
        <v>2404.267431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8.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25</v>
      </c>
      <c r="H8" s="89">
        <f>if(isblank(C8),"",countif(Pelitulokset!B:C,C8))</f>
        <v>36</v>
      </c>
      <c r="I8" s="90" t="str">
        <f t="array" ref="I8">iferror(index('Säännöt ja ohjeet'!$H$19:$H$46,match(J8,'Säännöt ja ohjeet'!$J$19:$J$46,-1)+1,0) &amp; if(J8&gt;1600," (" &amp; round(J8,0) &amp; ")",""),"")</f>
        <v>3 kyu (1758)</v>
      </c>
      <c r="J8" s="90">
        <f t="array" ref="J8">iferror(index(Pelitulokset!$AI$183:$JL$183,1,match($C8,Pelitulokset!$AI$3:$JL$3,0)),"")</f>
        <v>1758.37986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3.</v>
      </c>
      <c r="Q8" s="89" t="str">
        <f t="shared" si="4"/>
        <v>14.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26</v>
      </c>
      <c r="H9" s="89">
        <f>if(isblank(C9),"",countif(Pelitulokset!B:C,C9))</f>
        <v>52</v>
      </c>
      <c r="I9" s="90" t="str">
        <f t="array" ref="I9">iferror(index('Säännöt ja ohjeet'!$H$19:$H$46,match(J9,'Säännöt ja ohjeet'!$J$19:$J$46,-1)+1,0) &amp; if(J9&gt;1600," (" &amp; round(J9,0) &amp; ")",""),"")</f>
        <v>3 kyu (1777)</v>
      </c>
      <c r="J9" s="90">
        <f t="array" ref="J9">iferror(index(Pelitulokset!$AI$183:$JL$183,1,match($C9,Pelitulokset!$AI$3:$JL$3,0)),"")</f>
        <v>1777.166764</v>
      </c>
      <c r="K9" s="90" t="str">
        <f t="array" ref="K9">iferror(index('Säännöt ja ohjeet'!$H$19:$H$45,match(L9,'Säännöt ja ohjeet'!$J$19:$J$45,-1)+1,0) &amp; " (" &amp; round(L9,0) &amp; ")","")</f>
        <v>3 kyu (1777)</v>
      </c>
      <c r="L9" s="90">
        <f t="array" ref="L9">iferror(index(Pelitulokset!$AI$184:$JL$184,1,match($C9,Pelitulokset!$AI$3:$JL$3,0)),"")</f>
        <v>1777.166764</v>
      </c>
      <c r="M9" s="91">
        <f t="shared" si="1"/>
        <v>291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12.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11.</v>
      </c>
      <c r="P10" s="89" t="str">
        <f t="shared" si="3"/>
        <v>11.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4</v>
      </c>
      <c r="H12" s="89">
        <f>if(isblank(C12),"",countif(Pelitulokset!B:C,C12))</f>
        <v>10</v>
      </c>
      <c r="I12" s="90" t="str">
        <f t="array" ref="I12">iferror(index('Säännöt ja ohjeet'!$H$19:$H$46,match(J12,'Säännöt ja ohjeet'!$J$19:$J$46,-1)+1,0) &amp; if(J12&gt;1600," (" &amp; round(J12,0) &amp; ")",""),"")</f>
        <v>5 kyu</v>
      </c>
      <c r="J12" s="90">
        <f t="array" ref="J12">iferror(index(Pelitulokset!$AI$183:$JL$183,1,match($C12,Pelitulokset!$AI$3:$JL$3,0)),"")</f>
        <v>1596.880447</v>
      </c>
      <c r="K12" s="90" t="str">
        <f t="array" ref="K12">iferror(index('Säännöt ja ohjeet'!$H$19:$H$45,match(L12,'Säännöt ja ohjeet'!$J$19:$J$45,-1)+1,0) &amp; " (" &amp; round(L12,0) &amp; ")","")</f>
        <v>5 kyu (1597)</v>
      </c>
      <c r="L12" s="90">
        <f t="array" ref="L12">iferror(index(Pelitulokset!$AI$184:$JL$184,1,match($C12,Pelitulokset!$AI$3:$JL$3,0)),"")</f>
        <v>1596.880447</v>
      </c>
      <c r="M12" s="91">
        <f t="shared" si="1"/>
        <v>75</v>
      </c>
      <c r="N12" s="89"/>
      <c r="O12" s="89" t="str">
        <f t="shared" si="2"/>
        <v>7.</v>
      </c>
      <c r="P12" s="89" t="str">
        <f t="shared" si="3"/>
        <v>6.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2</v>
      </c>
      <c r="H13" s="89">
        <f>if(isblank(C13),"",countif(Pelitulokset!B:C,C13))</f>
        <v>7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1184.058675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9.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3</v>
      </c>
      <c r="H14" s="89">
        <f>if(isblank(C14),"",countif(Pelitulokset!B:C,C14))</f>
        <v>11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8</v>
      </c>
      <c r="H16" s="89">
        <f>if(isblank(C16),"",countif(Pelitulokset!B:C,C16))</f>
        <v>16</v>
      </c>
      <c r="I16" s="90" t="str">
        <f t="array" ref="I16">iferror(index('Säännöt ja ohjeet'!$H$19:$H$46,match(J16,'Säännöt ja ohjeet'!$J$19:$J$46,-1)+1,0) &amp; if(J16&gt;1600," (" &amp; round(J16,0) &amp; ")",""),"")</f>
        <v>4 dan (2368)</v>
      </c>
      <c r="J16" s="90">
        <f t="array" ref="J16">iferror(index(Pelitulokset!$AI$183:$JL$183,1,match($C16,Pelitulokset!$AI$3:$JL$3,0)),"")</f>
        <v>2368.36339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10.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11.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11.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11.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10.</v>
      </c>
      <c r="Q31" s="89" t="str">
        <f t="shared" si="4"/>
        <v>15.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11.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11.</v>
      </c>
      <c r="P33" s="89" t="str">
        <f t="shared" si="3"/>
        <v>11.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1529.147609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−18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(2404)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(2368)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(1758)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3 kyu (1777)</v>
      </c>
      <c r="H36" s="139" t="str">
        <f t="array" ref="H36">iferror("+" &amp; round(index('Osallistujat ja seuranta'!$M$5:$M$30,match("2.",'Osallistujat ja seuranta'!$O$5:$O$30,0),0),0),"")</f>
        <v>+291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72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(2404)</v>
      </c>
      <c r="H53" s="139">
        <f t="array" ref="H53">iferror(round(index('Osallistujat ja seuranta'!$G$5:$G$30,match("1.",'Osallistujat ja seuranta'!$P$5:$P$30,0),0),0),"")</f>
        <v>35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(1777)</v>
      </c>
      <c r="H54" s="139">
        <f t="array" ref="H54">iferror(round(index('Osallistujat ja seuranta'!$G$5:$G$30,match("2.",'Osallistujat ja seuranta'!$P$5:$P$30,0),0),0),"")</f>
        <v>26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Jussa</v>
      </c>
      <c r="G55" s="134" t="str">
        <f t="array" ref="G55">iferror(index('Osallistujat ja seuranta'!$I$5:$I$30,match("3.",'Osallistujat ja seuranta'!$P$5:$P$30,0),0),"")</f>
        <v>3 kyu (1758)</v>
      </c>
      <c r="H55" s="139">
        <f t="array" ref="H55">iferror(round(index('Osallistujat ja seuranta'!$G$5:$G$30,match("3.",'Osallistujat ja seuranta'!$P$5:$P$30,0),0),0),"")</f>
        <v>25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