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<sst xmlns="http://schemas.openxmlformats.org/spreadsheetml/2006/main" count="289" uniqueCount="173">
  <si>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</si>
  <si>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</si>
  <si>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</si>
  <si>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</si>
  <si>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</si>
  <si>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</si>
  <si>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</si>
  <si>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</si>
  <si>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</si>
  <si>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</si>
  <si>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</si>
  <si>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</si>
  <si>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</si>
  <si>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</si>
  <si>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</si>
  <si>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</si>
  <si>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</si>
  <si>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</si>
  <si>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</si>
  <si>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</si>
  <si>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</si>
  <si>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</si>
  <si>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</si>
  <si>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</si>
  <si>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</si>
  <si>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</si>
  <si>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</si>
  <si>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</si>
  <si>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</si>
  <si>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</si>
  <si>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</si>
  <si>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</si>
  <si>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</si>
  <si>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</si>
  <si>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</si>
  <si>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</si>
  <si>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</si>
  <si>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</si>
  <si>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</si>
  <si>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</si>
  <si>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</si>
  <si>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</si>
  <si>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</si>
  <si>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</si>
  <si>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</si>
  <si>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</si>
  <si>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</si>
  <si>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</si>
  <si>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</si>
  <si>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</si>
  <si>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</si>
  <si>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</si>
  <si>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</si>
  <si>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</si>
  <si>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</si>
  <si>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</si>
  <si>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</si>
  <si>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</si>
  <si>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</si>
  <si>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</si>
  <si>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</si>
  <si>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</si>
  <si>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</si>
  <si>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</si>
  <si>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</si>
  <si>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</si>
  <si>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</si>
  <si>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</si>
  <si>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</si>
  <si>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</si>
  <si>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</si>
  <si>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</si>
  <si>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</si>
  <si>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</si>
  <si>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</si>
  <si>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</si>
  <si>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</si>
  <si>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</si>
  <si>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Kulkija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</si>
  <si>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</si>
  <si>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</si>
  <si>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</si>
  <si>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</si>
  <si>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</si>
  <si>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</si>
  <si>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</si>
  <si>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</si>
  <si>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</si>
  <si>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</si>
  <si>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</si>
  <si>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</si>
  <si>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</si>
  <si>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</si>
  <si>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</si>
  <si>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</si>
  <si>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</si>
  <si>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</si>
  <si>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</si>
  <si>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</si>
  <si>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</si>
  <si>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</si>
  <si>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</si>
  <si>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Vincent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</si>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</sst>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6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4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4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/>
      <c r="C29" s="31"/>
      <c r="D29" s="31"/>
      <c r="E29" s="31"/>
      <c r="F29" s="33"/>
      <c r="G29" s="34"/>
      <c r="H29" s="34" t="b">
        <f t="shared" si="3"/>
        <v>0</v>
      </c>
      <c r="I29" s="34" t="b">
        <f>if(iferror(match(B29,'Osallistujat ja seuranta'!C:C,0),0)&gt;0,TRUE,FALSE)</f>
        <v>0</v>
      </c>
      <c r="J29" s="34" t="b">
        <f>if(iferror(match(C29,'Osallistujat ja seuranta'!C:C,0),0)&gt;0,TRUE,FALSE)</f>
        <v>0</v>
      </c>
      <c r="K29" s="34" t="b">
        <f t="shared" si="4"/>
        <v>0</v>
      </c>
      <c r="L29" s="34" t="b">
        <f t="shared" si="5"/>
        <v>1</v>
      </c>
      <c r="M29" s="34" t="b">
        <f t="shared" si="6"/>
        <v>0</v>
      </c>
      <c r="N29" s="35" t="str">
        <f t="shared" si="7"/>
        <v/>
      </c>
      <c r="O29" s="36" t="str">
        <f t="shared" si="8"/>
        <v/>
      </c>
      <c r="P29" s="36" t="str">
        <f t="shared" si="9"/>
        <v/>
      </c>
      <c r="Q29" s="37" t="str">
        <f t="shared" si="10"/>
        <v/>
      </c>
      <c r="R29" s="35" t="str">
        <f t="shared" si="11"/>
        <v/>
      </c>
      <c r="S29" s="35">
        <f t="shared" si="12"/>
        <v>1</v>
      </c>
      <c r="T29" s="35">
        <f t="shared" si="13"/>
        <v>-56.71174423</v>
      </c>
      <c r="U29" s="35">
        <f t="shared" si="14"/>
        <v>-56.71174423</v>
      </c>
      <c r="V29" s="38" t="str">
        <f t="shared" si="15"/>
        <v/>
      </c>
      <c r="W29" s="39">
        <f t="shared" si="16"/>
        <v>88.71035368</v>
      </c>
      <c r="X29" s="39">
        <f t="shared" si="17"/>
        <v>5.75</v>
      </c>
      <c r="Y29" s="39" t="str">
        <f>if(N29=1,(W29*(S29-V29))*'Säännöt ja ohjeet'!$B$54+X29,"")</f>
        <v/>
      </c>
      <c r="Z29" s="39">
        <f t="shared" si="18"/>
        <v>0</v>
      </c>
      <c r="AA29" s="39">
        <f t="shared" si="19"/>
        <v>1</v>
      </c>
      <c r="AB29" s="39">
        <f t="shared" si="20"/>
        <v>88.71035368</v>
      </c>
      <c r="AC29" s="39">
        <f t="shared" si="21"/>
        <v>5.75</v>
      </c>
      <c r="AD29" s="39" t="str">
        <f>if(N29=1,(AB29*(Z29-AA29))*'Säännöt ja ohjeet'!$B$54+AC29,"")</f>
        <v/>
      </c>
      <c r="AE29" s="40">
        <f t="shared" si="22"/>
        <v>11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1788.806318</v>
      </c>
      <c r="AM29" s="28">
        <f t="shared" si="47"/>
        <v>1805.692118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1527.103044</v>
      </c>
    </row>
    <row r="30">
      <c r="A30" s="1"/>
      <c r="B30" s="30"/>
      <c r="C30" s="31"/>
      <c r="D30" s="31"/>
      <c r="E30" s="31"/>
      <c r="F30" s="33"/>
      <c r="G30" s="34"/>
      <c r="H30" s="34" t="b">
        <f t="shared" si="3"/>
        <v>0</v>
      </c>
      <c r="I30" s="34" t="b">
        <f>if(iferror(match(B30,'Osallistujat ja seuranta'!C:C,0),0)&gt;0,TRUE,FALSE)</f>
        <v>0</v>
      </c>
      <c r="J30" s="34" t="b">
        <f>if(iferror(match(C30,'Osallistujat ja seuranta'!C:C,0),0)&gt;0,TRUE,FALSE)</f>
        <v>0</v>
      </c>
      <c r="K30" s="34" t="b">
        <f t="shared" si="4"/>
        <v>0</v>
      </c>
      <c r="L30" s="34" t="b">
        <f t="shared" si="5"/>
        <v>1</v>
      </c>
      <c r="M30" s="34" t="b">
        <f t="shared" si="6"/>
        <v>0</v>
      </c>
      <c r="N30" s="35" t="str">
        <f t="shared" si="7"/>
        <v/>
      </c>
      <c r="O30" s="36" t="str">
        <f t="shared" si="8"/>
        <v/>
      </c>
      <c r="P30" s="36" t="str">
        <f t="shared" si="9"/>
        <v/>
      </c>
      <c r="Q30" s="37" t="str">
        <f t="shared" si="10"/>
        <v/>
      </c>
      <c r="R30" s="35" t="str">
        <f t="shared" si="11"/>
        <v/>
      </c>
      <c r="S30" s="35">
        <f t="shared" si="12"/>
        <v>1</v>
      </c>
      <c r="T30" s="35">
        <f t="shared" si="13"/>
        <v>-56.71174423</v>
      </c>
      <c r="U30" s="35">
        <f t="shared" si="14"/>
        <v>-56.71174423</v>
      </c>
      <c r="V30" s="38" t="str">
        <f t="shared" si="15"/>
        <v/>
      </c>
      <c r="W30" s="39">
        <f t="shared" si="16"/>
        <v>88.71035368</v>
      </c>
      <c r="X30" s="39">
        <f t="shared" si="17"/>
        <v>5.75</v>
      </c>
      <c r="Y30" s="39" t="str">
        <f>if(N30=1,(W30*(S30-V30))*'Säännöt ja ohjeet'!$B$54+X30,"")</f>
        <v/>
      </c>
      <c r="Z30" s="39">
        <f t="shared" si="18"/>
        <v>0</v>
      </c>
      <c r="AA30" s="39">
        <f t="shared" si="19"/>
        <v>1</v>
      </c>
      <c r="AB30" s="39">
        <f t="shared" si="20"/>
        <v>88.71035368</v>
      </c>
      <c r="AC30" s="39">
        <f t="shared" si="21"/>
        <v>5.75</v>
      </c>
      <c r="AD30" s="39" t="str">
        <f>if(N30=1,(AB30*(Z30-AA30))*'Säännöt ja ohjeet'!$B$54+AC30,"")</f>
        <v/>
      </c>
      <c r="AE30" s="40">
        <f t="shared" si="22"/>
        <v>11</v>
      </c>
      <c r="AF30" s="40">
        <f t="shared" si="23"/>
        <v>11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1709.278926</v>
      </c>
      <c r="AK30" s="28">
        <f t="shared" si="48"/>
        <v>2431.719213</v>
      </c>
      <c r="AL30" s="28">
        <f t="shared" si="48"/>
        <v>1788.806318</v>
      </c>
      <c r="AM30" s="28">
        <f t="shared" si="48"/>
        <v>1805.692118</v>
      </c>
      <c r="AN30" s="28">
        <f t="shared" si="48"/>
        <v>1353.792648</v>
      </c>
      <c r="AO30" s="28">
        <f t="shared" si="48"/>
        <v>2249.842673</v>
      </c>
      <c r="AP30" s="28">
        <f t="shared" si="48"/>
        <v>1621.329493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1527.103044</v>
      </c>
    </row>
    <row r="31">
      <c r="A31" s="1"/>
      <c r="B31" s="30"/>
      <c r="C31" s="31"/>
      <c r="D31" s="31"/>
      <c r="E31" s="31"/>
      <c r="F31" s="33"/>
      <c r="G31" s="34"/>
      <c r="H31" s="34" t="b">
        <f t="shared" si="3"/>
        <v>0</v>
      </c>
      <c r="I31" s="34" t="b">
        <f>if(iferror(match(B31,'Osallistujat ja seuranta'!C:C,0),0)&gt;0,TRUE,FALSE)</f>
        <v>0</v>
      </c>
      <c r="J31" s="34" t="b">
        <f>if(iferror(match(C31,'Osallistujat ja seuranta'!C:C,0),0)&gt;0,TRUE,FALSE)</f>
        <v>0</v>
      </c>
      <c r="K31" s="34" t="b">
        <f t="shared" si="4"/>
        <v>0</v>
      </c>
      <c r="L31" s="34" t="b">
        <f t="shared" si="5"/>
        <v>1</v>
      </c>
      <c r="M31" s="34" t="b">
        <f t="shared" si="6"/>
        <v>0</v>
      </c>
      <c r="N31" s="35" t="str">
        <f t="shared" si="7"/>
        <v/>
      </c>
      <c r="O31" s="36" t="str">
        <f t="shared" si="8"/>
        <v/>
      </c>
      <c r="P31" s="36" t="str">
        <f t="shared" si="9"/>
        <v/>
      </c>
      <c r="Q31" s="37" t="str">
        <f t="shared" si="10"/>
        <v/>
      </c>
      <c r="R31" s="35" t="str">
        <f t="shared" si="11"/>
        <v/>
      </c>
      <c r="S31" s="35">
        <f t="shared" si="12"/>
        <v>1</v>
      </c>
      <c r="T31" s="35">
        <f t="shared" si="13"/>
        <v>-56.71174423</v>
      </c>
      <c r="U31" s="35">
        <f t="shared" si="14"/>
        <v>-56.71174423</v>
      </c>
      <c r="V31" s="38" t="str">
        <f t="shared" si="15"/>
        <v/>
      </c>
      <c r="W31" s="39">
        <f t="shared" si="16"/>
        <v>88.71035368</v>
      </c>
      <c r="X31" s="39">
        <f t="shared" si="17"/>
        <v>5.75</v>
      </c>
      <c r="Y31" s="39" t="str">
        <f>if(N31=1,(W31*(S31-V31))*'Säännöt ja ohjeet'!$B$54+X31,"")</f>
        <v/>
      </c>
      <c r="Z31" s="39">
        <f t="shared" si="18"/>
        <v>0</v>
      </c>
      <c r="AA31" s="39">
        <f t="shared" si="19"/>
        <v>1</v>
      </c>
      <c r="AB31" s="39">
        <f t="shared" si="20"/>
        <v>88.71035368</v>
      </c>
      <c r="AC31" s="39">
        <f t="shared" si="21"/>
        <v>5.75</v>
      </c>
      <c r="AD31" s="39" t="str">
        <f>if(N31=1,(AB31*(Z31-AA31))*'Säännöt ja ohjeet'!$B$54+AC31,"")</f>
        <v/>
      </c>
      <c r="AE31" s="40">
        <f t="shared" si="22"/>
        <v>11</v>
      </c>
      <c r="AF31" s="40">
        <f t="shared" si="23"/>
        <v>11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1709.278926</v>
      </c>
      <c r="AK31" s="28">
        <f t="shared" si="49"/>
        <v>2431.719213</v>
      </c>
      <c r="AL31" s="28">
        <f t="shared" si="49"/>
        <v>1788.806318</v>
      </c>
      <c r="AM31" s="28">
        <f t="shared" si="49"/>
        <v>1805.692118</v>
      </c>
      <c r="AN31" s="28">
        <f t="shared" si="49"/>
        <v>1353.792648</v>
      </c>
      <c r="AO31" s="28">
        <f t="shared" si="49"/>
        <v>2249.842673</v>
      </c>
      <c r="AP31" s="28">
        <f t="shared" si="49"/>
        <v>1621.329493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1527.103044</v>
      </c>
    </row>
    <row r="32">
      <c r="A32" s="1"/>
      <c r="B32" s="30"/>
      <c r="C32" s="31"/>
      <c r="D32" s="31"/>
      <c r="E32" s="31"/>
      <c r="F32" s="42"/>
      <c r="G32" s="34"/>
      <c r="H32" s="34" t="b">
        <f t="shared" si="3"/>
        <v>0</v>
      </c>
      <c r="I32" s="34" t="b">
        <f>if(iferror(match(B32,'Osallistujat ja seuranta'!C:C,0),0)&gt;0,TRUE,FALSE)</f>
        <v>0</v>
      </c>
      <c r="J32" s="34" t="b">
        <f>if(iferror(match(C32,'Osallistujat ja seuranta'!C:C,0),0)&gt;0,TRUE,FALSE)</f>
        <v>0</v>
      </c>
      <c r="K32" s="34" t="b">
        <f t="shared" si="4"/>
        <v>0</v>
      </c>
      <c r="L32" s="34" t="b">
        <f t="shared" si="5"/>
        <v>1</v>
      </c>
      <c r="M32" s="34" t="b">
        <f t="shared" si="6"/>
        <v>0</v>
      </c>
      <c r="N32" s="35" t="str">
        <f t="shared" si="7"/>
        <v/>
      </c>
      <c r="O32" s="36" t="str">
        <f t="shared" si="8"/>
        <v/>
      </c>
      <c r="P32" s="36" t="str">
        <f t="shared" si="9"/>
        <v/>
      </c>
      <c r="Q32" s="37" t="str">
        <f t="shared" si="10"/>
        <v/>
      </c>
      <c r="R32" s="35" t="str">
        <f t="shared" si="11"/>
        <v/>
      </c>
      <c r="S32" s="35">
        <f t="shared" si="12"/>
        <v>1</v>
      </c>
      <c r="T32" s="35">
        <f t="shared" si="13"/>
        <v>-56.71174423</v>
      </c>
      <c r="U32" s="35">
        <f t="shared" si="14"/>
        <v>-56.71174423</v>
      </c>
      <c r="V32" s="38" t="str">
        <f t="shared" si="15"/>
        <v/>
      </c>
      <c r="W32" s="39">
        <f t="shared" si="16"/>
        <v>88.71035368</v>
      </c>
      <c r="X32" s="39">
        <f t="shared" si="17"/>
        <v>5.75</v>
      </c>
      <c r="Y32" s="39" t="str">
        <f>if(N32=1,(W32*(S32-V32))*'Säännöt ja ohjeet'!$B$54+X32,"")</f>
        <v/>
      </c>
      <c r="Z32" s="39">
        <f t="shared" si="18"/>
        <v>0</v>
      </c>
      <c r="AA32" s="39">
        <f t="shared" si="19"/>
        <v>1</v>
      </c>
      <c r="AB32" s="39">
        <f t="shared" si="20"/>
        <v>88.71035368</v>
      </c>
      <c r="AC32" s="39">
        <f t="shared" si="21"/>
        <v>5.75</v>
      </c>
      <c r="AD32" s="39" t="str">
        <f>if(N32=1,(AB32*(Z32-AA32))*'Säännöt ja ohjeet'!$B$54+AC32,"")</f>
        <v/>
      </c>
      <c r="AE32" s="40">
        <f t="shared" si="22"/>
        <v>11</v>
      </c>
      <c r="AF32" s="40">
        <f t="shared" si="23"/>
        <v>11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1709.278926</v>
      </c>
      <c r="AK32" s="28">
        <f t="shared" si="50"/>
        <v>2431.719213</v>
      </c>
      <c r="AL32" s="28">
        <f t="shared" si="50"/>
        <v>1788.806318</v>
      </c>
      <c r="AM32" s="28">
        <f t="shared" si="50"/>
        <v>1805.692118</v>
      </c>
      <c r="AN32" s="28">
        <f t="shared" si="50"/>
        <v>1353.792648</v>
      </c>
      <c r="AO32" s="28">
        <f t="shared" si="50"/>
        <v>2249.842673</v>
      </c>
      <c r="AP32" s="28">
        <f t="shared" si="50"/>
        <v>1621.329493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1847.786181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1527.103044</v>
      </c>
    </row>
    <row r="33">
      <c r="A33" s="1"/>
      <c r="B33" s="30"/>
      <c r="C33" s="31"/>
      <c r="D33" s="31"/>
      <c r="E33" s="31"/>
      <c r="F33" s="42"/>
      <c r="G33" s="34"/>
      <c r="H33" s="34" t="b">
        <f t="shared" si="3"/>
        <v>0</v>
      </c>
      <c r="I33" s="34" t="b">
        <f>if(iferror(match(B33,'Osallistujat ja seuranta'!C:C,0),0)&gt;0,TRUE,FALSE)</f>
        <v>0</v>
      </c>
      <c r="J33" s="34" t="b">
        <f>if(iferror(match(C33,'Osallistujat ja seuranta'!C:C,0),0)&gt;0,TRUE,FALSE)</f>
        <v>0</v>
      </c>
      <c r="K33" s="34" t="b">
        <f t="shared" si="4"/>
        <v>0</v>
      </c>
      <c r="L33" s="34" t="b">
        <f t="shared" si="5"/>
        <v>1</v>
      </c>
      <c r="M33" s="34" t="b">
        <f t="shared" si="6"/>
        <v>0</v>
      </c>
      <c r="N33" s="35" t="str">
        <f t="shared" si="7"/>
        <v/>
      </c>
      <c r="O33" s="36" t="str">
        <f t="shared" si="8"/>
        <v/>
      </c>
      <c r="P33" s="36" t="str">
        <f t="shared" si="9"/>
        <v/>
      </c>
      <c r="Q33" s="37" t="str">
        <f t="shared" si="10"/>
        <v/>
      </c>
      <c r="R33" s="35" t="str">
        <f t="shared" si="11"/>
        <v/>
      </c>
      <c r="S33" s="35">
        <f t="shared" si="12"/>
        <v>1</v>
      </c>
      <c r="T33" s="35">
        <f t="shared" si="13"/>
        <v>-56.71174423</v>
      </c>
      <c r="U33" s="35">
        <f t="shared" si="14"/>
        <v>-56.71174423</v>
      </c>
      <c r="V33" s="38" t="str">
        <f t="shared" si="15"/>
        <v/>
      </c>
      <c r="W33" s="39">
        <f t="shared" si="16"/>
        <v>88.71035368</v>
      </c>
      <c r="X33" s="39">
        <f t="shared" si="17"/>
        <v>5.75</v>
      </c>
      <c r="Y33" s="39" t="str">
        <f>if(N33=1,(W33*(S33-V33))*'Säännöt ja ohjeet'!$B$54+X33,"")</f>
        <v/>
      </c>
      <c r="Z33" s="39">
        <f t="shared" si="18"/>
        <v>0</v>
      </c>
      <c r="AA33" s="39">
        <f t="shared" si="19"/>
        <v>1</v>
      </c>
      <c r="AB33" s="39">
        <f t="shared" si="20"/>
        <v>88.71035368</v>
      </c>
      <c r="AC33" s="39">
        <f t="shared" si="21"/>
        <v>5.75</v>
      </c>
      <c r="AD33" s="39" t="str">
        <f>if(N33=1,(AB33*(Z33-AA33))*'Säännöt ja ohjeet'!$B$54+AC33,"")</f>
        <v/>
      </c>
      <c r="AE33" s="40">
        <f t="shared" si="22"/>
        <v>11</v>
      </c>
      <c r="AF33" s="40">
        <f t="shared" si="23"/>
        <v>11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1709.278926</v>
      </c>
      <c r="AK33" s="28">
        <f t="shared" si="51"/>
        <v>2431.719213</v>
      </c>
      <c r="AL33" s="28">
        <f t="shared" si="51"/>
        <v>1788.806318</v>
      </c>
      <c r="AM33" s="28">
        <f t="shared" si="51"/>
        <v>1805.692118</v>
      </c>
      <c r="AN33" s="28">
        <f t="shared" si="51"/>
        <v>1353.792648</v>
      </c>
      <c r="AO33" s="28">
        <f t="shared" si="51"/>
        <v>2249.842673</v>
      </c>
      <c r="AP33" s="28">
        <f t="shared" si="51"/>
        <v>1621.329493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1847.786181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128.8367942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1527.103044</v>
      </c>
    </row>
    <row r="34">
      <c r="A34" s="1"/>
      <c r="B34" s="30"/>
      <c r="C34" s="31"/>
      <c r="D34" s="31"/>
      <c r="E34" s="31"/>
      <c r="F34" s="33"/>
      <c r="G34" s="34"/>
      <c r="H34" s="34" t="b">
        <f t="shared" si="3"/>
        <v>0</v>
      </c>
      <c r="I34" s="34" t="b">
        <f>if(iferror(match(B34,'Osallistujat ja seuranta'!C:C,0),0)&gt;0,TRUE,FALSE)</f>
        <v>0</v>
      </c>
      <c r="J34" s="34" t="b">
        <f>if(iferror(match(C34,'Osallistujat ja seuranta'!C:C,0),0)&gt;0,TRUE,FALSE)</f>
        <v>0</v>
      </c>
      <c r="K34" s="34" t="b">
        <f t="shared" si="4"/>
        <v>0</v>
      </c>
      <c r="L34" s="34" t="b">
        <f t="shared" si="5"/>
        <v>1</v>
      </c>
      <c r="M34" s="34" t="b">
        <f t="shared" si="6"/>
        <v>0</v>
      </c>
      <c r="N34" s="35" t="str">
        <f t="shared" si="7"/>
        <v/>
      </c>
      <c r="O34" s="36" t="str">
        <f t="shared" si="8"/>
        <v/>
      </c>
      <c r="P34" s="36" t="str">
        <f t="shared" si="9"/>
        <v/>
      </c>
      <c r="Q34" s="37" t="str">
        <f t="shared" si="10"/>
        <v/>
      </c>
      <c r="R34" s="35" t="str">
        <f t="shared" si="11"/>
        <v/>
      </c>
      <c r="S34" s="35">
        <f t="shared" si="12"/>
        <v>1</v>
      </c>
      <c r="T34" s="35">
        <f t="shared" si="13"/>
        <v>-56.71174423</v>
      </c>
      <c r="U34" s="35">
        <f t="shared" si="14"/>
        <v>-56.71174423</v>
      </c>
      <c r="V34" s="38" t="str">
        <f t="shared" si="15"/>
        <v/>
      </c>
      <c r="W34" s="39">
        <f t="shared" si="16"/>
        <v>88.71035368</v>
      </c>
      <c r="X34" s="39">
        <f t="shared" si="17"/>
        <v>5.75</v>
      </c>
      <c r="Y34" s="39" t="str">
        <f>if(N34=1,(W34*(S34-V34))*'Säännöt ja ohjeet'!$B$54+X34,"")</f>
        <v/>
      </c>
      <c r="Z34" s="39">
        <f t="shared" si="18"/>
        <v>0</v>
      </c>
      <c r="AA34" s="39">
        <f t="shared" si="19"/>
        <v>1</v>
      </c>
      <c r="AB34" s="39">
        <f t="shared" si="20"/>
        <v>88.71035368</v>
      </c>
      <c r="AC34" s="39">
        <f t="shared" si="21"/>
        <v>5.75</v>
      </c>
      <c r="AD34" s="39" t="str">
        <f>if(N34=1,(AB34*(Z34-AA34))*'Säännöt ja ohjeet'!$B$54+AC34,"")</f>
        <v/>
      </c>
      <c r="AE34" s="40">
        <f t="shared" si="22"/>
        <v>11</v>
      </c>
      <c r="AF34" s="40">
        <f t="shared" si="23"/>
        <v>11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1709.278926</v>
      </c>
      <c r="AK34" s="28">
        <f t="shared" si="52"/>
        <v>2431.719213</v>
      </c>
      <c r="AL34" s="28">
        <f t="shared" si="52"/>
        <v>1788.806318</v>
      </c>
      <c r="AM34" s="28">
        <f t="shared" si="52"/>
        <v>1805.692118</v>
      </c>
      <c r="AN34" s="28">
        <f t="shared" si="52"/>
        <v>1353.792648</v>
      </c>
      <c r="AO34" s="28">
        <f t="shared" si="52"/>
        <v>2249.842673</v>
      </c>
      <c r="AP34" s="28">
        <f t="shared" si="52"/>
        <v>1621.329493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1847.786181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128.8367942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1527.103044</v>
      </c>
    </row>
    <row r="35">
      <c r="A35" s="1"/>
      <c r="B35" s="30"/>
      <c r="C35" s="31"/>
      <c r="D35" s="31"/>
      <c r="E35" s="31"/>
      <c r="F35" s="33"/>
      <c r="G35" s="34"/>
      <c r="H35" s="34" t="b">
        <f t="shared" si="3"/>
        <v>0</v>
      </c>
      <c r="I35" s="34" t="b">
        <f>if(iferror(match(B35,'Osallistujat ja seuranta'!C:C,0),0)&gt;0,TRUE,FALSE)</f>
        <v>0</v>
      </c>
      <c r="J35" s="34" t="b">
        <f>if(iferror(match(C35,'Osallistujat ja seuranta'!C:C,0),0)&gt;0,TRUE,FALSE)</f>
        <v>0</v>
      </c>
      <c r="K35" s="34" t="b">
        <f t="shared" si="4"/>
        <v>0</v>
      </c>
      <c r="L35" s="34" t="b">
        <f t="shared" si="5"/>
        <v>1</v>
      </c>
      <c r="M35" s="34" t="b">
        <f t="shared" si="6"/>
        <v>0</v>
      </c>
      <c r="N35" s="35" t="str">
        <f t="shared" si="7"/>
        <v/>
      </c>
      <c r="O35" s="36" t="str">
        <f t="shared" si="8"/>
        <v/>
      </c>
      <c r="P35" s="36" t="str">
        <f t="shared" si="9"/>
        <v/>
      </c>
      <c r="Q35" s="37" t="str">
        <f t="shared" si="10"/>
        <v/>
      </c>
      <c r="R35" s="35" t="str">
        <f t="shared" si="11"/>
        <v/>
      </c>
      <c r="S35" s="35">
        <f t="shared" si="12"/>
        <v>1</v>
      </c>
      <c r="T35" s="35">
        <f t="shared" si="13"/>
        <v>-56.71174423</v>
      </c>
      <c r="U35" s="35">
        <f t="shared" si="14"/>
        <v>-56.71174423</v>
      </c>
      <c r="V35" s="38" t="str">
        <f t="shared" si="15"/>
        <v/>
      </c>
      <c r="W35" s="39">
        <f t="shared" si="16"/>
        <v>88.71035368</v>
      </c>
      <c r="X35" s="39">
        <f t="shared" si="17"/>
        <v>5.75</v>
      </c>
      <c r="Y35" s="39" t="str">
        <f>if(N35=1,(W35*(S35-V35))*'Säännöt ja ohjeet'!$B$54+X35,"")</f>
        <v/>
      </c>
      <c r="Z35" s="39">
        <f t="shared" si="18"/>
        <v>0</v>
      </c>
      <c r="AA35" s="39">
        <f t="shared" si="19"/>
        <v>1</v>
      </c>
      <c r="AB35" s="39">
        <f t="shared" si="20"/>
        <v>88.71035368</v>
      </c>
      <c r="AC35" s="39">
        <f t="shared" si="21"/>
        <v>5.75</v>
      </c>
      <c r="AD35" s="39" t="str">
        <f>if(N35=1,(AB35*(Z35-AA35))*'Säännöt ja ohjeet'!$B$54+AC35,"")</f>
        <v/>
      </c>
      <c r="AE35" s="40">
        <f t="shared" si="22"/>
        <v>11</v>
      </c>
      <c r="AF35" s="40">
        <f t="shared" si="23"/>
        <v>11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1709.278926</v>
      </c>
      <c r="AK35" s="28">
        <f t="shared" si="53"/>
        <v>2431.719213</v>
      </c>
      <c r="AL35" s="28">
        <f t="shared" si="53"/>
        <v>1788.806318</v>
      </c>
      <c r="AM35" s="28">
        <f t="shared" si="53"/>
        <v>1805.692118</v>
      </c>
      <c r="AN35" s="28">
        <f t="shared" si="53"/>
        <v>1353.792648</v>
      </c>
      <c r="AO35" s="28">
        <f t="shared" si="53"/>
        <v>2249.842673</v>
      </c>
      <c r="AP35" s="28">
        <f t="shared" si="53"/>
        <v>1621.329493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1847.786181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128.8367942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1527.103044</v>
      </c>
    </row>
    <row r="36">
      <c r="A36" s="1"/>
      <c r="B36" s="30"/>
      <c r="C36" s="31"/>
      <c r="D36" s="31"/>
      <c r="E36" s="31"/>
      <c r="F36" s="33"/>
      <c r="G36" s="34"/>
      <c r="H36" s="34" t="b">
        <f t="shared" si="3"/>
        <v>0</v>
      </c>
      <c r="I36" s="34" t="b">
        <f>if(iferror(match(B36,'Osallistujat ja seuranta'!C:C,0),0)&gt;0,TRUE,FALSE)</f>
        <v>0</v>
      </c>
      <c r="J36" s="34" t="b">
        <f>if(iferror(match(C36,'Osallistujat ja seuranta'!C:C,0),0)&gt;0,TRUE,FALSE)</f>
        <v>0</v>
      </c>
      <c r="K36" s="34" t="b">
        <f t="shared" si="4"/>
        <v>0</v>
      </c>
      <c r="L36" s="34" t="b">
        <f t="shared" si="5"/>
        <v>1</v>
      </c>
      <c r="M36" s="34" t="b">
        <f t="shared" si="6"/>
        <v>0</v>
      </c>
      <c r="N36" s="35" t="str">
        <f t="shared" si="7"/>
        <v/>
      </c>
      <c r="O36" s="36" t="str">
        <f t="shared" si="8"/>
        <v/>
      </c>
      <c r="P36" s="36" t="str">
        <f t="shared" si="9"/>
        <v/>
      </c>
      <c r="Q36" s="37" t="str">
        <f t="shared" si="10"/>
        <v/>
      </c>
      <c r="R36" s="35" t="str">
        <f t="shared" si="11"/>
        <v/>
      </c>
      <c r="S36" s="35">
        <f t="shared" si="12"/>
        <v>1</v>
      </c>
      <c r="T36" s="35">
        <f t="shared" si="13"/>
        <v>-56.71174423</v>
      </c>
      <c r="U36" s="35">
        <f t="shared" si="14"/>
        <v>-56.71174423</v>
      </c>
      <c r="V36" s="38" t="str">
        <f t="shared" si="15"/>
        <v/>
      </c>
      <c r="W36" s="39">
        <f t="shared" si="16"/>
        <v>88.71035368</v>
      </c>
      <c r="X36" s="39">
        <f t="shared" si="17"/>
        <v>5.75</v>
      </c>
      <c r="Y36" s="39" t="str">
        <f>if(N36=1,(W36*(S36-V36))*'Säännöt ja ohjeet'!$B$54+X36,"")</f>
        <v/>
      </c>
      <c r="Z36" s="39">
        <f t="shared" si="18"/>
        <v>0</v>
      </c>
      <c r="AA36" s="39">
        <f t="shared" si="19"/>
        <v>1</v>
      </c>
      <c r="AB36" s="39">
        <f t="shared" si="20"/>
        <v>88.71035368</v>
      </c>
      <c r="AC36" s="39">
        <f t="shared" si="21"/>
        <v>5.75</v>
      </c>
      <c r="AD36" s="39" t="str">
        <f>if(N36=1,(AB36*(Z36-AA36))*'Säännöt ja ohjeet'!$B$54+AC36,"")</f>
        <v/>
      </c>
      <c r="AE36" s="40">
        <f t="shared" si="22"/>
        <v>11</v>
      </c>
      <c r="AF36" s="40">
        <f t="shared" si="23"/>
        <v>11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1709.278926</v>
      </c>
      <c r="AK36" s="28">
        <f t="shared" si="54"/>
        <v>2431.719213</v>
      </c>
      <c r="AL36" s="28">
        <f t="shared" si="54"/>
        <v>1788.806318</v>
      </c>
      <c r="AM36" s="28">
        <f t="shared" si="54"/>
        <v>1805.692118</v>
      </c>
      <c r="AN36" s="28">
        <f t="shared" si="54"/>
        <v>1353.792648</v>
      </c>
      <c r="AO36" s="28">
        <f t="shared" si="54"/>
        <v>2249.842673</v>
      </c>
      <c r="AP36" s="28">
        <f t="shared" si="54"/>
        <v>1621.329493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1847.786181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128.8367942</v>
      </c>
      <c r="BI36" s="28">
        <f t="shared" si="54"/>
        <v>1751.978438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1527.103044</v>
      </c>
    </row>
    <row r="37">
      <c r="A37" s="1"/>
      <c r="B37" s="30"/>
      <c r="C37" s="31"/>
      <c r="D37" s="31"/>
      <c r="E37" s="31"/>
      <c r="F37" s="33"/>
      <c r="G37" s="34"/>
      <c r="H37" s="34" t="b">
        <f t="shared" si="3"/>
        <v>0</v>
      </c>
      <c r="I37" s="34" t="b">
        <f>if(iferror(match(B37,'Osallistujat ja seuranta'!C:C,0),0)&gt;0,TRUE,FALSE)</f>
        <v>0</v>
      </c>
      <c r="J37" s="34" t="b">
        <f>if(iferror(match(C37,'Osallistujat ja seuranta'!C:C,0),0)&gt;0,TRUE,FALSE)</f>
        <v>0</v>
      </c>
      <c r="K37" s="34" t="b">
        <f t="shared" si="4"/>
        <v>0</v>
      </c>
      <c r="L37" s="34" t="b">
        <f t="shared" si="5"/>
        <v>1</v>
      </c>
      <c r="M37" s="34" t="b">
        <f t="shared" si="6"/>
        <v>0</v>
      </c>
      <c r="N37" s="35" t="str">
        <f t="shared" si="7"/>
        <v/>
      </c>
      <c r="O37" s="36" t="str">
        <f t="shared" si="8"/>
        <v/>
      </c>
      <c r="P37" s="36" t="str">
        <f t="shared" si="9"/>
        <v/>
      </c>
      <c r="Q37" s="37" t="str">
        <f t="shared" si="10"/>
        <v/>
      </c>
      <c r="R37" s="35" t="str">
        <f t="shared" si="11"/>
        <v/>
      </c>
      <c r="S37" s="35">
        <f t="shared" si="12"/>
        <v>1</v>
      </c>
      <c r="T37" s="35">
        <f t="shared" si="13"/>
        <v>-56.71174423</v>
      </c>
      <c r="U37" s="35">
        <f t="shared" si="14"/>
        <v>-56.71174423</v>
      </c>
      <c r="V37" s="38" t="str">
        <f t="shared" si="15"/>
        <v/>
      </c>
      <c r="W37" s="39">
        <f t="shared" si="16"/>
        <v>88.71035368</v>
      </c>
      <c r="X37" s="39">
        <f t="shared" si="17"/>
        <v>5.75</v>
      </c>
      <c r="Y37" s="39" t="str">
        <f>if(N37=1,(W37*(S37-V37))*'Säännöt ja ohjeet'!$B$54+X37,"")</f>
        <v/>
      </c>
      <c r="Z37" s="39">
        <f t="shared" si="18"/>
        <v>0</v>
      </c>
      <c r="AA37" s="39">
        <f t="shared" si="19"/>
        <v>1</v>
      </c>
      <c r="AB37" s="39">
        <f t="shared" si="20"/>
        <v>88.71035368</v>
      </c>
      <c r="AC37" s="39">
        <f t="shared" si="21"/>
        <v>5.75</v>
      </c>
      <c r="AD37" s="39" t="str">
        <f>if(N37=1,(AB37*(Z37-AA37))*'Säännöt ja ohjeet'!$B$54+AC37,"")</f>
        <v/>
      </c>
      <c r="AE37" s="40">
        <f t="shared" si="22"/>
        <v>11</v>
      </c>
      <c r="AF37" s="40">
        <f t="shared" si="23"/>
        <v>11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1709.278926</v>
      </c>
      <c r="AK37" s="28">
        <f t="shared" si="55"/>
        <v>2431.719213</v>
      </c>
      <c r="AL37" s="28">
        <f t="shared" si="55"/>
        <v>1788.806318</v>
      </c>
      <c r="AM37" s="28">
        <f t="shared" si="55"/>
        <v>1805.692118</v>
      </c>
      <c r="AN37" s="28">
        <f t="shared" si="55"/>
        <v>1353.792648</v>
      </c>
      <c r="AO37" s="28">
        <f t="shared" si="55"/>
        <v>2249.842673</v>
      </c>
      <c r="AP37" s="28">
        <f t="shared" si="55"/>
        <v>1621.329493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1847.786181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128.8367942</v>
      </c>
      <c r="BI37" s="28">
        <f t="shared" si="55"/>
        <v>1751.978438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1097.041312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1527.103044</v>
      </c>
    </row>
    <row r="38">
      <c r="A38" s="1"/>
      <c r="B38" s="30"/>
      <c r="C38" s="31"/>
      <c r="D38" s="31"/>
      <c r="E38" s="31"/>
      <c r="F38" s="33"/>
      <c r="G38" s="34"/>
      <c r="H38" s="34" t="b">
        <f t="shared" si="3"/>
        <v>0</v>
      </c>
      <c r="I38" s="34" t="b">
        <f>if(iferror(match(B38,'Osallistujat ja seuranta'!C:C,0),0)&gt;0,TRUE,FALSE)</f>
        <v>0</v>
      </c>
      <c r="J38" s="34" t="b">
        <f>if(iferror(match(C38,'Osallistujat ja seuranta'!C:C,0),0)&gt;0,TRUE,FALSE)</f>
        <v>0</v>
      </c>
      <c r="K38" s="34" t="b">
        <f t="shared" si="4"/>
        <v>0</v>
      </c>
      <c r="L38" s="34" t="b">
        <f t="shared" si="5"/>
        <v>1</v>
      </c>
      <c r="M38" s="34" t="b">
        <f t="shared" si="6"/>
        <v>0</v>
      </c>
      <c r="N38" s="35" t="str">
        <f t="shared" si="7"/>
        <v/>
      </c>
      <c r="O38" s="36" t="str">
        <f t="shared" si="8"/>
        <v/>
      </c>
      <c r="P38" s="36" t="str">
        <f t="shared" si="9"/>
        <v/>
      </c>
      <c r="Q38" s="37" t="str">
        <f t="shared" si="10"/>
        <v/>
      </c>
      <c r="R38" s="35" t="str">
        <f t="shared" si="11"/>
        <v/>
      </c>
      <c r="S38" s="35">
        <f t="shared" si="12"/>
        <v>1</v>
      </c>
      <c r="T38" s="35">
        <f t="shared" si="13"/>
        <v>-56.71174423</v>
      </c>
      <c r="U38" s="35">
        <f t="shared" si="14"/>
        <v>-56.71174423</v>
      </c>
      <c r="V38" s="38" t="str">
        <f t="shared" si="15"/>
        <v/>
      </c>
      <c r="W38" s="39">
        <f t="shared" si="16"/>
        <v>88.71035368</v>
      </c>
      <c r="X38" s="39">
        <f t="shared" si="17"/>
        <v>5.75</v>
      </c>
      <c r="Y38" s="39" t="str">
        <f>if(N38=1,(W38*(S38-V38))*'Säännöt ja ohjeet'!$B$54+X38,"")</f>
        <v/>
      </c>
      <c r="Z38" s="39">
        <f t="shared" si="18"/>
        <v>0</v>
      </c>
      <c r="AA38" s="39">
        <f t="shared" si="19"/>
        <v>1</v>
      </c>
      <c r="AB38" s="39">
        <f t="shared" si="20"/>
        <v>88.71035368</v>
      </c>
      <c r="AC38" s="39">
        <f t="shared" si="21"/>
        <v>5.75</v>
      </c>
      <c r="AD38" s="39" t="str">
        <f>if(N38=1,(AB38*(Z38-AA38))*'Säännöt ja ohjeet'!$B$54+AC38,"")</f>
        <v/>
      </c>
      <c r="AE38" s="40">
        <f t="shared" si="22"/>
        <v>11</v>
      </c>
      <c r="AF38" s="40">
        <f t="shared" si="23"/>
        <v>11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1709.278926</v>
      </c>
      <c r="AK38" s="28">
        <f t="shared" si="56"/>
        <v>2431.719213</v>
      </c>
      <c r="AL38" s="28">
        <f t="shared" si="56"/>
        <v>1788.806318</v>
      </c>
      <c r="AM38" s="28">
        <f t="shared" si="56"/>
        <v>1805.692118</v>
      </c>
      <c r="AN38" s="28">
        <f t="shared" si="56"/>
        <v>1353.792648</v>
      </c>
      <c r="AO38" s="28">
        <f t="shared" si="56"/>
        <v>2249.842673</v>
      </c>
      <c r="AP38" s="28">
        <f t="shared" si="56"/>
        <v>1621.329493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1847.786181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128.8367942</v>
      </c>
      <c r="BI38" s="28">
        <f t="shared" si="56"/>
        <v>1751.978438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1097.041312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1527.103044</v>
      </c>
    </row>
    <row r="39">
      <c r="A39" s="1"/>
      <c r="B39" s="30"/>
      <c r="C39" s="31"/>
      <c r="D39" s="31"/>
      <c r="E39" s="31"/>
      <c r="F39" s="33"/>
      <c r="G39" s="34"/>
      <c r="H39" s="34" t="b">
        <f t="shared" si="3"/>
        <v>0</v>
      </c>
      <c r="I39" s="34" t="b">
        <f>if(iferror(match(B39,'Osallistujat ja seuranta'!C:C,0),0)&gt;0,TRUE,FALSE)</f>
        <v>0</v>
      </c>
      <c r="J39" s="34" t="b">
        <f>if(iferror(match(C39,'Osallistujat ja seuranta'!C:C,0),0)&gt;0,TRUE,FALSE)</f>
        <v>0</v>
      </c>
      <c r="K39" s="34" t="b">
        <f t="shared" si="4"/>
        <v>0</v>
      </c>
      <c r="L39" s="34" t="b">
        <f t="shared" si="5"/>
        <v>1</v>
      </c>
      <c r="M39" s="34" t="b">
        <f t="shared" si="6"/>
        <v>0</v>
      </c>
      <c r="N39" s="35" t="str">
        <f t="shared" si="7"/>
        <v/>
      </c>
      <c r="O39" s="36" t="str">
        <f t="shared" si="8"/>
        <v/>
      </c>
      <c r="P39" s="36" t="str">
        <f t="shared" si="9"/>
        <v/>
      </c>
      <c r="Q39" s="37" t="str">
        <f t="shared" si="10"/>
        <v/>
      </c>
      <c r="R39" s="35" t="str">
        <f t="shared" si="11"/>
        <v/>
      </c>
      <c r="S39" s="35">
        <f t="shared" si="12"/>
        <v>1</v>
      </c>
      <c r="T39" s="35">
        <f t="shared" si="13"/>
        <v>-56.71174423</v>
      </c>
      <c r="U39" s="35">
        <f t="shared" si="14"/>
        <v>-56.71174423</v>
      </c>
      <c r="V39" s="38" t="str">
        <f t="shared" si="15"/>
        <v/>
      </c>
      <c r="W39" s="39">
        <f t="shared" si="16"/>
        <v>88.71035368</v>
      </c>
      <c r="X39" s="39">
        <f t="shared" si="17"/>
        <v>5.75</v>
      </c>
      <c r="Y39" s="39" t="str">
        <f>if(N39=1,(W39*(S39-V39))*'Säännöt ja ohjeet'!$B$54+X39,"")</f>
        <v/>
      </c>
      <c r="Z39" s="39">
        <f t="shared" si="18"/>
        <v>0</v>
      </c>
      <c r="AA39" s="39">
        <f t="shared" si="19"/>
        <v>1</v>
      </c>
      <c r="AB39" s="39">
        <f t="shared" si="20"/>
        <v>88.71035368</v>
      </c>
      <c r="AC39" s="39">
        <f t="shared" si="21"/>
        <v>5.75</v>
      </c>
      <c r="AD39" s="39" t="str">
        <f>if(N39=1,(AB39*(Z39-AA39))*'Säännöt ja ohjeet'!$B$54+AC39,"")</f>
        <v/>
      </c>
      <c r="AE39" s="40">
        <f t="shared" si="22"/>
        <v>11</v>
      </c>
      <c r="AF39" s="40">
        <f t="shared" si="23"/>
        <v>11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1709.278926</v>
      </c>
      <c r="AK39" s="28">
        <f t="shared" si="57"/>
        <v>2431.719213</v>
      </c>
      <c r="AL39" s="28">
        <f t="shared" si="57"/>
        <v>1788.806318</v>
      </c>
      <c r="AM39" s="28">
        <f t="shared" si="57"/>
        <v>1805.692118</v>
      </c>
      <c r="AN39" s="28">
        <f t="shared" si="57"/>
        <v>1353.792648</v>
      </c>
      <c r="AO39" s="28">
        <f t="shared" si="57"/>
        <v>2249.842673</v>
      </c>
      <c r="AP39" s="28">
        <f t="shared" si="57"/>
        <v>1621.329493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1847.786181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128.8367942</v>
      </c>
      <c r="BI39" s="28">
        <f t="shared" si="57"/>
        <v>1751.978438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1097.041312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1527.103044</v>
      </c>
    </row>
    <row r="40">
      <c r="A40" s="1"/>
      <c r="B40" s="30"/>
      <c r="C40" s="31"/>
      <c r="D40" s="31"/>
      <c r="E40" s="31"/>
      <c r="F40" s="33"/>
      <c r="G40" s="34"/>
      <c r="H40" s="34" t="b">
        <f t="shared" si="3"/>
        <v>0</v>
      </c>
      <c r="I40" s="34" t="b">
        <f>if(iferror(match(B40,'Osallistujat ja seuranta'!C:C,0),0)&gt;0,TRUE,FALSE)</f>
        <v>0</v>
      </c>
      <c r="J40" s="34" t="b">
        <f>if(iferror(match(C40,'Osallistujat ja seuranta'!C:C,0),0)&gt;0,TRUE,FALSE)</f>
        <v>0</v>
      </c>
      <c r="K40" s="34" t="b">
        <f t="shared" si="4"/>
        <v>0</v>
      </c>
      <c r="L40" s="34" t="b">
        <f t="shared" si="5"/>
        <v>1</v>
      </c>
      <c r="M40" s="34" t="b">
        <f t="shared" si="6"/>
        <v>0</v>
      </c>
      <c r="N40" s="35" t="str">
        <f t="shared" si="7"/>
        <v/>
      </c>
      <c r="O40" s="36" t="str">
        <f t="shared" si="8"/>
        <v/>
      </c>
      <c r="P40" s="36" t="str">
        <f t="shared" si="9"/>
        <v/>
      </c>
      <c r="Q40" s="37" t="str">
        <f t="shared" si="10"/>
        <v/>
      </c>
      <c r="R40" s="35" t="str">
        <f t="shared" si="11"/>
        <v/>
      </c>
      <c r="S40" s="35">
        <f t="shared" si="12"/>
        <v>1</v>
      </c>
      <c r="T40" s="35">
        <f t="shared" si="13"/>
        <v>-56.71174423</v>
      </c>
      <c r="U40" s="35">
        <f t="shared" si="14"/>
        <v>-56.71174423</v>
      </c>
      <c r="V40" s="38" t="str">
        <f t="shared" si="15"/>
        <v/>
      </c>
      <c r="W40" s="39">
        <f t="shared" si="16"/>
        <v>88.71035368</v>
      </c>
      <c r="X40" s="39">
        <f t="shared" si="17"/>
        <v>5.75</v>
      </c>
      <c r="Y40" s="39" t="str">
        <f>if(N40=1,(W40*(S40-V40))*'Säännöt ja ohjeet'!$B$54+X40,"")</f>
        <v/>
      </c>
      <c r="Z40" s="39">
        <f t="shared" si="18"/>
        <v>0</v>
      </c>
      <c r="AA40" s="39">
        <f t="shared" si="19"/>
        <v>1</v>
      </c>
      <c r="AB40" s="39">
        <f t="shared" si="20"/>
        <v>88.71035368</v>
      </c>
      <c r="AC40" s="39">
        <f t="shared" si="21"/>
        <v>5.75</v>
      </c>
      <c r="AD40" s="39" t="str">
        <f>if(N40=1,(AB40*(Z40-AA40))*'Säännöt ja ohjeet'!$B$54+AC40,"")</f>
        <v/>
      </c>
      <c r="AE40" s="40">
        <f t="shared" si="22"/>
        <v>11</v>
      </c>
      <c r="AF40" s="40">
        <f t="shared" si="23"/>
        <v>11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1709.278926</v>
      </c>
      <c r="AK40" s="28">
        <f t="shared" si="58"/>
        <v>2431.719213</v>
      </c>
      <c r="AL40" s="28">
        <f t="shared" si="58"/>
        <v>1788.806318</v>
      </c>
      <c r="AM40" s="28">
        <f t="shared" si="58"/>
        <v>1805.692118</v>
      </c>
      <c r="AN40" s="28">
        <f t="shared" si="58"/>
        <v>1353.792648</v>
      </c>
      <c r="AO40" s="28">
        <f t="shared" si="58"/>
        <v>2249.842673</v>
      </c>
      <c r="AP40" s="28">
        <f t="shared" si="58"/>
        <v>1621.329493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1847.786181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128.8367942</v>
      </c>
      <c r="BI40" s="28">
        <f t="shared" si="58"/>
        <v>1751.978438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1097.041312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1527.103044</v>
      </c>
    </row>
    <row r="41">
      <c r="A41" s="1"/>
      <c r="B41" s="30"/>
      <c r="C41" s="31"/>
      <c r="D41" s="31"/>
      <c r="E41" s="31"/>
      <c r="F41" s="33"/>
      <c r="G41" s="34"/>
      <c r="H41" s="34" t="b">
        <f t="shared" si="3"/>
        <v>0</v>
      </c>
      <c r="I41" s="34" t="b">
        <f>if(iferror(match(B41,'Osallistujat ja seuranta'!C:C,0),0)&gt;0,TRUE,FALSE)</f>
        <v>0</v>
      </c>
      <c r="J41" s="34" t="b">
        <f>if(iferror(match(C41,'Osallistujat ja seuranta'!C:C,0),0)&gt;0,TRUE,FALSE)</f>
        <v>0</v>
      </c>
      <c r="K41" s="34" t="b">
        <f t="shared" si="4"/>
        <v>0</v>
      </c>
      <c r="L41" s="34" t="b">
        <f t="shared" si="5"/>
        <v>1</v>
      </c>
      <c r="M41" s="34" t="b">
        <f t="shared" si="6"/>
        <v>0</v>
      </c>
      <c r="N41" s="35" t="str">
        <f t="shared" si="7"/>
        <v/>
      </c>
      <c r="O41" s="36" t="str">
        <f t="shared" si="8"/>
        <v/>
      </c>
      <c r="P41" s="36" t="str">
        <f t="shared" si="9"/>
        <v/>
      </c>
      <c r="Q41" s="37" t="str">
        <f t="shared" si="10"/>
        <v/>
      </c>
      <c r="R41" s="35" t="str">
        <f t="shared" si="11"/>
        <v/>
      </c>
      <c r="S41" s="35">
        <f t="shared" si="12"/>
        <v>1</v>
      </c>
      <c r="T41" s="35">
        <f t="shared" si="13"/>
        <v>-56.71174423</v>
      </c>
      <c r="U41" s="35">
        <f t="shared" si="14"/>
        <v>-56.71174423</v>
      </c>
      <c r="V41" s="38" t="str">
        <f t="shared" si="15"/>
        <v/>
      </c>
      <c r="W41" s="39">
        <f t="shared" si="16"/>
        <v>88.71035368</v>
      </c>
      <c r="X41" s="39">
        <f t="shared" si="17"/>
        <v>5.75</v>
      </c>
      <c r="Y41" s="39" t="str">
        <f>if(N41=1,(W41*(S41-V41))*'Säännöt ja ohjeet'!$B$54+X41,"")</f>
        <v/>
      </c>
      <c r="Z41" s="39">
        <f t="shared" si="18"/>
        <v>0</v>
      </c>
      <c r="AA41" s="39">
        <f t="shared" si="19"/>
        <v>1</v>
      </c>
      <c r="AB41" s="39">
        <f t="shared" si="20"/>
        <v>88.71035368</v>
      </c>
      <c r="AC41" s="39">
        <f t="shared" si="21"/>
        <v>5.75</v>
      </c>
      <c r="AD41" s="39" t="str">
        <f>if(N41=1,(AB41*(Z41-AA41))*'Säännöt ja ohjeet'!$B$54+AC41,"")</f>
        <v/>
      </c>
      <c r="AE41" s="40">
        <f t="shared" si="22"/>
        <v>11</v>
      </c>
      <c r="AF41" s="40">
        <f t="shared" si="23"/>
        <v>11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1709.278926</v>
      </c>
      <c r="AK41" s="28">
        <f t="shared" ref="AK41:AN41" si="60">if($B41=AK$3,AK40+$Y41,if($C41=AK$3,AK40+$AD41,AK40))</f>
        <v>2431.719213</v>
      </c>
      <c r="AL41" s="28">
        <f t="shared" si="60"/>
        <v>1788.806318</v>
      </c>
      <c r="AM41" s="28">
        <f t="shared" si="60"/>
        <v>1805.692118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1621.329493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1847.786181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128.8367942</v>
      </c>
      <c r="BI41" s="28">
        <f t="shared" ref="BI41:ED41" si="62">if($B41=BI$3,BI40+$Y41,if($C41=BI$3,BI40+$AD41,BI40))</f>
        <v>1751.978438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1097.041312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1527.103044</v>
      </c>
    </row>
    <row r="42">
      <c r="A42" s="1"/>
      <c r="B42" s="30"/>
      <c r="C42" s="31"/>
      <c r="D42" s="31"/>
      <c r="E42" s="31"/>
      <c r="F42" s="33"/>
      <c r="G42" s="34"/>
      <c r="H42" s="34" t="b">
        <f t="shared" si="3"/>
        <v>0</v>
      </c>
      <c r="I42" s="34" t="b">
        <f>if(iferror(match(B42,'Osallistujat ja seuranta'!C:C,0),0)&gt;0,TRUE,FALSE)</f>
        <v>0</v>
      </c>
      <c r="J42" s="34" t="b">
        <f>if(iferror(match(C42,'Osallistujat ja seuranta'!C:C,0),0)&gt;0,TRUE,FALSE)</f>
        <v>0</v>
      </c>
      <c r="K42" s="34" t="b">
        <f t="shared" si="4"/>
        <v>0</v>
      </c>
      <c r="L42" s="34" t="b">
        <f t="shared" si="5"/>
        <v>1</v>
      </c>
      <c r="M42" s="34" t="b">
        <f t="shared" si="6"/>
        <v>0</v>
      </c>
      <c r="N42" s="35" t="str">
        <f t="shared" si="7"/>
        <v/>
      </c>
      <c r="O42" s="36" t="str">
        <f t="shared" si="8"/>
        <v/>
      </c>
      <c r="P42" s="36" t="str">
        <f t="shared" si="9"/>
        <v/>
      </c>
      <c r="Q42" s="37" t="str">
        <f t="shared" si="10"/>
        <v/>
      </c>
      <c r="R42" s="35" t="str">
        <f t="shared" si="11"/>
        <v/>
      </c>
      <c r="S42" s="35">
        <f t="shared" si="12"/>
        <v>1</v>
      </c>
      <c r="T42" s="35">
        <f t="shared" si="13"/>
        <v>-56.71174423</v>
      </c>
      <c r="U42" s="35">
        <f t="shared" si="14"/>
        <v>-56.71174423</v>
      </c>
      <c r="V42" s="38" t="str">
        <f t="shared" si="15"/>
        <v/>
      </c>
      <c r="W42" s="39">
        <f t="shared" si="16"/>
        <v>88.71035368</v>
      </c>
      <c r="X42" s="39">
        <f t="shared" si="17"/>
        <v>5.75</v>
      </c>
      <c r="Y42" s="39" t="str">
        <f>if(N42=1,(W42*(S42-V42))*'Säännöt ja ohjeet'!$B$54+X42,"")</f>
        <v/>
      </c>
      <c r="Z42" s="39">
        <f t="shared" si="18"/>
        <v>0</v>
      </c>
      <c r="AA42" s="39">
        <f t="shared" si="19"/>
        <v>1</v>
      </c>
      <c r="AB42" s="39">
        <f t="shared" si="20"/>
        <v>88.71035368</v>
      </c>
      <c r="AC42" s="39">
        <f t="shared" si="21"/>
        <v>5.75</v>
      </c>
      <c r="AD42" s="39" t="str">
        <f>if(N42=1,(AB42*(Z42-AA42))*'Säännöt ja ohjeet'!$B$54+AC42,"")</f>
        <v/>
      </c>
      <c r="AE42" s="40">
        <f t="shared" si="22"/>
        <v>11</v>
      </c>
      <c r="AF42" s="40">
        <f t="shared" si="23"/>
        <v>11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1709.278926</v>
      </c>
      <c r="AK42" s="28">
        <f t="shared" ref="AK42:AN42" si="64">if($B42=AK$3,AK41+$Y42,if($C42=AK$3,AK41+$AD42,AK41))</f>
        <v>2431.719213</v>
      </c>
      <c r="AL42" s="28">
        <f t="shared" si="64"/>
        <v>1788.806318</v>
      </c>
      <c r="AM42" s="28">
        <f t="shared" si="64"/>
        <v>1805.692118</v>
      </c>
      <c r="AN42" s="28">
        <f t="shared" si="64"/>
        <v>1353.792648</v>
      </c>
      <c r="AO42" s="28">
        <f t="shared" ref="AO42:BH42" si="65">if($B42=AO$3,AO40+$Y42,if($C42=AO$3,AO40+$AD42,AO40))</f>
        <v>2249.842673</v>
      </c>
      <c r="AP42" s="28">
        <f t="shared" si="65"/>
        <v>1621.329493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1847.786181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128.8367942</v>
      </c>
      <c r="BI42" s="28">
        <f t="shared" ref="BI42:ED42" si="66">if($B42=BI$3,BI41+$Y42,if($C42=BI$3,BI41+$AD42,BI41))</f>
        <v>1751.978438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1097.041312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1527.103044</v>
      </c>
    </row>
    <row r="43">
      <c r="A43" s="1"/>
      <c r="B43" s="30"/>
      <c r="C43" s="31"/>
      <c r="D43" s="31"/>
      <c r="E43" s="31"/>
      <c r="F43" s="33"/>
      <c r="G43" s="34"/>
      <c r="H43" s="34" t="b">
        <f t="shared" si="3"/>
        <v>0</v>
      </c>
      <c r="I43" s="34" t="b">
        <f>if(iferror(match(B43,'Osallistujat ja seuranta'!C:C,0),0)&gt;0,TRUE,FALSE)</f>
        <v>0</v>
      </c>
      <c r="J43" s="34" t="b">
        <f>if(iferror(match(C43,'Osallistujat ja seuranta'!C:C,0),0)&gt;0,TRUE,FALSE)</f>
        <v>0</v>
      </c>
      <c r="K43" s="34" t="b">
        <f t="shared" si="4"/>
        <v>0</v>
      </c>
      <c r="L43" s="34" t="b">
        <f t="shared" si="5"/>
        <v>1</v>
      </c>
      <c r="M43" s="34" t="b">
        <f t="shared" si="6"/>
        <v>0</v>
      </c>
      <c r="N43" s="35" t="str">
        <f t="shared" si="7"/>
        <v/>
      </c>
      <c r="O43" s="36" t="str">
        <f t="shared" si="8"/>
        <v/>
      </c>
      <c r="P43" s="36" t="str">
        <f t="shared" si="9"/>
        <v/>
      </c>
      <c r="Q43" s="37" t="str">
        <f t="shared" si="10"/>
        <v/>
      </c>
      <c r="R43" s="35" t="str">
        <f t="shared" si="11"/>
        <v/>
      </c>
      <c r="S43" s="35">
        <f t="shared" si="12"/>
        <v>1</v>
      </c>
      <c r="T43" s="35">
        <f t="shared" si="13"/>
        <v>-56.71174423</v>
      </c>
      <c r="U43" s="35">
        <f t="shared" si="14"/>
        <v>-56.71174423</v>
      </c>
      <c r="V43" s="38" t="str">
        <f t="shared" si="15"/>
        <v/>
      </c>
      <c r="W43" s="39">
        <f t="shared" si="16"/>
        <v>88.71035368</v>
      </c>
      <c r="X43" s="39">
        <f t="shared" si="17"/>
        <v>5.75</v>
      </c>
      <c r="Y43" s="39" t="str">
        <f>if(N43=1,(W43*(S43-V43))*'Säännöt ja ohjeet'!$B$54+X43,"")</f>
        <v/>
      </c>
      <c r="Z43" s="39">
        <f t="shared" si="18"/>
        <v>0</v>
      </c>
      <c r="AA43" s="39">
        <f t="shared" si="19"/>
        <v>1</v>
      </c>
      <c r="AB43" s="39">
        <f t="shared" si="20"/>
        <v>88.71035368</v>
      </c>
      <c r="AC43" s="39">
        <f t="shared" si="21"/>
        <v>5.75</v>
      </c>
      <c r="AD43" s="39" t="str">
        <f>if(N43=1,(AB43*(Z43-AA43))*'Säännöt ja ohjeet'!$B$54+AC43,"")</f>
        <v/>
      </c>
      <c r="AE43" s="40">
        <f t="shared" si="22"/>
        <v>11</v>
      </c>
      <c r="AF43" s="40">
        <f t="shared" si="23"/>
        <v>11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1709.278926</v>
      </c>
      <c r="AK43" s="28">
        <f t="shared" si="67"/>
        <v>2431.719213</v>
      </c>
      <c r="AL43" s="28">
        <f t="shared" si="67"/>
        <v>1788.806318</v>
      </c>
      <c r="AM43" s="28">
        <f t="shared" si="67"/>
        <v>1805.692118</v>
      </c>
      <c r="AN43" s="28">
        <f t="shared" si="67"/>
        <v>1353.792648</v>
      </c>
      <c r="AO43" s="28">
        <f t="shared" si="67"/>
        <v>2249.842673</v>
      </c>
      <c r="AP43" s="28">
        <f t="shared" si="67"/>
        <v>1621.329493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1847.786181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128.8367942</v>
      </c>
      <c r="BI43" s="28">
        <f t="shared" si="67"/>
        <v>1751.978438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1097.041312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1527.103044</v>
      </c>
    </row>
    <row r="44">
      <c r="A44" s="1"/>
      <c r="B44" s="30"/>
      <c r="C44" s="31"/>
      <c r="D44" s="31"/>
      <c r="E44" s="31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1709.278926</v>
      </c>
      <c r="AK44" s="28">
        <f t="shared" si="68"/>
        <v>2431.719213</v>
      </c>
      <c r="AL44" s="28">
        <f t="shared" si="68"/>
        <v>1788.806318</v>
      </c>
      <c r="AM44" s="28">
        <f t="shared" si="68"/>
        <v>1805.692118</v>
      </c>
      <c r="AN44" s="28">
        <f t="shared" si="68"/>
        <v>1353.792648</v>
      </c>
      <c r="AO44" s="28">
        <f t="shared" si="68"/>
        <v>2249.842673</v>
      </c>
      <c r="AP44" s="28">
        <f t="shared" si="68"/>
        <v>1621.329493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1847.786181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128.8367942</v>
      </c>
      <c r="BI44" s="28">
        <f t="shared" si="68"/>
        <v>1751.978438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1097.041312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1527.103044</v>
      </c>
    </row>
    <row r="45">
      <c r="A45" s="1"/>
      <c r="B45" s="30"/>
      <c r="C45" s="31"/>
      <c r="D45" s="31"/>
      <c r="E45" s="31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1709.278926</v>
      </c>
      <c r="AK45" s="28">
        <f t="shared" si="69"/>
        <v>2431.719213</v>
      </c>
      <c r="AL45" s="28">
        <f t="shared" si="69"/>
        <v>1788.806318</v>
      </c>
      <c r="AM45" s="28">
        <f t="shared" si="69"/>
        <v>1805.692118</v>
      </c>
      <c r="AN45" s="28">
        <f t="shared" si="69"/>
        <v>1353.792648</v>
      </c>
      <c r="AO45" s="28">
        <f t="shared" si="69"/>
        <v>2249.842673</v>
      </c>
      <c r="AP45" s="28">
        <f t="shared" si="69"/>
        <v>1621.329493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1847.786181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128.8367942</v>
      </c>
      <c r="BI45" s="28">
        <f t="shared" si="69"/>
        <v>1751.978438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1097.041312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1527.103044</v>
      </c>
    </row>
    <row r="46">
      <c r="A46" s="1"/>
      <c r="B46" s="30"/>
      <c r="C46" s="31"/>
      <c r="D46" s="31"/>
      <c r="E46" s="31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1709.278926</v>
      </c>
      <c r="AK46" s="28">
        <f t="shared" si="70"/>
        <v>2431.719213</v>
      </c>
      <c r="AL46" s="28">
        <f t="shared" si="70"/>
        <v>1788.806318</v>
      </c>
      <c r="AM46" s="28">
        <f t="shared" si="70"/>
        <v>1805.692118</v>
      </c>
      <c r="AN46" s="28">
        <f t="shared" si="70"/>
        <v>1353.792648</v>
      </c>
      <c r="AO46" s="28">
        <f t="shared" si="70"/>
        <v>2249.842673</v>
      </c>
      <c r="AP46" s="28">
        <f t="shared" si="70"/>
        <v>1621.329493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1847.786181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128.8367942</v>
      </c>
      <c r="BI46" s="28">
        <f t="shared" si="70"/>
        <v>1751.978438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1097.041312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1527.103044</v>
      </c>
    </row>
    <row r="47">
      <c r="A47" s="1"/>
      <c r="B47" s="30"/>
      <c r="C47" s="31"/>
      <c r="D47" s="31"/>
      <c r="E47" s="31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1709.278926</v>
      </c>
      <c r="AK47" s="28">
        <f t="shared" ref="AK47:AN47" si="72">if($B47=AK$3,AK46+$Y47,if($C47=AK$3,AK46+$AD47,AK46))</f>
        <v>2431.719213</v>
      </c>
      <c r="AL47" s="28">
        <f t="shared" si="72"/>
        <v>1788.806318</v>
      </c>
      <c r="AM47" s="28">
        <f t="shared" si="72"/>
        <v>1805.692118</v>
      </c>
      <c r="AN47" s="28">
        <f t="shared" si="72"/>
        <v>1353.792648</v>
      </c>
      <c r="AO47" s="28">
        <f t="shared" ref="AO47:BH47" si="73">if($B47=AO$3,AO41+$Y47,if($C47=AO$3,AO41+$AD47,AO41))</f>
        <v>2249.842673</v>
      </c>
      <c r="AP47" s="28">
        <f t="shared" si="73"/>
        <v>1621.329493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1847.786181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128.8367942</v>
      </c>
      <c r="BI47" s="28">
        <f t="shared" ref="BI47:ED47" si="74">if($B47=BI$3,BI46+$Y47,if($C47=BI$3,BI46+$AD47,BI46))</f>
        <v>1751.978438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1097.041312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1527.103044</v>
      </c>
    </row>
    <row r="48">
      <c r="A48" s="1"/>
      <c r="B48" s="30"/>
      <c r="C48" s="31"/>
      <c r="D48" s="31"/>
      <c r="E48" s="31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1709.278926</v>
      </c>
      <c r="AK48" s="28">
        <f t="shared" si="75"/>
        <v>2431.719213</v>
      </c>
      <c r="AL48" s="28">
        <f t="shared" si="75"/>
        <v>1788.806318</v>
      </c>
      <c r="AM48" s="28">
        <f t="shared" si="75"/>
        <v>1805.692118</v>
      </c>
      <c r="AN48" s="28">
        <f t="shared" si="75"/>
        <v>1353.792648</v>
      </c>
      <c r="AO48" s="28">
        <f t="shared" si="75"/>
        <v>2249.842673</v>
      </c>
      <c r="AP48" s="28">
        <f t="shared" si="75"/>
        <v>1621.329493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1847.786181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128.8367942</v>
      </c>
      <c r="BI48" s="28">
        <f t="shared" si="75"/>
        <v>1751.978438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1097.041312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1527.103044</v>
      </c>
    </row>
    <row r="49">
      <c r="A49" s="1"/>
      <c r="B49" s="30"/>
      <c r="C49" s="31"/>
      <c r="D49" s="31"/>
      <c r="E49" s="31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1709.278926</v>
      </c>
      <c r="AK49" s="28">
        <f t="shared" si="76"/>
        <v>2431.719213</v>
      </c>
      <c r="AL49" s="28">
        <f t="shared" si="76"/>
        <v>1788.806318</v>
      </c>
      <c r="AM49" s="28">
        <f t="shared" si="76"/>
        <v>1805.692118</v>
      </c>
      <c r="AN49" s="28">
        <f t="shared" si="76"/>
        <v>1353.792648</v>
      </c>
      <c r="AO49" s="28">
        <f t="shared" si="76"/>
        <v>2249.842673</v>
      </c>
      <c r="AP49" s="28">
        <f t="shared" si="76"/>
        <v>1621.329493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1847.786181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128.8367942</v>
      </c>
      <c r="BI49" s="28">
        <f t="shared" si="76"/>
        <v>1751.978438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1097.041312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1527.103044</v>
      </c>
    </row>
    <row r="50">
      <c r="A50" s="1"/>
      <c r="B50" s="30"/>
      <c r="C50" s="31"/>
      <c r="D50" s="31"/>
      <c r="E50" s="31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1709.278926</v>
      </c>
      <c r="AK50" s="28">
        <f t="shared" si="77"/>
        <v>2431.719213</v>
      </c>
      <c r="AL50" s="28">
        <f t="shared" si="77"/>
        <v>1788.806318</v>
      </c>
      <c r="AM50" s="28">
        <f t="shared" si="77"/>
        <v>1805.692118</v>
      </c>
      <c r="AN50" s="28">
        <f t="shared" si="77"/>
        <v>1353.792648</v>
      </c>
      <c r="AO50" s="28">
        <f t="shared" si="77"/>
        <v>2249.842673</v>
      </c>
      <c r="AP50" s="28">
        <f t="shared" si="77"/>
        <v>1621.329493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1847.786181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128.8367942</v>
      </c>
      <c r="BI50" s="28">
        <f t="shared" si="77"/>
        <v>1751.978438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1097.041312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1527.103044</v>
      </c>
    </row>
    <row r="51">
      <c r="A51" s="1"/>
      <c r="B51" s="30"/>
      <c r="C51" s="31"/>
      <c r="D51" s="31"/>
      <c r="E51" s="31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1709.278926</v>
      </c>
      <c r="AK51" s="28">
        <f t="shared" si="78"/>
        <v>2431.719213</v>
      </c>
      <c r="AL51" s="28">
        <f t="shared" si="78"/>
        <v>1788.806318</v>
      </c>
      <c r="AM51" s="28">
        <f t="shared" si="78"/>
        <v>1805.692118</v>
      </c>
      <c r="AN51" s="28">
        <f t="shared" si="78"/>
        <v>1353.792648</v>
      </c>
      <c r="AO51" s="28">
        <f t="shared" si="78"/>
        <v>2249.842673</v>
      </c>
      <c r="AP51" s="28">
        <f t="shared" si="78"/>
        <v>1621.329493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1847.786181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128.8367942</v>
      </c>
      <c r="BI51" s="28">
        <f t="shared" si="78"/>
        <v>1751.978438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1097.041312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1527.103044</v>
      </c>
    </row>
    <row r="52">
      <c r="A52" s="1"/>
      <c r="B52" s="30"/>
      <c r="C52" s="31"/>
      <c r="D52" s="31"/>
      <c r="E52" s="31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1709.278926</v>
      </c>
      <c r="AK52" s="28">
        <f t="shared" si="79"/>
        <v>2431.719213</v>
      </c>
      <c r="AL52" s="28">
        <f t="shared" si="79"/>
        <v>1788.806318</v>
      </c>
      <c r="AM52" s="28">
        <f t="shared" si="79"/>
        <v>1805.692118</v>
      </c>
      <c r="AN52" s="28">
        <f t="shared" si="79"/>
        <v>1353.792648</v>
      </c>
      <c r="AO52" s="28">
        <f t="shared" si="79"/>
        <v>2249.842673</v>
      </c>
      <c r="AP52" s="28">
        <f t="shared" si="79"/>
        <v>1621.329493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1847.786181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128.8367942</v>
      </c>
      <c r="BI52" s="28">
        <f t="shared" si="79"/>
        <v>1751.978438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1097.041312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1527.103044</v>
      </c>
    </row>
    <row r="53">
      <c r="A53" s="1"/>
      <c r="B53" s="30"/>
      <c r="C53" s="31"/>
      <c r="D53" s="31"/>
      <c r="E53" s="31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1709.278926</v>
      </c>
      <c r="AK53" s="28">
        <f t="shared" si="80"/>
        <v>2431.719213</v>
      </c>
      <c r="AL53" s="28">
        <f t="shared" si="80"/>
        <v>1788.806318</v>
      </c>
      <c r="AM53" s="28">
        <f t="shared" si="80"/>
        <v>1805.692118</v>
      </c>
      <c r="AN53" s="28">
        <f t="shared" si="80"/>
        <v>1353.792648</v>
      </c>
      <c r="AO53" s="28">
        <f t="shared" si="80"/>
        <v>2249.842673</v>
      </c>
      <c r="AP53" s="28">
        <f t="shared" si="80"/>
        <v>1621.329493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1847.786181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128.8367942</v>
      </c>
      <c r="BI53" s="28">
        <f t="shared" si="80"/>
        <v>1751.978438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1097.041312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1527.103044</v>
      </c>
    </row>
    <row r="54">
      <c r="A54" s="1"/>
      <c r="B54" s="30"/>
      <c r="C54" s="31"/>
      <c r="D54" s="31"/>
      <c r="E54" s="31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1709.278926</v>
      </c>
      <c r="AK54" s="28">
        <f t="shared" si="81"/>
        <v>2431.719213</v>
      </c>
      <c r="AL54" s="28">
        <f t="shared" si="81"/>
        <v>1788.806318</v>
      </c>
      <c r="AM54" s="28">
        <f t="shared" si="81"/>
        <v>1805.692118</v>
      </c>
      <c r="AN54" s="28">
        <f t="shared" si="81"/>
        <v>1353.792648</v>
      </c>
      <c r="AO54" s="28">
        <f t="shared" si="81"/>
        <v>2249.842673</v>
      </c>
      <c r="AP54" s="28">
        <f t="shared" si="81"/>
        <v>1621.329493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1847.786181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128.8367942</v>
      </c>
      <c r="BI54" s="28">
        <f t="shared" si="81"/>
        <v>1751.978438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1097.041312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1527.103044</v>
      </c>
    </row>
    <row r="55">
      <c r="A55" s="1"/>
      <c r="B55" s="30"/>
      <c r="C55" s="31"/>
      <c r="D55" s="31"/>
      <c r="E55" s="31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1709.278926</v>
      </c>
      <c r="AK55" s="28">
        <f t="shared" si="82"/>
        <v>2431.719213</v>
      </c>
      <c r="AL55" s="28">
        <f t="shared" si="82"/>
        <v>1788.806318</v>
      </c>
      <c r="AM55" s="28">
        <f t="shared" si="82"/>
        <v>1805.692118</v>
      </c>
      <c r="AN55" s="28">
        <f t="shared" si="82"/>
        <v>1353.792648</v>
      </c>
      <c r="AO55" s="28">
        <f t="shared" si="82"/>
        <v>2249.842673</v>
      </c>
      <c r="AP55" s="28">
        <f t="shared" si="82"/>
        <v>1621.329493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1847.786181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128.8367942</v>
      </c>
      <c r="BI55" s="28">
        <f t="shared" si="82"/>
        <v>1751.978438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1097.041312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1527.103044</v>
      </c>
    </row>
    <row r="56">
      <c r="A56" s="1"/>
      <c r="B56" s="30"/>
      <c r="C56" s="31"/>
      <c r="D56" s="31"/>
      <c r="E56" s="31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1709.278926</v>
      </c>
      <c r="AK56" s="28">
        <f t="shared" si="83"/>
        <v>2431.719213</v>
      </c>
      <c r="AL56" s="28">
        <f t="shared" si="83"/>
        <v>1788.806318</v>
      </c>
      <c r="AM56" s="28">
        <f t="shared" si="83"/>
        <v>1805.692118</v>
      </c>
      <c r="AN56" s="28">
        <f t="shared" si="83"/>
        <v>1353.792648</v>
      </c>
      <c r="AO56" s="28">
        <f t="shared" si="83"/>
        <v>2249.842673</v>
      </c>
      <c r="AP56" s="28">
        <f t="shared" si="83"/>
        <v>1621.329493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1847.786181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128.8367942</v>
      </c>
      <c r="BI56" s="28">
        <f t="shared" si="83"/>
        <v>1751.978438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1097.041312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1527.103044</v>
      </c>
    </row>
    <row r="57">
      <c r="A57" s="1"/>
      <c r="B57" s="30"/>
      <c r="C57" s="31"/>
      <c r="D57" s="31"/>
      <c r="E57" s="31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1709.278926</v>
      </c>
      <c r="AK57" s="28">
        <f t="shared" si="84"/>
        <v>2431.719213</v>
      </c>
      <c r="AL57" s="28">
        <f t="shared" si="84"/>
        <v>1788.806318</v>
      </c>
      <c r="AM57" s="28">
        <f t="shared" si="84"/>
        <v>1805.692118</v>
      </c>
      <c r="AN57" s="28">
        <f t="shared" si="84"/>
        <v>1353.792648</v>
      </c>
      <c r="AO57" s="28">
        <f t="shared" si="84"/>
        <v>2249.842673</v>
      </c>
      <c r="AP57" s="28">
        <f t="shared" si="84"/>
        <v>1621.329493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1847.786181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128.8367942</v>
      </c>
      <c r="BI57" s="28">
        <f t="shared" si="84"/>
        <v>1751.978438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1097.041312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1527.103044</v>
      </c>
    </row>
    <row r="58">
      <c r="A58" s="1"/>
      <c r="B58" s="30"/>
      <c r="C58" s="31"/>
      <c r="D58" s="31"/>
      <c r="E58" s="31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1709.278926</v>
      </c>
      <c r="AK58" s="28">
        <f t="shared" si="85"/>
        <v>2431.719213</v>
      </c>
      <c r="AL58" s="28">
        <f t="shared" si="85"/>
        <v>1788.806318</v>
      </c>
      <c r="AM58" s="28">
        <f t="shared" si="85"/>
        <v>1805.692118</v>
      </c>
      <c r="AN58" s="28">
        <f t="shared" si="85"/>
        <v>1353.792648</v>
      </c>
      <c r="AO58" s="28">
        <f t="shared" si="85"/>
        <v>2249.842673</v>
      </c>
      <c r="AP58" s="28">
        <f t="shared" si="85"/>
        <v>1621.329493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1847.786181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128.8367942</v>
      </c>
      <c r="BI58" s="28">
        <f t="shared" si="85"/>
        <v>1751.978438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1097.041312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1527.103044</v>
      </c>
    </row>
    <row r="59">
      <c r="A59" s="1"/>
      <c r="B59" s="30"/>
      <c r="C59" s="31"/>
      <c r="D59" s="31"/>
      <c r="E59" s="31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1709.278926</v>
      </c>
      <c r="AK59" s="28">
        <f t="shared" si="86"/>
        <v>2431.719213</v>
      </c>
      <c r="AL59" s="28">
        <f t="shared" si="86"/>
        <v>1788.806318</v>
      </c>
      <c r="AM59" s="28">
        <f t="shared" si="86"/>
        <v>1805.692118</v>
      </c>
      <c r="AN59" s="28">
        <f t="shared" si="86"/>
        <v>1353.792648</v>
      </c>
      <c r="AO59" s="28">
        <f t="shared" si="86"/>
        <v>2249.842673</v>
      </c>
      <c r="AP59" s="28">
        <f t="shared" si="86"/>
        <v>1621.329493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1847.786181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128.8367942</v>
      </c>
      <c r="BI59" s="28">
        <f t="shared" si="86"/>
        <v>1751.978438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1097.041312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1527.103044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1709.278926</v>
      </c>
      <c r="AK60" s="28">
        <f t="shared" si="87"/>
        <v>2431.719213</v>
      </c>
      <c r="AL60" s="28">
        <f t="shared" si="87"/>
        <v>1788.806318</v>
      </c>
      <c r="AM60" s="28">
        <f t="shared" si="87"/>
        <v>1805.692118</v>
      </c>
      <c r="AN60" s="28">
        <f t="shared" si="87"/>
        <v>1353.792648</v>
      </c>
      <c r="AO60" s="28">
        <f t="shared" si="87"/>
        <v>2249.842673</v>
      </c>
      <c r="AP60" s="28">
        <f t="shared" si="87"/>
        <v>1621.329493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1847.786181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128.8367942</v>
      </c>
      <c r="BI60" s="28">
        <f t="shared" si="87"/>
        <v>1751.978438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1097.041312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1527.103044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1709.278926</v>
      </c>
      <c r="AK61" s="28">
        <f t="shared" si="88"/>
        <v>2431.719213</v>
      </c>
      <c r="AL61" s="28">
        <f t="shared" si="88"/>
        <v>1788.806318</v>
      </c>
      <c r="AM61" s="28">
        <f t="shared" si="88"/>
        <v>1805.692118</v>
      </c>
      <c r="AN61" s="28">
        <f t="shared" si="88"/>
        <v>1353.792648</v>
      </c>
      <c r="AO61" s="28">
        <f t="shared" si="88"/>
        <v>2249.842673</v>
      </c>
      <c r="AP61" s="28">
        <f t="shared" si="88"/>
        <v>1621.329493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1847.786181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128.8367942</v>
      </c>
      <c r="BI61" s="28">
        <f t="shared" si="88"/>
        <v>1751.978438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1097.041312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1527.103044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1709.278926</v>
      </c>
      <c r="AK62" s="28">
        <f t="shared" si="89"/>
        <v>2431.719213</v>
      </c>
      <c r="AL62" s="28">
        <f t="shared" si="89"/>
        <v>1788.806318</v>
      </c>
      <c r="AM62" s="28">
        <f t="shared" si="89"/>
        <v>1805.692118</v>
      </c>
      <c r="AN62" s="28">
        <f t="shared" si="89"/>
        <v>1353.792648</v>
      </c>
      <c r="AO62" s="28">
        <f t="shared" si="89"/>
        <v>2249.842673</v>
      </c>
      <c r="AP62" s="28">
        <f t="shared" si="89"/>
        <v>1621.329493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1847.786181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128.8367942</v>
      </c>
      <c r="BI62" s="28">
        <f t="shared" si="89"/>
        <v>1751.978438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1097.041312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1527.103044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1709.278926</v>
      </c>
      <c r="AK63" s="28">
        <f t="shared" si="90"/>
        <v>2431.719213</v>
      </c>
      <c r="AL63" s="28">
        <f t="shared" si="90"/>
        <v>1788.806318</v>
      </c>
      <c r="AM63" s="28">
        <f t="shared" si="90"/>
        <v>1805.692118</v>
      </c>
      <c r="AN63" s="28">
        <f t="shared" si="90"/>
        <v>1353.792648</v>
      </c>
      <c r="AO63" s="28">
        <f t="shared" si="90"/>
        <v>2249.842673</v>
      </c>
      <c r="AP63" s="28">
        <f t="shared" si="90"/>
        <v>1621.329493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1847.786181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128.8367942</v>
      </c>
      <c r="BI63" s="28">
        <f t="shared" si="90"/>
        <v>1751.978438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1097.041312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1527.103044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1709.278926</v>
      </c>
      <c r="AK64" s="28">
        <f t="shared" si="91"/>
        <v>2431.719213</v>
      </c>
      <c r="AL64" s="28">
        <f t="shared" si="91"/>
        <v>1788.806318</v>
      </c>
      <c r="AM64" s="28">
        <f t="shared" si="91"/>
        <v>1805.692118</v>
      </c>
      <c r="AN64" s="28">
        <f t="shared" si="91"/>
        <v>1353.792648</v>
      </c>
      <c r="AO64" s="28">
        <f t="shared" si="91"/>
        <v>2249.842673</v>
      </c>
      <c r="AP64" s="28">
        <f t="shared" si="91"/>
        <v>1621.329493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1847.786181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128.8367942</v>
      </c>
      <c r="BI64" s="28">
        <f t="shared" si="91"/>
        <v>1751.978438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1097.041312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1527.103044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1709.278926</v>
      </c>
      <c r="AK65" s="28">
        <f t="shared" si="92"/>
        <v>2431.719213</v>
      </c>
      <c r="AL65" s="28">
        <f t="shared" si="92"/>
        <v>1788.806318</v>
      </c>
      <c r="AM65" s="28">
        <f t="shared" si="92"/>
        <v>1805.692118</v>
      </c>
      <c r="AN65" s="28">
        <f t="shared" si="92"/>
        <v>1353.792648</v>
      </c>
      <c r="AO65" s="28">
        <f t="shared" si="92"/>
        <v>2249.842673</v>
      </c>
      <c r="AP65" s="28">
        <f t="shared" si="92"/>
        <v>1621.329493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1847.786181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128.8367942</v>
      </c>
      <c r="BI65" s="28">
        <f t="shared" si="92"/>
        <v>1751.978438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1097.041312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1527.103044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1709.278926</v>
      </c>
      <c r="AK66" s="28">
        <f t="shared" si="93"/>
        <v>2431.719213</v>
      </c>
      <c r="AL66" s="28">
        <f t="shared" si="93"/>
        <v>1788.806318</v>
      </c>
      <c r="AM66" s="28">
        <f t="shared" si="93"/>
        <v>1805.692118</v>
      </c>
      <c r="AN66" s="28">
        <f t="shared" si="93"/>
        <v>1353.792648</v>
      </c>
      <c r="AO66" s="28">
        <f t="shared" si="93"/>
        <v>2249.842673</v>
      </c>
      <c r="AP66" s="28">
        <f t="shared" si="93"/>
        <v>1621.329493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1847.786181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128.8367942</v>
      </c>
      <c r="BI66" s="28">
        <f t="shared" si="93"/>
        <v>1751.978438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1097.041312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1527.103044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1709.278926</v>
      </c>
      <c r="AK67" s="28">
        <f t="shared" si="94"/>
        <v>2431.719213</v>
      </c>
      <c r="AL67" s="28">
        <f t="shared" si="94"/>
        <v>1788.806318</v>
      </c>
      <c r="AM67" s="28">
        <f t="shared" si="94"/>
        <v>1805.692118</v>
      </c>
      <c r="AN67" s="28">
        <f t="shared" si="94"/>
        <v>1353.792648</v>
      </c>
      <c r="AO67" s="28">
        <f t="shared" si="94"/>
        <v>2249.842673</v>
      </c>
      <c r="AP67" s="28">
        <f t="shared" si="94"/>
        <v>1621.329493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1847.786181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128.8367942</v>
      </c>
      <c r="BI67" s="28">
        <f t="shared" si="94"/>
        <v>1751.978438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1097.041312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1527.103044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1709.278926</v>
      </c>
      <c r="AK68" s="28">
        <f t="shared" si="95"/>
        <v>2431.719213</v>
      </c>
      <c r="AL68" s="28">
        <f t="shared" si="95"/>
        <v>1788.806318</v>
      </c>
      <c r="AM68" s="28">
        <f t="shared" si="95"/>
        <v>1805.692118</v>
      </c>
      <c r="AN68" s="28">
        <f t="shared" si="95"/>
        <v>1353.792648</v>
      </c>
      <c r="AO68" s="28">
        <f t="shared" si="95"/>
        <v>2249.842673</v>
      </c>
      <c r="AP68" s="28">
        <f t="shared" si="95"/>
        <v>1621.329493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1847.786181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128.8367942</v>
      </c>
      <c r="BI68" s="28">
        <f t="shared" si="95"/>
        <v>1751.978438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1097.041312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1527.103044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1709.278926</v>
      </c>
      <c r="AK69" s="28">
        <f t="shared" si="96"/>
        <v>2431.719213</v>
      </c>
      <c r="AL69" s="28">
        <f t="shared" si="96"/>
        <v>1788.806318</v>
      </c>
      <c r="AM69" s="28">
        <f t="shared" si="96"/>
        <v>1805.692118</v>
      </c>
      <c r="AN69" s="28">
        <f t="shared" si="96"/>
        <v>1353.792648</v>
      </c>
      <c r="AO69" s="28">
        <f t="shared" si="96"/>
        <v>2249.842673</v>
      </c>
      <c r="AP69" s="28">
        <f t="shared" si="96"/>
        <v>1621.329493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1847.786181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128.8367942</v>
      </c>
      <c r="BI69" s="28">
        <f t="shared" si="96"/>
        <v>1751.978438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1097.041312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1527.103044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1709.278926</v>
      </c>
      <c r="AK70" s="28">
        <f t="shared" si="97"/>
        <v>2431.719213</v>
      </c>
      <c r="AL70" s="28">
        <f t="shared" si="97"/>
        <v>1788.806318</v>
      </c>
      <c r="AM70" s="28">
        <f t="shared" si="97"/>
        <v>1805.692118</v>
      </c>
      <c r="AN70" s="28">
        <f t="shared" si="97"/>
        <v>1353.792648</v>
      </c>
      <c r="AO70" s="28">
        <f t="shared" si="97"/>
        <v>2249.842673</v>
      </c>
      <c r="AP70" s="28">
        <f t="shared" si="97"/>
        <v>1621.329493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1847.786181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128.8367942</v>
      </c>
      <c r="BI70" s="28">
        <f t="shared" si="97"/>
        <v>1751.978438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1097.041312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1527.103044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1709.278926</v>
      </c>
      <c r="AK71" s="28">
        <f t="shared" si="98"/>
        <v>2431.719213</v>
      </c>
      <c r="AL71" s="28">
        <f t="shared" si="98"/>
        <v>1788.806318</v>
      </c>
      <c r="AM71" s="28">
        <f t="shared" si="98"/>
        <v>1805.692118</v>
      </c>
      <c r="AN71" s="28">
        <f t="shared" si="98"/>
        <v>1353.792648</v>
      </c>
      <c r="AO71" s="28">
        <f t="shared" si="98"/>
        <v>2249.842673</v>
      </c>
      <c r="AP71" s="28">
        <f t="shared" si="98"/>
        <v>1621.329493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1847.786181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128.8367942</v>
      </c>
      <c r="BI71" s="28">
        <f t="shared" si="98"/>
        <v>1751.978438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1097.041312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1527.103044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1709.278926</v>
      </c>
      <c r="AK72" s="28">
        <f t="shared" si="99"/>
        <v>2431.719213</v>
      </c>
      <c r="AL72" s="28">
        <f t="shared" si="99"/>
        <v>1788.806318</v>
      </c>
      <c r="AM72" s="28">
        <f t="shared" si="99"/>
        <v>1805.692118</v>
      </c>
      <c r="AN72" s="28">
        <f t="shared" si="99"/>
        <v>1353.792648</v>
      </c>
      <c r="AO72" s="28">
        <f t="shared" si="99"/>
        <v>2249.842673</v>
      </c>
      <c r="AP72" s="28">
        <f t="shared" si="99"/>
        <v>1621.329493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1847.786181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128.8367942</v>
      </c>
      <c r="BI72" s="28">
        <f t="shared" si="99"/>
        <v>1751.978438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1097.041312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1527.103044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1709.278926</v>
      </c>
      <c r="AK73" s="28">
        <f t="shared" si="100"/>
        <v>2431.719213</v>
      </c>
      <c r="AL73" s="28">
        <f t="shared" si="100"/>
        <v>1788.806318</v>
      </c>
      <c r="AM73" s="28">
        <f t="shared" si="100"/>
        <v>1805.692118</v>
      </c>
      <c r="AN73" s="28">
        <f t="shared" si="100"/>
        <v>1353.792648</v>
      </c>
      <c r="AO73" s="28">
        <f t="shared" si="100"/>
        <v>2249.842673</v>
      </c>
      <c r="AP73" s="28">
        <f t="shared" si="100"/>
        <v>1621.329493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1847.786181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128.8367942</v>
      </c>
      <c r="BI73" s="28">
        <f t="shared" si="100"/>
        <v>1751.978438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1097.041312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1527.103044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1709.278926</v>
      </c>
      <c r="AK74" s="28">
        <f t="shared" si="101"/>
        <v>2431.719213</v>
      </c>
      <c r="AL74" s="28">
        <f t="shared" si="101"/>
        <v>1788.806318</v>
      </c>
      <c r="AM74" s="28">
        <f t="shared" si="101"/>
        <v>1805.692118</v>
      </c>
      <c r="AN74" s="28">
        <f t="shared" si="101"/>
        <v>1353.792648</v>
      </c>
      <c r="AO74" s="28">
        <f t="shared" si="101"/>
        <v>2249.842673</v>
      </c>
      <c r="AP74" s="28">
        <f t="shared" si="101"/>
        <v>1621.329493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1847.786181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128.8367942</v>
      </c>
      <c r="BI74" s="28">
        <f t="shared" si="101"/>
        <v>1751.978438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1097.041312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1527.103044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1709.278926</v>
      </c>
      <c r="AK75" s="28">
        <f t="shared" si="102"/>
        <v>2431.719213</v>
      </c>
      <c r="AL75" s="28">
        <f t="shared" si="102"/>
        <v>1788.806318</v>
      </c>
      <c r="AM75" s="28">
        <f t="shared" si="102"/>
        <v>1805.692118</v>
      </c>
      <c r="AN75" s="28">
        <f t="shared" si="102"/>
        <v>1353.792648</v>
      </c>
      <c r="AO75" s="28">
        <f t="shared" si="102"/>
        <v>2249.842673</v>
      </c>
      <c r="AP75" s="28">
        <f t="shared" si="102"/>
        <v>1621.329493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1847.786181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128.8367942</v>
      </c>
      <c r="BI75" s="28">
        <f t="shared" si="102"/>
        <v>1751.978438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1097.041312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1527.103044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1709.278926</v>
      </c>
      <c r="AK76" s="28">
        <f t="shared" si="103"/>
        <v>2431.719213</v>
      </c>
      <c r="AL76" s="28">
        <f t="shared" si="103"/>
        <v>1788.806318</v>
      </c>
      <c r="AM76" s="28">
        <f t="shared" si="103"/>
        <v>1805.692118</v>
      </c>
      <c r="AN76" s="28">
        <f t="shared" si="103"/>
        <v>1353.792648</v>
      </c>
      <c r="AO76" s="28">
        <f t="shared" si="103"/>
        <v>2249.842673</v>
      </c>
      <c r="AP76" s="28">
        <f t="shared" si="103"/>
        <v>1621.329493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1847.786181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128.8367942</v>
      </c>
      <c r="BI76" s="28">
        <f t="shared" si="103"/>
        <v>1751.978438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1097.041312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1527.103044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1709.278926</v>
      </c>
      <c r="AK77" s="28">
        <f t="shared" si="104"/>
        <v>2431.719213</v>
      </c>
      <c r="AL77" s="28">
        <f t="shared" si="104"/>
        <v>1788.806318</v>
      </c>
      <c r="AM77" s="28">
        <f t="shared" si="104"/>
        <v>1805.692118</v>
      </c>
      <c r="AN77" s="28">
        <f t="shared" si="104"/>
        <v>1353.792648</v>
      </c>
      <c r="AO77" s="28">
        <f t="shared" si="104"/>
        <v>2249.842673</v>
      </c>
      <c r="AP77" s="28">
        <f t="shared" si="104"/>
        <v>1621.329493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1847.786181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128.8367942</v>
      </c>
      <c r="BI77" s="28">
        <f t="shared" si="104"/>
        <v>1751.978438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1097.041312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1527.103044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1709.278926</v>
      </c>
      <c r="AK78" s="28">
        <f t="shared" si="105"/>
        <v>2431.719213</v>
      </c>
      <c r="AL78" s="28">
        <f t="shared" si="105"/>
        <v>1788.806318</v>
      </c>
      <c r="AM78" s="28">
        <f t="shared" si="105"/>
        <v>1805.692118</v>
      </c>
      <c r="AN78" s="28">
        <f t="shared" si="105"/>
        <v>1353.792648</v>
      </c>
      <c r="AO78" s="28">
        <f t="shared" si="105"/>
        <v>2249.842673</v>
      </c>
      <c r="AP78" s="28">
        <f t="shared" si="105"/>
        <v>1621.329493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1847.786181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128.8367942</v>
      </c>
      <c r="BI78" s="28">
        <f t="shared" si="105"/>
        <v>1751.978438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1097.041312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1527.103044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1709.278926</v>
      </c>
      <c r="AK79" s="28">
        <f t="shared" si="106"/>
        <v>2431.719213</v>
      </c>
      <c r="AL79" s="28">
        <f t="shared" si="106"/>
        <v>1788.806318</v>
      </c>
      <c r="AM79" s="28">
        <f t="shared" si="106"/>
        <v>1805.692118</v>
      </c>
      <c r="AN79" s="28">
        <f t="shared" si="106"/>
        <v>1353.792648</v>
      </c>
      <c r="AO79" s="28">
        <f t="shared" si="106"/>
        <v>2249.842673</v>
      </c>
      <c r="AP79" s="28">
        <f t="shared" si="106"/>
        <v>1621.329493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1847.786181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128.8367942</v>
      </c>
      <c r="BI79" s="28">
        <f t="shared" si="106"/>
        <v>1751.978438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1097.041312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1527.103044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1709.278926</v>
      </c>
      <c r="AK80" s="28">
        <f t="shared" si="107"/>
        <v>2431.719213</v>
      </c>
      <c r="AL80" s="28">
        <f t="shared" si="107"/>
        <v>1788.806318</v>
      </c>
      <c r="AM80" s="28">
        <f t="shared" si="107"/>
        <v>1805.692118</v>
      </c>
      <c r="AN80" s="28">
        <f t="shared" si="107"/>
        <v>1353.792648</v>
      </c>
      <c r="AO80" s="28">
        <f t="shared" si="107"/>
        <v>2249.842673</v>
      </c>
      <c r="AP80" s="28">
        <f t="shared" si="107"/>
        <v>1621.329493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1847.786181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128.8367942</v>
      </c>
      <c r="BI80" s="28">
        <f t="shared" si="107"/>
        <v>1751.978438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1097.041312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1527.103044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1709.278926</v>
      </c>
      <c r="AK81" s="28">
        <f t="shared" si="108"/>
        <v>2431.719213</v>
      </c>
      <c r="AL81" s="28">
        <f t="shared" si="108"/>
        <v>1788.806318</v>
      </c>
      <c r="AM81" s="28">
        <f t="shared" si="108"/>
        <v>1805.692118</v>
      </c>
      <c r="AN81" s="28">
        <f t="shared" si="108"/>
        <v>1353.792648</v>
      </c>
      <c r="AO81" s="28">
        <f t="shared" si="108"/>
        <v>2249.842673</v>
      </c>
      <c r="AP81" s="28">
        <f t="shared" si="108"/>
        <v>1621.329493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1847.786181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128.8367942</v>
      </c>
      <c r="BI81" s="28">
        <f t="shared" si="108"/>
        <v>1751.978438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1097.041312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1527.103044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1709.278926</v>
      </c>
      <c r="AK82" s="28">
        <f t="shared" si="109"/>
        <v>2431.719213</v>
      </c>
      <c r="AL82" s="28">
        <f t="shared" si="109"/>
        <v>1788.806318</v>
      </c>
      <c r="AM82" s="28">
        <f t="shared" si="109"/>
        <v>1805.692118</v>
      </c>
      <c r="AN82" s="28">
        <f t="shared" si="109"/>
        <v>1353.792648</v>
      </c>
      <c r="AO82" s="28">
        <f t="shared" si="109"/>
        <v>2249.842673</v>
      </c>
      <c r="AP82" s="28">
        <f t="shared" si="109"/>
        <v>1621.329493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1847.786181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128.8367942</v>
      </c>
      <c r="BI82" s="28">
        <f t="shared" si="109"/>
        <v>1751.978438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1097.041312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1527.103044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1709.278926</v>
      </c>
      <c r="AK83" s="28">
        <f t="shared" si="110"/>
        <v>2431.719213</v>
      </c>
      <c r="AL83" s="28">
        <f t="shared" si="110"/>
        <v>1788.806318</v>
      </c>
      <c r="AM83" s="28">
        <f t="shared" si="110"/>
        <v>1805.692118</v>
      </c>
      <c r="AN83" s="28">
        <f t="shared" si="110"/>
        <v>1353.792648</v>
      </c>
      <c r="AO83" s="28">
        <f t="shared" si="110"/>
        <v>2249.842673</v>
      </c>
      <c r="AP83" s="28">
        <f t="shared" si="110"/>
        <v>1621.329493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1847.786181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128.8367942</v>
      </c>
      <c r="BI83" s="28">
        <f t="shared" si="110"/>
        <v>1751.978438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1097.041312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1527.103044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1709.278926</v>
      </c>
      <c r="AK84" s="28">
        <f t="shared" si="111"/>
        <v>2431.719213</v>
      </c>
      <c r="AL84" s="28">
        <f t="shared" si="111"/>
        <v>1788.806318</v>
      </c>
      <c r="AM84" s="28">
        <f t="shared" si="111"/>
        <v>1805.692118</v>
      </c>
      <c r="AN84" s="28">
        <f t="shared" si="111"/>
        <v>1353.792648</v>
      </c>
      <c r="AO84" s="28">
        <f t="shared" si="111"/>
        <v>2249.842673</v>
      </c>
      <c r="AP84" s="28">
        <f t="shared" si="111"/>
        <v>1621.329493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1847.786181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128.8367942</v>
      </c>
      <c r="BI84" s="28">
        <f t="shared" si="111"/>
        <v>1751.978438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1097.041312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1527.103044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1709.278926</v>
      </c>
      <c r="AK85" s="28">
        <f t="shared" si="112"/>
        <v>2431.719213</v>
      </c>
      <c r="AL85" s="28">
        <f t="shared" si="112"/>
        <v>1788.806318</v>
      </c>
      <c r="AM85" s="28">
        <f t="shared" si="112"/>
        <v>1805.692118</v>
      </c>
      <c r="AN85" s="28">
        <f t="shared" si="112"/>
        <v>1353.792648</v>
      </c>
      <c r="AO85" s="28">
        <f t="shared" si="112"/>
        <v>2249.842673</v>
      </c>
      <c r="AP85" s="28">
        <f t="shared" si="112"/>
        <v>1621.329493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1847.786181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128.8367942</v>
      </c>
      <c r="BI85" s="28">
        <f t="shared" si="112"/>
        <v>1751.978438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1097.041312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1527.103044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1709.278926</v>
      </c>
      <c r="AK86" s="28">
        <f t="shared" si="113"/>
        <v>2431.719213</v>
      </c>
      <c r="AL86" s="28">
        <f t="shared" si="113"/>
        <v>1788.806318</v>
      </c>
      <c r="AM86" s="28">
        <f t="shared" si="113"/>
        <v>1805.692118</v>
      </c>
      <c r="AN86" s="28">
        <f t="shared" si="113"/>
        <v>1353.792648</v>
      </c>
      <c r="AO86" s="28">
        <f t="shared" si="113"/>
        <v>2249.842673</v>
      </c>
      <c r="AP86" s="28">
        <f t="shared" si="113"/>
        <v>1621.329493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1847.786181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128.8367942</v>
      </c>
      <c r="BI86" s="28">
        <f t="shared" si="113"/>
        <v>1751.978438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1097.041312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1527.103044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1709.278926</v>
      </c>
      <c r="AK87" s="28">
        <f t="shared" si="114"/>
        <v>2431.719213</v>
      </c>
      <c r="AL87" s="28">
        <f t="shared" si="114"/>
        <v>1788.806318</v>
      </c>
      <c r="AM87" s="28">
        <f t="shared" si="114"/>
        <v>1805.692118</v>
      </c>
      <c r="AN87" s="28">
        <f t="shared" si="114"/>
        <v>1353.792648</v>
      </c>
      <c r="AO87" s="28">
        <f t="shared" si="114"/>
        <v>2249.842673</v>
      </c>
      <c r="AP87" s="28">
        <f t="shared" si="114"/>
        <v>1621.329493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1847.786181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128.8367942</v>
      </c>
      <c r="BI87" s="28">
        <f t="shared" si="114"/>
        <v>1751.978438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1097.041312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1527.103044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1709.278926</v>
      </c>
      <c r="AK88" s="28">
        <f t="shared" si="115"/>
        <v>2431.719213</v>
      </c>
      <c r="AL88" s="28">
        <f t="shared" si="115"/>
        <v>1788.806318</v>
      </c>
      <c r="AM88" s="28">
        <f t="shared" si="115"/>
        <v>1805.692118</v>
      </c>
      <c r="AN88" s="28">
        <f t="shared" si="115"/>
        <v>1353.792648</v>
      </c>
      <c r="AO88" s="28">
        <f t="shared" si="115"/>
        <v>2249.842673</v>
      </c>
      <c r="AP88" s="28">
        <f t="shared" si="115"/>
        <v>1621.329493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1847.786181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128.8367942</v>
      </c>
      <c r="BI88" s="28">
        <f t="shared" si="115"/>
        <v>1751.978438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1097.041312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1527.103044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1709.278926</v>
      </c>
      <c r="AK89" s="28">
        <f t="shared" si="116"/>
        <v>2431.719213</v>
      </c>
      <c r="AL89" s="28">
        <f t="shared" si="116"/>
        <v>1788.806318</v>
      </c>
      <c r="AM89" s="28">
        <f t="shared" si="116"/>
        <v>1805.692118</v>
      </c>
      <c r="AN89" s="28">
        <f t="shared" si="116"/>
        <v>1353.792648</v>
      </c>
      <c r="AO89" s="28">
        <f t="shared" si="116"/>
        <v>2249.842673</v>
      </c>
      <c r="AP89" s="28">
        <f t="shared" si="116"/>
        <v>1621.329493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1847.786181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128.8367942</v>
      </c>
      <c r="BI89" s="28">
        <f t="shared" si="116"/>
        <v>1751.978438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1097.041312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1527.103044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1709.278926</v>
      </c>
      <c r="AK90" s="28">
        <f t="shared" si="117"/>
        <v>2431.719213</v>
      </c>
      <c r="AL90" s="28">
        <f t="shared" si="117"/>
        <v>1788.806318</v>
      </c>
      <c r="AM90" s="28">
        <f t="shared" si="117"/>
        <v>1805.692118</v>
      </c>
      <c r="AN90" s="28">
        <f t="shared" si="117"/>
        <v>1353.792648</v>
      </c>
      <c r="AO90" s="28">
        <f t="shared" si="117"/>
        <v>2249.842673</v>
      </c>
      <c r="AP90" s="28">
        <f t="shared" si="117"/>
        <v>1621.329493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1847.786181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128.8367942</v>
      </c>
      <c r="BI90" s="28">
        <f t="shared" si="117"/>
        <v>1751.978438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1097.041312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1527.103044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1709.278926</v>
      </c>
      <c r="AK91" s="28">
        <f t="shared" si="118"/>
        <v>2431.719213</v>
      </c>
      <c r="AL91" s="28">
        <f t="shared" si="118"/>
        <v>1788.806318</v>
      </c>
      <c r="AM91" s="28">
        <f t="shared" si="118"/>
        <v>1805.692118</v>
      </c>
      <c r="AN91" s="28">
        <f t="shared" si="118"/>
        <v>1353.792648</v>
      </c>
      <c r="AO91" s="28">
        <f t="shared" si="118"/>
        <v>2249.842673</v>
      </c>
      <c r="AP91" s="28">
        <f t="shared" si="118"/>
        <v>1621.329493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1847.786181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128.8367942</v>
      </c>
      <c r="BI91" s="28">
        <f t="shared" si="118"/>
        <v>1751.978438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1097.041312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1527.103044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1709.278926</v>
      </c>
      <c r="AK92" s="28">
        <f t="shared" si="119"/>
        <v>2431.719213</v>
      </c>
      <c r="AL92" s="28">
        <f t="shared" si="119"/>
        <v>1788.806318</v>
      </c>
      <c r="AM92" s="28">
        <f t="shared" si="119"/>
        <v>1805.692118</v>
      </c>
      <c r="AN92" s="28">
        <f t="shared" si="119"/>
        <v>1353.792648</v>
      </c>
      <c r="AO92" s="28">
        <f t="shared" si="119"/>
        <v>2249.842673</v>
      </c>
      <c r="AP92" s="28">
        <f t="shared" si="119"/>
        <v>1621.329493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1847.786181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128.8367942</v>
      </c>
      <c r="BI92" s="28">
        <f t="shared" si="119"/>
        <v>1751.978438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1097.041312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1527.103044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1709.278926</v>
      </c>
      <c r="AK93" s="28">
        <f t="shared" si="120"/>
        <v>2431.719213</v>
      </c>
      <c r="AL93" s="28">
        <f t="shared" si="120"/>
        <v>1788.806318</v>
      </c>
      <c r="AM93" s="28">
        <f t="shared" si="120"/>
        <v>1805.692118</v>
      </c>
      <c r="AN93" s="28">
        <f t="shared" si="120"/>
        <v>1353.792648</v>
      </c>
      <c r="AO93" s="28">
        <f t="shared" si="120"/>
        <v>2249.842673</v>
      </c>
      <c r="AP93" s="28">
        <f t="shared" si="120"/>
        <v>1621.329493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1847.786181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128.8367942</v>
      </c>
      <c r="BI93" s="28">
        <f t="shared" si="120"/>
        <v>1751.978438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1097.041312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1527.103044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1709.278926</v>
      </c>
      <c r="AK94" s="28">
        <f t="shared" si="121"/>
        <v>2431.719213</v>
      </c>
      <c r="AL94" s="28">
        <f t="shared" si="121"/>
        <v>1788.806318</v>
      </c>
      <c r="AM94" s="28">
        <f t="shared" si="121"/>
        <v>1805.692118</v>
      </c>
      <c r="AN94" s="28">
        <f t="shared" si="121"/>
        <v>1353.792648</v>
      </c>
      <c r="AO94" s="28">
        <f t="shared" si="121"/>
        <v>2249.842673</v>
      </c>
      <c r="AP94" s="28">
        <f t="shared" si="121"/>
        <v>1621.329493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1847.786181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128.8367942</v>
      </c>
      <c r="BI94" s="28">
        <f t="shared" si="121"/>
        <v>1751.978438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1097.041312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1527.103044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1709.278926</v>
      </c>
      <c r="AK95" s="28">
        <f t="shared" si="122"/>
        <v>2431.719213</v>
      </c>
      <c r="AL95" s="28">
        <f t="shared" si="122"/>
        <v>1788.806318</v>
      </c>
      <c r="AM95" s="28">
        <f t="shared" si="122"/>
        <v>1805.692118</v>
      </c>
      <c r="AN95" s="28">
        <f t="shared" si="122"/>
        <v>1353.792648</v>
      </c>
      <c r="AO95" s="28">
        <f t="shared" si="122"/>
        <v>2249.842673</v>
      </c>
      <c r="AP95" s="28">
        <f t="shared" si="122"/>
        <v>1621.329493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1847.786181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128.8367942</v>
      </c>
      <c r="BI95" s="28">
        <f t="shared" si="122"/>
        <v>1751.978438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1097.041312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1527.103044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1709.278926</v>
      </c>
      <c r="AK96" s="28">
        <f t="shared" si="123"/>
        <v>2431.719213</v>
      </c>
      <c r="AL96" s="28">
        <f t="shared" si="123"/>
        <v>1788.806318</v>
      </c>
      <c r="AM96" s="28">
        <f t="shared" si="123"/>
        <v>1805.692118</v>
      </c>
      <c r="AN96" s="28">
        <f t="shared" si="123"/>
        <v>1353.792648</v>
      </c>
      <c r="AO96" s="28">
        <f t="shared" si="123"/>
        <v>2249.842673</v>
      </c>
      <c r="AP96" s="28">
        <f t="shared" si="123"/>
        <v>1621.329493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1847.786181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128.8367942</v>
      </c>
      <c r="BI96" s="28">
        <f t="shared" si="123"/>
        <v>1751.978438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1097.041312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1527.103044</v>
      </c>
    </row>
    <row r="97">
      <c r="A97" s="1"/>
      <c r="B97" s="30"/>
      <c r="C97" s="31"/>
      <c r="D97" s="31"/>
      <c r="E97" s="31"/>
      <c r="F97" s="43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1709.278926</v>
      </c>
      <c r="AK97" s="28">
        <f t="shared" si="124"/>
        <v>2431.719213</v>
      </c>
      <c r="AL97" s="28">
        <f t="shared" si="124"/>
        <v>1788.806318</v>
      </c>
      <c r="AM97" s="28">
        <f t="shared" si="124"/>
        <v>1805.692118</v>
      </c>
      <c r="AN97" s="28">
        <f t="shared" si="124"/>
        <v>1353.792648</v>
      </c>
      <c r="AO97" s="28">
        <f t="shared" si="124"/>
        <v>2249.842673</v>
      </c>
      <c r="AP97" s="28">
        <f t="shared" si="124"/>
        <v>1621.329493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1847.786181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128.8367942</v>
      </c>
      <c r="BI97" s="28">
        <f t="shared" si="124"/>
        <v>1751.978438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1097.041312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1527.103044</v>
      </c>
    </row>
    <row r="98">
      <c r="A98" s="1"/>
      <c r="B98" s="30"/>
      <c r="C98" s="31"/>
      <c r="D98" s="31"/>
      <c r="E98" s="31"/>
      <c r="F98" s="43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1709.278926</v>
      </c>
      <c r="AK98" s="28">
        <f t="shared" si="125"/>
        <v>2431.719213</v>
      </c>
      <c r="AL98" s="28">
        <f t="shared" si="125"/>
        <v>1788.806318</v>
      </c>
      <c r="AM98" s="28">
        <f t="shared" si="125"/>
        <v>1805.692118</v>
      </c>
      <c r="AN98" s="28">
        <f t="shared" si="125"/>
        <v>1353.792648</v>
      </c>
      <c r="AO98" s="28">
        <f t="shared" si="125"/>
        <v>2249.842673</v>
      </c>
      <c r="AP98" s="28">
        <f t="shared" si="125"/>
        <v>1621.329493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1847.786181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128.8367942</v>
      </c>
      <c r="BI98" s="28">
        <f t="shared" si="125"/>
        <v>1751.978438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1097.041312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1527.103044</v>
      </c>
    </row>
    <row r="99">
      <c r="A99" s="1"/>
      <c r="B99" s="30"/>
      <c r="C99" s="31"/>
      <c r="D99" s="31"/>
      <c r="E99" s="31"/>
      <c r="F99" s="43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1709.278926</v>
      </c>
      <c r="AK99" s="28">
        <f t="shared" si="126"/>
        <v>2431.719213</v>
      </c>
      <c r="AL99" s="28">
        <f t="shared" si="126"/>
        <v>1788.806318</v>
      </c>
      <c r="AM99" s="28">
        <f t="shared" si="126"/>
        <v>1805.692118</v>
      </c>
      <c r="AN99" s="28">
        <f t="shared" si="126"/>
        <v>1353.792648</v>
      </c>
      <c r="AO99" s="28">
        <f t="shared" si="126"/>
        <v>2249.842673</v>
      </c>
      <c r="AP99" s="28">
        <f t="shared" si="126"/>
        <v>1621.329493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1847.786181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128.8367942</v>
      </c>
      <c r="BI99" s="28">
        <f t="shared" si="126"/>
        <v>1751.978438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1097.041312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1527.103044</v>
      </c>
    </row>
    <row r="100">
      <c r="A100" s="1"/>
      <c r="B100" s="30"/>
      <c r="C100" s="31"/>
      <c r="D100" s="31"/>
      <c r="E100" s="31"/>
      <c r="F100" s="43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1709.278926</v>
      </c>
      <c r="AK100" s="28">
        <f t="shared" si="127"/>
        <v>2431.719213</v>
      </c>
      <c r="AL100" s="28">
        <f t="shared" si="127"/>
        <v>1788.806318</v>
      </c>
      <c r="AM100" s="28">
        <f t="shared" si="127"/>
        <v>1805.692118</v>
      </c>
      <c r="AN100" s="28">
        <f t="shared" si="127"/>
        <v>1353.792648</v>
      </c>
      <c r="AO100" s="28">
        <f t="shared" si="127"/>
        <v>2249.842673</v>
      </c>
      <c r="AP100" s="28">
        <f t="shared" si="127"/>
        <v>1621.329493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1847.786181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128.8367942</v>
      </c>
      <c r="BI100" s="28">
        <f t="shared" si="127"/>
        <v>1751.978438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1097.041312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1527.103044</v>
      </c>
    </row>
    <row r="101">
      <c r="A101" s="1"/>
      <c r="B101" s="30"/>
      <c r="C101" s="31"/>
      <c r="D101" s="31"/>
      <c r="E101" s="31"/>
      <c r="F101" s="43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1709.278926</v>
      </c>
      <c r="AK101" s="28">
        <f t="shared" si="128"/>
        <v>2431.719213</v>
      </c>
      <c r="AL101" s="28">
        <f t="shared" si="128"/>
        <v>1788.806318</v>
      </c>
      <c r="AM101" s="28">
        <f t="shared" si="128"/>
        <v>1805.692118</v>
      </c>
      <c r="AN101" s="28">
        <f t="shared" si="128"/>
        <v>1353.792648</v>
      </c>
      <c r="AO101" s="28">
        <f t="shared" si="128"/>
        <v>2249.842673</v>
      </c>
      <c r="AP101" s="28">
        <f t="shared" si="128"/>
        <v>1621.329493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1847.786181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128.8367942</v>
      </c>
      <c r="BI101" s="28">
        <f t="shared" si="128"/>
        <v>1751.978438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1097.041312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1527.103044</v>
      </c>
    </row>
    <row r="102">
      <c r="A102" s="1"/>
      <c r="B102" s="30"/>
      <c r="C102" s="31"/>
      <c r="D102" s="31"/>
      <c r="E102" s="31"/>
      <c r="F102" s="43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1709.278926</v>
      </c>
      <c r="AK102" s="28">
        <f t="shared" si="129"/>
        <v>2431.719213</v>
      </c>
      <c r="AL102" s="28">
        <f t="shared" si="129"/>
        <v>1788.806318</v>
      </c>
      <c r="AM102" s="28">
        <f t="shared" si="129"/>
        <v>1805.692118</v>
      </c>
      <c r="AN102" s="28">
        <f t="shared" si="129"/>
        <v>1353.792648</v>
      </c>
      <c r="AO102" s="28">
        <f t="shared" si="129"/>
        <v>2249.842673</v>
      </c>
      <c r="AP102" s="28">
        <f t="shared" si="129"/>
        <v>1621.329493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1847.786181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128.8367942</v>
      </c>
      <c r="BI102" s="28">
        <f t="shared" si="129"/>
        <v>1751.978438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1097.041312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1527.103044</v>
      </c>
    </row>
    <row r="103">
      <c r="A103" s="1"/>
      <c r="B103" s="30"/>
      <c r="C103" s="31"/>
      <c r="D103" s="31"/>
      <c r="E103" s="31"/>
      <c r="F103" s="43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1709.278926</v>
      </c>
      <c r="AK103" s="28">
        <f t="shared" si="130"/>
        <v>2431.719213</v>
      </c>
      <c r="AL103" s="28">
        <f t="shared" si="130"/>
        <v>1788.806318</v>
      </c>
      <c r="AM103" s="28">
        <f t="shared" si="130"/>
        <v>1805.692118</v>
      </c>
      <c r="AN103" s="28">
        <f t="shared" si="130"/>
        <v>1353.792648</v>
      </c>
      <c r="AO103" s="28">
        <f t="shared" si="130"/>
        <v>2249.842673</v>
      </c>
      <c r="AP103" s="28">
        <f t="shared" si="130"/>
        <v>1621.329493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1847.786181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128.8367942</v>
      </c>
      <c r="BI103" s="28">
        <f t="shared" si="130"/>
        <v>1751.978438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1097.041312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1527.103044</v>
      </c>
    </row>
    <row r="104">
      <c r="A104" s="1"/>
      <c r="B104" s="30"/>
      <c r="C104" s="31"/>
      <c r="D104" s="31"/>
      <c r="E104" s="31"/>
      <c r="F104" s="43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1709.278926</v>
      </c>
      <c r="AK104" s="28">
        <f t="shared" si="131"/>
        <v>2431.719213</v>
      </c>
      <c r="AL104" s="28">
        <f t="shared" si="131"/>
        <v>1788.806318</v>
      </c>
      <c r="AM104" s="28">
        <f t="shared" si="131"/>
        <v>1805.692118</v>
      </c>
      <c r="AN104" s="28">
        <f t="shared" si="131"/>
        <v>1353.792648</v>
      </c>
      <c r="AO104" s="28">
        <f t="shared" si="131"/>
        <v>2249.842673</v>
      </c>
      <c r="AP104" s="28">
        <f t="shared" si="131"/>
        <v>1621.329493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1847.786181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128.8367942</v>
      </c>
      <c r="BI104" s="28">
        <f t="shared" si="131"/>
        <v>1751.978438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1097.041312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1527.103044</v>
      </c>
    </row>
    <row r="105">
      <c r="A105" s="1"/>
      <c r="B105" s="30"/>
      <c r="C105" s="31"/>
      <c r="D105" s="31"/>
      <c r="E105" s="31"/>
      <c r="F105" s="43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1709.278926</v>
      </c>
      <c r="AK105" s="28">
        <f t="shared" si="132"/>
        <v>2431.719213</v>
      </c>
      <c r="AL105" s="28">
        <f t="shared" si="132"/>
        <v>1788.806318</v>
      </c>
      <c r="AM105" s="28">
        <f t="shared" si="132"/>
        <v>1805.692118</v>
      </c>
      <c r="AN105" s="28">
        <f t="shared" si="132"/>
        <v>1353.792648</v>
      </c>
      <c r="AO105" s="28">
        <f t="shared" si="132"/>
        <v>2249.842673</v>
      </c>
      <c r="AP105" s="28">
        <f t="shared" si="132"/>
        <v>1621.329493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1847.786181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128.8367942</v>
      </c>
      <c r="BI105" s="28">
        <f t="shared" si="132"/>
        <v>1751.978438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1097.041312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1527.103044</v>
      </c>
    </row>
    <row r="106">
      <c r="A106" s="1"/>
      <c r="B106" s="30"/>
      <c r="C106" s="31"/>
      <c r="D106" s="31"/>
      <c r="E106" s="31"/>
      <c r="F106" s="43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1709.278926</v>
      </c>
      <c r="AK106" s="28">
        <f t="shared" si="133"/>
        <v>2431.719213</v>
      </c>
      <c r="AL106" s="28">
        <f t="shared" si="133"/>
        <v>1788.806318</v>
      </c>
      <c r="AM106" s="28">
        <f t="shared" si="133"/>
        <v>1805.692118</v>
      </c>
      <c r="AN106" s="28">
        <f t="shared" si="133"/>
        <v>1353.792648</v>
      </c>
      <c r="AO106" s="28">
        <f t="shared" si="133"/>
        <v>2249.842673</v>
      </c>
      <c r="AP106" s="28">
        <f t="shared" si="133"/>
        <v>1621.329493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1847.786181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128.8367942</v>
      </c>
      <c r="BI106" s="28">
        <f t="shared" si="133"/>
        <v>1751.978438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1097.041312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1527.103044</v>
      </c>
    </row>
    <row r="107">
      <c r="A107" s="1"/>
      <c r="B107" s="30"/>
      <c r="C107" s="31"/>
      <c r="D107" s="31"/>
      <c r="E107" s="31"/>
      <c r="F107" s="43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1709.278926</v>
      </c>
      <c r="AK107" s="28">
        <f t="shared" si="134"/>
        <v>2431.719213</v>
      </c>
      <c r="AL107" s="28">
        <f t="shared" si="134"/>
        <v>1788.806318</v>
      </c>
      <c r="AM107" s="28">
        <f t="shared" si="134"/>
        <v>1805.692118</v>
      </c>
      <c r="AN107" s="28">
        <f t="shared" si="134"/>
        <v>1353.792648</v>
      </c>
      <c r="AO107" s="28">
        <f t="shared" si="134"/>
        <v>2249.842673</v>
      </c>
      <c r="AP107" s="28">
        <f t="shared" si="134"/>
        <v>1621.329493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1847.786181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128.8367942</v>
      </c>
      <c r="BI107" s="28">
        <f t="shared" si="134"/>
        <v>1751.978438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1097.041312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1527.103044</v>
      </c>
    </row>
    <row r="108">
      <c r="A108" s="1"/>
      <c r="B108" s="30"/>
      <c r="C108" s="31"/>
      <c r="D108" s="31"/>
      <c r="E108" s="31"/>
      <c r="F108" s="43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1709.278926</v>
      </c>
      <c r="AK108" s="28">
        <f t="shared" si="135"/>
        <v>2431.719213</v>
      </c>
      <c r="AL108" s="28">
        <f t="shared" si="135"/>
        <v>1788.806318</v>
      </c>
      <c r="AM108" s="28">
        <f t="shared" si="135"/>
        <v>1805.692118</v>
      </c>
      <c r="AN108" s="28">
        <f t="shared" si="135"/>
        <v>1353.792648</v>
      </c>
      <c r="AO108" s="28">
        <f t="shared" si="135"/>
        <v>2249.842673</v>
      </c>
      <c r="AP108" s="28">
        <f t="shared" si="135"/>
        <v>1621.329493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1847.786181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128.8367942</v>
      </c>
      <c r="BI108" s="28">
        <f t="shared" si="135"/>
        <v>1751.978438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1097.041312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1527.103044</v>
      </c>
    </row>
    <row r="109">
      <c r="A109" s="1"/>
      <c r="B109" s="30"/>
      <c r="C109" s="31"/>
      <c r="D109" s="31"/>
      <c r="E109" s="31"/>
      <c r="F109" s="43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1709.278926</v>
      </c>
      <c r="AK109" s="28">
        <f t="shared" si="136"/>
        <v>2431.719213</v>
      </c>
      <c r="AL109" s="28">
        <f t="shared" si="136"/>
        <v>1788.806318</v>
      </c>
      <c r="AM109" s="28">
        <f t="shared" si="136"/>
        <v>1805.692118</v>
      </c>
      <c r="AN109" s="28">
        <f t="shared" si="136"/>
        <v>1353.792648</v>
      </c>
      <c r="AO109" s="28">
        <f t="shared" si="136"/>
        <v>2249.842673</v>
      </c>
      <c r="AP109" s="28">
        <f t="shared" si="136"/>
        <v>1621.329493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1847.786181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128.8367942</v>
      </c>
      <c r="BI109" s="28">
        <f t="shared" si="136"/>
        <v>1751.978438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1097.041312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1527.103044</v>
      </c>
    </row>
    <row r="110">
      <c r="A110" s="1"/>
      <c r="B110" s="30"/>
      <c r="C110" s="31"/>
      <c r="D110" s="31"/>
      <c r="E110" s="31"/>
      <c r="F110" s="43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1709.278926</v>
      </c>
      <c r="AK110" s="28">
        <f t="shared" si="137"/>
        <v>2431.719213</v>
      </c>
      <c r="AL110" s="28">
        <f t="shared" si="137"/>
        <v>1788.806318</v>
      </c>
      <c r="AM110" s="28">
        <f t="shared" si="137"/>
        <v>1805.692118</v>
      </c>
      <c r="AN110" s="28">
        <f t="shared" si="137"/>
        <v>1353.792648</v>
      </c>
      <c r="AO110" s="28">
        <f t="shared" si="137"/>
        <v>2249.842673</v>
      </c>
      <c r="AP110" s="28">
        <f t="shared" si="137"/>
        <v>1621.329493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1847.786181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128.8367942</v>
      </c>
      <c r="BI110" s="28">
        <f t="shared" si="137"/>
        <v>1751.978438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1097.041312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1527.103044</v>
      </c>
    </row>
    <row r="111">
      <c r="A111" s="1"/>
      <c r="B111" s="30"/>
      <c r="C111" s="31"/>
      <c r="D111" s="31"/>
      <c r="E111" s="31"/>
      <c r="F111" s="43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1709.278926</v>
      </c>
      <c r="AK111" s="28">
        <f t="shared" si="138"/>
        <v>2431.719213</v>
      </c>
      <c r="AL111" s="28">
        <f t="shared" si="138"/>
        <v>1788.806318</v>
      </c>
      <c r="AM111" s="28">
        <f t="shared" si="138"/>
        <v>1805.692118</v>
      </c>
      <c r="AN111" s="28">
        <f t="shared" si="138"/>
        <v>1353.792648</v>
      </c>
      <c r="AO111" s="28">
        <f t="shared" si="138"/>
        <v>2249.842673</v>
      </c>
      <c r="AP111" s="28">
        <f t="shared" si="138"/>
        <v>1621.329493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1847.786181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128.8367942</v>
      </c>
      <c r="BI111" s="28">
        <f t="shared" si="138"/>
        <v>1751.978438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1097.041312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1527.103044</v>
      </c>
    </row>
    <row r="112">
      <c r="A112" s="1"/>
      <c r="B112" s="30"/>
      <c r="C112" s="31"/>
      <c r="D112" s="31"/>
      <c r="E112" s="31"/>
      <c r="F112" s="43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1709.278926</v>
      </c>
      <c r="AK112" s="28">
        <f t="shared" si="139"/>
        <v>2431.719213</v>
      </c>
      <c r="AL112" s="28">
        <f t="shared" si="139"/>
        <v>1788.806318</v>
      </c>
      <c r="AM112" s="28">
        <f t="shared" si="139"/>
        <v>1805.692118</v>
      </c>
      <c r="AN112" s="28">
        <f t="shared" si="139"/>
        <v>1353.792648</v>
      </c>
      <c r="AO112" s="28">
        <f t="shared" si="139"/>
        <v>2249.842673</v>
      </c>
      <c r="AP112" s="28">
        <f t="shared" si="139"/>
        <v>1621.329493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1847.786181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128.8367942</v>
      </c>
      <c r="BI112" s="28">
        <f t="shared" si="139"/>
        <v>1751.978438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1097.041312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1527.103044</v>
      </c>
    </row>
    <row r="113">
      <c r="A113" s="1"/>
      <c r="B113" s="30"/>
      <c r="C113" s="31"/>
      <c r="D113" s="31"/>
      <c r="E113" s="31"/>
      <c r="F113" s="43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1709.278926</v>
      </c>
      <c r="AK113" s="28">
        <f t="shared" si="140"/>
        <v>2431.719213</v>
      </c>
      <c r="AL113" s="28">
        <f t="shared" si="140"/>
        <v>1788.806318</v>
      </c>
      <c r="AM113" s="28">
        <f t="shared" si="140"/>
        <v>1805.692118</v>
      </c>
      <c r="AN113" s="28">
        <f t="shared" si="140"/>
        <v>1353.792648</v>
      </c>
      <c r="AO113" s="28">
        <f t="shared" si="140"/>
        <v>2249.842673</v>
      </c>
      <c r="AP113" s="28">
        <f t="shared" si="140"/>
        <v>1621.329493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1847.786181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128.8367942</v>
      </c>
      <c r="BI113" s="28">
        <f t="shared" si="140"/>
        <v>1751.978438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1097.041312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1527.103044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1709.278926</v>
      </c>
      <c r="AK114" s="28">
        <f t="shared" si="141"/>
        <v>2431.719213</v>
      </c>
      <c r="AL114" s="28">
        <f t="shared" si="141"/>
        <v>1788.806318</v>
      </c>
      <c r="AM114" s="28">
        <f t="shared" si="141"/>
        <v>1805.692118</v>
      </c>
      <c r="AN114" s="28">
        <f t="shared" si="141"/>
        <v>1353.792648</v>
      </c>
      <c r="AO114" s="28">
        <f t="shared" si="141"/>
        <v>2249.842673</v>
      </c>
      <c r="AP114" s="28">
        <f t="shared" si="141"/>
        <v>1621.329493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1847.786181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128.8367942</v>
      </c>
      <c r="BI114" s="28">
        <f t="shared" si="141"/>
        <v>1751.978438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1097.041312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1527.103044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1709.278926</v>
      </c>
      <c r="AK115" s="28">
        <f t="shared" si="142"/>
        <v>2431.719213</v>
      </c>
      <c r="AL115" s="28">
        <f t="shared" si="142"/>
        <v>1788.806318</v>
      </c>
      <c r="AM115" s="28">
        <f t="shared" si="142"/>
        <v>1805.692118</v>
      </c>
      <c r="AN115" s="28">
        <f t="shared" si="142"/>
        <v>1353.792648</v>
      </c>
      <c r="AO115" s="28">
        <f t="shared" si="142"/>
        <v>2249.842673</v>
      </c>
      <c r="AP115" s="28">
        <f t="shared" si="142"/>
        <v>1621.329493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1847.786181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128.8367942</v>
      </c>
      <c r="BI115" s="28">
        <f t="shared" si="142"/>
        <v>1751.978438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1097.041312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1527.103044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1709.278926</v>
      </c>
      <c r="AK116" s="28">
        <f t="shared" si="143"/>
        <v>2431.719213</v>
      </c>
      <c r="AL116" s="28">
        <f t="shared" si="143"/>
        <v>1788.806318</v>
      </c>
      <c r="AM116" s="28">
        <f t="shared" si="143"/>
        <v>1805.692118</v>
      </c>
      <c r="AN116" s="28">
        <f t="shared" si="143"/>
        <v>1353.792648</v>
      </c>
      <c r="AO116" s="28">
        <f t="shared" si="143"/>
        <v>2249.842673</v>
      </c>
      <c r="AP116" s="28">
        <f t="shared" si="143"/>
        <v>1621.329493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1847.786181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128.8367942</v>
      </c>
      <c r="BI116" s="28">
        <f t="shared" si="143"/>
        <v>1751.978438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1097.041312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1527.103044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1709.278926</v>
      </c>
      <c r="AK117" s="28">
        <f t="shared" si="144"/>
        <v>2431.719213</v>
      </c>
      <c r="AL117" s="28">
        <f t="shared" si="144"/>
        <v>1788.806318</v>
      </c>
      <c r="AM117" s="28">
        <f t="shared" si="144"/>
        <v>1805.692118</v>
      </c>
      <c r="AN117" s="28">
        <f t="shared" si="144"/>
        <v>1353.792648</v>
      </c>
      <c r="AO117" s="28">
        <f t="shared" si="144"/>
        <v>2249.842673</v>
      </c>
      <c r="AP117" s="28">
        <f t="shared" si="144"/>
        <v>1621.329493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1847.786181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128.8367942</v>
      </c>
      <c r="BI117" s="28">
        <f t="shared" si="144"/>
        <v>1751.978438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1097.041312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1527.103044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1709.278926</v>
      </c>
      <c r="AK118" s="28">
        <f t="shared" si="145"/>
        <v>2431.719213</v>
      </c>
      <c r="AL118" s="28">
        <f t="shared" si="145"/>
        <v>1788.806318</v>
      </c>
      <c r="AM118" s="28">
        <f t="shared" si="145"/>
        <v>1805.692118</v>
      </c>
      <c r="AN118" s="28">
        <f t="shared" si="145"/>
        <v>1353.792648</v>
      </c>
      <c r="AO118" s="28">
        <f t="shared" si="145"/>
        <v>2249.842673</v>
      </c>
      <c r="AP118" s="28">
        <f t="shared" si="145"/>
        <v>1621.329493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1847.786181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128.8367942</v>
      </c>
      <c r="BI118" s="28">
        <f t="shared" si="145"/>
        <v>1751.978438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1097.041312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1527.103044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1709.278926</v>
      </c>
      <c r="AK119" s="28">
        <f t="shared" si="146"/>
        <v>2431.719213</v>
      </c>
      <c r="AL119" s="28">
        <f t="shared" si="146"/>
        <v>1788.806318</v>
      </c>
      <c r="AM119" s="28">
        <f t="shared" si="146"/>
        <v>1805.692118</v>
      </c>
      <c r="AN119" s="28">
        <f t="shared" si="146"/>
        <v>1353.792648</v>
      </c>
      <c r="AO119" s="28">
        <f t="shared" si="146"/>
        <v>2249.842673</v>
      </c>
      <c r="AP119" s="28">
        <f t="shared" si="146"/>
        <v>1621.329493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1847.786181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128.8367942</v>
      </c>
      <c r="BI119" s="28">
        <f t="shared" si="146"/>
        <v>1751.978438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1097.041312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1527.103044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1709.278926</v>
      </c>
      <c r="AK120" s="28">
        <f t="shared" si="147"/>
        <v>2431.719213</v>
      </c>
      <c r="AL120" s="28">
        <f t="shared" si="147"/>
        <v>1788.806318</v>
      </c>
      <c r="AM120" s="28">
        <f t="shared" si="147"/>
        <v>1805.692118</v>
      </c>
      <c r="AN120" s="28">
        <f t="shared" si="147"/>
        <v>1353.792648</v>
      </c>
      <c r="AO120" s="28">
        <f t="shared" si="147"/>
        <v>2249.842673</v>
      </c>
      <c r="AP120" s="28">
        <f t="shared" si="147"/>
        <v>1621.329493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1847.786181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128.8367942</v>
      </c>
      <c r="BI120" s="28">
        <f t="shared" si="147"/>
        <v>1751.978438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1097.041312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1527.103044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1709.278926</v>
      </c>
      <c r="AK121" s="28">
        <f t="shared" si="148"/>
        <v>2431.719213</v>
      </c>
      <c r="AL121" s="28">
        <f t="shared" si="148"/>
        <v>1788.806318</v>
      </c>
      <c r="AM121" s="28">
        <f t="shared" si="148"/>
        <v>1805.692118</v>
      </c>
      <c r="AN121" s="28">
        <f t="shared" si="148"/>
        <v>1353.792648</v>
      </c>
      <c r="AO121" s="28">
        <f t="shared" si="148"/>
        <v>2249.842673</v>
      </c>
      <c r="AP121" s="28">
        <f t="shared" si="148"/>
        <v>1621.329493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1847.786181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128.8367942</v>
      </c>
      <c r="BI121" s="28">
        <f t="shared" si="148"/>
        <v>1751.978438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1097.041312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1527.103044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1709.278926</v>
      </c>
      <c r="AK122" s="28">
        <f t="shared" si="149"/>
        <v>2431.719213</v>
      </c>
      <c r="AL122" s="28">
        <f t="shared" si="149"/>
        <v>1788.806318</v>
      </c>
      <c r="AM122" s="28">
        <f t="shared" si="149"/>
        <v>1805.692118</v>
      </c>
      <c r="AN122" s="28">
        <f t="shared" si="149"/>
        <v>1353.792648</v>
      </c>
      <c r="AO122" s="28">
        <f t="shared" si="149"/>
        <v>2249.842673</v>
      </c>
      <c r="AP122" s="28">
        <f t="shared" si="149"/>
        <v>1621.329493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1847.786181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128.8367942</v>
      </c>
      <c r="BI122" s="28">
        <f t="shared" si="149"/>
        <v>1751.978438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1097.041312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1527.103044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1709.278926</v>
      </c>
      <c r="AK123" s="28">
        <f t="shared" si="150"/>
        <v>2431.719213</v>
      </c>
      <c r="AL123" s="28">
        <f t="shared" si="150"/>
        <v>1788.806318</v>
      </c>
      <c r="AM123" s="28">
        <f t="shared" si="150"/>
        <v>1805.692118</v>
      </c>
      <c r="AN123" s="28">
        <f t="shared" si="150"/>
        <v>1353.792648</v>
      </c>
      <c r="AO123" s="28">
        <f t="shared" si="150"/>
        <v>2249.842673</v>
      </c>
      <c r="AP123" s="28">
        <f t="shared" si="150"/>
        <v>1621.329493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1847.786181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128.8367942</v>
      </c>
      <c r="BI123" s="28">
        <f t="shared" si="150"/>
        <v>1751.978438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1097.041312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1527.103044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1709.278926</v>
      </c>
      <c r="AK124" s="28">
        <f t="shared" si="151"/>
        <v>2431.719213</v>
      </c>
      <c r="AL124" s="28">
        <f t="shared" si="151"/>
        <v>1788.806318</v>
      </c>
      <c r="AM124" s="28">
        <f t="shared" si="151"/>
        <v>1805.692118</v>
      </c>
      <c r="AN124" s="28">
        <f t="shared" si="151"/>
        <v>1353.792648</v>
      </c>
      <c r="AO124" s="28">
        <f t="shared" si="151"/>
        <v>2249.842673</v>
      </c>
      <c r="AP124" s="28">
        <f t="shared" si="151"/>
        <v>1621.329493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1847.786181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128.8367942</v>
      </c>
      <c r="BI124" s="28">
        <f t="shared" si="151"/>
        <v>1751.978438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1097.041312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1527.103044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1709.278926</v>
      </c>
      <c r="AK125" s="28">
        <f t="shared" si="152"/>
        <v>2431.719213</v>
      </c>
      <c r="AL125" s="28">
        <f t="shared" si="152"/>
        <v>1788.806318</v>
      </c>
      <c r="AM125" s="28">
        <f t="shared" si="152"/>
        <v>1805.692118</v>
      </c>
      <c r="AN125" s="28">
        <f t="shared" si="152"/>
        <v>1353.792648</v>
      </c>
      <c r="AO125" s="28">
        <f t="shared" si="152"/>
        <v>2249.842673</v>
      </c>
      <c r="AP125" s="28">
        <f t="shared" si="152"/>
        <v>1621.329493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1847.786181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128.8367942</v>
      </c>
      <c r="BI125" s="28">
        <f t="shared" si="152"/>
        <v>1751.978438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1097.041312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1527.103044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1709.278926</v>
      </c>
      <c r="AK126" s="28">
        <f t="shared" si="153"/>
        <v>2431.719213</v>
      </c>
      <c r="AL126" s="28">
        <f t="shared" si="153"/>
        <v>1788.806318</v>
      </c>
      <c r="AM126" s="28">
        <f t="shared" si="153"/>
        <v>1805.692118</v>
      </c>
      <c r="AN126" s="28">
        <f t="shared" si="153"/>
        <v>1353.792648</v>
      </c>
      <c r="AO126" s="28">
        <f t="shared" si="153"/>
        <v>2249.842673</v>
      </c>
      <c r="AP126" s="28">
        <f t="shared" si="153"/>
        <v>1621.329493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1847.786181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128.8367942</v>
      </c>
      <c r="BI126" s="28">
        <f t="shared" si="153"/>
        <v>1751.978438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1097.041312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1527.103044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1709.278926</v>
      </c>
      <c r="AK127" s="28">
        <f t="shared" si="154"/>
        <v>2431.719213</v>
      </c>
      <c r="AL127" s="28">
        <f t="shared" si="154"/>
        <v>1788.806318</v>
      </c>
      <c r="AM127" s="28">
        <f t="shared" si="154"/>
        <v>1805.692118</v>
      </c>
      <c r="AN127" s="28">
        <f t="shared" si="154"/>
        <v>1353.792648</v>
      </c>
      <c r="AO127" s="28">
        <f t="shared" si="154"/>
        <v>2249.842673</v>
      </c>
      <c r="AP127" s="28">
        <f t="shared" si="154"/>
        <v>1621.329493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1847.786181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128.8367942</v>
      </c>
      <c r="BI127" s="28">
        <f t="shared" si="154"/>
        <v>1751.978438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1097.041312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1527.103044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1709.278926</v>
      </c>
      <c r="AK128" s="28">
        <f t="shared" si="155"/>
        <v>2431.719213</v>
      </c>
      <c r="AL128" s="28">
        <f t="shared" si="155"/>
        <v>1788.806318</v>
      </c>
      <c r="AM128" s="28">
        <f t="shared" si="155"/>
        <v>1805.692118</v>
      </c>
      <c r="AN128" s="28">
        <f t="shared" si="155"/>
        <v>1353.792648</v>
      </c>
      <c r="AO128" s="28">
        <f t="shared" si="155"/>
        <v>2249.842673</v>
      </c>
      <c r="AP128" s="28">
        <f t="shared" si="155"/>
        <v>1621.329493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1847.786181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128.8367942</v>
      </c>
      <c r="BI128" s="28">
        <f t="shared" si="155"/>
        <v>1751.978438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1097.041312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1527.103044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1709.278926</v>
      </c>
      <c r="AK129" s="28">
        <f t="shared" si="156"/>
        <v>2431.719213</v>
      </c>
      <c r="AL129" s="28">
        <f t="shared" si="156"/>
        <v>1788.806318</v>
      </c>
      <c r="AM129" s="28">
        <f t="shared" si="156"/>
        <v>1805.692118</v>
      </c>
      <c r="AN129" s="28">
        <f t="shared" si="156"/>
        <v>1353.792648</v>
      </c>
      <c r="AO129" s="28">
        <f t="shared" si="156"/>
        <v>2249.842673</v>
      </c>
      <c r="AP129" s="28">
        <f t="shared" si="156"/>
        <v>1621.329493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1847.786181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128.8367942</v>
      </c>
      <c r="BI129" s="28">
        <f t="shared" si="156"/>
        <v>1751.978438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1097.041312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1527.103044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1709.278926</v>
      </c>
      <c r="AK130" s="28">
        <f t="shared" si="157"/>
        <v>2431.719213</v>
      </c>
      <c r="AL130" s="28">
        <f t="shared" si="157"/>
        <v>1788.806318</v>
      </c>
      <c r="AM130" s="28">
        <f t="shared" si="157"/>
        <v>1805.692118</v>
      </c>
      <c r="AN130" s="28">
        <f t="shared" si="157"/>
        <v>1353.792648</v>
      </c>
      <c r="AO130" s="28">
        <f t="shared" si="157"/>
        <v>2249.842673</v>
      </c>
      <c r="AP130" s="28">
        <f t="shared" si="157"/>
        <v>1621.329493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1847.786181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128.8367942</v>
      </c>
      <c r="BI130" s="28">
        <f t="shared" si="157"/>
        <v>1751.978438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1097.041312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1527.103044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1709.278926</v>
      </c>
      <c r="AK131" s="28">
        <f t="shared" si="158"/>
        <v>2431.719213</v>
      </c>
      <c r="AL131" s="28">
        <f t="shared" si="158"/>
        <v>1788.806318</v>
      </c>
      <c r="AM131" s="28">
        <f t="shared" si="158"/>
        <v>1805.692118</v>
      </c>
      <c r="AN131" s="28">
        <f t="shared" si="158"/>
        <v>1353.792648</v>
      </c>
      <c r="AO131" s="28">
        <f t="shared" si="158"/>
        <v>2249.842673</v>
      </c>
      <c r="AP131" s="28">
        <f t="shared" si="158"/>
        <v>1621.329493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1847.786181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128.8367942</v>
      </c>
      <c r="BI131" s="28">
        <f t="shared" si="158"/>
        <v>1751.978438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1097.041312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1527.103044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1709.278926</v>
      </c>
      <c r="AK132" s="28">
        <f t="shared" si="159"/>
        <v>2431.719213</v>
      </c>
      <c r="AL132" s="28">
        <f t="shared" si="159"/>
        <v>1788.806318</v>
      </c>
      <c r="AM132" s="28">
        <f t="shared" si="159"/>
        <v>1805.692118</v>
      </c>
      <c r="AN132" s="28">
        <f t="shared" si="159"/>
        <v>1353.792648</v>
      </c>
      <c r="AO132" s="28">
        <f t="shared" si="159"/>
        <v>2249.842673</v>
      </c>
      <c r="AP132" s="28">
        <f t="shared" si="159"/>
        <v>1621.329493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1847.786181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128.8367942</v>
      </c>
      <c r="BI132" s="28">
        <f t="shared" si="159"/>
        <v>1751.978438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1097.041312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1527.103044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1709.278926</v>
      </c>
      <c r="AK133" s="28">
        <f t="shared" si="160"/>
        <v>2431.719213</v>
      </c>
      <c r="AL133" s="28">
        <f t="shared" si="160"/>
        <v>1788.806318</v>
      </c>
      <c r="AM133" s="28">
        <f t="shared" si="160"/>
        <v>1805.692118</v>
      </c>
      <c r="AN133" s="28">
        <f t="shared" si="160"/>
        <v>1353.792648</v>
      </c>
      <c r="AO133" s="28">
        <f t="shared" si="160"/>
        <v>2249.842673</v>
      </c>
      <c r="AP133" s="28">
        <f t="shared" si="160"/>
        <v>1621.329493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1847.786181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128.8367942</v>
      </c>
      <c r="BI133" s="28">
        <f t="shared" si="160"/>
        <v>1751.978438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1097.041312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1527.103044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1709.278926</v>
      </c>
      <c r="AK134" s="28">
        <f t="shared" si="161"/>
        <v>2431.719213</v>
      </c>
      <c r="AL134" s="28">
        <f t="shared" si="161"/>
        <v>1788.806318</v>
      </c>
      <c r="AM134" s="28">
        <f t="shared" si="161"/>
        <v>1805.692118</v>
      </c>
      <c r="AN134" s="28">
        <f t="shared" si="161"/>
        <v>1353.792648</v>
      </c>
      <c r="AO134" s="28">
        <f t="shared" si="161"/>
        <v>2249.842673</v>
      </c>
      <c r="AP134" s="28">
        <f t="shared" si="161"/>
        <v>1621.329493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1847.786181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128.8367942</v>
      </c>
      <c r="BI134" s="28">
        <f t="shared" si="161"/>
        <v>1751.978438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1097.041312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1527.103044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1709.278926</v>
      </c>
      <c r="AK135" s="28">
        <f t="shared" si="162"/>
        <v>2431.719213</v>
      </c>
      <c r="AL135" s="28">
        <f t="shared" si="162"/>
        <v>1788.806318</v>
      </c>
      <c r="AM135" s="28">
        <f t="shared" si="162"/>
        <v>1805.692118</v>
      </c>
      <c r="AN135" s="28">
        <f t="shared" si="162"/>
        <v>1353.792648</v>
      </c>
      <c r="AO135" s="28">
        <f t="shared" si="162"/>
        <v>2249.842673</v>
      </c>
      <c r="AP135" s="28">
        <f t="shared" si="162"/>
        <v>1621.329493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1847.786181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128.8367942</v>
      </c>
      <c r="BI135" s="28">
        <f t="shared" si="162"/>
        <v>1751.978438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1097.041312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1527.103044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1709.278926</v>
      </c>
      <c r="AK136" s="28">
        <f t="shared" si="163"/>
        <v>2431.719213</v>
      </c>
      <c r="AL136" s="28">
        <f t="shared" si="163"/>
        <v>1788.806318</v>
      </c>
      <c r="AM136" s="28">
        <f t="shared" si="163"/>
        <v>1805.692118</v>
      </c>
      <c r="AN136" s="28">
        <f t="shared" si="163"/>
        <v>1353.792648</v>
      </c>
      <c r="AO136" s="28">
        <f t="shared" si="163"/>
        <v>2249.842673</v>
      </c>
      <c r="AP136" s="28">
        <f t="shared" si="163"/>
        <v>1621.329493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1847.786181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128.8367942</v>
      </c>
      <c r="BI136" s="28">
        <f t="shared" si="163"/>
        <v>1751.978438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1097.041312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1527.103044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1709.278926</v>
      </c>
      <c r="AK137" s="28">
        <f t="shared" si="164"/>
        <v>2431.719213</v>
      </c>
      <c r="AL137" s="28">
        <f t="shared" si="164"/>
        <v>1788.806318</v>
      </c>
      <c r="AM137" s="28">
        <f t="shared" si="164"/>
        <v>1805.692118</v>
      </c>
      <c r="AN137" s="28">
        <f t="shared" si="164"/>
        <v>1353.792648</v>
      </c>
      <c r="AO137" s="28">
        <f t="shared" si="164"/>
        <v>2249.842673</v>
      </c>
      <c r="AP137" s="28">
        <f t="shared" si="164"/>
        <v>1621.329493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1847.786181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128.8367942</v>
      </c>
      <c r="BI137" s="28">
        <f t="shared" si="164"/>
        <v>1751.978438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1097.041312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1527.103044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1709.278926</v>
      </c>
      <c r="AK138" s="28">
        <f t="shared" si="165"/>
        <v>2431.719213</v>
      </c>
      <c r="AL138" s="28">
        <f t="shared" si="165"/>
        <v>1788.806318</v>
      </c>
      <c r="AM138" s="28">
        <f t="shared" si="165"/>
        <v>1805.692118</v>
      </c>
      <c r="AN138" s="28">
        <f t="shared" si="165"/>
        <v>1353.792648</v>
      </c>
      <c r="AO138" s="28">
        <f t="shared" si="165"/>
        <v>2249.842673</v>
      </c>
      <c r="AP138" s="28">
        <f t="shared" si="165"/>
        <v>1621.329493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1847.786181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128.8367942</v>
      </c>
      <c r="BI138" s="28">
        <f t="shared" si="165"/>
        <v>1751.978438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1097.041312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1527.103044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1709.278926</v>
      </c>
      <c r="AK139" s="28">
        <f t="shared" si="166"/>
        <v>2431.719213</v>
      </c>
      <c r="AL139" s="28">
        <f t="shared" si="166"/>
        <v>1788.806318</v>
      </c>
      <c r="AM139" s="28">
        <f t="shared" si="166"/>
        <v>1805.692118</v>
      </c>
      <c r="AN139" s="28">
        <f t="shared" si="166"/>
        <v>1353.792648</v>
      </c>
      <c r="AO139" s="28">
        <f t="shared" si="166"/>
        <v>2249.842673</v>
      </c>
      <c r="AP139" s="28">
        <f t="shared" si="166"/>
        <v>1621.329493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1847.786181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128.8367942</v>
      </c>
      <c r="BI139" s="28">
        <f t="shared" si="166"/>
        <v>1751.978438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1097.041312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1527.103044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1709.278926</v>
      </c>
      <c r="AK140" s="28">
        <f t="shared" si="167"/>
        <v>2431.719213</v>
      </c>
      <c r="AL140" s="28">
        <f t="shared" si="167"/>
        <v>1788.806318</v>
      </c>
      <c r="AM140" s="28">
        <f t="shared" si="167"/>
        <v>1805.692118</v>
      </c>
      <c r="AN140" s="28">
        <f t="shared" si="167"/>
        <v>1353.792648</v>
      </c>
      <c r="AO140" s="28">
        <f t="shared" si="167"/>
        <v>2249.842673</v>
      </c>
      <c r="AP140" s="28">
        <f t="shared" si="167"/>
        <v>1621.329493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1847.786181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128.8367942</v>
      </c>
      <c r="BI140" s="28">
        <f t="shared" si="167"/>
        <v>1751.978438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1097.041312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1527.103044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1709.278926</v>
      </c>
      <c r="AK141" s="28">
        <f t="shared" si="168"/>
        <v>2431.719213</v>
      </c>
      <c r="AL141" s="28">
        <f t="shared" si="168"/>
        <v>1788.806318</v>
      </c>
      <c r="AM141" s="28">
        <f t="shared" si="168"/>
        <v>1805.692118</v>
      </c>
      <c r="AN141" s="28">
        <f t="shared" si="168"/>
        <v>1353.792648</v>
      </c>
      <c r="AO141" s="28">
        <f t="shared" si="168"/>
        <v>2249.842673</v>
      </c>
      <c r="AP141" s="28">
        <f t="shared" si="168"/>
        <v>1621.329493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1847.786181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128.8367942</v>
      </c>
      <c r="BI141" s="28">
        <f t="shared" si="168"/>
        <v>1751.978438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1097.041312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1527.103044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1709.278926</v>
      </c>
      <c r="AK142" s="28">
        <f t="shared" si="169"/>
        <v>2431.719213</v>
      </c>
      <c r="AL142" s="28">
        <f t="shared" si="169"/>
        <v>1788.806318</v>
      </c>
      <c r="AM142" s="28">
        <f t="shared" si="169"/>
        <v>1805.692118</v>
      </c>
      <c r="AN142" s="28">
        <f t="shared" si="169"/>
        <v>1353.792648</v>
      </c>
      <c r="AO142" s="28">
        <f t="shared" si="169"/>
        <v>2249.842673</v>
      </c>
      <c r="AP142" s="28">
        <f t="shared" si="169"/>
        <v>1621.329493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1847.786181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128.8367942</v>
      </c>
      <c r="BI142" s="28">
        <f t="shared" si="169"/>
        <v>1751.978438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1097.041312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1527.103044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1709.278926</v>
      </c>
      <c r="AK143" s="28">
        <f t="shared" si="170"/>
        <v>2431.719213</v>
      </c>
      <c r="AL143" s="28">
        <f t="shared" si="170"/>
        <v>1788.806318</v>
      </c>
      <c r="AM143" s="28">
        <f t="shared" si="170"/>
        <v>1805.692118</v>
      </c>
      <c r="AN143" s="28">
        <f t="shared" si="170"/>
        <v>1353.792648</v>
      </c>
      <c r="AO143" s="28">
        <f t="shared" si="170"/>
        <v>2249.842673</v>
      </c>
      <c r="AP143" s="28">
        <f t="shared" si="170"/>
        <v>1621.329493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1847.786181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128.8367942</v>
      </c>
      <c r="BI143" s="28">
        <f t="shared" si="170"/>
        <v>1751.978438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1097.041312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1527.103044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1709.278926</v>
      </c>
      <c r="AK144" s="28">
        <f t="shared" si="171"/>
        <v>2431.719213</v>
      </c>
      <c r="AL144" s="28">
        <f t="shared" si="171"/>
        <v>1788.806318</v>
      </c>
      <c r="AM144" s="28">
        <f t="shared" si="171"/>
        <v>1805.692118</v>
      </c>
      <c r="AN144" s="28">
        <f t="shared" si="171"/>
        <v>1353.792648</v>
      </c>
      <c r="AO144" s="28">
        <f t="shared" si="171"/>
        <v>2249.842673</v>
      </c>
      <c r="AP144" s="28">
        <f t="shared" si="171"/>
        <v>1621.329493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1847.786181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128.8367942</v>
      </c>
      <c r="BI144" s="28">
        <f t="shared" si="171"/>
        <v>1751.978438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1097.041312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1527.103044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1709.278926</v>
      </c>
      <c r="AK145" s="28">
        <f t="shared" si="172"/>
        <v>2431.719213</v>
      </c>
      <c r="AL145" s="28">
        <f t="shared" si="172"/>
        <v>1788.806318</v>
      </c>
      <c r="AM145" s="28">
        <f t="shared" si="172"/>
        <v>1805.692118</v>
      </c>
      <c r="AN145" s="28">
        <f t="shared" si="172"/>
        <v>1353.792648</v>
      </c>
      <c r="AO145" s="28">
        <f t="shared" si="172"/>
        <v>2249.842673</v>
      </c>
      <c r="AP145" s="28">
        <f t="shared" si="172"/>
        <v>1621.329493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1847.786181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128.8367942</v>
      </c>
      <c r="BI145" s="28">
        <f t="shared" si="172"/>
        <v>1751.978438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1097.041312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1527.103044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1709.278926</v>
      </c>
      <c r="AK146" s="28">
        <f t="shared" si="173"/>
        <v>2431.719213</v>
      </c>
      <c r="AL146" s="28">
        <f t="shared" si="173"/>
        <v>1788.806318</v>
      </c>
      <c r="AM146" s="28">
        <f t="shared" si="173"/>
        <v>1805.692118</v>
      </c>
      <c r="AN146" s="28">
        <f t="shared" si="173"/>
        <v>1353.792648</v>
      </c>
      <c r="AO146" s="28">
        <f t="shared" si="173"/>
        <v>2249.842673</v>
      </c>
      <c r="AP146" s="28">
        <f t="shared" si="173"/>
        <v>1621.329493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1847.786181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128.8367942</v>
      </c>
      <c r="BI146" s="28">
        <f t="shared" si="173"/>
        <v>1751.978438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1097.041312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1527.103044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1709.278926</v>
      </c>
      <c r="AK147" s="28">
        <f t="shared" si="174"/>
        <v>2431.719213</v>
      </c>
      <c r="AL147" s="28">
        <f t="shared" si="174"/>
        <v>1788.806318</v>
      </c>
      <c r="AM147" s="28">
        <f t="shared" si="174"/>
        <v>1805.692118</v>
      </c>
      <c r="AN147" s="28">
        <f t="shared" si="174"/>
        <v>1353.792648</v>
      </c>
      <c r="AO147" s="28">
        <f t="shared" si="174"/>
        <v>2249.842673</v>
      </c>
      <c r="AP147" s="28">
        <f t="shared" si="174"/>
        <v>1621.329493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1847.786181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128.8367942</v>
      </c>
      <c r="BI147" s="28">
        <f t="shared" si="174"/>
        <v>1751.978438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1097.041312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1527.103044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1709.278926</v>
      </c>
      <c r="AK148" s="28">
        <f t="shared" si="175"/>
        <v>2431.719213</v>
      </c>
      <c r="AL148" s="28">
        <f t="shared" si="175"/>
        <v>1788.806318</v>
      </c>
      <c r="AM148" s="28">
        <f t="shared" si="175"/>
        <v>1805.692118</v>
      </c>
      <c r="AN148" s="28">
        <f t="shared" si="175"/>
        <v>1353.792648</v>
      </c>
      <c r="AO148" s="28">
        <f t="shared" si="175"/>
        <v>2249.842673</v>
      </c>
      <c r="AP148" s="28">
        <f t="shared" si="175"/>
        <v>1621.329493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1847.786181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128.8367942</v>
      </c>
      <c r="BI148" s="28">
        <f t="shared" si="175"/>
        <v>1751.978438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1097.041312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1527.103044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1709.278926</v>
      </c>
      <c r="AK149" s="28">
        <f t="shared" si="176"/>
        <v>2431.719213</v>
      </c>
      <c r="AL149" s="28">
        <f t="shared" si="176"/>
        <v>1788.806318</v>
      </c>
      <c r="AM149" s="28">
        <f t="shared" si="176"/>
        <v>1805.692118</v>
      </c>
      <c r="AN149" s="28">
        <f t="shared" si="176"/>
        <v>1353.792648</v>
      </c>
      <c r="AO149" s="28">
        <f t="shared" si="176"/>
        <v>2249.842673</v>
      </c>
      <c r="AP149" s="28">
        <f t="shared" si="176"/>
        <v>1621.329493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1847.786181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128.8367942</v>
      </c>
      <c r="BI149" s="28">
        <f t="shared" si="176"/>
        <v>1751.978438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1097.041312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1527.103044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1709.278926</v>
      </c>
      <c r="AK150" s="28">
        <f t="shared" si="177"/>
        <v>2431.719213</v>
      </c>
      <c r="AL150" s="28">
        <f t="shared" si="177"/>
        <v>1788.806318</v>
      </c>
      <c r="AM150" s="28">
        <f t="shared" si="177"/>
        <v>1805.692118</v>
      </c>
      <c r="AN150" s="28">
        <f t="shared" si="177"/>
        <v>1353.792648</v>
      </c>
      <c r="AO150" s="28">
        <f t="shared" si="177"/>
        <v>2249.842673</v>
      </c>
      <c r="AP150" s="28">
        <f t="shared" si="177"/>
        <v>1621.329493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1847.786181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128.8367942</v>
      </c>
      <c r="BI150" s="28">
        <f t="shared" si="177"/>
        <v>1751.978438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1097.041312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1527.103044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1709.278926</v>
      </c>
      <c r="AK151" s="28">
        <f t="shared" si="178"/>
        <v>2431.719213</v>
      </c>
      <c r="AL151" s="28">
        <f t="shared" si="178"/>
        <v>1788.806318</v>
      </c>
      <c r="AM151" s="28">
        <f t="shared" si="178"/>
        <v>1805.692118</v>
      </c>
      <c r="AN151" s="28">
        <f t="shared" si="178"/>
        <v>1353.792648</v>
      </c>
      <c r="AO151" s="28">
        <f t="shared" si="178"/>
        <v>2249.842673</v>
      </c>
      <c r="AP151" s="28">
        <f t="shared" si="178"/>
        <v>1621.329493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1847.786181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128.8367942</v>
      </c>
      <c r="BI151" s="28">
        <f t="shared" si="178"/>
        <v>1751.978438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1097.041312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1527.103044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1709.278926</v>
      </c>
      <c r="AK152" s="28">
        <f t="shared" si="179"/>
        <v>2431.719213</v>
      </c>
      <c r="AL152" s="28">
        <f t="shared" si="179"/>
        <v>1788.806318</v>
      </c>
      <c r="AM152" s="28">
        <f t="shared" si="179"/>
        <v>1805.692118</v>
      </c>
      <c r="AN152" s="28">
        <f t="shared" si="179"/>
        <v>1353.792648</v>
      </c>
      <c r="AO152" s="28">
        <f t="shared" si="179"/>
        <v>2249.842673</v>
      </c>
      <c r="AP152" s="28">
        <f t="shared" si="179"/>
        <v>1621.329493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1847.786181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128.8367942</v>
      </c>
      <c r="BI152" s="28">
        <f t="shared" si="179"/>
        <v>1751.978438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1097.041312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1527.103044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1709.278926</v>
      </c>
      <c r="AK153" s="28">
        <f t="shared" si="180"/>
        <v>2431.719213</v>
      </c>
      <c r="AL153" s="28">
        <f t="shared" si="180"/>
        <v>1788.806318</v>
      </c>
      <c r="AM153" s="28">
        <f t="shared" si="180"/>
        <v>1805.692118</v>
      </c>
      <c r="AN153" s="28">
        <f t="shared" si="180"/>
        <v>1353.792648</v>
      </c>
      <c r="AO153" s="28">
        <f t="shared" si="180"/>
        <v>2249.842673</v>
      </c>
      <c r="AP153" s="28">
        <f t="shared" si="180"/>
        <v>1621.329493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1847.786181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128.8367942</v>
      </c>
      <c r="BI153" s="28">
        <f t="shared" si="180"/>
        <v>1751.978438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1097.041312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1527.103044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1709.278926</v>
      </c>
      <c r="AK154" s="28">
        <f t="shared" si="181"/>
        <v>2431.719213</v>
      </c>
      <c r="AL154" s="28">
        <f t="shared" si="181"/>
        <v>1788.806318</v>
      </c>
      <c r="AM154" s="28">
        <f t="shared" si="181"/>
        <v>1805.692118</v>
      </c>
      <c r="AN154" s="28">
        <f t="shared" si="181"/>
        <v>1353.792648</v>
      </c>
      <c r="AO154" s="28">
        <f t="shared" si="181"/>
        <v>2249.842673</v>
      </c>
      <c r="AP154" s="28">
        <f t="shared" si="181"/>
        <v>1621.329493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1847.786181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128.8367942</v>
      </c>
      <c r="BI154" s="28">
        <f t="shared" si="181"/>
        <v>1751.978438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1097.041312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1527.103044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1709.278926</v>
      </c>
      <c r="AK155" s="28">
        <f t="shared" si="182"/>
        <v>2431.719213</v>
      </c>
      <c r="AL155" s="28">
        <f t="shared" si="182"/>
        <v>1788.806318</v>
      </c>
      <c r="AM155" s="28">
        <f t="shared" si="182"/>
        <v>1805.692118</v>
      </c>
      <c r="AN155" s="28">
        <f t="shared" si="182"/>
        <v>1353.792648</v>
      </c>
      <c r="AO155" s="28">
        <f t="shared" si="182"/>
        <v>2249.842673</v>
      </c>
      <c r="AP155" s="28">
        <f t="shared" si="182"/>
        <v>1621.329493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1847.786181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128.8367942</v>
      </c>
      <c r="BI155" s="28">
        <f t="shared" si="182"/>
        <v>1751.978438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1097.041312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1527.103044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1709.278926</v>
      </c>
      <c r="AK156" s="28">
        <f t="shared" si="183"/>
        <v>2431.719213</v>
      </c>
      <c r="AL156" s="28">
        <f t="shared" si="183"/>
        <v>1788.806318</v>
      </c>
      <c r="AM156" s="28">
        <f t="shared" si="183"/>
        <v>1805.692118</v>
      </c>
      <c r="AN156" s="28">
        <f t="shared" si="183"/>
        <v>1353.792648</v>
      </c>
      <c r="AO156" s="28">
        <f t="shared" si="183"/>
        <v>2249.842673</v>
      </c>
      <c r="AP156" s="28">
        <f t="shared" si="183"/>
        <v>1621.329493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1847.786181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128.8367942</v>
      </c>
      <c r="BI156" s="28">
        <f t="shared" si="183"/>
        <v>1751.978438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1097.041312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1527.103044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1709.278926</v>
      </c>
      <c r="AK157" s="28">
        <f t="shared" si="184"/>
        <v>2431.719213</v>
      </c>
      <c r="AL157" s="28">
        <f t="shared" si="184"/>
        <v>1788.806318</v>
      </c>
      <c r="AM157" s="28">
        <f t="shared" si="184"/>
        <v>1805.692118</v>
      </c>
      <c r="AN157" s="28">
        <f t="shared" si="184"/>
        <v>1353.792648</v>
      </c>
      <c r="AO157" s="28">
        <f t="shared" si="184"/>
        <v>2249.842673</v>
      </c>
      <c r="AP157" s="28">
        <f t="shared" si="184"/>
        <v>1621.329493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1847.786181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128.8367942</v>
      </c>
      <c r="BI157" s="28">
        <f t="shared" si="184"/>
        <v>1751.978438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1097.041312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1527.103044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1709.278926</v>
      </c>
      <c r="AK158" s="28">
        <f t="shared" si="185"/>
        <v>2431.719213</v>
      </c>
      <c r="AL158" s="28">
        <f t="shared" si="185"/>
        <v>1788.806318</v>
      </c>
      <c r="AM158" s="28">
        <f t="shared" si="185"/>
        <v>1805.692118</v>
      </c>
      <c r="AN158" s="28">
        <f t="shared" si="185"/>
        <v>1353.792648</v>
      </c>
      <c r="AO158" s="28">
        <f t="shared" si="185"/>
        <v>2249.842673</v>
      </c>
      <c r="AP158" s="28">
        <f t="shared" si="185"/>
        <v>1621.329493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1847.786181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128.8367942</v>
      </c>
      <c r="BI158" s="28">
        <f t="shared" si="185"/>
        <v>1751.978438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1097.041312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1527.103044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1709.278926</v>
      </c>
      <c r="AK159" s="28">
        <f t="shared" si="186"/>
        <v>2431.719213</v>
      </c>
      <c r="AL159" s="28">
        <f t="shared" si="186"/>
        <v>1788.806318</v>
      </c>
      <c r="AM159" s="28">
        <f t="shared" si="186"/>
        <v>1805.692118</v>
      </c>
      <c r="AN159" s="28">
        <f t="shared" si="186"/>
        <v>1353.792648</v>
      </c>
      <c r="AO159" s="28">
        <f t="shared" si="186"/>
        <v>2249.842673</v>
      </c>
      <c r="AP159" s="28">
        <f t="shared" si="186"/>
        <v>1621.329493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1847.786181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128.8367942</v>
      </c>
      <c r="BI159" s="28">
        <f t="shared" si="186"/>
        <v>1751.978438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1097.041312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1527.103044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1709.278926</v>
      </c>
      <c r="AK160" s="28">
        <f t="shared" si="187"/>
        <v>2431.719213</v>
      </c>
      <c r="AL160" s="28">
        <f t="shared" si="187"/>
        <v>1788.806318</v>
      </c>
      <c r="AM160" s="28">
        <f t="shared" si="187"/>
        <v>1805.692118</v>
      </c>
      <c r="AN160" s="28">
        <f t="shared" si="187"/>
        <v>1353.792648</v>
      </c>
      <c r="AO160" s="28">
        <f t="shared" si="187"/>
        <v>2249.842673</v>
      </c>
      <c r="AP160" s="28">
        <f t="shared" si="187"/>
        <v>1621.329493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1847.786181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128.8367942</v>
      </c>
      <c r="BI160" s="28">
        <f t="shared" si="187"/>
        <v>1751.978438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1097.041312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1527.103044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1709.278926</v>
      </c>
      <c r="AK161" s="28">
        <f t="shared" si="188"/>
        <v>2431.719213</v>
      </c>
      <c r="AL161" s="28">
        <f t="shared" si="188"/>
        <v>1788.806318</v>
      </c>
      <c r="AM161" s="28">
        <f t="shared" si="188"/>
        <v>1805.692118</v>
      </c>
      <c r="AN161" s="28">
        <f t="shared" si="188"/>
        <v>1353.792648</v>
      </c>
      <c r="AO161" s="28">
        <f t="shared" si="188"/>
        <v>2249.842673</v>
      </c>
      <c r="AP161" s="28">
        <f t="shared" si="188"/>
        <v>1621.329493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1847.786181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128.8367942</v>
      </c>
      <c r="BI161" s="28">
        <f t="shared" si="188"/>
        <v>1751.978438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1097.041312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1527.103044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1709.278926</v>
      </c>
      <c r="AK162" s="28">
        <f t="shared" si="189"/>
        <v>2431.719213</v>
      </c>
      <c r="AL162" s="28">
        <f t="shared" si="189"/>
        <v>1788.806318</v>
      </c>
      <c r="AM162" s="28">
        <f t="shared" si="189"/>
        <v>1805.692118</v>
      </c>
      <c r="AN162" s="28">
        <f t="shared" si="189"/>
        <v>1353.792648</v>
      </c>
      <c r="AO162" s="28">
        <f t="shared" si="189"/>
        <v>2249.842673</v>
      </c>
      <c r="AP162" s="28">
        <f t="shared" si="189"/>
        <v>1621.329493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1847.786181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128.8367942</v>
      </c>
      <c r="BI162" s="28">
        <f t="shared" si="189"/>
        <v>1751.978438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1097.041312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1527.103044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1709.278926</v>
      </c>
      <c r="AK163" s="28">
        <f t="shared" si="190"/>
        <v>2431.719213</v>
      </c>
      <c r="AL163" s="28">
        <f t="shared" si="190"/>
        <v>1788.806318</v>
      </c>
      <c r="AM163" s="28">
        <f t="shared" si="190"/>
        <v>1805.692118</v>
      </c>
      <c r="AN163" s="28">
        <f t="shared" si="190"/>
        <v>1353.792648</v>
      </c>
      <c r="AO163" s="28">
        <f t="shared" si="190"/>
        <v>2249.842673</v>
      </c>
      <c r="AP163" s="28">
        <f t="shared" si="190"/>
        <v>1621.329493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1847.786181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128.8367942</v>
      </c>
      <c r="BI163" s="28">
        <f t="shared" si="190"/>
        <v>1751.978438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1097.041312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1527.103044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1709.278926</v>
      </c>
      <c r="AK164" s="28">
        <f t="shared" si="191"/>
        <v>2431.719213</v>
      </c>
      <c r="AL164" s="28">
        <f t="shared" si="191"/>
        <v>1788.806318</v>
      </c>
      <c r="AM164" s="28">
        <f t="shared" si="191"/>
        <v>1805.692118</v>
      </c>
      <c r="AN164" s="28">
        <f t="shared" si="191"/>
        <v>1353.792648</v>
      </c>
      <c r="AO164" s="28">
        <f t="shared" si="191"/>
        <v>2249.842673</v>
      </c>
      <c r="AP164" s="28">
        <f t="shared" si="191"/>
        <v>1621.329493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1847.786181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128.8367942</v>
      </c>
      <c r="BI164" s="28">
        <f t="shared" si="191"/>
        <v>1751.978438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1097.041312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1527.103044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1709.278926</v>
      </c>
      <c r="AK165" s="28">
        <f t="shared" si="192"/>
        <v>2431.719213</v>
      </c>
      <c r="AL165" s="28">
        <f t="shared" si="192"/>
        <v>1788.806318</v>
      </c>
      <c r="AM165" s="28">
        <f t="shared" si="192"/>
        <v>1805.692118</v>
      </c>
      <c r="AN165" s="28">
        <f t="shared" si="192"/>
        <v>1353.792648</v>
      </c>
      <c r="AO165" s="28">
        <f t="shared" si="192"/>
        <v>2249.842673</v>
      </c>
      <c r="AP165" s="28">
        <f t="shared" si="192"/>
        <v>1621.329493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1847.786181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128.8367942</v>
      </c>
      <c r="BI165" s="28">
        <f t="shared" si="192"/>
        <v>1751.978438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1097.041312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1527.103044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1709.278926</v>
      </c>
      <c r="AK166" s="28">
        <f t="shared" si="193"/>
        <v>2431.719213</v>
      </c>
      <c r="AL166" s="28">
        <f t="shared" si="193"/>
        <v>1788.806318</v>
      </c>
      <c r="AM166" s="28">
        <f t="shared" si="193"/>
        <v>1805.692118</v>
      </c>
      <c r="AN166" s="28">
        <f t="shared" si="193"/>
        <v>1353.792648</v>
      </c>
      <c r="AO166" s="28">
        <f t="shared" si="193"/>
        <v>2249.842673</v>
      </c>
      <c r="AP166" s="28">
        <f t="shared" si="193"/>
        <v>1621.329493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1847.786181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128.8367942</v>
      </c>
      <c r="BI166" s="28">
        <f t="shared" si="193"/>
        <v>1751.978438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1097.041312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1527.103044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1709.278926</v>
      </c>
      <c r="AK167" s="28">
        <f t="shared" si="194"/>
        <v>2431.719213</v>
      </c>
      <c r="AL167" s="28">
        <f t="shared" si="194"/>
        <v>1788.806318</v>
      </c>
      <c r="AM167" s="28">
        <f t="shared" si="194"/>
        <v>1805.692118</v>
      </c>
      <c r="AN167" s="28">
        <f t="shared" si="194"/>
        <v>1353.792648</v>
      </c>
      <c r="AO167" s="28">
        <f t="shared" si="194"/>
        <v>2249.842673</v>
      </c>
      <c r="AP167" s="28">
        <f t="shared" si="194"/>
        <v>1621.329493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1847.786181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128.8367942</v>
      </c>
      <c r="BI167" s="28">
        <f t="shared" si="194"/>
        <v>1751.978438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1097.041312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1527.103044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1709.278926</v>
      </c>
      <c r="AK168" s="28">
        <f t="shared" si="195"/>
        <v>2431.719213</v>
      </c>
      <c r="AL168" s="28">
        <f t="shared" si="195"/>
        <v>1788.806318</v>
      </c>
      <c r="AM168" s="28">
        <f t="shared" si="195"/>
        <v>1805.692118</v>
      </c>
      <c r="AN168" s="28">
        <f t="shared" si="195"/>
        <v>1353.792648</v>
      </c>
      <c r="AO168" s="28">
        <f t="shared" si="195"/>
        <v>2249.842673</v>
      </c>
      <c r="AP168" s="28">
        <f t="shared" si="195"/>
        <v>1621.329493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1847.786181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128.8367942</v>
      </c>
      <c r="BI168" s="28">
        <f t="shared" si="195"/>
        <v>1751.978438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1097.041312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1527.103044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1709.278926</v>
      </c>
      <c r="AK169" s="28">
        <f t="shared" si="196"/>
        <v>2431.719213</v>
      </c>
      <c r="AL169" s="28">
        <f t="shared" si="196"/>
        <v>1788.806318</v>
      </c>
      <c r="AM169" s="28">
        <f t="shared" si="196"/>
        <v>1805.692118</v>
      </c>
      <c r="AN169" s="28">
        <f t="shared" si="196"/>
        <v>1353.792648</v>
      </c>
      <c r="AO169" s="28">
        <f t="shared" si="196"/>
        <v>2249.842673</v>
      </c>
      <c r="AP169" s="28">
        <f t="shared" si="196"/>
        <v>1621.329493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1847.786181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128.8367942</v>
      </c>
      <c r="BI169" s="28">
        <f t="shared" si="196"/>
        <v>1751.978438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1097.041312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1527.103044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1709.278926</v>
      </c>
      <c r="AK170" s="28">
        <f t="shared" si="197"/>
        <v>2431.719213</v>
      </c>
      <c r="AL170" s="28">
        <f t="shared" si="197"/>
        <v>1788.806318</v>
      </c>
      <c r="AM170" s="28">
        <f t="shared" si="197"/>
        <v>1805.692118</v>
      </c>
      <c r="AN170" s="28">
        <f t="shared" si="197"/>
        <v>1353.792648</v>
      </c>
      <c r="AO170" s="28">
        <f t="shared" si="197"/>
        <v>2249.842673</v>
      </c>
      <c r="AP170" s="28">
        <f t="shared" si="197"/>
        <v>1621.329493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1847.786181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128.8367942</v>
      </c>
      <c r="BI170" s="28">
        <f t="shared" si="197"/>
        <v>1751.978438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1097.041312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1527.103044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1709.278926</v>
      </c>
      <c r="AK171" s="28">
        <f t="shared" si="198"/>
        <v>2431.719213</v>
      </c>
      <c r="AL171" s="28">
        <f t="shared" si="198"/>
        <v>1788.806318</v>
      </c>
      <c r="AM171" s="28">
        <f t="shared" si="198"/>
        <v>1805.692118</v>
      </c>
      <c r="AN171" s="28">
        <f t="shared" si="198"/>
        <v>1353.792648</v>
      </c>
      <c r="AO171" s="28">
        <f t="shared" si="198"/>
        <v>2249.842673</v>
      </c>
      <c r="AP171" s="28">
        <f t="shared" si="198"/>
        <v>1621.329493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1847.786181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128.8367942</v>
      </c>
      <c r="BI171" s="28">
        <f t="shared" si="198"/>
        <v>1751.978438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1097.041312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1527.103044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1709.278926</v>
      </c>
      <c r="AK172" s="28">
        <f t="shared" si="199"/>
        <v>2431.719213</v>
      </c>
      <c r="AL172" s="28">
        <f t="shared" si="199"/>
        <v>1788.806318</v>
      </c>
      <c r="AM172" s="28">
        <f t="shared" si="199"/>
        <v>1805.692118</v>
      </c>
      <c r="AN172" s="28">
        <f t="shared" si="199"/>
        <v>1353.792648</v>
      </c>
      <c r="AO172" s="28">
        <f t="shared" si="199"/>
        <v>2249.842673</v>
      </c>
      <c r="AP172" s="28">
        <f t="shared" si="199"/>
        <v>1621.329493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1847.786181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128.8367942</v>
      </c>
      <c r="BI172" s="28">
        <f t="shared" si="199"/>
        <v>1751.978438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1097.041312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1527.103044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1709.278926</v>
      </c>
      <c r="AK173" s="28">
        <f t="shared" si="200"/>
        <v>2431.719213</v>
      </c>
      <c r="AL173" s="28">
        <f t="shared" si="200"/>
        <v>1788.806318</v>
      </c>
      <c r="AM173" s="28">
        <f t="shared" si="200"/>
        <v>1805.692118</v>
      </c>
      <c r="AN173" s="28">
        <f t="shared" si="200"/>
        <v>1353.792648</v>
      </c>
      <c r="AO173" s="28">
        <f t="shared" si="200"/>
        <v>2249.842673</v>
      </c>
      <c r="AP173" s="28">
        <f t="shared" si="200"/>
        <v>1621.329493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1847.786181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128.8367942</v>
      </c>
      <c r="BI173" s="28">
        <f t="shared" si="200"/>
        <v>1751.978438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1097.041312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1527.103044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1709.278926</v>
      </c>
      <c r="AK174" s="28">
        <f t="shared" si="201"/>
        <v>2431.719213</v>
      </c>
      <c r="AL174" s="28">
        <f t="shared" si="201"/>
        <v>1788.806318</v>
      </c>
      <c r="AM174" s="28">
        <f t="shared" si="201"/>
        <v>1805.692118</v>
      </c>
      <c r="AN174" s="28">
        <f t="shared" si="201"/>
        <v>1353.792648</v>
      </c>
      <c r="AO174" s="28">
        <f t="shared" si="201"/>
        <v>2249.842673</v>
      </c>
      <c r="AP174" s="28">
        <f t="shared" si="201"/>
        <v>1621.329493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1847.786181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128.8367942</v>
      </c>
      <c r="BI174" s="28">
        <f t="shared" si="201"/>
        <v>1751.978438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1097.041312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1527.103044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1709.278926</v>
      </c>
      <c r="AK175" s="28">
        <f t="shared" si="202"/>
        <v>2431.719213</v>
      </c>
      <c r="AL175" s="28">
        <f t="shared" si="202"/>
        <v>1788.806318</v>
      </c>
      <c r="AM175" s="28">
        <f t="shared" si="202"/>
        <v>1805.692118</v>
      </c>
      <c r="AN175" s="28">
        <f t="shared" si="202"/>
        <v>1353.792648</v>
      </c>
      <c r="AO175" s="28">
        <f t="shared" si="202"/>
        <v>2249.842673</v>
      </c>
      <c r="AP175" s="28">
        <f t="shared" si="202"/>
        <v>1621.329493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1847.786181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128.8367942</v>
      </c>
      <c r="BI175" s="28">
        <f t="shared" si="202"/>
        <v>1751.978438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1097.041312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1527.103044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1709.278926</v>
      </c>
      <c r="AK176" s="28">
        <f t="shared" si="203"/>
        <v>2431.719213</v>
      </c>
      <c r="AL176" s="28">
        <f t="shared" si="203"/>
        <v>1788.806318</v>
      </c>
      <c r="AM176" s="28">
        <f t="shared" si="203"/>
        <v>1805.692118</v>
      </c>
      <c r="AN176" s="28">
        <f t="shared" si="203"/>
        <v>1353.792648</v>
      </c>
      <c r="AO176" s="28">
        <f t="shared" si="203"/>
        <v>2249.842673</v>
      </c>
      <c r="AP176" s="28">
        <f t="shared" si="203"/>
        <v>1621.329493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1847.786181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128.8367942</v>
      </c>
      <c r="BI176" s="28">
        <f t="shared" si="203"/>
        <v>1751.978438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1097.041312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1527.103044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1709.278926</v>
      </c>
      <c r="AK177" s="28">
        <f t="shared" si="204"/>
        <v>2431.719213</v>
      </c>
      <c r="AL177" s="28">
        <f t="shared" si="204"/>
        <v>1788.806318</v>
      </c>
      <c r="AM177" s="28">
        <f t="shared" si="204"/>
        <v>1805.692118</v>
      </c>
      <c r="AN177" s="28">
        <f t="shared" si="204"/>
        <v>1353.792648</v>
      </c>
      <c r="AO177" s="28">
        <f t="shared" si="204"/>
        <v>2249.842673</v>
      </c>
      <c r="AP177" s="28">
        <f t="shared" si="204"/>
        <v>1621.329493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1847.786181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128.8367942</v>
      </c>
      <c r="BI177" s="28">
        <f t="shared" si="204"/>
        <v>1751.978438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1097.041312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1527.103044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1709.278926</v>
      </c>
      <c r="AK178" s="28">
        <f t="shared" si="205"/>
        <v>2431.719213</v>
      </c>
      <c r="AL178" s="28">
        <f t="shared" si="205"/>
        <v>1788.806318</v>
      </c>
      <c r="AM178" s="28">
        <f t="shared" si="205"/>
        <v>1805.692118</v>
      </c>
      <c r="AN178" s="28">
        <f t="shared" si="205"/>
        <v>1353.792648</v>
      </c>
      <c r="AO178" s="28">
        <f t="shared" si="205"/>
        <v>2249.842673</v>
      </c>
      <c r="AP178" s="28">
        <f t="shared" si="205"/>
        <v>1621.329493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1847.786181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128.8367942</v>
      </c>
      <c r="BI178" s="28">
        <f t="shared" si="205"/>
        <v>1751.978438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1097.041312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1527.103044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1709.278926</v>
      </c>
      <c r="AK179" s="28">
        <f t="shared" si="206"/>
        <v>2431.719213</v>
      </c>
      <c r="AL179" s="28">
        <f t="shared" si="206"/>
        <v>1788.806318</v>
      </c>
      <c r="AM179" s="28">
        <f t="shared" si="206"/>
        <v>1805.692118</v>
      </c>
      <c r="AN179" s="28">
        <f t="shared" si="206"/>
        <v>1353.792648</v>
      </c>
      <c r="AO179" s="28">
        <f t="shared" si="206"/>
        <v>2249.842673</v>
      </c>
      <c r="AP179" s="28">
        <f t="shared" si="206"/>
        <v>1621.329493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1847.786181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128.8367942</v>
      </c>
      <c r="BI179" s="28">
        <f t="shared" si="206"/>
        <v>1751.978438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1097.041312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1527.103044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1709.278926</v>
      </c>
      <c r="AK180" s="28">
        <f t="shared" si="207"/>
        <v>2431.719213</v>
      </c>
      <c r="AL180" s="28">
        <f t="shared" si="207"/>
        <v>1788.806318</v>
      </c>
      <c r="AM180" s="28">
        <f t="shared" si="207"/>
        <v>1805.692118</v>
      </c>
      <c r="AN180" s="28">
        <f t="shared" si="207"/>
        <v>1353.792648</v>
      </c>
      <c r="AO180" s="28">
        <f t="shared" si="207"/>
        <v>2249.842673</v>
      </c>
      <c r="AP180" s="28">
        <f t="shared" si="207"/>
        <v>1621.329493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1847.786181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128.8367942</v>
      </c>
      <c r="BI180" s="28">
        <f t="shared" si="207"/>
        <v>1751.978438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1097.041312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1527.103044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1"/>
      <c r="AH182" s="52"/>
      <c r="AI182" s="28">
        <f t="shared" ref="AI182:ED182" si="208">if($B182=AI$3,AI180+$Y182,if($C182=AI$3,AI180+$AD182,AI180))</f>
        <v>1193.044474</v>
      </c>
      <c r="AJ182" s="28">
        <f t="shared" si="208"/>
        <v>1709.278926</v>
      </c>
      <c r="AK182" s="28">
        <f t="shared" si="208"/>
        <v>2431.719213</v>
      </c>
      <c r="AL182" s="28">
        <f t="shared" si="208"/>
        <v>1788.806318</v>
      </c>
      <c r="AM182" s="28">
        <f t="shared" si="208"/>
        <v>1805.692118</v>
      </c>
      <c r="AN182" s="28">
        <f t="shared" si="208"/>
        <v>1353.792648</v>
      </c>
      <c r="AO182" s="28">
        <f t="shared" si="208"/>
        <v>2249.842673</v>
      </c>
      <c r="AP182" s="28">
        <f t="shared" si="208"/>
        <v>1621.329493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1847.786181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128.8367942</v>
      </c>
      <c r="BI182" s="28">
        <f t="shared" si="208"/>
        <v>1751.978438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1097.041312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1527.103044</v>
      </c>
    </row>
    <row r="183">
      <c r="A183" s="53"/>
      <c r="B183" s="54" t="s">
        <v>53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54</v>
      </c>
      <c r="AI183" s="58">
        <f t="shared" ref="AI183:EE183" si="209">AI182</f>
        <v>1193.044474</v>
      </c>
      <c r="AJ183" s="58">
        <f t="shared" si="209"/>
        <v>1709.278926</v>
      </c>
      <c r="AK183" s="58">
        <f t="shared" si="209"/>
        <v>2431.719213</v>
      </c>
      <c r="AL183" s="58">
        <f t="shared" si="209"/>
        <v>1788.806318</v>
      </c>
      <c r="AM183" s="58">
        <f t="shared" si="209"/>
        <v>1805.692118</v>
      </c>
      <c r="AN183" s="58">
        <f t="shared" si="209"/>
        <v>1353.792648</v>
      </c>
      <c r="AO183" s="58">
        <f t="shared" si="209"/>
        <v>2249.842673</v>
      </c>
      <c r="AP183" s="58">
        <f t="shared" si="209"/>
        <v>1621.329493</v>
      </c>
      <c r="AQ183" s="58">
        <f t="shared" si="209"/>
        <v>1164.99749</v>
      </c>
      <c r="AR183" s="58">
        <f t="shared" si="209"/>
        <v>2174.621755</v>
      </c>
      <c r="AS183" s="58">
        <f t="shared" si="209"/>
        <v>1917.754482</v>
      </c>
      <c r="AT183" s="58">
        <f t="shared" si="209"/>
        <v>2349.749977</v>
      </c>
      <c r="AU183" s="58">
        <f t="shared" si="209"/>
        <v>2252.379438</v>
      </c>
      <c r="AV183" s="58">
        <f t="shared" si="209"/>
        <v>1847.786181</v>
      </c>
      <c r="AW183" s="58">
        <f t="shared" si="209"/>
        <v>1015.463624</v>
      </c>
      <c r="AX183" s="58">
        <f t="shared" si="209"/>
        <v>2190.396148</v>
      </c>
      <c r="AY183" s="58">
        <f t="shared" si="209"/>
        <v>1367.704948</v>
      </c>
      <c r="AZ183" s="58">
        <f t="shared" si="209"/>
        <v>2316.469488</v>
      </c>
      <c r="BA183" s="58">
        <f t="shared" si="209"/>
        <v>2108.384572</v>
      </c>
      <c r="BB183" s="58">
        <f t="shared" si="209"/>
        <v>636.9434937</v>
      </c>
      <c r="BC183" s="58">
        <f t="shared" si="209"/>
        <v>884.3362716</v>
      </c>
      <c r="BD183" s="58">
        <f t="shared" si="209"/>
        <v>1690.538553</v>
      </c>
      <c r="BE183" s="58">
        <f t="shared" si="209"/>
        <v>281.1497685</v>
      </c>
      <c r="BF183" s="58">
        <f t="shared" si="209"/>
        <v>-59.07358257</v>
      </c>
      <c r="BG183" s="58">
        <f t="shared" si="209"/>
        <v>1282.733877</v>
      </c>
      <c r="BH183" s="58">
        <f t="shared" si="209"/>
        <v>128.8367942</v>
      </c>
      <c r="BI183" s="58">
        <f t="shared" si="209"/>
        <v>1751.978438</v>
      </c>
      <c r="BJ183" s="58">
        <f t="shared" si="209"/>
        <v>398.5029281</v>
      </c>
      <c r="BK183" s="58">
        <f t="shared" si="209"/>
        <v>1840.282391</v>
      </c>
      <c r="BL183" s="58">
        <f t="shared" si="209"/>
        <v>1479.464305</v>
      </c>
      <c r="BM183" s="58">
        <f t="shared" si="209"/>
        <v>811.649061</v>
      </c>
      <c r="BN183" s="58">
        <f t="shared" si="209"/>
        <v>1097.041312</v>
      </c>
      <c r="BO183" s="59" t="str">
        <f t="shared" si="209"/>
        <v>#N/A</v>
      </c>
      <c r="BP183" s="59" t="str">
        <f t="shared" si="209"/>
        <v>#N/A</v>
      </c>
      <c r="BQ183" s="59" t="str">
        <f t="shared" si="209"/>
        <v>#N/A</v>
      </c>
      <c r="BR183" s="59" t="str">
        <f t="shared" si="209"/>
        <v>#N/A</v>
      </c>
      <c r="BS183" s="59" t="str">
        <f t="shared" si="209"/>
        <v>#N/A</v>
      </c>
      <c r="BT183" s="59" t="str">
        <f t="shared" si="209"/>
        <v>#N/A</v>
      </c>
      <c r="BU183" s="59" t="str">
        <f t="shared" si="209"/>
        <v>#N/A</v>
      </c>
      <c r="BV183" s="59" t="str">
        <f t="shared" si="209"/>
        <v>#N/A</v>
      </c>
      <c r="BW183" s="59" t="str">
        <f t="shared" si="209"/>
        <v>#N/A</v>
      </c>
      <c r="BX183" s="59" t="str">
        <f t="shared" si="209"/>
        <v>#N/A</v>
      </c>
      <c r="BY183" s="59" t="str">
        <f t="shared" si="209"/>
        <v>#N/A</v>
      </c>
      <c r="BZ183" s="59" t="str">
        <f t="shared" si="209"/>
        <v>#N/A</v>
      </c>
      <c r="CA183" s="59" t="str">
        <f t="shared" si="209"/>
        <v>#N/A</v>
      </c>
      <c r="CB183" s="59" t="str">
        <f t="shared" si="209"/>
        <v>#N/A</v>
      </c>
      <c r="CC183" s="59" t="str">
        <f t="shared" si="209"/>
        <v>#N/A</v>
      </c>
      <c r="CD183" s="59" t="str">
        <f t="shared" si="209"/>
        <v>#N/A</v>
      </c>
      <c r="CE183" s="59" t="str">
        <f t="shared" si="209"/>
        <v>#N/A</v>
      </c>
      <c r="CF183" s="59" t="str">
        <f t="shared" si="209"/>
        <v>#N/A</v>
      </c>
      <c r="CG183" s="59" t="str">
        <f t="shared" si="209"/>
        <v>#N/A</v>
      </c>
      <c r="CH183" s="59" t="str">
        <f t="shared" si="209"/>
        <v>#N/A</v>
      </c>
      <c r="CI183" s="59" t="str">
        <f t="shared" si="209"/>
        <v>#N/A</v>
      </c>
      <c r="CJ183" s="59" t="str">
        <f t="shared" si="209"/>
        <v>#N/A</v>
      </c>
      <c r="CK183" s="59" t="str">
        <f t="shared" si="209"/>
        <v>#N/A</v>
      </c>
      <c r="CL183" s="59" t="str">
        <f t="shared" si="209"/>
        <v>#N/A</v>
      </c>
      <c r="CM183" s="59" t="str">
        <f t="shared" si="209"/>
        <v>#N/A</v>
      </c>
      <c r="CN183" s="59" t="str">
        <f t="shared" si="209"/>
        <v>#N/A</v>
      </c>
      <c r="CO183" s="59" t="str">
        <f t="shared" si="209"/>
        <v>#N/A</v>
      </c>
      <c r="CP183" s="59" t="str">
        <f t="shared" si="209"/>
        <v>#N/A</v>
      </c>
      <c r="CQ183" s="59" t="str">
        <f t="shared" si="209"/>
        <v>#N/A</v>
      </c>
      <c r="CR183" s="59" t="str">
        <f t="shared" si="209"/>
        <v>#N/A</v>
      </c>
      <c r="CS183" s="59" t="str">
        <f t="shared" si="209"/>
        <v>#N/A</v>
      </c>
      <c r="CT183" s="59" t="str">
        <f t="shared" si="209"/>
        <v>#N/A</v>
      </c>
      <c r="CU183" s="59" t="str">
        <f t="shared" si="209"/>
        <v>#N/A</v>
      </c>
      <c r="CV183" s="59" t="str">
        <f t="shared" si="209"/>
        <v>#N/A</v>
      </c>
      <c r="CW183" s="59" t="str">
        <f t="shared" si="209"/>
        <v>#N/A</v>
      </c>
      <c r="CX183" s="59" t="str">
        <f t="shared" si="209"/>
        <v>#N/A</v>
      </c>
      <c r="CY183" s="59" t="str">
        <f t="shared" si="209"/>
        <v>#N/A</v>
      </c>
      <c r="CZ183" s="59" t="str">
        <f t="shared" si="209"/>
        <v>#N/A</v>
      </c>
      <c r="DA183" s="59" t="str">
        <f t="shared" si="209"/>
        <v>#N/A</v>
      </c>
      <c r="DB183" s="59" t="str">
        <f t="shared" si="209"/>
        <v>#N/A</v>
      </c>
      <c r="DC183" s="59" t="str">
        <f t="shared" si="209"/>
        <v>#N/A</v>
      </c>
      <c r="DD183" s="59" t="str">
        <f t="shared" si="209"/>
        <v>#N/A</v>
      </c>
      <c r="DE183" s="59" t="str">
        <f t="shared" si="209"/>
        <v>#N/A</v>
      </c>
      <c r="DF183" s="59" t="str">
        <f t="shared" si="209"/>
        <v>#N/A</v>
      </c>
      <c r="DG183" s="59" t="str">
        <f t="shared" si="209"/>
        <v>#N/A</v>
      </c>
      <c r="DH183" s="59" t="str">
        <f t="shared" si="209"/>
        <v>#N/A</v>
      </c>
      <c r="DI183" s="59" t="str">
        <f t="shared" si="209"/>
        <v>#N/A</v>
      </c>
      <c r="DJ183" s="59" t="str">
        <f t="shared" si="209"/>
        <v>#N/A</v>
      </c>
      <c r="DK183" s="59" t="str">
        <f t="shared" si="209"/>
        <v>#N/A</v>
      </c>
      <c r="DL183" s="59" t="str">
        <f t="shared" si="209"/>
        <v>#N/A</v>
      </c>
      <c r="DM183" s="59" t="str">
        <f t="shared" si="209"/>
        <v>#N/A</v>
      </c>
      <c r="DN183" s="59" t="str">
        <f t="shared" si="209"/>
        <v>#N/A</v>
      </c>
      <c r="DO183" s="59" t="str">
        <f t="shared" si="209"/>
        <v>#N/A</v>
      </c>
      <c r="DP183" s="59" t="str">
        <f t="shared" si="209"/>
        <v>#N/A</v>
      </c>
      <c r="DQ183" s="59" t="str">
        <f t="shared" si="209"/>
        <v>#N/A</v>
      </c>
      <c r="DR183" s="59" t="str">
        <f t="shared" si="209"/>
        <v>#N/A</v>
      </c>
      <c r="DS183" s="59" t="str">
        <f t="shared" si="209"/>
        <v>#N/A</v>
      </c>
      <c r="DT183" s="59" t="str">
        <f t="shared" si="209"/>
        <v>#N/A</v>
      </c>
      <c r="DU183" s="59" t="str">
        <f t="shared" si="209"/>
        <v>#N/A</v>
      </c>
      <c r="DV183" s="59" t="str">
        <f t="shared" si="209"/>
        <v>#N/A</v>
      </c>
      <c r="DW183" s="59" t="str">
        <f t="shared" si="209"/>
        <v>#N/A</v>
      </c>
      <c r="DX183" s="59" t="str">
        <f t="shared" si="209"/>
        <v>#N/A</v>
      </c>
      <c r="DY183" s="59" t="str">
        <f t="shared" si="209"/>
        <v>#N/A</v>
      </c>
      <c r="DZ183" s="59" t="str">
        <f t="shared" si="209"/>
        <v>#N/A</v>
      </c>
      <c r="EA183" s="59" t="str">
        <f t="shared" si="209"/>
        <v>#N/A</v>
      </c>
      <c r="EB183" s="59" t="str">
        <f t="shared" si="209"/>
        <v>#N/A</v>
      </c>
      <c r="EC183" s="59" t="str">
        <f t="shared" si="209"/>
        <v>#N/A</v>
      </c>
      <c r="ED183" s="59" t="str">
        <f t="shared" si="209"/>
        <v>#N/A</v>
      </c>
      <c r="EE183" s="60">
        <f t="shared" si="209"/>
        <v>1527.103044</v>
      </c>
    </row>
    <row r="184">
      <c r="A184" s="56"/>
      <c r="B184" s="54" t="s">
        <v>55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56</v>
      </c>
      <c r="AI184" s="58">
        <f t="shared" ref="AI184:EE184" si="210">max(AI4:AI182)</f>
        <v>1193.044474</v>
      </c>
      <c r="AJ184" s="58">
        <f t="shared" si="210"/>
        <v>1775.775444</v>
      </c>
      <c r="AK184" s="58">
        <f t="shared" si="210"/>
        <v>2431.719213</v>
      </c>
      <c r="AL184" s="58">
        <f t="shared" si="210"/>
        <v>1788.806318</v>
      </c>
      <c r="AM184" s="58">
        <f t="shared" si="210"/>
        <v>1829.437264</v>
      </c>
      <c r="AN184" s="58">
        <f t="shared" si="210"/>
        <v>1353.792648</v>
      </c>
      <c r="AO184" s="58">
        <f t="shared" si="210"/>
        <v>2249.842673</v>
      </c>
      <c r="AP184" s="58">
        <f t="shared" si="210"/>
        <v>1621.329493</v>
      </c>
      <c r="AQ184" s="58">
        <f t="shared" si="210"/>
        <v>1184.058675</v>
      </c>
      <c r="AR184" s="58">
        <f t="shared" si="210"/>
        <v>2174.621755</v>
      </c>
      <c r="AS184" s="58">
        <f t="shared" si="210"/>
        <v>1917.754482</v>
      </c>
      <c r="AT184" s="58">
        <f t="shared" si="210"/>
        <v>2368.36339</v>
      </c>
      <c r="AU184" s="58">
        <f t="shared" si="210"/>
        <v>2252.379438</v>
      </c>
      <c r="AV184" s="58">
        <f t="shared" si="210"/>
        <v>1885.300061</v>
      </c>
      <c r="AW184" s="58">
        <f t="shared" si="210"/>
        <v>1015.463624</v>
      </c>
      <c r="AX184" s="58">
        <f t="shared" si="210"/>
        <v>2190.396148</v>
      </c>
      <c r="AY184" s="58">
        <f t="shared" si="210"/>
        <v>1367.704948</v>
      </c>
      <c r="AZ184" s="58">
        <f t="shared" si="210"/>
        <v>2316.469488</v>
      </c>
      <c r="BA184" s="58">
        <f t="shared" si="210"/>
        <v>2111.627442</v>
      </c>
      <c r="BB184" s="58">
        <f t="shared" si="210"/>
        <v>636.9434937</v>
      </c>
      <c r="BC184" s="58">
        <f t="shared" si="210"/>
        <v>885.4757385</v>
      </c>
      <c r="BD184" s="58">
        <f t="shared" si="210"/>
        <v>1690.538553</v>
      </c>
      <c r="BE184" s="58">
        <f t="shared" si="210"/>
        <v>281.1497685</v>
      </c>
      <c r="BF184" s="58">
        <f t="shared" si="210"/>
        <v>-59.07358257</v>
      </c>
      <c r="BG184" s="58">
        <f t="shared" si="210"/>
        <v>1282.733877</v>
      </c>
      <c r="BH184" s="58">
        <f t="shared" si="210"/>
        <v>130.8591608</v>
      </c>
      <c r="BI184" s="58">
        <f t="shared" si="210"/>
        <v>1751.978438</v>
      </c>
      <c r="BJ184" s="58">
        <f t="shared" si="210"/>
        <v>398.5029281</v>
      </c>
      <c r="BK184" s="58">
        <f t="shared" si="210"/>
        <v>1840.282391</v>
      </c>
      <c r="BL184" s="58">
        <f t="shared" si="210"/>
        <v>1479.464305</v>
      </c>
      <c r="BM184" s="58">
        <f t="shared" si="210"/>
        <v>867.5358243</v>
      </c>
      <c r="BN184" s="58">
        <f t="shared" si="210"/>
        <v>1150</v>
      </c>
      <c r="BO184" s="59" t="str">
        <f t="shared" si="210"/>
        <v>#N/A</v>
      </c>
      <c r="BP184" s="59" t="str">
        <f t="shared" si="210"/>
        <v>#N/A</v>
      </c>
      <c r="BQ184" s="59" t="str">
        <f t="shared" si="210"/>
        <v>#N/A</v>
      </c>
      <c r="BR184" s="59" t="str">
        <f t="shared" si="210"/>
        <v>#N/A</v>
      </c>
      <c r="BS184" s="59" t="str">
        <f t="shared" si="210"/>
        <v>#N/A</v>
      </c>
      <c r="BT184" s="59" t="str">
        <f t="shared" si="210"/>
        <v>#N/A</v>
      </c>
      <c r="BU184" s="59" t="str">
        <f t="shared" si="210"/>
        <v>#N/A</v>
      </c>
      <c r="BV184" s="59" t="str">
        <f t="shared" si="210"/>
        <v>#N/A</v>
      </c>
      <c r="BW184" s="59" t="str">
        <f t="shared" si="210"/>
        <v>#N/A</v>
      </c>
      <c r="BX184" s="59" t="str">
        <f t="shared" si="210"/>
        <v>#N/A</v>
      </c>
      <c r="BY184" s="59" t="str">
        <f t="shared" si="210"/>
        <v>#N/A</v>
      </c>
      <c r="BZ184" s="59" t="str">
        <f t="shared" si="210"/>
        <v>#N/A</v>
      </c>
      <c r="CA184" s="59" t="str">
        <f t="shared" si="210"/>
        <v>#N/A</v>
      </c>
      <c r="CB184" s="59" t="str">
        <f t="shared" si="210"/>
        <v>#N/A</v>
      </c>
      <c r="CC184" s="59" t="str">
        <f t="shared" si="210"/>
        <v>#N/A</v>
      </c>
      <c r="CD184" s="59" t="str">
        <f t="shared" si="210"/>
        <v>#N/A</v>
      </c>
      <c r="CE184" s="59" t="str">
        <f t="shared" si="210"/>
        <v>#N/A</v>
      </c>
      <c r="CF184" s="59" t="str">
        <f t="shared" si="210"/>
        <v>#N/A</v>
      </c>
      <c r="CG184" s="59" t="str">
        <f t="shared" si="210"/>
        <v>#N/A</v>
      </c>
      <c r="CH184" s="59" t="str">
        <f t="shared" si="210"/>
        <v>#N/A</v>
      </c>
      <c r="CI184" s="59" t="str">
        <f t="shared" si="210"/>
        <v>#N/A</v>
      </c>
      <c r="CJ184" s="59" t="str">
        <f t="shared" si="210"/>
        <v>#N/A</v>
      </c>
      <c r="CK184" s="59" t="str">
        <f t="shared" si="210"/>
        <v>#N/A</v>
      </c>
      <c r="CL184" s="59" t="str">
        <f t="shared" si="210"/>
        <v>#N/A</v>
      </c>
      <c r="CM184" s="59" t="str">
        <f t="shared" si="210"/>
        <v>#N/A</v>
      </c>
      <c r="CN184" s="59" t="str">
        <f t="shared" si="210"/>
        <v>#N/A</v>
      </c>
      <c r="CO184" s="59" t="str">
        <f t="shared" si="210"/>
        <v>#N/A</v>
      </c>
      <c r="CP184" s="59" t="str">
        <f t="shared" si="210"/>
        <v>#N/A</v>
      </c>
      <c r="CQ184" s="59" t="str">
        <f t="shared" si="210"/>
        <v>#N/A</v>
      </c>
      <c r="CR184" s="59" t="str">
        <f t="shared" si="210"/>
        <v>#N/A</v>
      </c>
      <c r="CS184" s="59" t="str">
        <f t="shared" si="210"/>
        <v>#N/A</v>
      </c>
      <c r="CT184" s="59" t="str">
        <f t="shared" si="210"/>
        <v>#N/A</v>
      </c>
      <c r="CU184" s="59" t="str">
        <f t="shared" si="210"/>
        <v>#N/A</v>
      </c>
      <c r="CV184" s="59" t="str">
        <f t="shared" si="210"/>
        <v>#N/A</v>
      </c>
      <c r="CW184" s="59" t="str">
        <f t="shared" si="210"/>
        <v>#N/A</v>
      </c>
      <c r="CX184" s="59" t="str">
        <f t="shared" si="210"/>
        <v>#N/A</v>
      </c>
      <c r="CY184" s="59" t="str">
        <f t="shared" si="210"/>
        <v>#N/A</v>
      </c>
      <c r="CZ184" s="59" t="str">
        <f t="shared" si="210"/>
        <v>#N/A</v>
      </c>
      <c r="DA184" s="59" t="str">
        <f t="shared" si="210"/>
        <v>#N/A</v>
      </c>
      <c r="DB184" s="59" t="str">
        <f t="shared" si="210"/>
        <v>#N/A</v>
      </c>
      <c r="DC184" s="59" t="str">
        <f t="shared" si="210"/>
        <v>#N/A</v>
      </c>
      <c r="DD184" s="59" t="str">
        <f t="shared" si="210"/>
        <v>#N/A</v>
      </c>
      <c r="DE184" s="59" t="str">
        <f t="shared" si="210"/>
        <v>#N/A</v>
      </c>
      <c r="DF184" s="59" t="str">
        <f t="shared" si="210"/>
        <v>#N/A</v>
      </c>
      <c r="DG184" s="59" t="str">
        <f t="shared" si="210"/>
        <v>#N/A</v>
      </c>
      <c r="DH184" s="59" t="str">
        <f t="shared" si="210"/>
        <v>#N/A</v>
      </c>
      <c r="DI184" s="59" t="str">
        <f t="shared" si="210"/>
        <v>#N/A</v>
      </c>
      <c r="DJ184" s="59" t="str">
        <f t="shared" si="210"/>
        <v>#N/A</v>
      </c>
      <c r="DK184" s="59" t="str">
        <f t="shared" si="210"/>
        <v>#N/A</v>
      </c>
      <c r="DL184" s="59" t="str">
        <f t="shared" si="210"/>
        <v>#N/A</v>
      </c>
      <c r="DM184" s="59" t="str">
        <f t="shared" si="210"/>
        <v>#N/A</v>
      </c>
      <c r="DN184" s="59" t="str">
        <f t="shared" si="210"/>
        <v>#N/A</v>
      </c>
      <c r="DO184" s="59" t="str">
        <f t="shared" si="210"/>
        <v>#N/A</v>
      </c>
      <c r="DP184" s="59" t="str">
        <f t="shared" si="210"/>
        <v>#N/A</v>
      </c>
      <c r="DQ184" s="59" t="str">
        <f t="shared" si="210"/>
        <v>#N/A</v>
      </c>
      <c r="DR184" s="59" t="str">
        <f t="shared" si="210"/>
        <v>#N/A</v>
      </c>
      <c r="DS184" s="59" t="str">
        <f t="shared" si="210"/>
        <v>#N/A</v>
      </c>
      <c r="DT184" s="59" t="str">
        <f t="shared" si="210"/>
        <v>#N/A</v>
      </c>
      <c r="DU184" s="59" t="str">
        <f t="shared" si="210"/>
        <v>#N/A</v>
      </c>
      <c r="DV184" s="59" t="str">
        <f t="shared" si="210"/>
        <v>#N/A</v>
      </c>
      <c r="DW184" s="59" t="str">
        <f t="shared" si="210"/>
        <v>#N/A</v>
      </c>
      <c r="DX184" s="59" t="str">
        <f t="shared" si="210"/>
        <v>#N/A</v>
      </c>
      <c r="DY184" s="59" t="str">
        <f t="shared" si="210"/>
        <v>#N/A</v>
      </c>
      <c r="DZ184" s="59" t="str">
        <f t="shared" si="210"/>
        <v>#N/A</v>
      </c>
      <c r="EA184" s="59" t="str">
        <f t="shared" si="210"/>
        <v>#N/A</v>
      </c>
      <c r="EB184" s="59" t="str">
        <f t="shared" si="210"/>
        <v>#N/A</v>
      </c>
      <c r="EC184" s="59" t="str">
        <f t="shared" si="210"/>
        <v>#N/A</v>
      </c>
      <c r="ED184" s="59" t="str">
        <f t="shared" si="210"/>
        <v>#N/A</v>
      </c>
      <c r="EE184" s="60">
        <f t="shared" si="210"/>
        <v>1527.327967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41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41"/>
    </row>
    <row r="3">
      <c r="A3" s="62"/>
      <c r="B3" s="67" t="s">
        <v>57</v>
      </c>
      <c r="C3" s="68"/>
      <c r="D3" s="68"/>
      <c r="E3" s="69"/>
      <c r="F3" s="70"/>
      <c r="G3" s="71" t="s">
        <v>58</v>
      </c>
      <c r="H3" s="68"/>
      <c r="I3" s="68"/>
      <c r="J3" s="68"/>
      <c r="K3" s="68"/>
      <c r="L3" s="68"/>
      <c r="M3" s="68"/>
      <c r="N3" s="68"/>
      <c r="O3" s="68"/>
      <c r="P3" s="68"/>
      <c r="Q3" s="69"/>
      <c r="R3" s="65"/>
      <c r="S3" s="66"/>
      <c r="T3" s="65"/>
      <c r="U3" s="65"/>
      <c r="V3" s="1"/>
      <c r="W3" s="1"/>
      <c r="Y3" s="41"/>
    </row>
    <row r="4">
      <c r="A4" s="72"/>
      <c r="B4" s="73" t="s">
        <v>59</v>
      </c>
      <c r="C4" s="74" t="s">
        <v>60</v>
      </c>
      <c r="D4" s="75" t="s">
        <v>61</v>
      </c>
      <c r="E4" s="76" t="s">
        <v>62</v>
      </c>
      <c r="F4" s="77"/>
      <c r="G4" s="78" t="s">
        <v>63</v>
      </c>
      <c r="H4" s="79" t="s">
        <v>64</v>
      </c>
      <c r="I4" s="79" t="s">
        <v>65</v>
      </c>
      <c r="J4" s="79" t="s">
        <v>54</v>
      </c>
      <c r="K4" s="80" t="s">
        <v>66</v>
      </c>
      <c r="L4" s="79" t="s">
        <v>56</v>
      </c>
      <c r="M4" s="80" t="s">
        <v>67</v>
      </c>
      <c r="N4" s="80" t="s">
        <v>68</v>
      </c>
      <c r="O4" s="80" t="s">
        <v>69</v>
      </c>
      <c r="P4" s="80" t="s">
        <v>70</v>
      </c>
      <c r="Q4" s="81" t="s">
        <v>71</v>
      </c>
      <c r="R4" s="65"/>
      <c r="S4" s="65"/>
      <c r="T4" s="65"/>
      <c r="U4" s="65"/>
      <c r="V4" s="1"/>
      <c r="W4" s="1"/>
    </row>
    <row r="5">
      <c r="A5" s="82"/>
      <c r="B5" s="83">
        <v>1.0</v>
      </c>
      <c r="C5" s="84" t="s">
        <v>72</v>
      </c>
      <c r="D5" s="84" t="s">
        <v>73</v>
      </c>
      <c r="E5" s="85">
        <v>1193.0444744620884</v>
      </c>
      <c r="F5" s="86"/>
      <c r="G5" s="87">
        <f>if(isblank(C5),"",(countif(Pelitulokset!E:E,C5)))</f>
        <v>0</v>
      </c>
      <c r="H5" s="88">
        <f>if(isblank(C5),"",countif(Pelitulokset!B:C,C5))</f>
        <v>0</v>
      </c>
      <c r="I5" s="89" t="str">
        <f t="array" ref="I5">iferror(index('Säännöt ja ohjeet'!$H$19:$H$46,match(J5,'Säännöt ja ohjeet'!$J$19:$J$46,-1)+1,0) &amp; if(J5&gt;1600," (" &amp; round(J5,0) &amp; ")",""),"")</f>
        <v>9 kyu</v>
      </c>
      <c r="J5" s="89">
        <f t="array" ref="J5">iferror(index(Pelitulokset!$AI$183:$JL$183,1,match($C5,Pelitulokset!$AI$3:$JL$3,0)),"")</f>
        <v>1193.044474</v>
      </c>
      <c r="K5" s="89" t="str">
        <f t="array" ref="K5">iferror(index('Säännöt ja ohjeet'!$H$19:$H$45,match(L5,'Säännöt ja ohjeet'!$J$19:$J$45,-1)+1,0) &amp; " (" &amp; round(L5,0) &amp; ")","")</f>
        <v>9 kyu (1193)</v>
      </c>
      <c r="L5" s="89">
        <f t="array" ref="L5">iferror(index(Pelitulokset!$AI$184:$JL$184,1,match($C5,Pelitulokset!$AI$3:$JL$3,0)),"")</f>
        <v>1193.044474</v>
      </c>
      <c r="M5" s="90">
        <f t="shared" ref="M5:M74" si="1">if(isblank(C5),"",round(max(0,L5-E5),0))</f>
        <v>0</v>
      </c>
      <c r="N5" s="88"/>
      <c r="O5" s="88" t="str">
        <f t="shared" ref="O5:O74" si="2">if(isblank(C5),"",rank(M5,$M$5:$M$30) &amp; ".")</f>
        <v>8.</v>
      </c>
      <c r="P5" s="88" t="str">
        <f t="shared" ref="P5:P74" si="3">if(isblank(C5),"",rank(G5,$G$5:$G$30) &amp; ".")</f>
        <v>8.</v>
      </c>
      <c r="Q5" s="88" t="str">
        <f t="shared" ref="Q5:Q74" si="4">iferror(rank(J5,J:J) &amp; ".","")</f>
        <v>22.</v>
      </c>
      <c r="R5" s="65"/>
      <c r="S5" s="91"/>
      <c r="T5" s="72"/>
      <c r="V5" s="92"/>
      <c r="Y5" s="93"/>
      <c r="Z5" s="93"/>
    </row>
    <row r="6">
      <c r="A6" s="82"/>
      <c r="B6" s="83">
        <v>2.0</v>
      </c>
      <c r="C6" s="84" t="s">
        <v>49</v>
      </c>
      <c r="D6" s="84" t="s">
        <v>74</v>
      </c>
      <c r="E6" s="85">
        <v>1775.7754443954602</v>
      </c>
      <c r="F6" s="86"/>
      <c r="G6" s="87">
        <f>if(isblank(C6),"",(countif(Pelitulokset!E:E,C6)))</f>
        <v>0</v>
      </c>
      <c r="H6" s="88">
        <f>if(isblank(C6),"",countif(Pelitulokset!B:C,C6))</f>
        <v>3</v>
      </c>
      <c r="I6" s="89" t="str">
        <f t="array" ref="I6">iferror(index('Säännöt ja ohjeet'!$H$19:$H$46,match(J6,'Säännöt ja ohjeet'!$J$19:$J$46,-1)+1,0) &amp; if(J6&gt;1600," (" &amp; round(J6,0) &amp; ")",""),"")</f>
        <v>4 kyu (1709)</v>
      </c>
      <c r="J6" s="89">
        <f t="array" ref="J6">iferror(index(Pelitulokset!$AI$183:$JL$183,1,match($C6,Pelitulokset!$AI$3:$JL$3,0)),"")</f>
        <v>1709.278926</v>
      </c>
      <c r="K6" s="89" t="str">
        <f t="array" ref="K6">iferror(index('Säännöt ja ohjeet'!$H$19:$H$45,match(L6,'Säännöt ja ohjeet'!$J$19:$J$45,-1)+1,0) &amp; " (" &amp; round(L6,0) &amp; ")","")</f>
        <v>3 kyu (1776)</v>
      </c>
      <c r="L6" s="89">
        <f t="array" ref="L6">iferror(index(Pelitulokset!$AI$184:$JL$184,1,match($C6,Pelitulokset!$AI$3:$JL$3,0)),"")</f>
        <v>1775.775444</v>
      </c>
      <c r="M6" s="90">
        <f t="shared" si="1"/>
        <v>0</v>
      </c>
      <c r="N6" s="88"/>
      <c r="O6" s="88" t="str">
        <f t="shared" si="2"/>
        <v>8.</v>
      </c>
      <c r="P6" s="88" t="str">
        <f t="shared" si="3"/>
        <v>8.</v>
      </c>
      <c r="Q6" s="88" t="str">
        <f t="shared" si="4"/>
        <v>15.</v>
      </c>
      <c r="R6" s="65"/>
      <c r="S6" s="91"/>
      <c r="T6" s="82"/>
      <c r="U6" s="82"/>
      <c r="V6" s="94"/>
      <c r="W6" s="94"/>
      <c r="Y6" s="95"/>
      <c r="Z6" s="95"/>
    </row>
    <row r="7">
      <c r="A7" s="82"/>
      <c r="B7" s="83">
        <v>3.0</v>
      </c>
      <c r="C7" s="84" t="s">
        <v>37</v>
      </c>
      <c r="D7" s="84" t="s">
        <v>75</v>
      </c>
      <c r="E7" s="85">
        <v>2404.2674312252625</v>
      </c>
      <c r="F7" s="86"/>
      <c r="G7" s="87">
        <f>if(isblank(C7),"",(countif(Pelitulokset!E:E,C7)))</f>
        <v>4</v>
      </c>
      <c r="H7" s="88">
        <f>if(isblank(C7),"",countif(Pelitulokset!B:C,C7))</f>
        <v>4</v>
      </c>
      <c r="I7" s="89" t="str">
        <f t="array" ref="I7">iferror(index('Säännöt ja ohjeet'!$H$19:$H$46,match(J7,'Säännöt ja ohjeet'!$J$19:$J$46,-1)+1,0) &amp; if(J7&gt;1600," (" &amp; round(J7,0) &amp; ")",""),"")</f>
        <v>4 dan (2432)</v>
      </c>
      <c r="J7" s="89">
        <f t="array" ref="J7">iferror(index(Pelitulokset!$AI$183:$JL$183,1,match($C7,Pelitulokset!$AI$3:$JL$3,0)),"")</f>
        <v>2431.719213</v>
      </c>
      <c r="K7" s="89" t="str">
        <f t="array" ref="K7">iferror(index('Säännöt ja ohjeet'!$H$19:$H$45,match(L7,'Säännöt ja ohjeet'!$J$19:$J$45,-1)+1,0) &amp; " (" &amp; round(L7,0) &amp; ")","")</f>
        <v>4 dan (2432)</v>
      </c>
      <c r="L7" s="89">
        <f t="array" ref="L7">iferror(index(Pelitulokset!$AI$184:$JL$184,1,match($C7,Pelitulokset!$AI$3:$JL$3,0)),"")</f>
        <v>2431.719213</v>
      </c>
      <c r="M7" s="90">
        <f t="shared" si="1"/>
        <v>27</v>
      </c>
      <c r="N7" s="88"/>
      <c r="O7" s="88" t="str">
        <f t="shared" si="2"/>
        <v>5.</v>
      </c>
      <c r="P7" s="88" t="str">
        <f t="shared" si="3"/>
        <v>3.</v>
      </c>
      <c r="Q7" s="88" t="str">
        <f t="shared" si="4"/>
        <v>1.</v>
      </c>
      <c r="R7" s="65"/>
      <c r="S7" s="91"/>
      <c r="T7" s="96"/>
      <c r="U7" s="97"/>
      <c r="V7" s="98"/>
      <c r="W7" s="99"/>
      <c r="Y7" s="95"/>
      <c r="Z7" s="95"/>
    </row>
    <row r="8">
      <c r="A8" s="82"/>
      <c r="B8" s="83">
        <v>4.0</v>
      </c>
      <c r="C8" s="84" t="s">
        <v>41</v>
      </c>
      <c r="D8" s="84" t="s">
        <v>76</v>
      </c>
      <c r="E8" s="100">
        <v>1758.0</v>
      </c>
      <c r="F8" s="86"/>
      <c r="G8" s="87">
        <f>if(isblank(C8),"",(countif(Pelitulokset!E:E,C8)))</f>
        <v>5</v>
      </c>
      <c r="H8" s="88">
        <f>if(isblank(C8),"",countif(Pelitulokset!B:C,C8))</f>
        <v>9</v>
      </c>
      <c r="I8" s="89" t="str">
        <f t="array" ref="I8">iferror(index('Säännöt ja ohjeet'!$H$19:$H$46,match(J8,'Säännöt ja ohjeet'!$J$19:$J$46,-1)+1,0) &amp; if(J8&gt;1600," (" &amp; round(J8,0) &amp; ")",""),"")</f>
        <v>3 kyu (1789)</v>
      </c>
      <c r="J8" s="89">
        <f t="array" ref="J8">iferror(index(Pelitulokset!$AI$183:$JL$183,1,match($C8,Pelitulokset!$AI$3:$JL$3,0)),"")</f>
        <v>1788.806318</v>
      </c>
      <c r="K8" s="89" t="str">
        <f t="array" ref="K8">iferror(index('Säännöt ja ohjeet'!$H$19:$H$45,match(L8,'Säännöt ja ohjeet'!$J$19:$J$45,-1)+1,0) &amp; " (" &amp; round(L8,0) &amp; ")","")</f>
        <v>3 kyu (1789)</v>
      </c>
      <c r="L8" s="89">
        <f t="array" ref="L8">iferror(index(Pelitulokset!$AI$184:$JL$184,1,match($C8,Pelitulokset!$AI$3:$JL$3,0)),"")</f>
        <v>1788.806318</v>
      </c>
      <c r="M8" s="90">
        <f t="shared" si="1"/>
        <v>31</v>
      </c>
      <c r="N8" s="88"/>
      <c r="O8" s="88" t="str">
        <f t="shared" si="2"/>
        <v>4.</v>
      </c>
      <c r="P8" s="88" t="str">
        <f t="shared" si="3"/>
        <v>2.</v>
      </c>
      <c r="Q8" s="88" t="str">
        <f t="shared" si="4"/>
        <v>13.</v>
      </c>
      <c r="R8" s="65"/>
      <c r="S8" s="91"/>
      <c r="T8" s="96"/>
      <c r="U8" s="97"/>
      <c r="V8" s="98"/>
      <c r="W8" s="99"/>
      <c r="Y8" s="95"/>
      <c r="Z8" s="95"/>
    </row>
    <row r="9">
      <c r="A9" s="82"/>
      <c r="B9" s="83">
        <v>5.0</v>
      </c>
      <c r="C9" s="95" t="s">
        <v>38</v>
      </c>
      <c r="D9" s="95" t="s">
        <v>77</v>
      </c>
      <c r="E9" s="101">
        <v>1777.16676406582</v>
      </c>
      <c r="F9" s="86"/>
      <c r="G9" s="87">
        <f>if(isblank(C9),"",(countif(Pelitulokset!E:E,C9)))</f>
        <v>7</v>
      </c>
      <c r="H9" s="88">
        <f>if(isblank(C9),"",countif(Pelitulokset!B:C,C9))</f>
        <v>11</v>
      </c>
      <c r="I9" s="89" t="str">
        <f t="array" ref="I9">iferror(index('Säännöt ja ohjeet'!$H$19:$H$46,match(J9,'Säännöt ja ohjeet'!$J$19:$J$46,-1)+1,0) &amp; if(J9&gt;1600," (" &amp; round(J9,0) &amp; ")",""),"")</f>
        <v>3 kyu (1806)</v>
      </c>
      <c r="J9" s="89">
        <f t="array" ref="J9">iferror(index(Pelitulokset!$AI$183:$JL$183,1,match($C9,Pelitulokset!$AI$3:$JL$3,0)),"")</f>
        <v>1805.692118</v>
      </c>
      <c r="K9" s="89" t="str">
        <f t="array" ref="K9">iferror(index('Säännöt ja ohjeet'!$H$19:$H$45,match(L9,'Säännöt ja ohjeet'!$J$19:$J$45,-1)+1,0) &amp; " (" &amp; round(L9,0) &amp; ")","")</f>
        <v>3 kyu (1829)</v>
      </c>
      <c r="L9" s="89">
        <f t="array" ref="L9">iferror(index(Pelitulokset!$AI$184:$JL$184,1,match($C9,Pelitulokset!$AI$3:$JL$3,0)),"")</f>
        <v>1829.437264</v>
      </c>
      <c r="M9" s="90">
        <f t="shared" si="1"/>
        <v>52</v>
      </c>
      <c r="N9" s="88"/>
      <c r="O9" s="88" t="str">
        <f t="shared" si="2"/>
        <v>2.</v>
      </c>
      <c r="P9" s="88" t="str">
        <f t="shared" si="3"/>
        <v>1.</v>
      </c>
      <c r="Q9" s="88" t="str">
        <f t="shared" si="4"/>
        <v>12.</v>
      </c>
      <c r="R9" s="65"/>
      <c r="S9" s="91"/>
      <c r="T9" s="96"/>
      <c r="U9" s="97"/>
      <c r="V9" s="98"/>
      <c r="W9" s="99"/>
      <c r="Y9" s="95"/>
      <c r="Z9" s="95"/>
    </row>
    <row r="10">
      <c r="A10" s="82"/>
      <c r="B10" s="83">
        <v>6.0</v>
      </c>
      <c r="C10" s="95" t="s">
        <v>78</v>
      </c>
      <c r="D10" s="95" t="s">
        <v>79</v>
      </c>
      <c r="E10" s="101">
        <v>1353.7926483214185</v>
      </c>
      <c r="F10" s="86"/>
      <c r="G10" s="87">
        <f>if(isblank(C10),"",(countif(Pelitulokset!E:E,C10)))</f>
        <v>0</v>
      </c>
      <c r="H10" s="88">
        <f>if(isblank(C10),"",countif(Pelitulokset!B:C,C10))</f>
        <v>0</v>
      </c>
      <c r="I10" s="89" t="str">
        <f t="array" ref="I10">iferror(index('Säännöt ja ohjeet'!$H$19:$H$46,match(J10,'Säännöt ja ohjeet'!$J$19:$J$46,-1)+1,0) &amp; if(J10&gt;1600," (" &amp; round(J10,0) &amp; ")",""),"")</f>
        <v>7 kyu</v>
      </c>
      <c r="J10" s="89">
        <f t="array" ref="J10">iferror(index(Pelitulokset!$AI$183:$JL$183,1,match($C10,Pelitulokset!$AI$3:$JL$3,0)),"")</f>
        <v>1353.792648</v>
      </c>
      <c r="K10" s="89" t="str">
        <f t="array" ref="K10">iferror(index('Säännöt ja ohjeet'!$H$19:$H$45,match(L10,'Säännöt ja ohjeet'!$J$19:$J$45,-1)+1,0) &amp; " (" &amp; round(L10,0) &amp; ")","")</f>
        <v>7 kyu (1354)</v>
      </c>
      <c r="L10" s="89">
        <f t="array" ref="L10">iferror(index(Pelitulokset!$AI$184:$JL$184,1,match($C10,Pelitulokset!$AI$3:$JL$3,0)),"")</f>
        <v>1353.792648</v>
      </c>
      <c r="M10" s="90">
        <f t="shared" si="1"/>
        <v>0</v>
      </c>
      <c r="N10" s="88"/>
      <c r="O10" s="88" t="str">
        <f t="shared" si="2"/>
        <v>8.</v>
      </c>
      <c r="P10" s="88" t="str">
        <f t="shared" si="3"/>
        <v>8.</v>
      </c>
      <c r="Q10" s="88" t="str">
        <f t="shared" si="4"/>
        <v>20.</v>
      </c>
      <c r="R10" s="65"/>
      <c r="S10" s="91"/>
      <c r="T10" s="96"/>
      <c r="U10" s="97"/>
      <c r="V10" s="98"/>
      <c r="W10" s="99"/>
      <c r="Y10" s="95"/>
      <c r="Z10" s="95"/>
    </row>
    <row r="11">
      <c r="A11" s="82"/>
      <c r="B11" s="83">
        <v>7.0</v>
      </c>
      <c r="C11" s="95" t="s">
        <v>80</v>
      </c>
      <c r="D11" s="95" t="s">
        <v>81</v>
      </c>
      <c r="E11" s="101">
        <v>2249.8426729881276</v>
      </c>
      <c r="F11" s="86"/>
      <c r="G11" s="87">
        <f>if(isblank(C11),"",(countif(Pelitulokset!E:E,C11)))</f>
        <v>0</v>
      </c>
      <c r="H11" s="88">
        <f>if(isblank(C11),"",countif(Pelitulokset!B:C,C11))</f>
        <v>0</v>
      </c>
      <c r="I11" s="89" t="str">
        <f t="array" ref="I11">iferror(index('Säännöt ja ohjeet'!$H$19:$H$46,match(J11,'Säännöt ja ohjeet'!$J$19:$J$46,-1)+1,0) &amp; if(J11&gt;1600," (" &amp; round(J11,0) &amp; ")",""),"")</f>
        <v>2 dan (2250)</v>
      </c>
      <c r="J11" s="89">
        <f t="array" ref="J11">iferror(index(Pelitulokset!$AI$183:$JL$183,1,match($C11,Pelitulokset!$AI$3:$JL$3,0)),"")</f>
        <v>2249.842673</v>
      </c>
      <c r="K11" s="89" t="str">
        <f t="array" ref="K11">iferror(index('Säännöt ja ohjeet'!$H$19:$H$45,match(L11,'Säännöt ja ohjeet'!$J$19:$J$45,-1)+1,0) &amp; " (" &amp; round(L11,0) &amp; ")","")</f>
        <v>2 dan (2250)</v>
      </c>
      <c r="L11" s="89">
        <f t="array" ref="L11">iferror(index(Pelitulokset!$AI$184:$JL$184,1,match($C11,Pelitulokset!$AI$3:$JL$3,0)),"")</f>
        <v>2249.842673</v>
      </c>
      <c r="M11" s="90">
        <f t="shared" si="1"/>
        <v>0</v>
      </c>
      <c r="N11" s="88"/>
      <c r="O11" s="88" t="str">
        <f t="shared" si="2"/>
        <v>8.</v>
      </c>
      <c r="P11" s="88" t="str">
        <f t="shared" si="3"/>
        <v>8.</v>
      </c>
      <c r="Q11" s="88" t="str">
        <f t="shared" si="4"/>
        <v>5.</v>
      </c>
      <c r="R11" s="65"/>
      <c r="S11" s="91"/>
      <c r="T11" s="96"/>
      <c r="U11" s="97"/>
      <c r="V11" s="98"/>
      <c r="W11" s="99"/>
      <c r="Y11" s="95"/>
      <c r="Z11" s="95"/>
    </row>
    <row r="12">
      <c r="A12" s="82"/>
      <c r="B12" s="83">
        <v>8.0</v>
      </c>
      <c r="C12" s="95" t="s">
        <v>47</v>
      </c>
      <c r="D12" s="95" t="s">
        <v>77</v>
      </c>
      <c r="E12" s="101">
        <v>1596.8804473741213</v>
      </c>
      <c r="F12" s="86"/>
      <c r="G12" s="87">
        <f>if(isblank(C12),"",(countif(Pelitulokset!E:E,C12)))</f>
        <v>1</v>
      </c>
      <c r="H12" s="88">
        <f>if(isblank(C12),"",countif(Pelitulokset!B:C,C12))</f>
        <v>2</v>
      </c>
      <c r="I12" s="89" t="str">
        <f t="array" ref="I12">iferror(index('Säännöt ja ohjeet'!$H$19:$H$46,match(J12,'Säännöt ja ohjeet'!$J$19:$J$46,-1)+1,0) &amp; if(J12&gt;1600," (" &amp; round(J12,0) &amp; ")",""),"")</f>
        <v>5 kyu (1621)</v>
      </c>
      <c r="J12" s="89">
        <f t="array" ref="J12">iferror(index(Pelitulokset!$AI$183:$JL$183,1,match($C12,Pelitulokset!$AI$3:$JL$3,0)),"")</f>
        <v>1621.329493</v>
      </c>
      <c r="K12" s="89" t="str">
        <f t="array" ref="K12">iferror(index('Säännöt ja ohjeet'!$H$19:$H$45,match(L12,'Säännöt ja ohjeet'!$J$19:$J$45,-1)+1,0) &amp; " (" &amp; round(L12,0) &amp; ")","")</f>
        <v>5 kyu (1621)</v>
      </c>
      <c r="L12" s="89">
        <f t="array" ref="L12">iferror(index(Pelitulokset!$AI$184:$JL$184,1,match($C12,Pelitulokset!$AI$3:$JL$3,0)),"")</f>
        <v>1621.329493</v>
      </c>
      <c r="M12" s="90">
        <f t="shared" si="1"/>
        <v>24</v>
      </c>
      <c r="N12" s="88"/>
      <c r="O12" s="88" t="str">
        <f t="shared" si="2"/>
        <v>6.</v>
      </c>
      <c r="P12" s="88" t="str">
        <f t="shared" si="3"/>
        <v>6.</v>
      </c>
      <c r="Q12" s="88" t="str">
        <f t="shared" si="4"/>
        <v>17.</v>
      </c>
      <c r="R12" s="65"/>
      <c r="S12" s="91"/>
      <c r="T12" s="96"/>
      <c r="U12" s="97"/>
      <c r="V12" s="98"/>
      <c r="W12" s="99"/>
      <c r="Y12" s="95"/>
      <c r="Z12" s="95"/>
    </row>
    <row r="13">
      <c r="A13" s="82"/>
      <c r="B13" s="83">
        <v>9.0</v>
      </c>
      <c r="C13" s="95" t="s">
        <v>51</v>
      </c>
      <c r="D13" s="95" t="s">
        <v>73</v>
      </c>
      <c r="E13" s="101">
        <v>1184.058674520001</v>
      </c>
      <c r="F13" s="86"/>
      <c r="G13" s="87">
        <f>if(isblank(C13),"",(countif(Pelitulokset!E:E,C13)))</f>
        <v>0</v>
      </c>
      <c r="H13" s="88">
        <f>if(isblank(C13),"",countif(Pelitulokset!B:C,C13))</f>
        <v>1</v>
      </c>
      <c r="I13" s="89" t="str">
        <f t="array" ref="I13">iferror(index('Säännöt ja ohjeet'!$H$19:$H$46,match(J13,'Säännöt ja ohjeet'!$J$19:$J$46,-1)+1,0) &amp; if(J13&gt;1600," (" &amp; round(J13,0) &amp; ")",""),"")</f>
        <v>9 kyu</v>
      </c>
      <c r="J13" s="89">
        <f t="array" ref="J13">iferror(index(Pelitulokset!$AI$183:$JL$183,1,match($C13,Pelitulokset!$AI$3:$JL$3,0)),"")</f>
        <v>1164.99749</v>
      </c>
      <c r="K13" s="89" t="str">
        <f t="array" ref="K13">iferror(index('Säännöt ja ohjeet'!$H$19:$H$45,match(L13,'Säännöt ja ohjeet'!$J$19:$J$45,-1)+1,0) &amp; " (" &amp; round(L13,0) &amp; ")","")</f>
        <v>9 kyu (1184)</v>
      </c>
      <c r="L13" s="89">
        <f t="array" ref="L13">iferror(index(Pelitulokset!$AI$184:$JL$184,1,match($C13,Pelitulokset!$AI$3:$JL$3,0)),"")</f>
        <v>1184.058675</v>
      </c>
      <c r="M13" s="90">
        <f t="shared" si="1"/>
        <v>0</v>
      </c>
      <c r="N13" s="88"/>
      <c r="O13" s="88" t="str">
        <f t="shared" si="2"/>
        <v>8.</v>
      </c>
      <c r="P13" s="88" t="str">
        <f t="shared" si="3"/>
        <v>8.</v>
      </c>
      <c r="Q13" s="88" t="str">
        <f t="shared" si="4"/>
        <v>23.</v>
      </c>
      <c r="R13" s="65"/>
      <c r="S13" s="91"/>
      <c r="T13" s="96"/>
      <c r="U13" s="97"/>
      <c r="V13" s="98"/>
      <c r="W13" s="99"/>
      <c r="Y13" s="95"/>
      <c r="Z13" s="95"/>
    </row>
    <row r="14">
      <c r="A14" s="82"/>
      <c r="B14" s="83">
        <v>10.0</v>
      </c>
      <c r="C14" s="95" t="s">
        <v>82</v>
      </c>
      <c r="D14" s="95" t="s">
        <v>81</v>
      </c>
      <c r="E14" s="101">
        <v>2174.621754881611</v>
      </c>
      <c r="F14" s="86"/>
      <c r="G14" s="87">
        <f>if(isblank(C14),"",(countif(Pelitulokset!E:E,C14)))</f>
        <v>0</v>
      </c>
      <c r="H14" s="88">
        <f>if(isblank(C14),"",countif(Pelitulokset!B:C,C14))</f>
        <v>0</v>
      </c>
      <c r="I14" s="89" t="str">
        <f t="array" ref="I14">iferror(index('Säännöt ja ohjeet'!$H$19:$H$46,match(J14,'Säännöt ja ohjeet'!$J$19:$J$46,-1)+1,0) &amp; if(J14&gt;1600," (" &amp; round(J14,0) &amp; ")",""),"")</f>
        <v>2 dan (2175)</v>
      </c>
      <c r="J14" s="89">
        <f t="array" ref="J14">iferror(index(Pelitulokset!$AI$183:$JL$183,1,match($C14,Pelitulokset!$AI$3:$JL$3,0)),"")</f>
        <v>2174.621755</v>
      </c>
      <c r="K14" s="89" t="str">
        <f t="array" ref="K14">iferror(index('Säännöt ja ohjeet'!$H$19:$H$45,match(L14,'Säännöt ja ohjeet'!$J$19:$J$45,-1)+1,0) &amp; " (" &amp; round(L14,0) &amp; ")","")</f>
        <v>2 dan (2175)</v>
      </c>
      <c r="L14" s="89">
        <f t="array" ref="L14">iferror(index(Pelitulokset!$AI$184:$JL$184,1,match($C14,Pelitulokset!$AI$3:$JL$3,0)),"")</f>
        <v>2174.621755</v>
      </c>
      <c r="M14" s="90">
        <f t="shared" si="1"/>
        <v>0</v>
      </c>
      <c r="N14" s="88"/>
      <c r="O14" s="88" t="str">
        <f t="shared" si="2"/>
        <v>8.</v>
      </c>
      <c r="P14" s="88" t="str">
        <f t="shared" si="3"/>
        <v>8.</v>
      </c>
      <c r="Q14" s="88" t="str">
        <f t="shared" si="4"/>
        <v>7.</v>
      </c>
      <c r="R14" s="65"/>
      <c r="S14" s="91"/>
      <c r="T14" s="96"/>
      <c r="U14" s="97"/>
      <c r="V14" s="98"/>
      <c r="W14" s="99"/>
      <c r="Y14" s="95"/>
      <c r="Z14" s="95"/>
    </row>
    <row r="15">
      <c r="A15" s="82"/>
      <c r="B15" s="83">
        <v>11.0</v>
      </c>
      <c r="C15" s="95" t="s">
        <v>83</v>
      </c>
      <c r="D15" s="95" t="s">
        <v>84</v>
      </c>
      <c r="E15" s="101">
        <v>1917.7544818345082</v>
      </c>
      <c r="F15" s="86"/>
      <c r="G15" s="87">
        <f>if(isblank(C15),"",(countif(Pelitulokset!E:E,C15)))</f>
        <v>0</v>
      </c>
      <c r="H15" s="88">
        <f>if(isblank(C15),"",countif(Pelitulokset!B:C,C15))</f>
        <v>0</v>
      </c>
      <c r="I15" s="89" t="str">
        <f t="array" ref="I15">iferror(index('Säännöt ja ohjeet'!$H$19:$H$46,match(J15,'Säännöt ja ohjeet'!$J$19:$J$46,-1)+1,0) &amp; if(J15&gt;1600," (" &amp; round(J15,0) &amp; ")",""),"")</f>
        <v>2 kyu (1918)</v>
      </c>
      <c r="J15" s="89">
        <f t="array" ref="J15">iferror(index(Pelitulokset!$AI$183:$JL$183,1,match($C15,Pelitulokset!$AI$3:$JL$3,0)),"")</f>
        <v>1917.754482</v>
      </c>
      <c r="K15" s="89" t="str">
        <f t="array" ref="K15">iferror(index('Säännöt ja ohjeet'!$H$19:$H$45,match(L15,'Säännöt ja ohjeet'!$J$19:$J$45,-1)+1,0) &amp; " (" &amp; round(L15,0) &amp; ")","")</f>
        <v>2 kyu (1918)</v>
      </c>
      <c r="L15" s="89">
        <f t="array" ref="L15">iferror(index(Pelitulokset!$AI$184:$JL$184,1,match($C15,Pelitulokset!$AI$3:$JL$3,0)),"")</f>
        <v>1917.754482</v>
      </c>
      <c r="M15" s="90">
        <f t="shared" si="1"/>
        <v>0</v>
      </c>
      <c r="N15" s="88"/>
      <c r="O15" s="88" t="str">
        <f t="shared" si="2"/>
        <v>8.</v>
      </c>
      <c r="P15" s="88" t="str">
        <f t="shared" si="3"/>
        <v>8.</v>
      </c>
      <c r="Q15" s="88" t="str">
        <f t="shared" si="4"/>
        <v>9.</v>
      </c>
      <c r="R15" s="65"/>
      <c r="S15" s="91"/>
      <c r="T15" s="96"/>
      <c r="U15" s="97"/>
      <c r="V15" s="98"/>
      <c r="W15" s="99"/>
      <c r="Y15" s="95"/>
      <c r="Z15" s="95"/>
    </row>
    <row r="16">
      <c r="A16" s="82"/>
      <c r="B16" s="83">
        <v>12.0</v>
      </c>
      <c r="C16" s="95" t="s">
        <v>42</v>
      </c>
      <c r="D16" s="95" t="s">
        <v>75</v>
      </c>
      <c r="E16" s="101">
        <v>2368.3633899666943</v>
      </c>
      <c r="F16" s="86"/>
      <c r="G16" s="87">
        <f>if(isblank(C16),"",(countif(Pelitulokset!E:E,C16)))</f>
        <v>0</v>
      </c>
      <c r="H16" s="88">
        <f>if(isblank(C16),"",countif(Pelitulokset!B:C,C16))</f>
        <v>2</v>
      </c>
      <c r="I16" s="89" t="str">
        <f t="array" ref="I16">iferror(index('Säännöt ja ohjeet'!$H$19:$H$46,match(J16,'Säännöt ja ohjeet'!$J$19:$J$46,-1)+1,0) &amp; if(J16&gt;1600," (" &amp; round(J16,0) &amp; ")",""),"")</f>
        <v>3 dan (2350)</v>
      </c>
      <c r="J16" s="89">
        <f t="array" ref="J16">iferror(index(Pelitulokset!$AI$183:$JL$183,1,match($C16,Pelitulokset!$AI$3:$JL$3,0)),"")</f>
        <v>2349.749977</v>
      </c>
      <c r="K16" s="89" t="str">
        <f t="array" ref="K16">iferror(index('Säännöt ja ohjeet'!$H$19:$H$45,match(L16,'Säännöt ja ohjeet'!$J$19:$J$45,-1)+1,0) &amp; " (" &amp; round(L16,0) &amp; ")","")</f>
        <v>4 dan (2368)</v>
      </c>
      <c r="L16" s="89">
        <f t="array" ref="L16">iferror(index(Pelitulokset!$AI$184:$JL$184,1,match($C16,Pelitulokset!$AI$3:$JL$3,0)),"")</f>
        <v>2368.36339</v>
      </c>
      <c r="M16" s="90">
        <f t="shared" si="1"/>
        <v>0</v>
      </c>
      <c r="N16" s="88"/>
      <c r="O16" s="88" t="str">
        <f t="shared" si="2"/>
        <v>8.</v>
      </c>
      <c r="P16" s="88" t="str">
        <f t="shared" si="3"/>
        <v>8.</v>
      </c>
      <c r="Q16" s="88" t="str">
        <f t="shared" si="4"/>
        <v>2.</v>
      </c>
      <c r="R16" s="65"/>
      <c r="S16" s="91"/>
      <c r="T16" s="96"/>
      <c r="U16" s="97"/>
      <c r="V16" s="98"/>
      <c r="W16" s="99"/>
      <c r="Y16" s="95"/>
      <c r="Z16" s="95"/>
    </row>
    <row r="17">
      <c r="A17" s="82"/>
      <c r="B17" s="83">
        <v>13.0</v>
      </c>
      <c r="C17" s="95" t="s">
        <v>85</v>
      </c>
      <c r="D17" s="95" t="s">
        <v>81</v>
      </c>
      <c r="E17" s="101">
        <v>2252.3794382281167</v>
      </c>
      <c r="F17" s="86"/>
      <c r="G17" s="87">
        <f>if(isblank(C17),"",(countif(Pelitulokset!E:E,C17)))</f>
        <v>0</v>
      </c>
      <c r="H17" s="88">
        <f>if(isblank(C17),"",countif(Pelitulokset!B:C,C17))</f>
        <v>0</v>
      </c>
      <c r="I17" s="89" t="str">
        <f t="array" ref="I17">iferror(index('Säännöt ja ohjeet'!$H$19:$H$46,match(J17,'Säännöt ja ohjeet'!$J$19:$J$46,-1)+1,0) &amp; if(J17&gt;1600," (" &amp; round(J17,0) &amp; ")",""),"")</f>
        <v>3 dan (2252)</v>
      </c>
      <c r="J17" s="89">
        <f t="array" ref="J17">iferror(index(Pelitulokset!$AI$183:$JL$183,1,match($C17,Pelitulokset!$AI$3:$JL$3,0)),"")</f>
        <v>2252.379438</v>
      </c>
      <c r="K17" s="89" t="str">
        <f t="array" ref="K17">iferror(index('Säännöt ja ohjeet'!$H$19:$H$45,match(L17,'Säännöt ja ohjeet'!$J$19:$J$45,-1)+1,0) &amp; " (" &amp; round(L17,0) &amp; ")","")</f>
        <v>3 dan (2252)</v>
      </c>
      <c r="L17" s="89">
        <f t="array" ref="L17">iferror(index(Pelitulokset!$AI$184:$JL$184,1,match($C17,Pelitulokset!$AI$3:$JL$3,0)),"")</f>
        <v>2252.379438</v>
      </c>
      <c r="M17" s="90">
        <f t="shared" si="1"/>
        <v>0</v>
      </c>
      <c r="N17" s="88"/>
      <c r="O17" s="88" t="str">
        <f t="shared" si="2"/>
        <v>8.</v>
      </c>
      <c r="P17" s="88" t="str">
        <f t="shared" si="3"/>
        <v>8.</v>
      </c>
      <c r="Q17" s="88" t="str">
        <f t="shared" si="4"/>
        <v>4.</v>
      </c>
      <c r="R17" s="65"/>
      <c r="S17" s="91"/>
      <c r="T17" s="96"/>
      <c r="U17" s="97"/>
      <c r="V17" s="98"/>
      <c r="W17" s="99"/>
      <c r="Y17" s="95"/>
      <c r="Z17" s="95"/>
    </row>
    <row r="18">
      <c r="A18" s="82"/>
      <c r="B18" s="83">
        <v>14.0</v>
      </c>
      <c r="C18" s="95" t="s">
        <v>40</v>
      </c>
      <c r="D18" s="95" t="s">
        <v>86</v>
      </c>
      <c r="E18" s="101">
        <v>1866.705204947819</v>
      </c>
      <c r="F18" s="86"/>
      <c r="G18" s="87">
        <f>if(isblank(C18),"",(countif(Pelitulokset!E:E,C18)))</f>
        <v>2</v>
      </c>
      <c r="H18" s="88">
        <f>if(isblank(C18),"",countif(Pelitulokset!B:C,C18))</f>
        <v>4</v>
      </c>
      <c r="I18" s="89" t="str">
        <f t="array" ref="I18">iferror(index('Säännöt ja ohjeet'!$H$19:$H$46,match(J18,'Säännöt ja ohjeet'!$J$19:$J$46,-1)+1,0) &amp; if(J18&gt;1600," (" &amp; round(J18,0) &amp; ")",""),"")</f>
        <v>3 kyu (1848)</v>
      </c>
      <c r="J18" s="89">
        <f t="array" ref="J18">iferror(index(Pelitulokset!$AI$183:$JL$183,1,match($C18,Pelitulokset!$AI$3:$JL$3,0)),"")</f>
        <v>1847.786181</v>
      </c>
      <c r="K18" s="89" t="str">
        <f t="array" ref="K18">iferror(index('Säännöt ja ohjeet'!$H$19:$H$45,match(L18,'Säännöt ja ohjeet'!$J$19:$J$45,-1)+1,0) &amp; " (" &amp; round(L18,0) &amp; ")","")</f>
        <v>2 kyu (1885)</v>
      </c>
      <c r="L18" s="89">
        <f t="array" ref="L18">iferror(index(Pelitulokset!$AI$184:$JL$184,1,match($C18,Pelitulokset!$AI$3:$JL$3,0)),"")</f>
        <v>1885.300061</v>
      </c>
      <c r="M18" s="90">
        <f t="shared" si="1"/>
        <v>19</v>
      </c>
      <c r="N18" s="88"/>
      <c r="O18" s="88" t="str">
        <f t="shared" si="2"/>
        <v>7.</v>
      </c>
      <c r="P18" s="88" t="str">
        <f t="shared" si="3"/>
        <v>4.</v>
      </c>
      <c r="Q18" s="88" t="str">
        <f t="shared" si="4"/>
        <v>10.</v>
      </c>
      <c r="R18" s="65"/>
      <c r="S18" s="91"/>
      <c r="T18" s="65"/>
      <c r="U18" s="65"/>
      <c r="V18" s="1"/>
      <c r="W18" s="1"/>
      <c r="Y18" s="95"/>
      <c r="Z18" s="95"/>
    </row>
    <row r="19">
      <c r="A19" s="82"/>
      <c r="B19" s="83">
        <v>15.0</v>
      </c>
      <c r="C19" s="95" t="s">
        <v>87</v>
      </c>
      <c r="D19" s="95" t="s">
        <v>88</v>
      </c>
      <c r="E19" s="101">
        <v>1015.4636235170283</v>
      </c>
      <c r="F19" s="86"/>
      <c r="G19" s="87">
        <f>if(isblank(C19),"",(countif(Pelitulokset!E:E,C19)))</f>
        <v>0</v>
      </c>
      <c r="H19" s="88">
        <f>if(isblank(C19),"",countif(Pelitulokset!B:C,C19))</f>
        <v>0</v>
      </c>
      <c r="I19" s="89" t="str">
        <f t="array" ref="I19">iferror(index('Säännöt ja ohjeet'!$H$19:$H$46,match(J19,'Säännöt ja ohjeet'!$J$19:$J$46,-1)+1,0) &amp; if(J19&gt;1600," (" &amp; round(J19,0) &amp; ")",""),"")</f>
        <v>11 kyu</v>
      </c>
      <c r="J19" s="89">
        <f t="array" ref="J19">iferror(index(Pelitulokset!$AI$183:$JL$183,1,match($C19,Pelitulokset!$AI$3:$JL$3,0)),"")</f>
        <v>1015.463624</v>
      </c>
      <c r="K19" s="89" t="str">
        <f t="array" ref="K19">iferror(index('Säännöt ja ohjeet'!$H$19:$H$45,match(L19,'Säännöt ja ohjeet'!$J$19:$J$45,-1)+1,0) &amp; " (" &amp; round(L19,0) &amp; ")","")</f>
        <v>11 kyu (1015)</v>
      </c>
      <c r="L19" s="89">
        <f t="array" ref="L19">iferror(index(Pelitulokset!$AI$184:$JL$184,1,match($C19,Pelitulokset!$AI$3:$JL$3,0)),"")</f>
        <v>1015.463624</v>
      </c>
      <c r="M19" s="90">
        <f t="shared" si="1"/>
        <v>0</v>
      </c>
      <c r="N19" s="88"/>
      <c r="O19" s="88" t="str">
        <f t="shared" si="2"/>
        <v>8.</v>
      </c>
      <c r="P19" s="88" t="str">
        <f t="shared" si="3"/>
        <v>8.</v>
      </c>
      <c r="Q19" s="88" t="str">
        <f t="shared" si="4"/>
        <v>25.</v>
      </c>
      <c r="R19" s="65"/>
      <c r="S19" s="91"/>
      <c r="T19" s="65"/>
      <c r="U19" s="65"/>
      <c r="V19" s="1"/>
      <c r="W19" s="1"/>
      <c r="Y19" s="95"/>
      <c r="Z19" s="95"/>
    </row>
    <row r="20">
      <c r="A20" s="82"/>
      <c r="B20" s="83">
        <v>16.0</v>
      </c>
      <c r="C20" s="95" t="s">
        <v>89</v>
      </c>
      <c r="D20" s="95" t="s">
        <v>81</v>
      </c>
      <c r="E20" s="101">
        <v>2190.3961477261246</v>
      </c>
      <c r="F20" s="86"/>
      <c r="G20" s="87">
        <f>if(isblank(C20),"",(countif(Pelitulokset!E:E,C20)))</f>
        <v>0</v>
      </c>
      <c r="H20" s="88">
        <f>if(isblank(C20),"",countif(Pelitulokset!B:C,C20))</f>
        <v>0</v>
      </c>
      <c r="I20" s="89" t="str">
        <f t="array" ref="I20">iferror(index('Säännöt ja ohjeet'!$H$19:$H$46,match(J20,'Säännöt ja ohjeet'!$J$19:$J$46,-1)+1,0) &amp; if(J20&gt;1600," (" &amp; round(J20,0) &amp; ")",""),"")</f>
        <v>2 dan (2190)</v>
      </c>
      <c r="J20" s="89">
        <f t="array" ref="J20">iferror(index(Pelitulokset!$AI$183:$JL$183,1,match($C20,Pelitulokset!$AI$3:$JL$3,0)),"")</f>
        <v>2190.396148</v>
      </c>
      <c r="K20" s="89" t="str">
        <f t="array" ref="K20">iferror(index('Säännöt ja ohjeet'!$H$19:$H$45,match(L20,'Säännöt ja ohjeet'!$J$19:$J$45,-1)+1,0) &amp; " (" &amp; round(L20,0) &amp; ")","")</f>
        <v>2 dan (2190)</v>
      </c>
      <c r="L20" s="89">
        <f t="array" ref="L20">iferror(index(Pelitulokset!$AI$184:$JL$184,1,match($C20,Pelitulokset!$AI$3:$JL$3,0)),"")</f>
        <v>2190.396148</v>
      </c>
      <c r="M20" s="90">
        <f t="shared" si="1"/>
        <v>0</v>
      </c>
      <c r="N20" s="88"/>
      <c r="O20" s="88" t="str">
        <f t="shared" si="2"/>
        <v>8.</v>
      </c>
      <c r="P20" s="88" t="str">
        <f t="shared" si="3"/>
        <v>8.</v>
      </c>
      <c r="Q20" s="88" t="str">
        <f t="shared" si="4"/>
        <v>6.</v>
      </c>
      <c r="R20" s="65"/>
      <c r="S20" s="91"/>
      <c r="T20" s="65"/>
      <c r="U20" s="65"/>
      <c r="V20" s="1"/>
      <c r="W20" s="1"/>
      <c r="Y20" s="95"/>
      <c r="Z20" s="95"/>
    </row>
    <row r="21">
      <c r="A21" s="82"/>
      <c r="B21" s="83">
        <v>17.0</v>
      </c>
      <c r="C21" s="95" t="s">
        <v>46</v>
      </c>
      <c r="D21" s="95" t="s">
        <v>79</v>
      </c>
      <c r="E21" s="101">
        <v>1335.441433140475</v>
      </c>
      <c r="F21" s="86"/>
      <c r="G21" s="87">
        <f>if(isblank(C21),"",(countif(Pelitulokset!E:E,C21)))</f>
        <v>1</v>
      </c>
      <c r="H21" s="88">
        <f>if(isblank(C21),"",countif(Pelitulokset!B:C,C21))</f>
        <v>1</v>
      </c>
      <c r="I21" s="89" t="str">
        <f t="array" ref="I21">iferror(index('Säännöt ja ohjeet'!$H$19:$H$46,match(J21,'Säännöt ja ohjeet'!$J$19:$J$46,-1)+1,0) &amp; if(J21&gt;1600," (" &amp; round(J21,0) &amp; ")",""),"")</f>
        <v>7 kyu</v>
      </c>
      <c r="J21" s="89">
        <f t="array" ref="J21">iferror(index(Pelitulokset!$AI$183:$JL$183,1,match($C21,Pelitulokset!$AI$3:$JL$3,0)),"")</f>
        <v>1367.704948</v>
      </c>
      <c r="K21" s="89" t="str">
        <f t="array" ref="K21">iferror(index('Säännöt ja ohjeet'!$H$19:$H$45,match(L21,'Säännöt ja ohjeet'!$J$19:$J$45,-1)+1,0) &amp; " (" &amp; round(L21,0) &amp; ")","")</f>
        <v>7 kyu (1368)</v>
      </c>
      <c r="L21" s="89">
        <f t="array" ref="L21">iferror(index(Pelitulokset!$AI$184:$JL$184,1,match($C21,Pelitulokset!$AI$3:$JL$3,0)),"")</f>
        <v>1367.704948</v>
      </c>
      <c r="M21" s="90">
        <f t="shared" si="1"/>
        <v>32</v>
      </c>
      <c r="N21" s="88"/>
      <c r="O21" s="88" t="str">
        <f t="shared" si="2"/>
        <v>3.</v>
      </c>
      <c r="P21" s="88" t="str">
        <f t="shared" si="3"/>
        <v>6.</v>
      </c>
      <c r="Q21" s="88" t="str">
        <f t="shared" si="4"/>
        <v>19.</v>
      </c>
      <c r="R21" s="65"/>
      <c r="S21" s="91"/>
      <c r="T21" s="65"/>
      <c r="U21" s="65"/>
      <c r="V21" s="1"/>
      <c r="W21" s="1"/>
      <c r="Y21" s="95"/>
      <c r="Z21" s="95"/>
    </row>
    <row r="22">
      <c r="A22" s="82"/>
      <c r="B22" s="83">
        <v>18.0</v>
      </c>
      <c r="C22" s="95" t="s">
        <v>90</v>
      </c>
      <c r="D22" s="95" t="s">
        <v>91</v>
      </c>
      <c r="E22" s="101">
        <v>2316.46948829416</v>
      </c>
      <c r="F22" s="86"/>
      <c r="G22" s="87">
        <f>if(isblank(C22),"",(countif(Pelitulokset!E:E,C22)))</f>
        <v>0</v>
      </c>
      <c r="H22" s="88">
        <f>if(isblank(C22),"",countif(Pelitulokset!B:C,C22))</f>
        <v>0</v>
      </c>
      <c r="I22" s="89" t="str">
        <f t="array" ref="I22">iferror(index('Säännöt ja ohjeet'!$H$19:$H$46,match(J22,'Säännöt ja ohjeet'!$J$19:$J$46,-1)+1,0) &amp; if(J22&gt;1600," (" &amp; round(J22,0) &amp; ")",""),"")</f>
        <v>3 dan (2316)</v>
      </c>
      <c r="J22" s="89">
        <f t="array" ref="J22">iferror(index(Pelitulokset!$AI$183:$JL$183,1,match($C22,Pelitulokset!$AI$3:$JL$3,0)),"")</f>
        <v>2316.469488</v>
      </c>
      <c r="K22" s="89" t="str">
        <f t="array" ref="K22">iferror(index('Säännöt ja ohjeet'!$H$19:$H$45,match(L22,'Säännöt ja ohjeet'!$J$19:$J$45,-1)+1,0) &amp; " (" &amp; round(L22,0) &amp; ")","")</f>
        <v>3 dan (2316)</v>
      </c>
      <c r="L22" s="89">
        <f t="array" ref="L22">iferror(index(Pelitulokset!$AI$184:$JL$184,1,match($C22,Pelitulokset!$AI$3:$JL$3,0)),"")</f>
        <v>2316.469488</v>
      </c>
      <c r="M22" s="90">
        <f t="shared" si="1"/>
        <v>0</v>
      </c>
      <c r="N22" s="88"/>
      <c r="O22" s="88" t="str">
        <f t="shared" si="2"/>
        <v>8.</v>
      </c>
      <c r="P22" s="88" t="str">
        <f t="shared" si="3"/>
        <v>8.</v>
      </c>
      <c r="Q22" s="88" t="str">
        <f t="shared" si="4"/>
        <v>3.</v>
      </c>
      <c r="R22" s="65"/>
      <c r="S22" s="91"/>
      <c r="T22" s="65"/>
      <c r="U22" s="65"/>
      <c r="V22" s="1"/>
      <c r="W22" s="1"/>
      <c r="Y22" s="95"/>
      <c r="Z22" s="95"/>
    </row>
    <row r="23">
      <c r="A23" s="82"/>
      <c r="B23" s="83">
        <v>19.0</v>
      </c>
      <c r="C23" s="95" t="s">
        <v>50</v>
      </c>
      <c r="D23" s="95" t="s">
        <v>92</v>
      </c>
      <c r="E23" s="101">
        <v>2111.6274424792146</v>
      </c>
      <c r="F23" s="86"/>
      <c r="G23" s="87">
        <f>if(isblank(C23),"",(countif(Pelitulokset!E:E,C23)))</f>
        <v>0</v>
      </c>
      <c r="H23" s="88">
        <f>if(isblank(C23),"",countif(Pelitulokset!B:C,C23))</f>
        <v>1</v>
      </c>
      <c r="I23" s="89" t="str">
        <f t="array" ref="I23">iferror(index('Säännöt ja ohjeet'!$H$19:$H$46,match(J23,'Säännöt ja ohjeet'!$J$19:$J$46,-1)+1,0) &amp; if(J23&gt;1600," (" &amp; round(J23,0) &amp; ")",""),"")</f>
        <v>1 dan (2108)</v>
      </c>
      <c r="J23" s="89">
        <f t="array" ref="J23">iferror(index(Pelitulokset!$AI$183:$JL$183,1,match($C23,Pelitulokset!$AI$3:$JL$3,0)),"")</f>
        <v>2108.384572</v>
      </c>
      <c r="K23" s="89" t="str">
        <f t="array" ref="K23">iferror(index('Säännöt ja ohjeet'!$H$19:$H$45,match(L23,'Säännöt ja ohjeet'!$J$19:$J$45,-1)+1,0) &amp; " (" &amp; round(L23,0) &amp; ")","")</f>
        <v>1 dan (2112)</v>
      </c>
      <c r="L23" s="89">
        <f t="array" ref="L23">iferror(index(Pelitulokset!$AI$184:$JL$184,1,match($C23,Pelitulokset!$AI$3:$JL$3,0)),"")</f>
        <v>2111.627442</v>
      </c>
      <c r="M23" s="90">
        <f t="shared" si="1"/>
        <v>0</v>
      </c>
      <c r="N23" s="88"/>
      <c r="O23" s="88" t="str">
        <f t="shared" si="2"/>
        <v>8.</v>
      </c>
      <c r="P23" s="88" t="str">
        <f t="shared" si="3"/>
        <v>8.</v>
      </c>
      <c r="Q23" s="88" t="str">
        <f t="shared" si="4"/>
        <v>8.</v>
      </c>
      <c r="R23" s="65"/>
      <c r="S23" s="91"/>
      <c r="T23" s="65"/>
      <c r="U23" s="65"/>
      <c r="V23" s="1"/>
      <c r="W23" s="1"/>
      <c r="Y23" s="95"/>
      <c r="Z23" s="95"/>
    </row>
    <row r="24">
      <c r="A24" s="82"/>
      <c r="B24" s="83">
        <v>20.0</v>
      </c>
      <c r="C24" s="95" t="s">
        <v>93</v>
      </c>
      <c r="D24" s="95" t="s">
        <v>94</v>
      </c>
      <c r="E24" s="101">
        <v>636.9434936811512</v>
      </c>
      <c r="F24" s="86"/>
      <c r="G24" s="87">
        <f>if(isblank(C24),"",(countif(Pelitulokset!E:E,C24)))</f>
        <v>0</v>
      </c>
      <c r="H24" s="88">
        <f>if(isblank(C24),"",countif(Pelitulokset!B:C,C24))</f>
        <v>0</v>
      </c>
      <c r="I24" s="89" t="str">
        <f t="array" ref="I24">iferror(index('Säännöt ja ohjeet'!$H$19:$H$46,match(J24,'Säännöt ja ohjeet'!$J$19:$J$46,-1)+1,0) &amp; if(J24&gt;1600," (" &amp; round(J24,0) &amp; ")",""),"")</f>
        <v>15 kyu</v>
      </c>
      <c r="J24" s="89">
        <f t="array" ref="J24">iferror(index(Pelitulokset!$AI$183:$JL$183,1,match($C24,Pelitulokset!$AI$3:$JL$3,0)),"")</f>
        <v>636.9434937</v>
      </c>
      <c r="K24" s="89" t="str">
        <f t="array" ref="K24">iferror(index('Säännöt ja ohjeet'!$H$19:$H$45,match(L24,'Säännöt ja ohjeet'!$J$19:$J$45,-1)+1,0) &amp; " (" &amp; round(L24,0) &amp; ")","")</f>
        <v>15 kyu (637)</v>
      </c>
      <c r="L24" s="89">
        <f t="array" ref="L24">iferror(index(Pelitulokset!$AI$184:$JL$184,1,match($C24,Pelitulokset!$AI$3:$JL$3,0)),"")</f>
        <v>636.9434937</v>
      </c>
      <c r="M24" s="90">
        <f t="shared" si="1"/>
        <v>0</v>
      </c>
      <c r="N24" s="88"/>
      <c r="O24" s="88" t="str">
        <f t="shared" si="2"/>
        <v>8.</v>
      </c>
      <c r="P24" s="88" t="str">
        <f t="shared" si="3"/>
        <v>8.</v>
      </c>
      <c r="Q24" s="88" t="str">
        <f t="shared" si="4"/>
        <v>28.</v>
      </c>
      <c r="R24" s="65"/>
      <c r="S24" s="91"/>
      <c r="T24" s="65"/>
      <c r="U24" s="65"/>
      <c r="V24" s="1"/>
      <c r="W24" s="1"/>
      <c r="Y24" s="95"/>
      <c r="Z24" s="95"/>
    </row>
    <row r="25">
      <c r="A25" s="82"/>
      <c r="B25" s="83">
        <v>21.0</v>
      </c>
      <c r="C25" s="95" t="s">
        <v>43</v>
      </c>
      <c r="D25" s="95" t="s">
        <v>95</v>
      </c>
      <c r="E25" s="102">
        <v>786.0</v>
      </c>
      <c r="F25" s="103"/>
      <c r="G25" s="87">
        <f>if(isblank(C25),"",(countif(Pelitulokset!E:E,C25)))</f>
        <v>2</v>
      </c>
      <c r="H25" s="88">
        <f>if(isblank(C25),"",countif(Pelitulokset!B:C,C25))</f>
        <v>3</v>
      </c>
      <c r="I25" s="89" t="str">
        <f t="array" ref="I25">iferror(index('Säännöt ja ohjeet'!$H$19:$H$46,match(J25,'Säännöt ja ohjeet'!$J$19:$J$46,-1)+1,0) &amp; if(J25&gt;1600," (" &amp; round(J25,0) &amp; ")",""),"")</f>
        <v>12 kyu</v>
      </c>
      <c r="J25" s="89">
        <f t="array" ref="J25">iferror(index(Pelitulokset!$AI$183:$JL$183,1,match($C25,Pelitulokset!$AI$3:$JL$3,0)),"")</f>
        <v>884.3362716</v>
      </c>
      <c r="K25" s="89" t="str">
        <f t="array" ref="K25">iferror(index('Säännöt ja ohjeet'!$H$19:$H$45,match(L25,'Säännöt ja ohjeet'!$J$19:$J$45,-1)+1,0) &amp; " (" &amp; round(L25,0) &amp; ")","")</f>
        <v>12 kyu (885)</v>
      </c>
      <c r="L25" s="89">
        <f t="array" ref="L25">iferror(index(Pelitulokset!$AI$184:$JL$184,1,match($C25,Pelitulokset!$AI$3:$JL$3,0)),"")</f>
        <v>885.4757385</v>
      </c>
      <c r="M25" s="90">
        <f t="shared" si="1"/>
        <v>99</v>
      </c>
      <c r="N25" s="88"/>
      <c r="O25" s="88" t="str">
        <f t="shared" si="2"/>
        <v>1.</v>
      </c>
      <c r="P25" s="88" t="str">
        <f t="shared" si="3"/>
        <v>4.</v>
      </c>
      <c r="Q25" s="88" t="str">
        <f t="shared" si="4"/>
        <v>26.</v>
      </c>
      <c r="R25" s="65"/>
      <c r="S25" s="65"/>
      <c r="T25" s="65"/>
      <c r="U25" s="65"/>
      <c r="V25" s="1"/>
      <c r="W25" s="1"/>
      <c r="Y25" s="95"/>
      <c r="Z25" s="95"/>
    </row>
    <row r="26">
      <c r="A26" s="82"/>
      <c r="B26" s="83">
        <v>22.0</v>
      </c>
      <c r="C26" s="95" t="s">
        <v>96</v>
      </c>
      <c r="D26" s="95" t="s">
        <v>76</v>
      </c>
      <c r="E26" s="101">
        <v>1690.5385526522748</v>
      </c>
      <c r="F26" s="103"/>
      <c r="G26" s="87">
        <f>if(isblank(C26),"",(countif(Pelitulokset!E:E,C26)))</f>
        <v>0</v>
      </c>
      <c r="H26" s="88">
        <f>if(isblank(C26),"",countif(Pelitulokset!B:C,C26))</f>
        <v>0</v>
      </c>
      <c r="I26" s="89" t="str">
        <f t="array" ref="I26">iferror(index('Säännöt ja ohjeet'!$H$19:$H$46,match(J26,'Säännöt ja ohjeet'!$J$19:$J$46,-1)+1,0) &amp; if(J26&gt;1600," (" &amp; round(J26,0) &amp; ")",""),"")</f>
        <v>4 kyu (1691)</v>
      </c>
      <c r="J26" s="89">
        <f t="array" ref="J26">iferror(index(Pelitulokset!$AI$183:$JL$183,1,match($C26,Pelitulokset!$AI$3:$JL$3,0)),"")</f>
        <v>1690.538553</v>
      </c>
      <c r="K26" s="89" t="str">
        <f t="array" ref="K26">iferror(index('Säännöt ja ohjeet'!$H$19:$H$45,match(L26,'Säännöt ja ohjeet'!$J$19:$J$45,-1)+1,0) &amp; " (" &amp; round(L26,0) &amp; ")","")</f>
        <v>4 kyu (1691)</v>
      </c>
      <c r="L26" s="89">
        <f t="array" ref="L26">iferror(index(Pelitulokset!$AI$184:$JL$184,1,match($C26,Pelitulokset!$AI$3:$JL$3,0)),"")</f>
        <v>1690.538553</v>
      </c>
      <c r="M26" s="90">
        <f t="shared" si="1"/>
        <v>0</v>
      </c>
      <c r="N26" s="88"/>
      <c r="O26" s="88" t="str">
        <f t="shared" si="2"/>
        <v>8.</v>
      </c>
      <c r="P26" s="88" t="str">
        <f t="shared" si="3"/>
        <v>8.</v>
      </c>
      <c r="Q26" s="88" t="str">
        <f t="shared" si="4"/>
        <v>16.</v>
      </c>
      <c r="R26" s="65"/>
      <c r="S26" s="65"/>
      <c r="T26" s="65"/>
      <c r="U26" s="65"/>
      <c r="V26" s="1"/>
      <c r="W26" s="1"/>
      <c r="Y26" s="95"/>
      <c r="Z26" s="95"/>
    </row>
    <row r="27">
      <c r="A27" s="82"/>
      <c r="B27" s="83">
        <v>23.0</v>
      </c>
      <c r="C27" s="95" t="s">
        <v>97</v>
      </c>
      <c r="D27" s="95" t="s">
        <v>98</v>
      </c>
      <c r="E27" s="101">
        <v>281.1497684509158</v>
      </c>
      <c r="F27" s="103"/>
      <c r="G27" s="87">
        <f>if(isblank(C27),"",(countif(Pelitulokset!E:E,C27)))</f>
        <v>0</v>
      </c>
      <c r="H27" s="88">
        <f>if(isblank(C27),"",countif(Pelitulokset!B:C,C27))</f>
        <v>0</v>
      </c>
      <c r="I27" s="89" t="str">
        <f t="array" ref="I27">iferror(index('Säännöt ja ohjeet'!$H$19:$H$46,match(J27,'Säännöt ja ohjeet'!$J$19:$J$46,-1)+1,0) &amp; if(J27&gt;1600," (" &amp; round(J27,0) &amp; ")",""),"")</f>
        <v>18 kyu</v>
      </c>
      <c r="J27" s="89">
        <f t="array" ref="J27">iferror(index(Pelitulokset!$AI$183:$JL$183,1,match($C27,Pelitulokset!$AI$3:$JL$3,0)),"")</f>
        <v>281.1497685</v>
      </c>
      <c r="K27" s="89" t="str">
        <f t="array" ref="K27">iferror(index('Säännöt ja ohjeet'!$H$19:$H$45,match(L27,'Säännöt ja ohjeet'!$J$19:$J$45,-1)+1,0) &amp; " (" &amp; round(L27,0) &amp; ")","")</f>
        <v>18 kyu (281)</v>
      </c>
      <c r="L27" s="89">
        <f t="array" ref="L27">iferror(index(Pelitulokset!$AI$184:$JL$184,1,match($C27,Pelitulokset!$AI$3:$JL$3,0)),"")</f>
        <v>281.1497685</v>
      </c>
      <c r="M27" s="90">
        <f t="shared" si="1"/>
        <v>0</v>
      </c>
      <c r="N27" s="88"/>
      <c r="O27" s="88" t="str">
        <f t="shared" si="2"/>
        <v>8.</v>
      </c>
      <c r="P27" s="88" t="str">
        <f t="shared" si="3"/>
        <v>8.</v>
      </c>
      <c r="Q27" s="88" t="str">
        <f t="shared" si="4"/>
        <v>30.</v>
      </c>
      <c r="R27" s="65"/>
      <c r="S27" s="65"/>
      <c r="T27" s="65"/>
      <c r="U27" s="65"/>
      <c r="V27" s="1"/>
      <c r="W27" s="1"/>
      <c r="Y27" s="95"/>
      <c r="Z27" s="95"/>
    </row>
    <row r="28">
      <c r="A28" s="82"/>
      <c r="B28" s="83">
        <v>24.0</v>
      </c>
      <c r="C28" s="95" t="s">
        <v>99</v>
      </c>
      <c r="D28" s="95" t="s">
        <v>100</v>
      </c>
      <c r="E28" s="101">
        <v>-59.073582571773066</v>
      </c>
      <c r="F28" s="103"/>
      <c r="G28" s="87">
        <f>if(isblank(C28),"",(countif(Pelitulokset!E:E,C28)))</f>
        <v>0</v>
      </c>
      <c r="H28" s="88">
        <f>if(isblank(C28),"",countif(Pelitulokset!B:C,C28))</f>
        <v>0</v>
      </c>
      <c r="I28" s="89" t="str">
        <f t="array" ref="I28">iferror(index('Säännöt ja ohjeet'!$H$19:$H$46,match(J28,'Säännöt ja ohjeet'!$J$19:$J$46,-1)+1,0) &amp; if(J28&gt;1600," (" &amp; round(J28,0) &amp; ")",""),"")</f>
        <v>~25 kyu</v>
      </c>
      <c r="J28" s="89">
        <f t="array" ref="J28">iferror(index(Pelitulokset!$AI$183:$JL$183,1,match($C28,Pelitulokset!$AI$3:$JL$3,0)),"")</f>
        <v>-59.07358257</v>
      </c>
      <c r="K28" s="89" t="str">
        <f t="array" ref="K28">iferror(index('Säännöt ja ohjeet'!$H$19:$H$45,match(L28,'Säännöt ja ohjeet'!$J$19:$J$45,-1)+1,0) &amp; " (" &amp; round(L28,0) &amp; ")","")</f>
        <v/>
      </c>
      <c r="L28" s="89">
        <f t="array" ref="L28">iferror(index(Pelitulokset!$AI$184:$JL$184,1,match($C28,Pelitulokset!$AI$3:$JL$3,0)),"")</f>
        <v>-59.07358257</v>
      </c>
      <c r="M28" s="90">
        <f t="shared" si="1"/>
        <v>0</v>
      </c>
      <c r="N28" s="88"/>
      <c r="O28" s="88" t="str">
        <f t="shared" si="2"/>
        <v>8.</v>
      </c>
      <c r="P28" s="88" t="str">
        <f t="shared" si="3"/>
        <v>8.</v>
      </c>
      <c r="Q28" s="88" t="str">
        <f t="shared" si="4"/>
        <v>32.</v>
      </c>
      <c r="R28" s="65"/>
      <c r="S28" s="65"/>
      <c r="T28" s="65"/>
      <c r="U28" s="65"/>
      <c r="V28" s="1"/>
      <c r="W28" s="1"/>
      <c r="Y28" s="95"/>
      <c r="Z28" s="95"/>
    </row>
    <row r="29">
      <c r="A29" s="82"/>
      <c r="B29" s="83">
        <v>25.0</v>
      </c>
      <c r="C29" s="95" t="s">
        <v>101</v>
      </c>
      <c r="D29" s="95" t="s">
        <v>73</v>
      </c>
      <c r="E29" s="101">
        <v>1282.733877269346</v>
      </c>
      <c r="F29" s="103"/>
      <c r="G29" s="87">
        <f>if(isblank(C29),"",(countif(Pelitulokset!E:E,C29)))</f>
        <v>0</v>
      </c>
      <c r="H29" s="88">
        <f>if(isblank(C29),"",countif(Pelitulokset!B:C,C29))</f>
        <v>0</v>
      </c>
      <c r="I29" s="89" t="str">
        <f t="array" ref="I29">iferror(index('Säännöt ja ohjeet'!$H$19:$H$46,match(J29,'Säännöt ja ohjeet'!$J$19:$J$46,-1)+1,0) &amp; if(J29&gt;1600," (" &amp; round(J29,0) &amp; ")",""),"")</f>
        <v>8 kyu</v>
      </c>
      <c r="J29" s="89">
        <f t="array" ref="J29">iferror(index(Pelitulokset!$AI$183:$JL$183,1,match($C29,Pelitulokset!$AI$3:$JL$3,0)),"")</f>
        <v>1282.733877</v>
      </c>
      <c r="K29" s="89" t="str">
        <f t="array" ref="K29">iferror(index('Säännöt ja ohjeet'!$H$19:$H$45,match(L29,'Säännöt ja ohjeet'!$J$19:$J$45,-1)+1,0) &amp; " (" &amp; round(L29,0) &amp; ")","")</f>
        <v>8 kyu (1283)</v>
      </c>
      <c r="L29" s="89">
        <f t="array" ref="L29">iferror(index(Pelitulokset!$AI$184:$JL$184,1,match($C29,Pelitulokset!$AI$3:$JL$3,0)),"")</f>
        <v>1282.733877</v>
      </c>
      <c r="M29" s="90">
        <f t="shared" si="1"/>
        <v>0</v>
      </c>
      <c r="N29" s="88"/>
      <c r="O29" s="88" t="str">
        <f t="shared" si="2"/>
        <v>8.</v>
      </c>
      <c r="P29" s="88" t="str">
        <f t="shared" si="3"/>
        <v>8.</v>
      </c>
      <c r="Q29" s="88" t="str">
        <f t="shared" si="4"/>
        <v>21.</v>
      </c>
      <c r="R29" s="65"/>
      <c r="S29" s="65"/>
      <c r="T29" s="65"/>
      <c r="U29" s="65"/>
      <c r="V29" s="1"/>
      <c r="W29" s="1"/>
      <c r="Y29" s="95"/>
      <c r="Z29" s="95"/>
    </row>
    <row r="30">
      <c r="A30" s="82"/>
      <c r="B30" s="83">
        <v>26.0</v>
      </c>
      <c r="C30" s="95" t="s">
        <v>52</v>
      </c>
      <c r="D30" s="95" t="s">
        <v>100</v>
      </c>
      <c r="E30" s="101">
        <v>130.85916078585322</v>
      </c>
      <c r="F30" s="65"/>
      <c r="G30" s="87">
        <f>if(isblank(C30),"",(countif(Pelitulokset!E:E,C30)))</f>
        <v>0</v>
      </c>
      <c r="H30" s="88">
        <f>if(isblank(C30),"",countif(Pelitulokset!B:C,C30))</f>
        <v>1</v>
      </c>
      <c r="I30" s="89" t="str">
        <f t="array" ref="I30">iferror(index('Säännöt ja ohjeet'!$H$19:$H$46,match(J30,'Säännöt ja ohjeet'!$J$19:$J$46,-1)+1,0) &amp; if(J30&gt;1600," (" &amp; round(J30,0) &amp; ")",""),"")</f>
        <v>20 kyu</v>
      </c>
      <c r="J30" s="89">
        <f t="array" ref="J30">iferror(index(Pelitulokset!$AI$183:$JL$183,1,match($C30,Pelitulokset!$AI$3:$JL$3,0)),"")</f>
        <v>128.8367942</v>
      </c>
      <c r="K30" s="89" t="str">
        <f t="array" ref="K30">iferror(index('Säännöt ja ohjeet'!$H$19:$H$45,match(L30,'Säännöt ja ohjeet'!$J$19:$J$45,-1)+1,0) &amp; " (" &amp; round(L30,0) &amp; ")","")</f>
        <v>20 kyu (131)</v>
      </c>
      <c r="L30" s="89">
        <f t="array" ref="L30">iferror(index(Pelitulokset!$AI$184:$JL$184,1,match($C30,Pelitulokset!$AI$3:$JL$3,0)),"")</f>
        <v>130.8591608</v>
      </c>
      <c r="M30" s="90">
        <f t="shared" si="1"/>
        <v>0</v>
      </c>
      <c r="N30" s="88"/>
      <c r="O30" s="88" t="str">
        <f t="shared" si="2"/>
        <v>8.</v>
      </c>
      <c r="P30" s="88" t="str">
        <f t="shared" si="3"/>
        <v>8.</v>
      </c>
      <c r="Q30" s="88" t="str">
        <f t="shared" si="4"/>
        <v>31.</v>
      </c>
      <c r="R30" s="65"/>
      <c r="S30" s="65"/>
      <c r="T30" s="65"/>
      <c r="U30" s="65"/>
      <c r="V30" s="1"/>
      <c r="W30" s="1"/>
      <c r="Y30" s="95"/>
      <c r="Z30" s="95"/>
    </row>
    <row r="31">
      <c r="A31" s="82"/>
      <c r="B31" s="83">
        <v>27.0</v>
      </c>
      <c r="C31" s="95" t="s">
        <v>102</v>
      </c>
      <c r="D31" s="95" t="s">
        <v>76</v>
      </c>
      <c r="E31" s="101">
        <v>1751.9784383117858</v>
      </c>
      <c r="F31" s="65"/>
      <c r="G31" s="87">
        <f>if(isblank(C31),"",(countif(Pelitulokset!E:E,C31)))</f>
        <v>0</v>
      </c>
      <c r="H31" s="88">
        <f>if(isblank(C31),"",countif(Pelitulokset!B:C,C31))</f>
        <v>0</v>
      </c>
      <c r="I31" s="89" t="str">
        <f t="array" ref="I31">iferror(index('Säännöt ja ohjeet'!$H$19:$H$46,match(J31,'Säännöt ja ohjeet'!$J$19:$J$46,-1)+1,0) &amp; if(J31&gt;1600," (" &amp; round(J31,0) &amp; ")",""),"")</f>
        <v>3 kyu (1752)</v>
      </c>
      <c r="J31" s="89">
        <f t="array" ref="J31">iferror(index(Pelitulokset!$AI$183:$JL$183,1,match($C31,Pelitulokset!$AI$3:$JL$3,0)),"")</f>
        <v>1751.978438</v>
      </c>
      <c r="K31" s="89" t="str">
        <f t="array" ref="K31">iferror(index('Säännöt ja ohjeet'!$H$19:$H$45,match(L31,'Säännöt ja ohjeet'!$J$19:$J$45,-1)+1,0) &amp; " (" &amp; round(L31,0) &amp; ")","")</f>
        <v>3 kyu (1752)</v>
      </c>
      <c r="L31" s="89">
        <f t="array" ref="L31">iferror(index(Pelitulokset!$AI$184:$JL$184,1,match($C31,Pelitulokset!$AI$3:$JL$3,0)),"")</f>
        <v>1751.978438</v>
      </c>
      <c r="M31" s="90">
        <f t="shared" si="1"/>
        <v>0</v>
      </c>
      <c r="N31" s="88"/>
      <c r="O31" s="88" t="str">
        <f t="shared" si="2"/>
        <v>8.</v>
      </c>
      <c r="P31" s="88" t="str">
        <f t="shared" si="3"/>
        <v>8.</v>
      </c>
      <c r="Q31" s="88" t="str">
        <f t="shared" si="4"/>
        <v>14.</v>
      </c>
      <c r="R31" s="65"/>
      <c r="S31" s="65"/>
      <c r="T31" s="65"/>
      <c r="U31" s="65"/>
      <c r="V31" s="1"/>
      <c r="W31" s="1"/>
      <c r="Y31" s="95"/>
      <c r="Z31" s="95"/>
    </row>
    <row r="32">
      <c r="A32" s="82"/>
      <c r="B32" s="83">
        <v>28.0</v>
      </c>
      <c r="C32" s="95" t="s">
        <v>103</v>
      </c>
      <c r="D32" s="95" t="s">
        <v>104</v>
      </c>
      <c r="E32" s="101">
        <v>398.5029280827148</v>
      </c>
      <c r="F32" s="65"/>
      <c r="G32" s="87">
        <f>if(isblank(C32),"",(countif(Pelitulokset!E:E,C32)))</f>
        <v>0</v>
      </c>
      <c r="H32" s="88">
        <f>if(isblank(C32),"",countif(Pelitulokset!B:C,C32))</f>
        <v>0</v>
      </c>
      <c r="I32" s="89" t="str">
        <f t="array" ref="I32">iferror(index('Säännöt ja ohjeet'!$H$19:$H$46,match(J32,'Säännöt ja ohjeet'!$J$19:$J$46,-1)+1,0) &amp; if(J32&gt;1600," (" &amp; round(J32,0) &amp; ")",""),"")</f>
        <v>17 kyu</v>
      </c>
      <c r="J32" s="89">
        <f t="array" ref="J32">iferror(index(Pelitulokset!$AI$183:$JL$183,1,match($C32,Pelitulokset!$AI$3:$JL$3,0)),"")</f>
        <v>398.5029281</v>
      </c>
      <c r="K32" s="89" t="str">
        <f t="array" ref="K32">iferror(index('Säännöt ja ohjeet'!$H$19:$H$45,match(L32,'Säännöt ja ohjeet'!$J$19:$J$45,-1)+1,0) &amp; " (" &amp; round(L32,0) &amp; ")","")</f>
        <v>17 kyu (399)</v>
      </c>
      <c r="L32" s="89">
        <f t="array" ref="L32">iferror(index(Pelitulokset!$AI$184:$JL$184,1,match($C32,Pelitulokset!$AI$3:$JL$3,0)),"")</f>
        <v>398.5029281</v>
      </c>
      <c r="M32" s="90">
        <f t="shared" si="1"/>
        <v>0</v>
      </c>
      <c r="N32" s="88"/>
      <c r="O32" s="88" t="str">
        <f t="shared" si="2"/>
        <v>8.</v>
      </c>
      <c r="P32" s="88" t="str">
        <f t="shared" si="3"/>
        <v>8.</v>
      </c>
      <c r="Q32" s="88" t="str">
        <f t="shared" si="4"/>
        <v>29.</v>
      </c>
      <c r="R32" s="65"/>
      <c r="S32" s="65"/>
      <c r="T32" s="65"/>
      <c r="U32" s="65"/>
      <c r="V32" s="1"/>
      <c r="W32" s="1"/>
      <c r="Y32" s="95"/>
      <c r="Z32" s="95"/>
    </row>
    <row r="33">
      <c r="A33" s="82"/>
      <c r="B33" s="83">
        <v>29.0</v>
      </c>
      <c r="C33" s="95" t="s">
        <v>48</v>
      </c>
      <c r="D33" s="95" t="s">
        <v>74</v>
      </c>
      <c r="E33" s="101">
        <v>1813.5915238738519</v>
      </c>
      <c r="F33" s="65"/>
      <c r="G33" s="87">
        <f>if(isblank(C33),"",(countif(Pelitulokset!E:E,C33)))</f>
        <v>1</v>
      </c>
      <c r="H33" s="88">
        <f>if(isblank(C33),"",countif(Pelitulokset!B:C,C33))</f>
        <v>1</v>
      </c>
      <c r="I33" s="89" t="str">
        <f t="array" ref="I33">iferror(index('Säännöt ja ohjeet'!$H$19:$H$46,match(J33,'Säännöt ja ohjeet'!$J$19:$J$46,-1)+1,0) &amp; if(J33&gt;1600," (" &amp; round(J33,0) &amp; ")",""),"")</f>
        <v>3 kyu (1840)</v>
      </c>
      <c r="J33" s="89">
        <f t="array" ref="J33">iferror(index(Pelitulokset!$AI$183:$JL$183,1,match($C33,Pelitulokset!$AI$3:$JL$3,0)),"")</f>
        <v>1840.282391</v>
      </c>
      <c r="K33" s="89" t="str">
        <f t="array" ref="K33">iferror(index('Säännöt ja ohjeet'!$H$19:$H$45,match(L33,'Säännöt ja ohjeet'!$J$19:$J$45,-1)+1,0) &amp; " (" &amp; round(L33,0) &amp; ")","")</f>
        <v>3 kyu (1840)</v>
      </c>
      <c r="L33" s="89">
        <f t="array" ref="L33">iferror(index(Pelitulokset!$AI$184:$JL$184,1,match($C33,Pelitulokset!$AI$3:$JL$3,0)),"")</f>
        <v>1840.282391</v>
      </c>
      <c r="M33" s="90">
        <f t="shared" si="1"/>
        <v>27</v>
      </c>
      <c r="N33" s="88"/>
      <c r="O33" s="88" t="str">
        <f t="shared" si="2"/>
        <v>5.</v>
      </c>
      <c r="P33" s="88" t="str">
        <f t="shared" si="3"/>
        <v>6.</v>
      </c>
      <c r="Q33" s="88" t="str">
        <f t="shared" si="4"/>
        <v>11.</v>
      </c>
      <c r="R33" s="65"/>
      <c r="S33" s="65"/>
      <c r="T33" s="65"/>
      <c r="U33" s="65"/>
      <c r="V33" s="1"/>
      <c r="W33" s="1"/>
      <c r="Y33" s="95"/>
      <c r="Z33" s="95"/>
    </row>
    <row r="34">
      <c r="A34" s="82"/>
      <c r="B34" s="83">
        <v>30.0</v>
      </c>
      <c r="C34" s="95" t="s">
        <v>105</v>
      </c>
      <c r="D34" s="95" t="s">
        <v>77</v>
      </c>
      <c r="E34" s="101">
        <v>1479.4643048216492</v>
      </c>
      <c r="F34" s="65"/>
      <c r="G34" s="87">
        <f>if(isblank(C34),"",(countif(Pelitulokset!E:E,C34)))</f>
        <v>0</v>
      </c>
      <c r="H34" s="88">
        <f>if(isblank(C34),"",countif(Pelitulokset!B:C,C34))</f>
        <v>0</v>
      </c>
      <c r="I34" s="89" t="str">
        <f t="array" ref="I34">iferror(index('Säännöt ja ohjeet'!$H$19:$H$46,match(J34,'Säännöt ja ohjeet'!$J$19:$J$46,-1)+1,0) &amp; if(J34&gt;1600," (" &amp; round(J34,0) &amp; ")",""),"")</f>
        <v>6 kyu</v>
      </c>
      <c r="J34" s="89">
        <f t="array" ref="J34">iferror(index(Pelitulokset!$AI$183:$JL$183,1,match($C34,Pelitulokset!$AI$3:$JL$3,0)),"")</f>
        <v>1479.464305</v>
      </c>
      <c r="K34" s="89" t="str">
        <f t="array" ref="K34">iferror(index('Säännöt ja ohjeet'!$H$19:$H$45,match(L34,'Säännöt ja ohjeet'!$J$19:$J$45,-1)+1,0) &amp; " (" &amp; round(L34,0) &amp; ")","")</f>
        <v>6 kyu (1479)</v>
      </c>
      <c r="L34" s="89">
        <f t="array" ref="L34">iferror(index(Pelitulokset!$AI$184:$JL$184,1,match($C34,Pelitulokset!$AI$3:$JL$3,0)),"")</f>
        <v>1479.464305</v>
      </c>
      <c r="M34" s="90">
        <f t="shared" si="1"/>
        <v>0</v>
      </c>
      <c r="N34" s="88"/>
      <c r="O34" s="88" t="str">
        <f t="shared" si="2"/>
        <v>8.</v>
      </c>
      <c r="P34" s="88" t="str">
        <f t="shared" si="3"/>
        <v>8.</v>
      </c>
      <c r="Q34" s="88" t="str">
        <f t="shared" si="4"/>
        <v>18.</v>
      </c>
      <c r="R34" s="65"/>
      <c r="S34" s="65"/>
      <c r="T34" s="65"/>
      <c r="U34" s="65"/>
      <c r="V34" s="1"/>
      <c r="W34" s="1"/>
      <c r="Y34" s="95"/>
      <c r="Z34" s="95"/>
    </row>
    <row r="35">
      <c r="A35" s="82"/>
      <c r="B35" s="83">
        <v>31.0</v>
      </c>
      <c r="C35" s="95" t="s">
        <v>44</v>
      </c>
      <c r="D35" s="95" t="s">
        <v>95</v>
      </c>
      <c r="E35" s="102">
        <v>800.0</v>
      </c>
      <c r="F35" s="65"/>
      <c r="G35" s="87">
        <f>if(isblank(C35),"",(countif(Pelitulokset!E:E,C35)))</f>
        <v>1</v>
      </c>
      <c r="H35" s="88">
        <f>if(isblank(C35),"",countif(Pelitulokset!B:C,C35))</f>
        <v>3</v>
      </c>
      <c r="I35" s="89" t="str">
        <f t="array" ref="I35">iferror(index('Säännöt ja ohjeet'!$H$19:$H$46,match(J35,'Säännöt ja ohjeet'!$J$19:$J$46,-1)+1,0) &amp; if(J35&gt;1600," (" &amp; round(J35,0) &amp; ")",""),"")</f>
        <v>13 kyu</v>
      </c>
      <c r="J35" s="89">
        <f t="array" ref="J35">iferror(index(Pelitulokset!$AI$183:$JL$183,1,match($C35,Pelitulokset!$AI$3:$JL$3,0)),"")</f>
        <v>811.649061</v>
      </c>
      <c r="K35" s="89" t="str">
        <f t="array" ref="K35">iferror(index('Säännöt ja ohjeet'!$H$19:$H$45,match(L35,'Säännöt ja ohjeet'!$J$19:$J$45,-1)+1,0) &amp; " (" &amp; round(L35,0) &amp; ")","")</f>
        <v>12 kyu (868)</v>
      </c>
      <c r="L35" s="89">
        <f t="array" ref="L35">iferror(index(Pelitulokset!$AI$184:$JL$184,1,match($C35,Pelitulokset!$AI$3:$JL$3,0)),"")</f>
        <v>867.5358243</v>
      </c>
      <c r="M35" s="90">
        <f t="shared" si="1"/>
        <v>68</v>
      </c>
      <c r="N35" s="88"/>
      <c r="O35" s="88" t="str">
        <f t="shared" si="2"/>
        <v>#N/A</v>
      </c>
      <c r="P35" s="88" t="str">
        <f t="shared" si="3"/>
        <v>6.</v>
      </c>
      <c r="Q35" s="88" t="str">
        <f t="shared" si="4"/>
        <v>27.</v>
      </c>
      <c r="R35" s="65"/>
      <c r="S35" s="65"/>
      <c r="T35" s="65"/>
      <c r="U35" s="65"/>
      <c r="V35" s="1"/>
      <c r="W35" s="1"/>
      <c r="Y35" s="95"/>
      <c r="Z35" s="95"/>
    </row>
    <row r="36">
      <c r="A36" s="82"/>
      <c r="B36" s="83">
        <v>32.0</v>
      </c>
      <c r="C36" s="95" t="s">
        <v>45</v>
      </c>
      <c r="D36" s="95" t="s">
        <v>73</v>
      </c>
      <c r="E36" s="102">
        <v>1150.0</v>
      </c>
      <c r="F36" s="65"/>
      <c r="G36" s="87">
        <f>if(isblank(C36),"",(countif(Pelitulokset!E:E,C36)))</f>
        <v>0</v>
      </c>
      <c r="H36" s="88">
        <f>if(isblank(C36),"",countif(Pelitulokset!B:C,C36))</f>
        <v>2</v>
      </c>
      <c r="I36" s="89" t="str">
        <f t="array" ref="I36">iferror(index('Säännöt ja ohjeet'!$H$19:$H$46,match(J36,'Säännöt ja ohjeet'!$J$19:$J$46,-1)+1,0) &amp; if(J36&gt;1600," (" &amp; round(J36,0) &amp; ")",""),"")</f>
        <v>10 kyu</v>
      </c>
      <c r="J36" s="89">
        <f t="array" ref="J36">iferror(index(Pelitulokset!$AI$183:$JL$183,1,match($C36,Pelitulokset!$AI$3:$JL$3,0)),"")</f>
        <v>1097.041312</v>
      </c>
      <c r="K36" s="89" t="str">
        <f t="array" ref="K36">iferror(index('Säännöt ja ohjeet'!$H$19:$H$45,match(L36,'Säännöt ja ohjeet'!$J$19:$J$45,-1)+1,0) &amp; " (" &amp; round(L36,0) &amp; ")","")</f>
        <v>10 kyu (1150)</v>
      </c>
      <c r="L36" s="89">
        <f t="array" ref="L36">iferror(index(Pelitulokset!$AI$184:$JL$184,1,match($C36,Pelitulokset!$AI$3:$JL$3,0)),"")</f>
        <v>1150</v>
      </c>
      <c r="M36" s="90">
        <f t="shared" si="1"/>
        <v>0</v>
      </c>
      <c r="N36" s="88"/>
      <c r="O36" s="88" t="str">
        <f t="shared" si="2"/>
        <v>8.</v>
      </c>
      <c r="P36" s="88" t="str">
        <f t="shared" si="3"/>
        <v>8.</v>
      </c>
      <c r="Q36" s="88" t="str">
        <f t="shared" si="4"/>
        <v>24.</v>
      </c>
      <c r="R36" s="65"/>
      <c r="S36" s="65"/>
      <c r="T36" s="65"/>
      <c r="U36" s="65"/>
      <c r="V36" s="1"/>
      <c r="W36" s="1"/>
      <c r="Y36" s="95"/>
      <c r="Z36" s="95"/>
    </row>
    <row r="37">
      <c r="A37" s="104"/>
      <c r="B37" s="83">
        <v>33.0</v>
      </c>
      <c r="C37" s="95"/>
      <c r="D37" s="95"/>
      <c r="E37" s="102"/>
      <c r="F37" s="65"/>
      <c r="G37" s="87" t="str">
        <f>if(isblank(C37),"",(countif(Pelitulokset!E:E,C37)))</f>
        <v/>
      </c>
      <c r="H37" s="88" t="str">
        <f>if(isblank(C37),"",countif(Pelitulokset!B:C,C37))</f>
        <v/>
      </c>
      <c r="I37" s="89" t="str">
        <f t="array" ref="I37">iferror(index('Säännöt ja ohjeet'!$H$19:$H$46,match(J37,'Säännöt ja ohjeet'!$J$19:$J$46,-1)+1,0) &amp; if(J37&gt;1600," (" &amp; round(J37,0) &amp; ")",""),"")</f>
        <v/>
      </c>
      <c r="J37" s="89" t="str">
        <f t="array" ref="J37">iferror(index(Pelitulokset!$AI$183:$JL$183,1,match($C37,Pelitulokset!$AI$3:$JL$3,0)),"")</f>
        <v/>
      </c>
      <c r="K37" s="89" t="str">
        <f t="array" ref="K37">iferror(index('Säännöt ja ohjeet'!$H$19:$H$45,match(L37,'Säännöt ja ohjeet'!$J$19:$J$45,-1)+1,0) &amp; " (" &amp; round(L37,0) &amp; ")","")</f>
        <v/>
      </c>
      <c r="L37" s="89" t="str">
        <f t="array" ref="L37">iferror(index(Pelitulokset!$AI$184:$JL$184,1,match($C37,Pelitulokset!$AI$3:$JL$3,0)),"")</f>
        <v/>
      </c>
      <c r="M37" s="90" t="str">
        <f t="shared" si="1"/>
        <v/>
      </c>
      <c r="N37" s="88"/>
      <c r="O37" s="88" t="str">
        <f t="shared" si="2"/>
        <v/>
      </c>
      <c r="P37" s="88" t="str">
        <f t="shared" si="3"/>
        <v/>
      </c>
      <c r="Q37" s="88" t="str">
        <f t="shared" si="4"/>
        <v/>
      </c>
      <c r="R37" s="105"/>
      <c r="S37" s="105"/>
      <c r="T37" s="105"/>
      <c r="U37" s="105"/>
      <c r="V37" s="51"/>
      <c r="W37" s="51"/>
      <c r="X37" s="106"/>
      <c r="Y37" s="107"/>
      <c r="Z37" s="107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/>
      <c r="AK37" s="106"/>
    </row>
    <row r="38">
      <c r="A38" s="82"/>
      <c r="B38" s="83">
        <v>34.0</v>
      </c>
      <c r="C38" s="95"/>
      <c r="D38" s="95"/>
      <c r="E38" s="102"/>
      <c r="F38" s="65"/>
      <c r="G38" s="87" t="str">
        <f>if(isblank(C38),"",(countif(Pelitulokset!E:E,C38)))</f>
        <v/>
      </c>
      <c r="H38" s="88" t="str">
        <f>if(isblank(C38),"",countif(Pelitulokset!B:C,C38))</f>
        <v/>
      </c>
      <c r="I38" s="89" t="str">
        <f t="array" ref="I38">iferror(index('Säännöt ja ohjeet'!$H$19:$H$46,match(J38,'Säännöt ja ohjeet'!$J$19:$J$46,-1)+1,0) &amp; if(J38&gt;1600," (" &amp; round(J38,0) &amp; ")",""),"")</f>
        <v/>
      </c>
      <c r="J38" s="89" t="str">
        <f t="array" ref="J38">iferror(index(Pelitulokset!$AI$183:$JL$183,1,match($C38,Pelitulokset!$AI$3:$JL$3,0)),"")</f>
        <v/>
      </c>
      <c r="K38" s="89" t="str">
        <f t="array" ref="K38">iferror(index('Säännöt ja ohjeet'!$H$19:$H$45,match(L38,'Säännöt ja ohjeet'!$J$19:$J$45,-1)+1,0) &amp; " (" &amp; round(L38,0) &amp; ")","")</f>
        <v/>
      </c>
      <c r="L38" s="89" t="str">
        <f t="array" ref="L38">iferror(index(Pelitulokset!$AI$184:$JL$184,1,match($C38,Pelitulokset!$AI$3:$JL$3,0)),"")</f>
        <v/>
      </c>
      <c r="M38" s="90" t="str">
        <f t="shared" si="1"/>
        <v/>
      </c>
      <c r="N38" s="88"/>
      <c r="O38" s="88" t="str">
        <f t="shared" si="2"/>
        <v/>
      </c>
      <c r="P38" s="88" t="str">
        <f t="shared" si="3"/>
        <v/>
      </c>
      <c r="Q38" s="108" t="str">
        <f t="shared" si="4"/>
        <v/>
      </c>
      <c r="R38" s="65"/>
      <c r="S38" s="65"/>
      <c r="T38" s="65"/>
      <c r="U38" s="65"/>
      <c r="V38" s="1"/>
      <c r="W38" s="1"/>
      <c r="Y38" s="95"/>
      <c r="Z38" s="95"/>
    </row>
    <row r="39">
      <c r="A39" s="82"/>
      <c r="B39" s="83">
        <v>35.0</v>
      </c>
      <c r="C39" s="95"/>
      <c r="D39" s="95"/>
      <c r="E39" s="102"/>
      <c r="F39" s="65"/>
      <c r="G39" s="87" t="str">
        <f>if(isblank(C39),"",(countif(Pelitulokset!E:E,C39)))</f>
        <v/>
      </c>
      <c r="H39" s="88" t="str">
        <f>if(isblank(C39),"",countif(Pelitulokset!B:C,C39))</f>
        <v/>
      </c>
      <c r="I39" s="89" t="str">
        <f t="array" ref="I39">iferror(index('Säännöt ja ohjeet'!$H$19:$H$46,match(J39,'Säännöt ja ohjeet'!$J$19:$J$46,-1)+1,0) &amp; if(J39&gt;1600," (" &amp; round(J39,0) &amp; ")",""),"")</f>
        <v/>
      </c>
      <c r="J39" s="89" t="str">
        <f t="array" ref="J39">iferror(index(Pelitulokset!$AI$183:$JL$183,1,match($C39,Pelitulokset!$AI$3:$JL$3,0)),"")</f>
        <v/>
      </c>
      <c r="K39" s="89" t="str">
        <f t="array" ref="K39">iferror(index('Säännöt ja ohjeet'!$H$19:$H$45,match(L39,'Säännöt ja ohjeet'!$J$19:$J$45,-1)+1,0) &amp; " (" &amp; round(L39,0) &amp; ")","")</f>
        <v/>
      </c>
      <c r="L39" s="89" t="str">
        <f t="array" ref="L39">iferror(index(Pelitulokset!$AI$184:$JL$184,1,match($C39,Pelitulokset!$AI$3:$JL$3,0)),"")</f>
        <v/>
      </c>
      <c r="M39" s="90" t="str">
        <f t="shared" si="1"/>
        <v/>
      </c>
      <c r="N39" s="88"/>
      <c r="O39" s="88" t="str">
        <f t="shared" si="2"/>
        <v/>
      </c>
      <c r="P39" s="88" t="str">
        <f t="shared" si="3"/>
        <v/>
      </c>
      <c r="Q39" s="108" t="str">
        <f t="shared" si="4"/>
        <v/>
      </c>
      <c r="R39" s="65"/>
      <c r="S39" s="65"/>
      <c r="T39" s="65"/>
      <c r="U39" s="65"/>
      <c r="V39" s="1"/>
      <c r="W39" s="1"/>
      <c r="Y39" s="95"/>
      <c r="Z39" s="95"/>
    </row>
    <row r="40">
      <c r="A40" s="82"/>
      <c r="B40" s="83">
        <v>36.0</v>
      </c>
      <c r="C40" s="95"/>
      <c r="D40" s="95"/>
      <c r="E40" s="102"/>
      <c r="F40" s="65"/>
      <c r="G40" s="87" t="str">
        <f>if(isblank(C40),"",(countif(Pelitulokset!E:E,C40)))</f>
        <v/>
      </c>
      <c r="H40" s="88" t="str">
        <f>if(isblank(C40),"",countif(Pelitulokset!B:C,C40))</f>
        <v/>
      </c>
      <c r="I40" s="89" t="str">
        <f t="array" ref="I40">iferror(index('Säännöt ja ohjeet'!$H$19:$H$46,match(J40,'Säännöt ja ohjeet'!$J$19:$J$46,-1)+1,0) &amp; if(J40&gt;1600," (" &amp; round(J40,0) &amp; ")",""),"")</f>
        <v/>
      </c>
      <c r="J40" s="89" t="str">
        <f t="array" ref="J40">iferror(index(Pelitulokset!$AI$183:$JL$183,1,match($C40,Pelitulokset!$AI$3:$JL$3,0)),"")</f>
        <v/>
      </c>
      <c r="K40" s="89" t="str">
        <f t="array" ref="K40">iferror(index('Säännöt ja ohjeet'!$H$19:$H$45,match(L40,'Säännöt ja ohjeet'!$J$19:$J$45,-1)+1,0) &amp; " (" &amp; round(L40,0) &amp; ")","")</f>
        <v/>
      </c>
      <c r="L40" s="89" t="str">
        <f t="array" ref="L40">iferror(index(Pelitulokset!$AI$184:$JL$184,1,match($C40,Pelitulokset!$AI$3:$JL$3,0)),"")</f>
        <v/>
      </c>
      <c r="M40" s="90" t="str">
        <f t="shared" si="1"/>
        <v/>
      </c>
      <c r="N40" s="88"/>
      <c r="O40" s="88" t="str">
        <f t="shared" si="2"/>
        <v/>
      </c>
      <c r="P40" s="88" t="str">
        <f t="shared" si="3"/>
        <v/>
      </c>
      <c r="Q40" s="108" t="str">
        <f t="shared" si="4"/>
        <v/>
      </c>
      <c r="R40" s="65"/>
      <c r="S40" s="65"/>
      <c r="T40" s="65"/>
      <c r="U40" s="65"/>
      <c r="V40" s="1"/>
      <c r="W40" s="1"/>
      <c r="Y40" s="95"/>
      <c r="Z40" s="95"/>
    </row>
    <row r="41">
      <c r="A41" s="82"/>
      <c r="B41" s="83">
        <v>37.0</v>
      </c>
      <c r="C41" s="95"/>
      <c r="D41" s="95"/>
      <c r="E41" s="102"/>
      <c r="F41" s="65"/>
      <c r="G41" s="87" t="str">
        <f>if(isblank(C41),"",(countif(Pelitulokset!E:E,C41)))</f>
        <v/>
      </c>
      <c r="H41" s="88" t="str">
        <f>if(isblank(C41),"",countif(Pelitulokset!B:C,C41))</f>
        <v/>
      </c>
      <c r="I41" s="89" t="str">
        <f t="array" ref="I41">iferror(index('Säännöt ja ohjeet'!$H$19:$H$46,match(J41,'Säännöt ja ohjeet'!$J$19:$J$46,-1)+1,0) &amp; if(J41&gt;1600," (" &amp; round(J41,0) &amp; ")",""),"")</f>
        <v/>
      </c>
      <c r="J41" s="89" t="str">
        <f t="array" ref="J41">iferror(index(Pelitulokset!$AI$183:$JL$183,1,match($C41,Pelitulokset!$AI$3:$JL$3,0)),"")</f>
        <v/>
      </c>
      <c r="K41" s="89" t="str">
        <f t="array" ref="K41">iferror(index('Säännöt ja ohjeet'!$H$19:$H$45,match(L41,'Säännöt ja ohjeet'!$J$19:$J$45,-1)+1,0) &amp; " (" &amp; round(L41,0) &amp; ")","")</f>
        <v/>
      </c>
      <c r="L41" s="89" t="str">
        <f t="array" ref="L41">iferror(index(Pelitulokset!$AI$184:$JL$184,1,match($C41,Pelitulokset!$AI$3:$JL$3,0)),"")</f>
        <v/>
      </c>
      <c r="M41" s="90" t="str">
        <f t="shared" si="1"/>
        <v/>
      </c>
      <c r="N41" s="88"/>
      <c r="O41" s="88" t="str">
        <f t="shared" si="2"/>
        <v/>
      </c>
      <c r="P41" s="88" t="str">
        <f t="shared" si="3"/>
        <v/>
      </c>
      <c r="Q41" s="108" t="str">
        <f t="shared" si="4"/>
        <v/>
      </c>
      <c r="R41" s="65"/>
      <c r="S41" s="65"/>
      <c r="T41" s="65"/>
      <c r="U41" s="65"/>
      <c r="V41" s="1"/>
      <c r="W41" s="1"/>
      <c r="Y41" s="95"/>
      <c r="Z41" s="95"/>
    </row>
    <row r="42">
      <c r="A42" s="82"/>
      <c r="B42" s="83">
        <v>38.0</v>
      </c>
      <c r="C42" s="95"/>
      <c r="D42" s="95"/>
      <c r="E42" s="102"/>
      <c r="F42" s="65"/>
      <c r="G42" s="87" t="str">
        <f>if(isblank(C42),"",(countif(Pelitulokset!E:E,C42)))</f>
        <v/>
      </c>
      <c r="H42" s="88" t="str">
        <f>if(isblank(C42),"",countif(Pelitulokset!B:C,C42))</f>
        <v/>
      </c>
      <c r="I42" s="89" t="str">
        <f t="array" ref="I42">iferror(index('Säännöt ja ohjeet'!$H$19:$H$46,match(J42,'Säännöt ja ohjeet'!$J$19:$J$46,-1)+1,0) &amp; if(J42&gt;1600," (" &amp; round(J42,0) &amp; ")",""),"")</f>
        <v/>
      </c>
      <c r="J42" s="89" t="str">
        <f t="array" ref="J42">iferror(index(Pelitulokset!$AI$183:$JL$183,1,match($C42,Pelitulokset!$AI$3:$JL$3,0)),"")</f>
        <v/>
      </c>
      <c r="K42" s="89" t="str">
        <f t="array" ref="K42">iferror(index('Säännöt ja ohjeet'!$H$19:$H$45,match(L42,'Säännöt ja ohjeet'!$J$19:$J$45,-1)+1,0) &amp; " (" &amp; round(L42,0) &amp; ")","")</f>
        <v/>
      </c>
      <c r="L42" s="89" t="str">
        <f t="array" ref="L42">iferror(index(Pelitulokset!$AI$184:$JL$184,1,match($C42,Pelitulokset!$AI$3:$JL$3,0)),"")</f>
        <v/>
      </c>
      <c r="M42" s="90" t="str">
        <f t="shared" si="1"/>
        <v/>
      </c>
      <c r="N42" s="88"/>
      <c r="O42" s="88" t="str">
        <f t="shared" si="2"/>
        <v/>
      </c>
      <c r="P42" s="88" t="str">
        <f t="shared" si="3"/>
        <v/>
      </c>
      <c r="Q42" s="108" t="str">
        <f t="shared" si="4"/>
        <v/>
      </c>
      <c r="R42" s="65"/>
      <c r="S42" s="65"/>
      <c r="T42" s="65"/>
      <c r="U42" s="65"/>
      <c r="V42" s="1"/>
      <c r="W42" s="1"/>
      <c r="Y42" s="95"/>
      <c r="Z42" s="95"/>
    </row>
    <row r="43">
      <c r="A43" s="82"/>
      <c r="B43" s="83">
        <v>39.0</v>
      </c>
      <c r="C43" s="95"/>
      <c r="D43" s="95"/>
      <c r="E43" s="102"/>
      <c r="F43" s="65"/>
      <c r="G43" s="87" t="str">
        <f>if(isblank(C43),"",(countif(Pelitulokset!E:E,C43)))</f>
        <v/>
      </c>
      <c r="H43" s="88" t="str">
        <f>if(isblank(C43),"",countif(Pelitulokset!B:C,C43))</f>
        <v/>
      </c>
      <c r="I43" s="89" t="str">
        <f t="array" ref="I43">iferror(index('Säännöt ja ohjeet'!$H$19:$H$46,match(J43,'Säännöt ja ohjeet'!$J$19:$J$46,-1)+1,0) &amp; if(J43&gt;1600," (" &amp; round(J43,0) &amp; ")",""),"")</f>
        <v/>
      </c>
      <c r="J43" s="89" t="str">
        <f t="array" ref="J43">iferror(index(Pelitulokset!$AI$183:$JL$183,1,match($C43,Pelitulokset!$AI$3:$JL$3,0)),"")</f>
        <v/>
      </c>
      <c r="K43" s="89" t="str">
        <f t="array" ref="K43">iferror(index('Säännöt ja ohjeet'!$H$19:$H$45,match(L43,'Säännöt ja ohjeet'!$J$19:$J$45,-1)+1,0) &amp; " (" &amp; round(L43,0) &amp; ")","")</f>
        <v/>
      </c>
      <c r="L43" s="89" t="str">
        <f t="array" ref="L43">iferror(index(Pelitulokset!$AI$184:$JL$184,1,match($C43,Pelitulokset!$AI$3:$JL$3,0)),"")</f>
        <v/>
      </c>
      <c r="M43" s="90" t="str">
        <f t="shared" si="1"/>
        <v/>
      </c>
      <c r="N43" s="88"/>
      <c r="O43" s="88" t="str">
        <f t="shared" si="2"/>
        <v/>
      </c>
      <c r="P43" s="88" t="str">
        <f t="shared" si="3"/>
        <v/>
      </c>
      <c r="Q43" s="108" t="str">
        <f t="shared" si="4"/>
        <v/>
      </c>
      <c r="R43" s="65"/>
      <c r="S43" s="65"/>
      <c r="T43" s="65"/>
      <c r="U43" s="65"/>
      <c r="V43" s="1"/>
      <c r="W43" s="1"/>
      <c r="Y43" s="95"/>
      <c r="Z43" s="95"/>
    </row>
    <row r="44">
      <c r="A44" s="82"/>
      <c r="B44" s="83">
        <v>40.0</v>
      </c>
      <c r="C44" s="95"/>
      <c r="D44" s="95"/>
      <c r="E44" s="102"/>
      <c r="F44" s="65"/>
      <c r="G44" s="87" t="str">
        <f>if(isblank(C44),"",(countif(Pelitulokset!E:E,C44)))</f>
        <v/>
      </c>
      <c r="H44" s="88" t="str">
        <f>if(isblank(C44),"",countif(Pelitulokset!B:C,C44))</f>
        <v/>
      </c>
      <c r="I44" s="89" t="str">
        <f t="array" ref="I44">iferror(index('Säännöt ja ohjeet'!$H$19:$H$46,match(J44,'Säännöt ja ohjeet'!$J$19:$J$46,-1)+1,0) &amp; if(J44&gt;1600," (" &amp; round(J44,0) &amp; ")",""),"")</f>
        <v/>
      </c>
      <c r="J44" s="89" t="str">
        <f t="array" ref="J44">iferror(index(Pelitulokset!$AI$183:$JL$183,1,match($C44,Pelitulokset!$AI$3:$JL$3,0)),"")</f>
        <v/>
      </c>
      <c r="K44" s="89" t="str">
        <f t="array" ref="K44">iferror(index('Säännöt ja ohjeet'!$H$19:$H$45,match(L44,'Säännöt ja ohjeet'!$J$19:$J$45,-1)+1,0) &amp; " (" &amp; round(L44,0) &amp; ")","")</f>
        <v/>
      </c>
      <c r="L44" s="89" t="str">
        <f t="array" ref="L44">iferror(index(Pelitulokset!$AI$184:$JL$184,1,match($C44,Pelitulokset!$AI$3:$JL$3,0)),"")</f>
        <v/>
      </c>
      <c r="M44" s="90" t="str">
        <f t="shared" si="1"/>
        <v/>
      </c>
      <c r="N44" s="88"/>
      <c r="O44" s="88" t="str">
        <f t="shared" si="2"/>
        <v/>
      </c>
      <c r="P44" s="88" t="str">
        <f t="shared" si="3"/>
        <v/>
      </c>
      <c r="Q44" s="108" t="str">
        <f t="shared" si="4"/>
        <v/>
      </c>
      <c r="R44" s="65"/>
      <c r="S44" s="65"/>
      <c r="T44" s="65"/>
      <c r="U44" s="65"/>
      <c r="V44" s="1"/>
      <c r="W44" s="1"/>
      <c r="Y44" s="95"/>
      <c r="Z44" s="95"/>
    </row>
    <row r="45">
      <c r="A45" s="82"/>
      <c r="B45" s="83">
        <v>41.0</v>
      </c>
      <c r="C45" s="95"/>
      <c r="D45" s="95"/>
      <c r="E45" s="102"/>
      <c r="F45" s="65"/>
      <c r="G45" s="87" t="str">
        <f>if(isblank(C45),"",(countif(Pelitulokset!E:E,C45)))</f>
        <v/>
      </c>
      <c r="H45" s="88" t="str">
        <f>if(isblank(C45),"",countif(Pelitulokset!B:C,C45))</f>
        <v/>
      </c>
      <c r="I45" s="89" t="str">
        <f t="array" ref="I45">iferror(index('Säännöt ja ohjeet'!$H$19:$H$46,match(J45,'Säännöt ja ohjeet'!$J$19:$J$46,-1)+1,0) &amp; if(J45&gt;1600," (" &amp; round(J45,0) &amp; ")",""),"")</f>
        <v/>
      </c>
      <c r="J45" s="89" t="str">
        <f t="array" ref="J45">iferror(index(Pelitulokset!$AI$183:$JL$183,1,match($C45,Pelitulokset!$AI$3:$JL$3,0)),"")</f>
        <v/>
      </c>
      <c r="K45" s="89" t="str">
        <f t="array" ref="K45">iferror(index('Säännöt ja ohjeet'!$H$19:$H$45,match(L45,'Säännöt ja ohjeet'!$J$19:$J$45,-1)+1,0) &amp; " (" &amp; round(L45,0) &amp; ")","")</f>
        <v/>
      </c>
      <c r="L45" s="89" t="str">
        <f t="array" ref="L45">iferror(index(Pelitulokset!$AI$184:$JL$184,1,match($C45,Pelitulokset!$AI$3:$JL$3,0)),"")</f>
        <v/>
      </c>
      <c r="M45" s="90" t="str">
        <f t="shared" si="1"/>
        <v/>
      </c>
      <c r="N45" s="88"/>
      <c r="O45" s="88" t="str">
        <f t="shared" si="2"/>
        <v/>
      </c>
      <c r="P45" s="88" t="str">
        <f t="shared" si="3"/>
        <v/>
      </c>
      <c r="Q45" s="108" t="str">
        <f t="shared" si="4"/>
        <v/>
      </c>
      <c r="R45" s="65"/>
      <c r="S45" s="65"/>
      <c r="T45" s="65"/>
      <c r="U45" s="65"/>
      <c r="V45" s="1"/>
      <c r="W45" s="1"/>
      <c r="Y45" s="95"/>
      <c r="Z45" s="95"/>
    </row>
    <row r="46">
      <c r="A46" s="82"/>
      <c r="B46" s="83">
        <v>42.0</v>
      </c>
      <c r="C46" s="95"/>
      <c r="D46" s="95"/>
      <c r="E46" s="102"/>
      <c r="F46" s="65"/>
      <c r="G46" s="87" t="str">
        <f>if(isblank(C46),"",(countif(Pelitulokset!E:E,C46)))</f>
        <v/>
      </c>
      <c r="H46" s="88" t="str">
        <f>if(isblank(C46),"",countif(Pelitulokset!B:C,C46))</f>
        <v/>
      </c>
      <c r="I46" s="89" t="str">
        <f t="array" ref="I46">iferror(index('Säännöt ja ohjeet'!$H$19:$H$46,match(J46,'Säännöt ja ohjeet'!$J$19:$J$46,-1)+1,0) &amp; if(J46&gt;1600," (" &amp; round(J46,0) &amp; ")",""),"")</f>
        <v/>
      </c>
      <c r="J46" s="89" t="str">
        <f t="array" ref="J46">iferror(index(Pelitulokset!$AI$183:$JL$183,1,match($C46,Pelitulokset!$AI$3:$JL$3,0)),"")</f>
        <v/>
      </c>
      <c r="K46" s="89" t="str">
        <f t="array" ref="K46">iferror(index('Säännöt ja ohjeet'!$H$19:$H$45,match(L46,'Säännöt ja ohjeet'!$J$19:$J$45,-1)+1,0) &amp; " (" &amp; round(L46,0) &amp; ")","")</f>
        <v/>
      </c>
      <c r="L46" s="89" t="str">
        <f t="array" ref="L46">iferror(index(Pelitulokset!$AI$184:$JL$184,1,match($C46,Pelitulokset!$AI$3:$JL$3,0)),"")</f>
        <v/>
      </c>
      <c r="M46" s="90" t="str">
        <f t="shared" si="1"/>
        <v/>
      </c>
      <c r="N46" s="88"/>
      <c r="O46" s="88" t="str">
        <f t="shared" si="2"/>
        <v/>
      </c>
      <c r="P46" s="88" t="str">
        <f t="shared" si="3"/>
        <v/>
      </c>
      <c r="Q46" s="108" t="str">
        <f t="shared" si="4"/>
        <v/>
      </c>
      <c r="R46" s="65"/>
      <c r="S46" s="65"/>
      <c r="T46" s="65"/>
      <c r="U46" s="65"/>
      <c r="V46" s="1"/>
      <c r="W46" s="1"/>
      <c r="Y46" s="95"/>
      <c r="Z46" s="95"/>
    </row>
    <row r="47">
      <c r="A47" s="82"/>
      <c r="B47" s="83">
        <v>43.0</v>
      </c>
      <c r="C47" s="95"/>
      <c r="D47" s="95"/>
      <c r="E47" s="102"/>
      <c r="F47" s="65"/>
      <c r="G47" s="87" t="str">
        <f>if(isblank(C47),"",(countif(Pelitulokset!E:E,C47)))</f>
        <v/>
      </c>
      <c r="H47" s="88" t="str">
        <f>if(isblank(C47),"",countif(Pelitulokset!B:C,C47))</f>
        <v/>
      </c>
      <c r="I47" s="89" t="str">
        <f t="array" ref="I47">iferror(index('Säännöt ja ohjeet'!$H$19:$H$46,match(J47,'Säännöt ja ohjeet'!$J$19:$J$46,-1)+1,0) &amp; if(J47&gt;1600," (" &amp; round(J47,0) &amp; ")",""),"")</f>
        <v/>
      </c>
      <c r="J47" s="89" t="str">
        <f t="array" ref="J47">iferror(index(Pelitulokset!$AI$183:$JL$183,1,match($C47,Pelitulokset!$AI$3:$JL$3,0)),"")</f>
        <v/>
      </c>
      <c r="K47" s="89" t="str">
        <f t="array" ref="K47">iferror(index('Säännöt ja ohjeet'!$H$19:$H$45,match(L47,'Säännöt ja ohjeet'!$J$19:$J$45,-1)+1,0) &amp; " (" &amp; round(L47,0) &amp; ")","")</f>
        <v/>
      </c>
      <c r="L47" s="89" t="str">
        <f t="array" ref="L47">iferror(index(Pelitulokset!$AI$184:$JL$184,1,match($C47,Pelitulokset!$AI$3:$JL$3,0)),"")</f>
        <v/>
      </c>
      <c r="M47" s="90" t="str">
        <f t="shared" si="1"/>
        <v/>
      </c>
      <c r="N47" s="88"/>
      <c r="O47" s="88" t="str">
        <f t="shared" si="2"/>
        <v/>
      </c>
      <c r="P47" s="88" t="str">
        <f t="shared" si="3"/>
        <v/>
      </c>
      <c r="Q47" s="108" t="str">
        <f t="shared" si="4"/>
        <v/>
      </c>
      <c r="R47" s="65"/>
      <c r="S47" s="65"/>
      <c r="T47" s="65"/>
      <c r="U47" s="65"/>
      <c r="V47" s="1"/>
      <c r="W47" s="1"/>
      <c r="Y47" s="95"/>
      <c r="Z47" s="95"/>
    </row>
    <row r="48">
      <c r="A48" s="82"/>
      <c r="B48" s="83">
        <v>44.0</v>
      </c>
      <c r="C48" s="95"/>
      <c r="D48" s="95"/>
      <c r="E48" s="102"/>
      <c r="F48" s="65"/>
      <c r="G48" s="87" t="str">
        <f>if(isblank(C48),"",(countif(Pelitulokset!E:E,C48)))</f>
        <v/>
      </c>
      <c r="H48" s="88" t="str">
        <f>if(isblank(C48),"",countif(Pelitulokset!B:C,C48))</f>
        <v/>
      </c>
      <c r="I48" s="89" t="str">
        <f t="array" ref="I48">iferror(index('Säännöt ja ohjeet'!$H$19:$H$46,match(J48,'Säännöt ja ohjeet'!$J$19:$J$46,-1)+1,0) &amp; if(J48&gt;1600," (" &amp; round(J48,0) &amp; ")",""),"")</f>
        <v/>
      </c>
      <c r="J48" s="89" t="str">
        <f t="array" ref="J48">iferror(index(Pelitulokset!$AI$183:$JL$183,1,match($C48,Pelitulokset!$AI$3:$JL$3,0)),"")</f>
        <v/>
      </c>
      <c r="K48" s="89" t="str">
        <f t="array" ref="K48">iferror(index('Säännöt ja ohjeet'!$H$19:$H$45,match(L48,'Säännöt ja ohjeet'!$J$19:$J$45,-1)+1,0) &amp; " (" &amp; round(L48,0) &amp; ")","")</f>
        <v/>
      </c>
      <c r="L48" s="89" t="str">
        <f t="array" ref="L48">iferror(index(Pelitulokset!$AI$184:$JL$184,1,match($C48,Pelitulokset!$AI$3:$JL$3,0)),"")</f>
        <v/>
      </c>
      <c r="M48" s="90" t="str">
        <f t="shared" si="1"/>
        <v/>
      </c>
      <c r="N48" s="88"/>
      <c r="O48" s="88" t="str">
        <f t="shared" si="2"/>
        <v/>
      </c>
      <c r="P48" s="88" t="str">
        <f t="shared" si="3"/>
        <v/>
      </c>
      <c r="Q48" s="108" t="str">
        <f t="shared" si="4"/>
        <v/>
      </c>
      <c r="R48" s="65"/>
      <c r="S48" s="65"/>
      <c r="T48" s="65"/>
      <c r="U48" s="65"/>
      <c r="V48" s="1"/>
      <c r="W48" s="1"/>
      <c r="Y48" s="95"/>
      <c r="Z48" s="95"/>
    </row>
    <row r="49">
      <c r="A49" s="82"/>
      <c r="B49" s="83">
        <v>45.0</v>
      </c>
      <c r="C49" s="95"/>
      <c r="D49" s="95"/>
      <c r="E49" s="102"/>
      <c r="F49" s="65"/>
      <c r="G49" s="87" t="str">
        <f>if(isblank(C49),"",(countif(Pelitulokset!E:E,C49)))</f>
        <v/>
      </c>
      <c r="H49" s="88" t="str">
        <f>if(isblank(C49),"",countif(Pelitulokset!B:C,C49))</f>
        <v/>
      </c>
      <c r="I49" s="89" t="str">
        <f t="array" ref="I49">iferror(index('Säännöt ja ohjeet'!$H$19:$H$46,match(J49,'Säännöt ja ohjeet'!$J$19:$J$46,-1)+1,0) &amp; if(J49&gt;1600," (" &amp; round(J49,0) &amp; ")",""),"")</f>
        <v/>
      </c>
      <c r="J49" s="89" t="str">
        <f t="array" ref="J49">iferror(index(Pelitulokset!$AI$183:$JL$183,1,match($C49,Pelitulokset!$AI$3:$JL$3,0)),"")</f>
        <v/>
      </c>
      <c r="K49" s="89" t="str">
        <f t="array" ref="K49">iferror(index('Säännöt ja ohjeet'!$H$19:$H$45,match(L49,'Säännöt ja ohjeet'!$J$19:$J$45,-1)+1,0) &amp; " (" &amp; round(L49,0) &amp; ")","")</f>
        <v/>
      </c>
      <c r="L49" s="89" t="str">
        <f t="array" ref="L49">iferror(index(Pelitulokset!$AI$184:$JL$184,1,match($C49,Pelitulokset!$AI$3:$JL$3,0)),"")</f>
        <v/>
      </c>
      <c r="M49" s="90" t="str">
        <f t="shared" si="1"/>
        <v/>
      </c>
      <c r="N49" s="88"/>
      <c r="O49" s="88" t="str">
        <f t="shared" si="2"/>
        <v/>
      </c>
      <c r="P49" s="88" t="str">
        <f t="shared" si="3"/>
        <v/>
      </c>
      <c r="Q49" s="108" t="str">
        <f t="shared" si="4"/>
        <v/>
      </c>
      <c r="R49" s="65"/>
      <c r="S49" s="65"/>
      <c r="T49" s="65"/>
      <c r="U49" s="65"/>
      <c r="V49" s="1"/>
      <c r="W49" s="1"/>
      <c r="Y49" s="95"/>
      <c r="Z49" s="95"/>
    </row>
    <row r="50">
      <c r="A50" s="82"/>
      <c r="B50" s="83">
        <v>46.0</v>
      </c>
      <c r="C50" s="95"/>
      <c r="D50" s="95"/>
      <c r="E50" s="102"/>
      <c r="F50" s="65"/>
      <c r="G50" s="87" t="str">
        <f>if(isblank(C50),"",(countif(Pelitulokset!E:E,C50)))</f>
        <v/>
      </c>
      <c r="H50" s="88" t="str">
        <f>if(isblank(C50),"",countif(Pelitulokset!B:C,C50))</f>
        <v/>
      </c>
      <c r="I50" s="89" t="str">
        <f t="array" ref="I50">iferror(index('Säännöt ja ohjeet'!$H$19:$H$46,match(J50,'Säännöt ja ohjeet'!$J$19:$J$46,-1)+1,0) &amp; if(J50&gt;1600," (" &amp; round(J50,0) &amp; ")",""),"")</f>
        <v/>
      </c>
      <c r="J50" s="89" t="str">
        <f t="array" ref="J50">iferror(index(Pelitulokset!$AI$183:$JL$183,1,match($C50,Pelitulokset!$AI$3:$JL$3,0)),"")</f>
        <v/>
      </c>
      <c r="K50" s="89" t="str">
        <f t="array" ref="K50">iferror(index('Säännöt ja ohjeet'!$H$19:$H$45,match(L50,'Säännöt ja ohjeet'!$J$19:$J$45,-1)+1,0) &amp; " (" &amp; round(L50,0) &amp; ")","")</f>
        <v/>
      </c>
      <c r="L50" s="89" t="str">
        <f t="array" ref="L50">iferror(index(Pelitulokset!$AI$184:$JL$184,1,match($C50,Pelitulokset!$AI$3:$JL$3,0)),"")</f>
        <v/>
      </c>
      <c r="M50" s="90" t="str">
        <f t="shared" si="1"/>
        <v/>
      </c>
      <c r="N50" s="88"/>
      <c r="O50" s="88" t="str">
        <f t="shared" si="2"/>
        <v/>
      </c>
      <c r="P50" s="88" t="str">
        <f t="shared" si="3"/>
        <v/>
      </c>
      <c r="Q50" s="108" t="str">
        <f t="shared" si="4"/>
        <v/>
      </c>
      <c r="R50" s="65"/>
      <c r="S50" s="65"/>
      <c r="T50" s="65"/>
      <c r="U50" s="65"/>
      <c r="V50" s="1"/>
      <c r="W50" s="1"/>
      <c r="Y50" s="95"/>
      <c r="Z50" s="95"/>
    </row>
    <row r="51">
      <c r="A51" s="82"/>
      <c r="B51" s="83">
        <v>47.0</v>
      </c>
      <c r="C51" s="95"/>
      <c r="D51" s="95"/>
      <c r="E51" s="102"/>
      <c r="F51" s="65"/>
      <c r="G51" s="87" t="str">
        <f>if(isblank(C51),"",(countif(Pelitulokset!E:E,C51)))</f>
        <v/>
      </c>
      <c r="H51" s="88" t="str">
        <f>if(isblank(C51),"",countif(Pelitulokset!B:C,C51))</f>
        <v/>
      </c>
      <c r="I51" s="89" t="str">
        <f t="array" ref="I51">iferror(index('Säännöt ja ohjeet'!$H$19:$H$46,match(J51,'Säännöt ja ohjeet'!$J$19:$J$46,-1)+1,0) &amp; if(J51&gt;1600," (" &amp; round(J51,0) &amp; ")",""),"")</f>
        <v/>
      </c>
      <c r="J51" s="89" t="str">
        <f t="array" ref="J51">iferror(index(Pelitulokset!$AI$183:$JL$183,1,match($C51,Pelitulokset!$AI$3:$JL$3,0)),"")</f>
        <v/>
      </c>
      <c r="K51" s="89" t="str">
        <f t="array" ref="K51">iferror(index('Säännöt ja ohjeet'!$H$19:$H$45,match(L51,'Säännöt ja ohjeet'!$J$19:$J$45,-1)+1,0) &amp; " (" &amp; round(L51,0) &amp; ")","")</f>
        <v/>
      </c>
      <c r="L51" s="89" t="str">
        <f t="array" ref="L51">iferror(index(Pelitulokset!$AI$184:$JL$184,1,match($C51,Pelitulokset!$AI$3:$JL$3,0)),"")</f>
        <v/>
      </c>
      <c r="M51" s="90" t="str">
        <f t="shared" si="1"/>
        <v/>
      </c>
      <c r="N51" s="88"/>
      <c r="O51" s="88" t="str">
        <f t="shared" si="2"/>
        <v/>
      </c>
      <c r="P51" s="88" t="str">
        <f t="shared" si="3"/>
        <v/>
      </c>
      <c r="Q51" s="108" t="str">
        <f t="shared" si="4"/>
        <v/>
      </c>
      <c r="R51" s="65"/>
      <c r="S51" s="65"/>
      <c r="T51" s="65"/>
      <c r="U51" s="65"/>
      <c r="V51" s="1"/>
      <c r="W51" s="1"/>
      <c r="Y51" s="95"/>
      <c r="Z51" s="95"/>
    </row>
    <row r="52">
      <c r="A52" s="82"/>
      <c r="B52" s="83">
        <v>48.0</v>
      </c>
      <c r="C52" s="95"/>
      <c r="D52" s="95"/>
      <c r="E52" s="102"/>
      <c r="F52" s="65"/>
      <c r="G52" s="87" t="str">
        <f>if(isblank(C52),"",(countif(Pelitulokset!E:E,C52)))</f>
        <v/>
      </c>
      <c r="H52" s="88" t="str">
        <f>if(isblank(C52),"",countif(Pelitulokset!B:C,C52))</f>
        <v/>
      </c>
      <c r="I52" s="89" t="str">
        <f t="array" ref="I52">iferror(index('Säännöt ja ohjeet'!$H$19:$H$46,match(J52,'Säännöt ja ohjeet'!$J$19:$J$46,-1)+1,0) &amp; if(J52&gt;1600," (" &amp; round(J52,0) &amp; ")",""),"")</f>
        <v/>
      </c>
      <c r="J52" s="89" t="str">
        <f t="array" ref="J52">iferror(index(Pelitulokset!$AI$183:$JL$183,1,match($C52,Pelitulokset!$AI$3:$JL$3,0)),"")</f>
        <v/>
      </c>
      <c r="K52" s="89" t="str">
        <f t="array" ref="K52">iferror(index('Säännöt ja ohjeet'!$H$19:$H$45,match(L52,'Säännöt ja ohjeet'!$J$19:$J$45,-1)+1,0) &amp; " (" &amp; round(L52,0) &amp; ")","")</f>
        <v/>
      </c>
      <c r="L52" s="89" t="str">
        <f t="array" ref="L52">iferror(index(Pelitulokset!$AI$184:$JL$184,1,match($C52,Pelitulokset!$AI$3:$JL$3,0)),"")</f>
        <v/>
      </c>
      <c r="M52" s="90" t="str">
        <f t="shared" si="1"/>
        <v/>
      </c>
      <c r="N52" s="88"/>
      <c r="O52" s="88" t="str">
        <f t="shared" si="2"/>
        <v/>
      </c>
      <c r="P52" s="88" t="str">
        <f t="shared" si="3"/>
        <v/>
      </c>
      <c r="Q52" s="108" t="str">
        <f t="shared" si="4"/>
        <v/>
      </c>
      <c r="R52" s="65"/>
      <c r="S52" s="65"/>
      <c r="T52" s="65"/>
      <c r="U52" s="65"/>
      <c r="V52" s="1"/>
      <c r="W52" s="1"/>
      <c r="Y52" s="95"/>
      <c r="Z52" s="95"/>
    </row>
    <row r="53">
      <c r="A53" s="82"/>
      <c r="B53" s="83">
        <v>49.0</v>
      </c>
      <c r="C53" s="95"/>
      <c r="D53" s="95"/>
      <c r="E53" s="102"/>
      <c r="F53" s="65"/>
      <c r="G53" s="87" t="str">
        <f>if(isblank(C53),"",(countif(Pelitulokset!E:E,C53)))</f>
        <v/>
      </c>
      <c r="H53" s="88" t="str">
        <f>if(isblank(C53),"",countif(Pelitulokset!B:C,C53))</f>
        <v/>
      </c>
      <c r="I53" s="89" t="str">
        <f t="array" ref="I53">iferror(index('Säännöt ja ohjeet'!$H$19:$H$46,match(J53,'Säännöt ja ohjeet'!$J$19:$J$46,-1)+1,0) &amp; if(J53&gt;1600," (" &amp; round(J53,0) &amp; ")",""),"")</f>
        <v/>
      </c>
      <c r="J53" s="89" t="str">
        <f t="array" ref="J53">iferror(index(Pelitulokset!$AI$183:$JL$183,1,match($C53,Pelitulokset!$AI$3:$JL$3,0)),"")</f>
        <v/>
      </c>
      <c r="K53" s="89" t="str">
        <f t="array" ref="K53">iferror(index('Säännöt ja ohjeet'!$H$19:$H$45,match(L53,'Säännöt ja ohjeet'!$J$19:$J$45,-1)+1,0) &amp; " (" &amp; round(L53,0) &amp; ")","")</f>
        <v/>
      </c>
      <c r="L53" s="89" t="str">
        <f t="array" ref="L53">iferror(index(Pelitulokset!$AI$184:$JL$184,1,match($C53,Pelitulokset!$AI$3:$JL$3,0)),"")</f>
        <v/>
      </c>
      <c r="M53" s="90" t="str">
        <f t="shared" si="1"/>
        <v/>
      </c>
      <c r="N53" s="88"/>
      <c r="O53" s="88" t="str">
        <f t="shared" si="2"/>
        <v/>
      </c>
      <c r="P53" s="88" t="str">
        <f t="shared" si="3"/>
        <v/>
      </c>
      <c r="Q53" s="108" t="str">
        <f t="shared" si="4"/>
        <v/>
      </c>
      <c r="R53" s="65"/>
      <c r="S53" s="65"/>
      <c r="T53" s="65"/>
      <c r="U53" s="65"/>
      <c r="V53" s="1"/>
      <c r="W53" s="1"/>
      <c r="Y53" s="95"/>
      <c r="Z53" s="95"/>
    </row>
    <row r="54">
      <c r="A54" s="82"/>
      <c r="B54" s="83">
        <v>50.0</v>
      </c>
      <c r="C54" s="95"/>
      <c r="D54" s="95"/>
      <c r="E54" s="102"/>
      <c r="F54" s="65"/>
      <c r="G54" s="87" t="str">
        <f>if(isblank(C54),"",(countif(Pelitulokset!E:E,C54)))</f>
        <v/>
      </c>
      <c r="H54" s="88" t="str">
        <f>if(isblank(C54),"",countif(Pelitulokset!B:C,C54))</f>
        <v/>
      </c>
      <c r="I54" s="89" t="str">
        <f t="array" ref="I54">iferror(index('Säännöt ja ohjeet'!$H$19:$H$46,match(J54,'Säännöt ja ohjeet'!$J$19:$J$46,-1)+1,0) &amp; if(J54&gt;1600," (" &amp; round(J54,0) &amp; ")",""),"")</f>
        <v/>
      </c>
      <c r="J54" s="89" t="str">
        <f t="array" ref="J54">iferror(index(Pelitulokset!$AI$183:$JL$183,1,match($C54,Pelitulokset!$AI$3:$JL$3,0)),"")</f>
        <v/>
      </c>
      <c r="K54" s="89" t="str">
        <f t="array" ref="K54">iferror(index('Säännöt ja ohjeet'!$H$19:$H$45,match(L54,'Säännöt ja ohjeet'!$J$19:$J$45,-1)+1,0) &amp; " (" &amp; round(L54,0) &amp; ")","")</f>
        <v/>
      </c>
      <c r="L54" s="89" t="str">
        <f t="array" ref="L54">iferror(index(Pelitulokset!$AI$184:$JL$184,1,match($C54,Pelitulokset!$AI$3:$JL$3,0)),"")</f>
        <v/>
      </c>
      <c r="M54" s="90" t="str">
        <f t="shared" si="1"/>
        <v/>
      </c>
      <c r="N54" s="88"/>
      <c r="O54" s="88" t="str">
        <f t="shared" si="2"/>
        <v/>
      </c>
      <c r="P54" s="88" t="str">
        <f t="shared" si="3"/>
        <v/>
      </c>
      <c r="Q54" s="108" t="str">
        <f t="shared" si="4"/>
        <v/>
      </c>
      <c r="R54" s="65"/>
      <c r="S54" s="65"/>
      <c r="T54" s="65"/>
      <c r="U54" s="65"/>
      <c r="V54" s="1"/>
      <c r="W54" s="1"/>
      <c r="Y54" s="95"/>
      <c r="Z54" s="95"/>
    </row>
    <row r="55">
      <c r="A55" s="82"/>
      <c r="B55" s="83">
        <v>51.0</v>
      </c>
      <c r="C55" s="95"/>
      <c r="D55" s="95"/>
      <c r="E55" s="102"/>
      <c r="F55" s="65"/>
      <c r="G55" s="87" t="str">
        <f>if(isblank(C55),"",(countif(Pelitulokset!E:E,C55)))</f>
        <v/>
      </c>
      <c r="H55" s="88" t="str">
        <f>if(isblank(C55),"",countif(Pelitulokset!B:C,C55))</f>
        <v/>
      </c>
      <c r="I55" s="89" t="str">
        <f t="array" ref="I55">iferror(index('Säännöt ja ohjeet'!$H$19:$H$46,match(J55,'Säännöt ja ohjeet'!$J$19:$J$46,-1)+1,0) &amp; if(J55&gt;1600," (" &amp; round(J55,0) &amp; ")",""),"")</f>
        <v/>
      </c>
      <c r="J55" s="89" t="str">
        <f t="array" ref="J55">iferror(index(Pelitulokset!$AI$183:$JL$183,1,match($C55,Pelitulokset!$AI$3:$JL$3,0)),"")</f>
        <v/>
      </c>
      <c r="K55" s="89" t="str">
        <f t="array" ref="K55">iferror(index('Säännöt ja ohjeet'!$H$19:$H$45,match(L55,'Säännöt ja ohjeet'!$J$19:$J$45,-1)+1,0) &amp; " (" &amp; round(L55,0) &amp; ")","")</f>
        <v/>
      </c>
      <c r="L55" s="89" t="str">
        <f t="array" ref="L55">iferror(index(Pelitulokset!$AI$184:$JL$184,1,match($C55,Pelitulokset!$AI$3:$JL$3,0)),"")</f>
        <v/>
      </c>
      <c r="M55" s="90" t="str">
        <f t="shared" si="1"/>
        <v/>
      </c>
      <c r="N55" s="88"/>
      <c r="O55" s="88" t="str">
        <f t="shared" si="2"/>
        <v/>
      </c>
      <c r="P55" s="88" t="str">
        <f t="shared" si="3"/>
        <v/>
      </c>
      <c r="Q55" s="108" t="str">
        <f t="shared" si="4"/>
        <v/>
      </c>
      <c r="R55" s="65"/>
      <c r="S55" s="65"/>
      <c r="T55" s="65"/>
      <c r="U55" s="65"/>
      <c r="V55" s="1"/>
      <c r="W55" s="1"/>
      <c r="Y55" s="95"/>
      <c r="Z55" s="95"/>
    </row>
    <row r="56">
      <c r="A56" s="82"/>
      <c r="B56" s="83">
        <v>52.0</v>
      </c>
      <c r="C56" s="95"/>
      <c r="D56" s="95"/>
      <c r="E56" s="102"/>
      <c r="F56" s="65"/>
      <c r="G56" s="87" t="str">
        <f>if(isblank(C56),"",(countif(Pelitulokset!E:E,C56)))</f>
        <v/>
      </c>
      <c r="H56" s="88" t="str">
        <f>if(isblank(C56),"",countif(Pelitulokset!B:C,C56))</f>
        <v/>
      </c>
      <c r="I56" s="89" t="str">
        <f t="array" ref="I56">iferror(index('Säännöt ja ohjeet'!$H$19:$H$46,match(J56,'Säännöt ja ohjeet'!$J$19:$J$46,-1)+1,0) &amp; if(J56&gt;1600," (" &amp; round(J56,0) &amp; ")",""),"")</f>
        <v/>
      </c>
      <c r="J56" s="89" t="str">
        <f t="array" ref="J56">iferror(index(Pelitulokset!$AI$183:$JL$183,1,match($C56,Pelitulokset!$AI$3:$JL$3,0)),"")</f>
        <v/>
      </c>
      <c r="K56" s="89" t="str">
        <f t="array" ref="K56">iferror(index('Säännöt ja ohjeet'!$H$19:$H$45,match(L56,'Säännöt ja ohjeet'!$J$19:$J$45,-1)+1,0) &amp; " (" &amp; round(L56,0) &amp; ")","")</f>
        <v/>
      </c>
      <c r="L56" s="89" t="str">
        <f t="array" ref="L56">iferror(index(Pelitulokset!$AI$184:$JL$184,1,match($C56,Pelitulokset!$AI$3:$JL$3,0)),"")</f>
        <v/>
      </c>
      <c r="M56" s="90" t="str">
        <f t="shared" si="1"/>
        <v/>
      </c>
      <c r="N56" s="88"/>
      <c r="O56" s="88" t="str">
        <f t="shared" si="2"/>
        <v/>
      </c>
      <c r="P56" s="88" t="str">
        <f t="shared" si="3"/>
        <v/>
      </c>
      <c r="Q56" s="108" t="str">
        <f t="shared" si="4"/>
        <v/>
      </c>
      <c r="R56" s="65"/>
      <c r="S56" s="65"/>
      <c r="T56" s="65"/>
      <c r="U56" s="65"/>
      <c r="V56" s="1"/>
      <c r="W56" s="1"/>
      <c r="Y56" s="95"/>
      <c r="Z56" s="95"/>
    </row>
    <row r="57">
      <c r="A57" s="82"/>
      <c r="B57" s="83">
        <v>53.0</v>
      </c>
      <c r="C57" s="95"/>
      <c r="D57" s="95"/>
      <c r="E57" s="102"/>
      <c r="F57" s="65"/>
      <c r="G57" s="87" t="str">
        <f>if(isblank(C57),"",(countif(Pelitulokset!E:E,C57)))</f>
        <v/>
      </c>
      <c r="H57" s="88" t="str">
        <f>if(isblank(C57),"",countif(Pelitulokset!B:C,C57))</f>
        <v/>
      </c>
      <c r="I57" s="89" t="str">
        <f t="array" ref="I57">iferror(index('Säännöt ja ohjeet'!$H$19:$H$46,match(J57,'Säännöt ja ohjeet'!$J$19:$J$46,-1)+1,0) &amp; if(J57&gt;1600," (" &amp; round(J57,0) &amp; ")",""),"")</f>
        <v/>
      </c>
      <c r="J57" s="89" t="str">
        <f t="array" ref="J57">iferror(index(Pelitulokset!$AI$183:$JL$183,1,match($C57,Pelitulokset!$AI$3:$JL$3,0)),"")</f>
        <v/>
      </c>
      <c r="K57" s="89" t="str">
        <f t="array" ref="K57">iferror(index('Säännöt ja ohjeet'!$H$19:$H$45,match(L57,'Säännöt ja ohjeet'!$J$19:$J$45,-1)+1,0) &amp; " (" &amp; round(L57,0) &amp; ")","")</f>
        <v/>
      </c>
      <c r="L57" s="89" t="str">
        <f t="array" ref="L57">iferror(index(Pelitulokset!$AI$184:$JL$184,1,match($C57,Pelitulokset!$AI$3:$JL$3,0)),"")</f>
        <v/>
      </c>
      <c r="M57" s="90" t="str">
        <f t="shared" si="1"/>
        <v/>
      </c>
      <c r="N57" s="88"/>
      <c r="O57" s="88" t="str">
        <f t="shared" si="2"/>
        <v/>
      </c>
      <c r="P57" s="88" t="str">
        <f t="shared" si="3"/>
        <v/>
      </c>
      <c r="Q57" s="108" t="str">
        <f t="shared" si="4"/>
        <v/>
      </c>
      <c r="R57" s="65"/>
      <c r="S57" s="65"/>
      <c r="T57" s="65"/>
      <c r="U57" s="65"/>
      <c r="V57" s="1"/>
      <c r="W57" s="1"/>
      <c r="Y57" s="95"/>
      <c r="Z57" s="95"/>
    </row>
    <row r="58">
      <c r="A58" s="82"/>
      <c r="B58" s="83">
        <v>54.0</v>
      </c>
      <c r="C58" s="95"/>
      <c r="D58" s="95"/>
      <c r="E58" s="102"/>
      <c r="F58" s="65"/>
      <c r="G58" s="87" t="str">
        <f>if(isblank(C58),"",(countif(Pelitulokset!E:E,C58)))</f>
        <v/>
      </c>
      <c r="H58" s="88" t="str">
        <f>if(isblank(C58),"",countif(Pelitulokset!B:C,C58))</f>
        <v/>
      </c>
      <c r="I58" s="89" t="str">
        <f t="array" ref="I58">iferror(index('Säännöt ja ohjeet'!$H$19:$H$46,match(J58,'Säännöt ja ohjeet'!$J$19:$J$46,-1)+1,0) &amp; if(J58&gt;1600," (" &amp; round(J58,0) &amp; ")",""),"")</f>
        <v/>
      </c>
      <c r="J58" s="89" t="str">
        <f t="array" ref="J58">iferror(index(Pelitulokset!$AI$183:$JL$183,1,match($C58,Pelitulokset!$AI$3:$JL$3,0)),"")</f>
        <v/>
      </c>
      <c r="K58" s="89" t="str">
        <f t="array" ref="K58">iferror(index('Säännöt ja ohjeet'!$H$19:$H$45,match(L58,'Säännöt ja ohjeet'!$J$19:$J$45,-1)+1,0) &amp; " (" &amp; round(L58,0) &amp; ")","")</f>
        <v/>
      </c>
      <c r="L58" s="89" t="str">
        <f t="array" ref="L58">iferror(index(Pelitulokset!$AI$184:$JL$184,1,match($C58,Pelitulokset!$AI$3:$JL$3,0)),"")</f>
        <v/>
      </c>
      <c r="M58" s="90" t="str">
        <f t="shared" si="1"/>
        <v/>
      </c>
      <c r="N58" s="88"/>
      <c r="O58" s="88" t="str">
        <f t="shared" si="2"/>
        <v/>
      </c>
      <c r="P58" s="88" t="str">
        <f t="shared" si="3"/>
        <v/>
      </c>
      <c r="Q58" s="108" t="str">
        <f t="shared" si="4"/>
        <v/>
      </c>
      <c r="R58" s="65"/>
      <c r="S58" s="65"/>
      <c r="T58" s="65"/>
      <c r="U58" s="65"/>
      <c r="V58" s="1"/>
      <c r="W58" s="1"/>
      <c r="Y58" s="95"/>
      <c r="Z58" s="95"/>
    </row>
    <row r="59">
      <c r="A59" s="82"/>
      <c r="B59" s="83">
        <v>55.0</v>
      </c>
      <c r="C59" s="95"/>
      <c r="D59" s="95"/>
      <c r="E59" s="102"/>
      <c r="F59" s="65"/>
      <c r="G59" s="87" t="str">
        <f>if(isblank(C59),"",(countif(Pelitulokset!E:E,C59)))</f>
        <v/>
      </c>
      <c r="H59" s="88" t="str">
        <f>if(isblank(C59),"",countif(Pelitulokset!B:C,C59))</f>
        <v/>
      </c>
      <c r="I59" s="89" t="str">
        <f t="array" ref="I59">iferror(index('Säännöt ja ohjeet'!$H$19:$H$46,match(J59,'Säännöt ja ohjeet'!$J$19:$J$46,-1)+1,0) &amp; if(J59&gt;1600," (" &amp; round(J59,0) &amp; ")",""),"")</f>
        <v/>
      </c>
      <c r="J59" s="89" t="str">
        <f t="array" ref="J59">iferror(index(Pelitulokset!$AI$183:$JL$183,1,match($C59,Pelitulokset!$AI$3:$JL$3,0)),"")</f>
        <v/>
      </c>
      <c r="K59" s="89" t="str">
        <f t="array" ref="K59">iferror(index('Säännöt ja ohjeet'!$H$19:$H$45,match(L59,'Säännöt ja ohjeet'!$J$19:$J$45,-1)+1,0) &amp; " (" &amp; round(L59,0) &amp; ")","")</f>
        <v/>
      </c>
      <c r="L59" s="89" t="str">
        <f t="array" ref="L59">iferror(index(Pelitulokset!$AI$184:$JL$184,1,match($C59,Pelitulokset!$AI$3:$JL$3,0)),"")</f>
        <v/>
      </c>
      <c r="M59" s="90" t="str">
        <f t="shared" si="1"/>
        <v/>
      </c>
      <c r="N59" s="88"/>
      <c r="O59" s="88" t="str">
        <f t="shared" si="2"/>
        <v/>
      </c>
      <c r="P59" s="88" t="str">
        <f t="shared" si="3"/>
        <v/>
      </c>
      <c r="Q59" s="108" t="str">
        <f t="shared" si="4"/>
        <v/>
      </c>
      <c r="R59" s="65"/>
      <c r="S59" s="65"/>
      <c r="T59" s="65"/>
      <c r="U59" s="65"/>
      <c r="V59" s="1"/>
      <c r="W59" s="1"/>
      <c r="Y59" s="95"/>
      <c r="Z59" s="95"/>
    </row>
    <row r="60">
      <c r="A60" s="82"/>
      <c r="B60" s="83">
        <v>56.0</v>
      </c>
      <c r="C60" s="95"/>
      <c r="D60" s="95"/>
      <c r="E60" s="102"/>
      <c r="F60" s="65"/>
      <c r="G60" s="87" t="str">
        <f>if(isblank(C60),"",(countif(Pelitulokset!E:E,C60)))</f>
        <v/>
      </c>
      <c r="H60" s="88" t="str">
        <f>if(isblank(C60),"",countif(Pelitulokset!B:C,C60))</f>
        <v/>
      </c>
      <c r="I60" s="89" t="str">
        <f t="array" ref="I60">iferror(index('Säännöt ja ohjeet'!$H$19:$H$46,match(J60,'Säännöt ja ohjeet'!$J$19:$J$46,-1)+1,0) &amp; if(J60&gt;1600," (" &amp; round(J60,0) &amp; ")",""),"")</f>
        <v/>
      </c>
      <c r="J60" s="89" t="str">
        <f t="array" ref="J60">iferror(index(Pelitulokset!$AI$183:$JL$183,1,match($C60,Pelitulokset!$AI$3:$JL$3,0)),"")</f>
        <v/>
      </c>
      <c r="K60" s="89" t="str">
        <f t="array" ref="K60">iferror(index('Säännöt ja ohjeet'!$H$19:$H$45,match(L60,'Säännöt ja ohjeet'!$J$19:$J$45,-1)+1,0) &amp; " (" &amp; round(L60,0) &amp; ")","")</f>
        <v/>
      </c>
      <c r="L60" s="89" t="str">
        <f t="array" ref="L60">iferror(index(Pelitulokset!$AI$184:$JL$184,1,match($C60,Pelitulokset!$AI$3:$JL$3,0)),"")</f>
        <v/>
      </c>
      <c r="M60" s="90" t="str">
        <f t="shared" si="1"/>
        <v/>
      </c>
      <c r="N60" s="88"/>
      <c r="O60" s="88" t="str">
        <f t="shared" si="2"/>
        <v/>
      </c>
      <c r="P60" s="88" t="str">
        <f t="shared" si="3"/>
        <v/>
      </c>
      <c r="Q60" s="108" t="str">
        <f t="shared" si="4"/>
        <v/>
      </c>
      <c r="R60" s="65"/>
      <c r="S60" s="65"/>
      <c r="T60" s="65"/>
      <c r="U60" s="65"/>
      <c r="V60" s="1"/>
      <c r="W60" s="1"/>
      <c r="Y60" s="95"/>
      <c r="Z60" s="95"/>
    </row>
    <row r="61">
      <c r="A61" s="82"/>
      <c r="B61" s="83">
        <v>57.0</v>
      </c>
      <c r="C61" s="95"/>
      <c r="D61" s="95"/>
      <c r="E61" s="102"/>
      <c r="F61" s="65"/>
      <c r="G61" s="87" t="str">
        <f>if(isblank(C61),"",(countif(Pelitulokset!E:E,C61)))</f>
        <v/>
      </c>
      <c r="H61" s="88" t="str">
        <f>if(isblank(C61),"",countif(Pelitulokset!B:C,C61))</f>
        <v/>
      </c>
      <c r="I61" s="89" t="str">
        <f t="array" ref="I61">iferror(index('Säännöt ja ohjeet'!$H$19:$H$46,match(J61,'Säännöt ja ohjeet'!$J$19:$J$46,-1)+1,0) &amp; if(J61&gt;1600," (" &amp; round(J61,0) &amp; ")",""),"")</f>
        <v/>
      </c>
      <c r="J61" s="89" t="str">
        <f t="array" ref="J61">iferror(index(Pelitulokset!$AI$183:$JL$183,1,match($C61,Pelitulokset!$AI$3:$JL$3,0)),"")</f>
        <v/>
      </c>
      <c r="K61" s="89" t="str">
        <f t="array" ref="K61">iferror(index('Säännöt ja ohjeet'!$H$19:$H$45,match(L61,'Säännöt ja ohjeet'!$J$19:$J$45,-1)+1,0) &amp; " (" &amp; round(L61,0) &amp; ")","")</f>
        <v/>
      </c>
      <c r="L61" s="89" t="str">
        <f t="array" ref="L61">iferror(index(Pelitulokset!$AI$184:$JL$184,1,match($C61,Pelitulokset!$AI$3:$JL$3,0)),"")</f>
        <v/>
      </c>
      <c r="M61" s="90" t="str">
        <f t="shared" si="1"/>
        <v/>
      </c>
      <c r="N61" s="88"/>
      <c r="O61" s="88" t="str">
        <f t="shared" si="2"/>
        <v/>
      </c>
      <c r="P61" s="88" t="str">
        <f t="shared" si="3"/>
        <v/>
      </c>
      <c r="Q61" s="108" t="str">
        <f t="shared" si="4"/>
        <v/>
      </c>
      <c r="R61" s="65"/>
      <c r="S61" s="65"/>
      <c r="T61" s="65"/>
      <c r="U61" s="65"/>
      <c r="V61" s="1"/>
      <c r="W61" s="1"/>
      <c r="Y61" s="95"/>
      <c r="Z61" s="95"/>
    </row>
    <row r="62">
      <c r="A62" s="82"/>
      <c r="B62" s="83">
        <v>58.0</v>
      </c>
      <c r="C62" s="95"/>
      <c r="D62" s="95"/>
      <c r="E62" s="102"/>
      <c r="F62" s="65"/>
      <c r="G62" s="87" t="str">
        <f>if(isblank(C62),"",(countif(Pelitulokset!E:E,C62)))</f>
        <v/>
      </c>
      <c r="H62" s="88" t="str">
        <f>if(isblank(C62),"",countif(Pelitulokset!B:C,C62))</f>
        <v/>
      </c>
      <c r="I62" s="89" t="str">
        <f t="array" ref="I62">iferror(index('Säännöt ja ohjeet'!$H$19:$H$46,match(J62,'Säännöt ja ohjeet'!$J$19:$J$46,-1)+1,0) &amp; if(J62&gt;1600," (" &amp; round(J62,0) &amp; ")",""),"")</f>
        <v/>
      </c>
      <c r="J62" s="89" t="str">
        <f t="array" ref="J62">iferror(index(Pelitulokset!$AI$183:$JL$183,1,match($C62,Pelitulokset!$AI$3:$JL$3,0)),"")</f>
        <v/>
      </c>
      <c r="K62" s="89" t="str">
        <f t="array" ref="K62">iferror(index('Säännöt ja ohjeet'!$H$19:$H$45,match(L62,'Säännöt ja ohjeet'!$J$19:$J$45,-1)+1,0) &amp; " (" &amp; round(L62,0) &amp; ")","")</f>
        <v/>
      </c>
      <c r="L62" s="89" t="str">
        <f t="array" ref="L62">iferror(index(Pelitulokset!$AI$184:$JL$184,1,match($C62,Pelitulokset!$AI$3:$JL$3,0)),"")</f>
        <v/>
      </c>
      <c r="M62" s="90" t="str">
        <f t="shared" si="1"/>
        <v/>
      </c>
      <c r="N62" s="88"/>
      <c r="O62" s="88" t="str">
        <f t="shared" si="2"/>
        <v/>
      </c>
      <c r="P62" s="88" t="str">
        <f t="shared" si="3"/>
        <v/>
      </c>
      <c r="Q62" s="108" t="str">
        <f t="shared" si="4"/>
        <v/>
      </c>
      <c r="R62" s="65"/>
      <c r="S62" s="65"/>
      <c r="T62" s="65"/>
      <c r="U62" s="65"/>
      <c r="V62" s="1"/>
      <c r="W62" s="1"/>
      <c r="Y62" s="95"/>
      <c r="Z62" s="95"/>
    </row>
    <row r="63">
      <c r="A63" s="82"/>
      <c r="B63" s="83">
        <v>59.0</v>
      </c>
      <c r="C63" s="95"/>
      <c r="D63" s="95"/>
      <c r="E63" s="102"/>
      <c r="F63" s="65"/>
      <c r="G63" s="87" t="str">
        <f>if(isblank(C63),"",(countif(Pelitulokset!E:E,C63)))</f>
        <v/>
      </c>
      <c r="H63" s="88" t="str">
        <f>if(isblank(C63),"",countif(Pelitulokset!B:C,C63))</f>
        <v/>
      </c>
      <c r="I63" s="89" t="str">
        <f t="array" ref="I63">iferror(index('Säännöt ja ohjeet'!$H$19:$H$46,match(J63,'Säännöt ja ohjeet'!$J$19:$J$46,-1)+1,0) &amp; if(J63&gt;1600," (" &amp; round(J63,0) &amp; ")",""),"")</f>
        <v/>
      </c>
      <c r="J63" s="89" t="str">
        <f t="array" ref="J63">iferror(index(Pelitulokset!$AI$183:$JL$183,1,match($C63,Pelitulokset!$AI$3:$JL$3,0)),"")</f>
        <v/>
      </c>
      <c r="K63" s="89" t="str">
        <f t="array" ref="K63">iferror(index('Säännöt ja ohjeet'!$H$19:$H$45,match(L63,'Säännöt ja ohjeet'!$J$19:$J$45,-1)+1,0) &amp; " (" &amp; round(L63,0) &amp; ")","")</f>
        <v/>
      </c>
      <c r="L63" s="89" t="str">
        <f t="array" ref="L63">iferror(index(Pelitulokset!$AI$184:$JL$184,1,match($C63,Pelitulokset!$AI$3:$JL$3,0)),"")</f>
        <v/>
      </c>
      <c r="M63" s="90" t="str">
        <f t="shared" si="1"/>
        <v/>
      </c>
      <c r="N63" s="88"/>
      <c r="O63" s="88" t="str">
        <f t="shared" si="2"/>
        <v/>
      </c>
      <c r="P63" s="88" t="str">
        <f t="shared" si="3"/>
        <v/>
      </c>
      <c r="Q63" s="108" t="str">
        <f t="shared" si="4"/>
        <v/>
      </c>
      <c r="R63" s="65"/>
      <c r="S63" s="65"/>
      <c r="T63" s="65"/>
      <c r="U63" s="65"/>
      <c r="V63" s="1"/>
      <c r="W63" s="1"/>
      <c r="Y63" s="95"/>
      <c r="Z63" s="95"/>
    </row>
    <row r="64">
      <c r="A64" s="82"/>
      <c r="B64" s="83">
        <v>60.0</v>
      </c>
      <c r="C64" s="95"/>
      <c r="D64" s="95"/>
      <c r="E64" s="102"/>
      <c r="F64" s="65"/>
      <c r="G64" s="87" t="str">
        <f>if(isblank(C64),"",(countif(Pelitulokset!E:E,C64)))</f>
        <v/>
      </c>
      <c r="H64" s="88" t="str">
        <f>if(isblank(C64),"",countif(Pelitulokset!B:C,C64))</f>
        <v/>
      </c>
      <c r="I64" s="89" t="str">
        <f t="array" ref="I64">iferror(index('Säännöt ja ohjeet'!$H$19:$H$46,match(J64,'Säännöt ja ohjeet'!$J$19:$J$46,-1)+1,0) &amp; if(J64&gt;1600," (" &amp; round(J64,0) &amp; ")",""),"")</f>
        <v/>
      </c>
      <c r="J64" s="89" t="str">
        <f t="array" ref="J64">iferror(index(Pelitulokset!$AI$183:$JL$183,1,match($C64,Pelitulokset!$AI$3:$JL$3,0)),"")</f>
        <v/>
      </c>
      <c r="K64" s="89" t="str">
        <f t="array" ref="K64">iferror(index('Säännöt ja ohjeet'!$H$19:$H$45,match(L64,'Säännöt ja ohjeet'!$J$19:$J$45,-1)+1,0) &amp; " (" &amp; round(L64,0) &amp; ")","")</f>
        <v/>
      </c>
      <c r="L64" s="89" t="str">
        <f t="array" ref="L64">iferror(index(Pelitulokset!$AI$184:$JL$184,1,match($C64,Pelitulokset!$AI$3:$JL$3,0)),"")</f>
        <v/>
      </c>
      <c r="M64" s="90" t="str">
        <f t="shared" si="1"/>
        <v/>
      </c>
      <c r="N64" s="88"/>
      <c r="O64" s="88" t="str">
        <f t="shared" si="2"/>
        <v/>
      </c>
      <c r="P64" s="88" t="str">
        <f t="shared" si="3"/>
        <v/>
      </c>
      <c r="Q64" s="108" t="str">
        <f t="shared" si="4"/>
        <v/>
      </c>
      <c r="R64" s="65"/>
      <c r="S64" s="65"/>
      <c r="T64" s="65"/>
      <c r="U64" s="65"/>
      <c r="V64" s="1"/>
      <c r="W64" s="1"/>
      <c r="Y64" s="95"/>
      <c r="Z64" s="95"/>
    </row>
    <row r="65">
      <c r="A65" s="82"/>
      <c r="B65" s="83">
        <v>61.0</v>
      </c>
      <c r="C65" s="95"/>
      <c r="D65" s="95"/>
      <c r="E65" s="102"/>
      <c r="F65" s="65"/>
      <c r="G65" s="87" t="str">
        <f>if(isblank(C65),"",(countif(Pelitulokset!E:E,C65)))</f>
        <v/>
      </c>
      <c r="H65" s="88" t="str">
        <f>if(isblank(C65),"",countif(Pelitulokset!B:C,C65))</f>
        <v/>
      </c>
      <c r="I65" s="89" t="str">
        <f t="array" ref="I65">iferror(index('Säännöt ja ohjeet'!$H$19:$H$46,match(J65,'Säännöt ja ohjeet'!$J$19:$J$46,-1)+1,0) &amp; if(J65&gt;1600," (" &amp; round(J65,0) &amp; ")",""),"")</f>
        <v/>
      </c>
      <c r="J65" s="89" t="str">
        <f t="array" ref="J65">iferror(index(Pelitulokset!$AI$183:$JL$183,1,match($C65,Pelitulokset!$AI$3:$JL$3,0)),"")</f>
        <v/>
      </c>
      <c r="K65" s="89" t="str">
        <f t="array" ref="K65">iferror(index('Säännöt ja ohjeet'!$H$19:$H$45,match(L65,'Säännöt ja ohjeet'!$J$19:$J$45,-1)+1,0) &amp; " (" &amp; round(L65,0) &amp; ")","")</f>
        <v/>
      </c>
      <c r="L65" s="89" t="str">
        <f t="array" ref="L65">iferror(index(Pelitulokset!$AI$184:$JL$184,1,match($C65,Pelitulokset!$AI$3:$JL$3,0)),"")</f>
        <v/>
      </c>
      <c r="M65" s="90" t="str">
        <f t="shared" si="1"/>
        <v/>
      </c>
      <c r="N65" s="88"/>
      <c r="O65" s="88" t="str">
        <f t="shared" si="2"/>
        <v/>
      </c>
      <c r="P65" s="88" t="str">
        <f t="shared" si="3"/>
        <v/>
      </c>
      <c r="Q65" s="108" t="str">
        <f t="shared" si="4"/>
        <v/>
      </c>
      <c r="R65" s="65"/>
      <c r="S65" s="65"/>
      <c r="T65" s="65"/>
      <c r="U65" s="65"/>
      <c r="V65" s="1"/>
      <c r="W65" s="1"/>
      <c r="Y65" s="95"/>
      <c r="Z65" s="95"/>
    </row>
    <row r="66">
      <c r="A66" s="82"/>
      <c r="B66" s="83">
        <v>62.0</v>
      </c>
      <c r="C66" s="95"/>
      <c r="D66" s="95"/>
      <c r="E66" s="102"/>
      <c r="F66" s="65"/>
      <c r="G66" s="87" t="str">
        <f>if(isblank(C66),"",(countif(Pelitulokset!E:E,C66)))</f>
        <v/>
      </c>
      <c r="H66" s="88" t="str">
        <f>if(isblank(C66),"",countif(Pelitulokset!B:C,C66))</f>
        <v/>
      </c>
      <c r="I66" s="89" t="str">
        <f t="array" ref="I66">iferror(index('Säännöt ja ohjeet'!$H$19:$H$46,match(J66,'Säännöt ja ohjeet'!$J$19:$J$46,-1)+1,0) &amp; if(J66&gt;1600," (" &amp; round(J66,0) &amp; ")",""),"")</f>
        <v/>
      </c>
      <c r="J66" s="89" t="str">
        <f t="array" ref="J66">iferror(index(Pelitulokset!$AI$183:$JL$183,1,match($C66,Pelitulokset!$AI$3:$JL$3,0)),"")</f>
        <v/>
      </c>
      <c r="K66" s="89" t="str">
        <f t="array" ref="K66">iferror(index('Säännöt ja ohjeet'!$H$19:$H$45,match(L66,'Säännöt ja ohjeet'!$J$19:$J$45,-1)+1,0) &amp; " (" &amp; round(L66,0) &amp; ")","")</f>
        <v/>
      </c>
      <c r="L66" s="89" t="str">
        <f t="array" ref="L66">iferror(index(Pelitulokset!$AI$184:$JL$184,1,match($C66,Pelitulokset!$AI$3:$JL$3,0)),"")</f>
        <v/>
      </c>
      <c r="M66" s="90" t="str">
        <f t="shared" si="1"/>
        <v/>
      </c>
      <c r="N66" s="88"/>
      <c r="O66" s="88" t="str">
        <f t="shared" si="2"/>
        <v/>
      </c>
      <c r="P66" s="88" t="str">
        <f t="shared" si="3"/>
        <v/>
      </c>
      <c r="Q66" s="108" t="str">
        <f t="shared" si="4"/>
        <v/>
      </c>
      <c r="R66" s="65"/>
      <c r="S66" s="65"/>
      <c r="T66" s="65"/>
      <c r="U66" s="65"/>
      <c r="V66" s="1"/>
      <c r="W66" s="1"/>
      <c r="Y66" s="95"/>
      <c r="Z66" s="95"/>
    </row>
    <row r="67">
      <c r="A67" s="82"/>
      <c r="B67" s="83">
        <v>63.0</v>
      </c>
      <c r="C67" s="95"/>
      <c r="D67" s="95"/>
      <c r="E67" s="102"/>
      <c r="F67" s="65"/>
      <c r="G67" s="87" t="str">
        <f>if(isblank(C67),"",(countif(Pelitulokset!E:E,C67)))</f>
        <v/>
      </c>
      <c r="H67" s="88" t="str">
        <f>if(isblank(C67),"",countif(Pelitulokset!B:C,C67))</f>
        <v/>
      </c>
      <c r="I67" s="89" t="str">
        <f t="array" ref="I67">iferror(index('Säännöt ja ohjeet'!$H$19:$H$46,match(J67,'Säännöt ja ohjeet'!$J$19:$J$46,-1)+1,0) &amp; if(J67&gt;1600," (" &amp; round(J67,0) &amp; ")",""),"")</f>
        <v/>
      </c>
      <c r="J67" s="89" t="str">
        <f t="array" ref="J67">iferror(index(Pelitulokset!$AI$183:$JL$183,1,match($C67,Pelitulokset!$AI$3:$JL$3,0)),"")</f>
        <v/>
      </c>
      <c r="K67" s="89" t="str">
        <f t="array" ref="K67">iferror(index('Säännöt ja ohjeet'!$H$19:$H$45,match(L67,'Säännöt ja ohjeet'!$J$19:$J$45,-1)+1,0) &amp; " (" &amp; round(L67,0) &amp; ")","")</f>
        <v/>
      </c>
      <c r="L67" s="89" t="str">
        <f t="array" ref="L67">iferror(index(Pelitulokset!$AI$184:$JL$184,1,match($C67,Pelitulokset!$AI$3:$JL$3,0)),"")</f>
        <v/>
      </c>
      <c r="M67" s="90" t="str">
        <f t="shared" si="1"/>
        <v/>
      </c>
      <c r="N67" s="88"/>
      <c r="O67" s="88" t="str">
        <f t="shared" si="2"/>
        <v/>
      </c>
      <c r="P67" s="88" t="str">
        <f t="shared" si="3"/>
        <v/>
      </c>
      <c r="Q67" s="108" t="str">
        <f t="shared" si="4"/>
        <v/>
      </c>
      <c r="R67" s="65"/>
      <c r="S67" s="65"/>
      <c r="T67" s="65"/>
      <c r="U67" s="65"/>
      <c r="V67" s="1"/>
      <c r="W67" s="1"/>
      <c r="Y67" s="95"/>
      <c r="Z67" s="95"/>
    </row>
    <row r="68">
      <c r="A68" s="82"/>
      <c r="B68" s="83">
        <v>64.0</v>
      </c>
      <c r="C68" s="95"/>
      <c r="D68" s="95"/>
      <c r="E68" s="102"/>
      <c r="F68" s="65"/>
      <c r="G68" s="87" t="str">
        <f>if(isblank(C68),"",(countif(Pelitulokset!E:E,C68)))</f>
        <v/>
      </c>
      <c r="H68" s="88" t="str">
        <f>if(isblank(C68),"",countif(Pelitulokset!B:C,C68))</f>
        <v/>
      </c>
      <c r="I68" s="89" t="str">
        <f t="array" ref="I68">iferror(index('Säännöt ja ohjeet'!$H$19:$H$46,match(J68,'Säännöt ja ohjeet'!$J$19:$J$46,-1)+1,0) &amp; if(J68&gt;1600," (" &amp; round(J68,0) &amp; ")",""),"")</f>
        <v/>
      </c>
      <c r="J68" s="89" t="str">
        <f t="array" ref="J68">iferror(index(Pelitulokset!$AI$183:$JL$183,1,match($C68,Pelitulokset!$AI$3:$JL$3,0)),"")</f>
        <v/>
      </c>
      <c r="K68" s="89" t="str">
        <f t="array" ref="K68">iferror(index('Säännöt ja ohjeet'!$H$19:$H$45,match(L68,'Säännöt ja ohjeet'!$J$19:$J$45,-1)+1,0) &amp; " (" &amp; round(L68,0) &amp; ")","")</f>
        <v/>
      </c>
      <c r="L68" s="89" t="str">
        <f t="array" ref="L68">iferror(index(Pelitulokset!$AI$184:$JL$184,1,match($C68,Pelitulokset!$AI$3:$JL$3,0)),"")</f>
        <v/>
      </c>
      <c r="M68" s="90" t="str">
        <f t="shared" si="1"/>
        <v/>
      </c>
      <c r="N68" s="88"/>
      <c r="O68" s="88" t="str">
        <f t="shared" si="2"/>
        <v/>
      </c>
      <c r="P68" s="88" t="str">
        <f t="shared" si="3"/>
        <v/>
      </c>
      <c r="Q68" s="108" t="str">
        <f t="shared" si="4"/>
        <v/>
      </c>
      <c r="R68" s="65"/>
      <c r="S68" s="65"/>
      <c r="T68" s="65"/>
      <c r="U68" s="65"/>
      <c r="V68" s="1"/>
      <c r="W68" s="1"/>
      <c r="Y68" s="95"/>
      <c r="Z68" s="95"/>
    </row>
    <row r="69">
      <c r="A69" s="82"/>
      <c r="B69" s="83">
        <v>65.0</v>
      </c>
      <c r="C69" s="95"/>
      <c r="D69" s="95"/>
      <c r="E69" s="102"/>
      <c r="F69" s="65"/>
      <c r="G69" s="87" t="str">
        <f>if(isblank(C69),"",(countif(Pelitulokset!E:E,C69)))</f>
        <v/>
      </c>
      <c r="H69" s="88" t="str">
        <f>if(isblank(C69),"",countif(Pelitulokset!B:C,C69))</f>
        <v/>
      </c>
      <c r="I69" s="89" t="str">
        <f t="array" ref="I69">iferror(index('Säännöt ja ohjeet'!$H$19:$H$46,match(J69,'Säännöt ja ohjeet'!$J$19:$J$46,-1)+1,0) &amp; if(J69&gt;1600," (" &amp; round(J69,0) &amp; ")",""),"")</f>
        <v/>
      </c>
      <c r="J69" s="89" t="str">
        <f t="array" ref="J69">iferror(index(Pelitulokset!$AI$183:$JL$183,1,match($C69,Pelitulokset!$AI$3:$JL$3,0)),"")</f>
        <v/>
      </c>
      <c r="K69" s="89" t="str">
        <f t="array" ref="K69">iferror(index('Säännöt ja ohjeet'!$H$19:$H$45,match(L69,'Säännöt ja ohjeet'!$J$19:$J$45,-1)+1,0) &amp; " (" &amp; round(L69,0) &amp; ")","")</f>
        <v/>
      </c>
      <c r="L69" s="89" t="str">
        <f t="array" ref="L69">iferror(index(Pelitulokset!$AI$184:$JL$184,1,match($C69,Pelitulokset!$AI$3:$JL$3,0)),"")</f>
        <v/>
      </c>
      <c r="M69" s="90" t="str">
        <f t="shared" si="1"/>
        <v/>
      </c>
      <c r="N69" s="88"/>
      <c r="O69" s="88" t="str">
        <f t="shared" si="2"/>
        <v/>
      </c>
      <c r="P69" s="88" t="str">
        <f t="shared" si="3"/>
        <v/>
      </c>
      <c r="Q69" s="108" t="str">
        <f t="shared" si="4"/>
        <v/>
      </c>
      <c r="R69" s="65"/>
      <c r="S69" s="65"/>
      <c r="T69" s="65"/>
      <c r="U69" s="65"/>
      <c r="V69" s="1"/>
      <c r="W69" s="1"/>
      <c r="Y69" s="95"/>
      <c r="Z69" s="95"/>
    </row>
    <row r="70">
      <c r="A70" s="82"/>
      <c r="B70" s="83">
        <v>66.0</v>
      </c>
      <c r="C70" s="95"/>
      <c r="D70" s="95"/>
      <c r="E70" s="102"/>
      <c r="F70" s="65"/>
      <c r="G70" s="87" t="str">
        <f>if(isblank(C70),"",(countif(Pelitulokset!E:E,C70)))</f>
        <v/>
      </c>
      <c r="H70" s="88" t="str">
        <f>if(isblank(C70),"",countif(Pelitulokset!B:C,C70))</f>
        <v/>
      </c>
      <c r="I70" s="89" t="str">
        <f t="array" ref="I70">iferror(index('Säännöt ja ohjeet'!$H$19:$H$46,match(J70,'Säännöt ja ohjeet'!$J$19:$J$46,-1)+1,0) &amp; if(J70&gt;1600," (" &amp; round(J70,0) &amp; ")",""),"")</f>
        <v/>
      </c>
      <c r="J70" s="89" t="str">
        <f t="array" ref="J70">iferror(index(Pelitulokset!$AI$183:$JL$183,1,match($C70,Pelitulokset!$AI$3:$JL$3,0)),"")</f>
        <v/>
      </c>
      <c r="K70" s="89" t="str">
        <f t="array" ref="K70">iferror(index('Säännöt ja ohjeet'!$H$19:$H$45,match(L70,'Säännöt ja ohjeet'!$J$19:$J$45,-1)+1,0) &amp; " (" &amp; round(L70,0) &amp; ")","")</f>
        <v/>
      </c>
      <c r="L70" s="89" t="str">
        <f t="array" ref="L70">iferror(index(Pelitulokset!$AI$184:$JL$184,1,match($C70,Pelitulokset!$AI$3:$JL$3,0)),"")</f>
        <v/>
      </c>
      <c r="M70" s="90" t="str">
        <f t="shared" si="1"/>
        <v/>
      </c>
      <c r="N70" s="88"/>
      <c r="O70" s="88" t="str">
        <f t="shared" si="2"/>
        <v/>
      </c>
      <c r="P70" s="88" t="str">
        <f t="shared" si="3"/>
        <v/>
      </c>
      <c r="Q70" s="108" t="str">
        <f t="shared" si="4"/>
        <v/>
      </c>
      <c r="R70" s="65"/>
      <c r="S70" s="65"/>
      <c r="T70" s="65"/>
      <c r="U70" s="65"/>
      <c r="V70" s="1"/>
      <c r="W70" s="1"/>
      <c r="Y70" s="95"/>
      <c r="Z70" s="95"/>
    </row>
    <row r="71">
      <c r="A71" s="82"/>
      <c r="B71" s="83">
        <v>67.0</v>
      </c>
      <c r="C71" s="95"/>
      <c r="D71" s="95"/>
      <c r="E71" s="102"/>
      <c r="F71" s="65"/>
      <c r="G71" s="87" t="str">
        <f>if(isblank(C71),"",(countif(Pelitulokset!E:E,C71)))</f>
        <v/>
      </c>
      <c r="H71" s="88" t="str">
        <f>if(isblank(C71),"",countif(Pelitulokset!B:C,C71))</f>
        <v/>
      </c>
      <c r="I71" s="89" t="str">
        <f t="array" ref="I71">iferror(index('Säännöt ja ohjeet'!$H$19:$H$46,match(J71,'Säännöt ja ohjeet'!$J$19:$J$46,-1)+1,0) &amp; if(J71&gt;1600," (" &amp; round(J71,0) &amp; ")",""),"")</f>
        <v/>
      </c>
      <c r="J71" s="89" t="str">
        <f t="array" ref="J71">iferror(index(Pelitulokset!$AI$183:$JL$183,1,match($C71,Pelitulokset!$AI$3:$JL$3,0)),"")</f>
        <v/>
      </c>
      <c r="K71" s="89" t="str">
        <f t="array" ref="K71">iferror(index('Säännöt ja ohjeet'!$H$19:$H$45,match(L71,'Säännöt ja ohjeet'!$J$19:$J$45,-1)+1,0) &amp; " (" &amp; round(L71,0) &amp; ")","")</f>
        <v/>
      </c>
      <c r="L71" s="89" t="str">
        <f t="array" ref="L71">iferror(index(Pelitulokset!$AI$184:$JL$184,1,match($C71,Pelitulokset!$AI$3:$JL$3,0)),"")</f>
        <v/>
      </c>
      <c r="M71" s="90" t="str">
        <f t="shared" si="1"/>
        <v/>
      </c>
      <c r="N71" s="88"/>
      <c r="O71" s="88" t="str">
        <f t="shared" si="2"/>
        <v/>
      </c>
      <c r="P71" s="88" t="str">
        <f t="shared" si="3"/>
        <v/>
      </c>
      <c r="Q71" s="108" t="str">
        <f t="shared" si="4"/>
        <v/>
      </c>
      <c r="R71" s="65"/>
      <c r="S71" s="65"/>
      <c r="T71" s="65"/>
      <c r="U71" s="65"/>
      <c r="V71" s="1"/>
      <c r="W71" s="1"/>
      <c r="Y71" s="95"/>
      <c r="Z71" s="95"/>
    </row>
    <row r="72">
      <c r="A72" s="82"/>
      <c r="B72" s="83">
        <v>68.0</v>
      </c>
      <c r="C72" s="95"/>
      <c r="D72" s="95"/>
      <c r="E72" s="102"/>
      <c r="F72" s="65"/>
      <c r="G72" s="87" t="str">
        <f>if(isblank(C72),"",(countif(Pelitulokset!E:E,C72)))</f>
        <v/>
      </c>
      <c r="H72" s="88" t="str">
        <f>if(isblank(C72),"",countif(Pelitulokset!B:C,C72))</f>
        <v/>
      </c>
      <c r="I72" s="89" t="str">
        <f t="array" ref="I72">iferror(index('Säännöt ja ohjeet'!$H$19:$H$46,match(J72,'Säännöt ja ohjeet'!$J$19:$J$46,-1)+1,0) &amp; if(J72&gt;1600," (" &amp; round(J72,0) &amp; ")",""),"")</f>
        <v/>
      </c>
      <c r="J72" s="89" t="str">
        <f t="array" ref="J72">iferror(index(Pelitulokset!$AI$183:$JL$183,1,match($C72,Pelitulokset!$AI$3:$JL$3,0)),"")</f>
        <v/>
      </c>
      <c r="K72" s="89" t="str">
        <f t="array" ref="K72">iferror(index('Säännöt ja ohjeet'!$H$19:$H$45,match(L72,'Säännöt ja ohjeet'!$J$19:$J$45,-1)+1,0) &amp; " (" &amp; round(L72,0) &amp; ")","")</f>
        <v/>
      </c>
      <c r="L72" s="89" t="str">
        <f t="array" ref="L72">iferror(index(Pelitulokset!$AI$184:$JL$184,1,match($C72,Pelitulokset!$AI$3:$JL$3,0)),"")</f>
        <v/>
      </c>
      <c r="M72" s="90" t="str">
        <f t="shared" si="1"/>
        <v/>
      </c>
      <c r="N72" s="88"/>
      <c r="O72" s="88" t="str">
        <f t="shared" si="2"/>
        <v/>
      </c>
      <c r="P72" s="88" t="str">
        <f t="shared" si="3"/>
        <v/>
      </c>
      <c r="Q72" s="108" t="str">
        <f t="shared" si="4"/>
        <v/>
      </c>
      <c r="R72" s="65"/>
      <c r="S72" s="65"/>
      <c r="T72" s="65"/>
      <c r="U72" s="65"/>
      <c r="V72" s="1"/>
      <c r="W72" s="1"/>
      <c r="Y72" s="95"/>
      <c r="Z72" s="95"/>
    </row>
    <row r="73">
      <c r="A73" s="82"/>
      <c r="B73" s="83">
        <v>69.0</v>
      </c>
      <c r="C73" s="95"/>
      <c r="D73" s="95"/>
      <c r="E73" s="102"/>
      <c r="F73" s="65"/>
      <c r="G73" s="87" t="str">
        <f>if(isblank(C73),"",(countif(Pelitulokset!E:E,C73)))</f>
        <v/>
      </c>
      <c r="H73" s="88" t="str">
        <f>if(isblank(C73),"",countif(Pelitulokset!B:C,C73))</f>
        <v/>
      </c>
      <c r="I73" s="89" t="str">
        <f t="array" ref="I73">iferror(index('Säännöt ja ohjeet'!$H$19:$H$46,match(J73,'Säännöt ja ohjeet'!$J$19:$J$46,-1)+1,0) &amp; if(J73&gt;1600," (" &amp; round(J73,0) &amp; ")",""),"")</f>
        <v/>
      </c>
      <c r="J73" s="89" t="str">
        <f t="array" ref="J73">iferror(index(Pelitulokset!$AI$183:$JL$183,1,match($C73,Pelitulokset!$AI$3:$JL$3,0)),"")</f>
        <v/>
      </c>
      <c r="K73" s="89" t="str">
        <f t="array" ref="K73">iferror(index('Säännöt ja ohjeet'!$H$19:$H$45,match(L73,'Säännöt ja ohjeet'!$J$19:$J$45,-1)+1,0) &amp; " (" &amp; round(L73,0) &amp; ")","")</f>
        <v/>
      </c>
      <c r="L73" s="89" t="str">
        <f t="array" ref="L73">iferror(index(Pelitulokset!$AI$184:$JL$184,1,match($C73,Pelitulokset!$AI$3:$JL$3,0)),"")</f>
        <v/>
      </c>
      <c r="M73" s="90" t="str">
        <f t="shared" si="1"/>
        <v/>
      </c>
      <c r="N73" s="88"/>
      <c r="O73" s="88" t="str">
        <f t="shared" si="2"/>
        <v/>
      </c>
      <c r="P73" s="88" t="str">
        <f t="shared" si="3"/>
        <v/>
      </c>
      <c r="Q73" s="108" t="str">
        <f t="shared" si="4"/>
        <v/>
      </c>
      <c r="R73" s="65"/>
      <c r="S73" s="65"/>
      <c r="T73" s="65"/>
      <c r="U73" s="65"/>
      <c r="V73" s="1"/>
      <c r="W73" s="1"/>
      <c r="Y73" s="95"/>
      <c r="Z73" s="95"/>
    </row>
    <row r="74">
      <c r="A74" s="82"/>
      <c r="B74" s="83">
        <v>70.0</v>
      </c>
      <c r="C74" s="95"/>
      <c r="D74" s="95"/>
      <c r="E74" s="102"/>
      <c r="F74" s="65"/>
      <c r="G74" s="87" t="str">
        <f>if(isblank(C74),"",(countif(Pelitulokset!E:E,C74)))</f>
        <v/>
      </c>
      <c r="H74" s="88" t="str">
        <f>if(isblank(C74),"",countif(Pelitulokset!B:C,C74))</f>
        <v/>
      </c>
      <c r="I74" s="89" t="str">
        <f t="array" ref="I74">iferror(index('Säännöt ja ohjeet'!$H$19:$H$46,match(J74,'Säännöt ja ohjeet'!$J$19:$J$46,-1)+1,0) &amp; if(J74&gt;1600," (" &amp; round(J74,0) &amp; ")",""),"")</f>
        <v/>
      </c>
      <c r="J74" s="89" t="str">
        <f t="array" ref="J74">iferror(index(Pelitulokset!$AI$183:$JL$183,1,match($C74,Pelitulokset!$AI$3:$JL$3,0)),"")</f>
        <v/>
      </c>
      <c r="K74" s="89" t="str">
        <f t="array" ref="K74">iferror(index('Säännöt ja ohjeet'!$H$19:$H$45,match(L74,'Säännöt ja ohjeet'!$J$19:$J$45,-1)+1,0) &amp; " (" &amp; round(L74,0) &amp; ")","")</f>
        <v/>
      </c>
      <c r="L74" s="89" t="str">
        <f t="array" ref="L74">iferror(index(Pelitulokset!$AI$184:$JL$184,1,match($C74,Pelitulokset!$AI$3:$JL$3,0)),"")</f>
        <v/>
      </c>
      <c r="M74" s="90" t="str">
        <f t="shared" si="1"/>
        <v/>
      </c>
      <c r="N74" s="88"/>
      <c r="O74" s="88" t="str">
        <f t="shared" si="2"/>
        <v/>
      </c>
      <c r="P74" s="88" t="str">
        <f t="shared" si="3"/>
        <v/>
      </c>
      <c r="Q74" s="108" t="str">
        <f t="shared" si="4"/>
        <v/>
      </c>
      <c r="R74" s="65"/>
      <c r="S74" s="65"/>
      <c r="T74" s="65"/>
      <c r="U74" s="65"/>
      <c r="V74" s="1"/>
      <c r="W74" s="1"/>
      <c r="Y74" s="95"/>
      <c r="Z74" s="9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5"/>
      <c r="Z75" s="9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5"/>
      <c r="Z76" s="95"/>
    </row>
    <row r="77">
      <c r="A77" s="65"/>
      <c r="B77" s="66" t="s">
        <v>106</v>
      </c>
      <c r="C77" s="65"/>
      <c r="D77" s="65"/>
      <c r="E77" s="109">
        <f>AVERAGE(E5:E37)</f>
        <v>1468.273107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5"/>
      <c r="Z77" s="95"/>
    </row>
    <row r="78">
      <c r="A78" s="65"/>
      <c r="B78" s="66" t="s">
        <v>107</v>
      </c>
      <c r="C78" s="65"/>
      <c r="D78" s="65"/>
      <c r="E78" s="109">
        <f>average(J5:J30)</f>
        <v>1527.103044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0" t="s">
        <v>108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109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110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111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112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114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115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116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117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118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119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1" t="s">
        <v>120</v>
      </c>
      <c r="C17" s="65"/>
      <c r="D17" s="65"/>
      <c r="E17" s="65"/>
      <c r="F17" s="65"/>
      <c r="G17" s="65"/>
      <c r="H17" s="111" t="s">
        <v>121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1"/>
      <c r="B18" s="91"/>
      <c r="C18" s="72"/>
      <c r="E18" s="72"/>
      <c r="G18" s="65"/>
      <c r="H18" s="72" t="s">
        <v>122</v>
      </c>
      <c r="I18" s="72" t="s">
        <v>123</v>
      </c>
      <c r="J18" s="72" t="s">
        <v>124</v>
      </c>
      <c r="K18" s="65"/>
      <c r="L18" s="65"/>
      <c r="M18" s="65"/>
      <c r="N18" s="65"/>
      <c r="O18" s="65"/>
      <c r="P18" s="65"/>
      <c r="Q18" s="65"/>
    </row>
    <row r="19">
      <c r="A19" s="112"/>
      <c r="B19" s="112"/>
      <c r="C19" s="82"/>
      <c r="D19" s="82"/>
      <c r="E19" s="82"/>
      <c r="F19" s="82"/>
      <c r="G19" s="65"/>
      <c r="H19" s="113" t="s">
        <v>125</v>
      </c>
      <c r="I19" s="113">
        <v>2700.0</v>
      </c>
      <c r="J19" s="113">
        <v>2650.0</v>
      </c>
      <c r="K19" s="65"/>
      <c r="L19" s="66"/>
      <c r="M19" s="65"/>
      <c r="N19" s="65"/>
      <c r="O19" s="65"/>
      <c r="P19" s="65"/>
      <c r="Q19" s="65"/>
    </row>
    <row r="20">
      <c r="A20" s="97"/>
      <c r="B20" s="97"/>
      <c r="C20" s="96"/>
      <c r="D20" s="97"/>
      <c r="E20" s="96"/>
      <c r="F20" s="97"/>
      <c r="G20" s="65"/>
      <c r="H20" s="113" t="s">
        <v>126</v>
      </c>
      <c r="I20" s="113">
        <v>2600.0</v>
      </c>
      <c r="J20" s="113">
        <v>2550.0</v>
      </c>
      <c r="K20" s="65"/>
      <c r="L20" s="66"/>
      <c r="M20" s="65"/>
      <c r="N20" s="66"/>
      <c r="O20" s="65"/>
      <c r="P20" s="65"/>
      <c r="Q20" s="65"/>
    </row>
    <row r="21">
      <c r="A21" s="97"/>
      <c r="B21" s="97"/>
      <c r="C21" s="96"/>
      <c r="D21" s="97"/>
      <c r="E21" s="96"/>
      <c r="F21" s="97"/>
      <c r="G21" s="65"/>
      <c r="H21" s="113" t="s">
        <v>127</v>
      </c>
      <c r="I21" s="113">
        <v>2500.0</v>
      </c>
      <c r="J21" s="113">
        <v>2450.0</v>
      </c>
      <c r="K21" s="65"/>
      <c r="L21" s="66"/>
      <c r="M21" s="65"/>
      <c r="N21" s="66"/>
      <c r="O21" s="65"/>
      <c r="P21" s="65"/>
      <c r="Q21" s="65"/>
    </row>
    <row r="22">
      <c r="A22" s="97"/>
      <c r="B22" s="97"/>
      <c r="C22" s="96"/>
      <c r="D22" s="97"/>
      <c r="E22" s="96"/>
      <c r="F22" s="97"/>
      <c r="G22" s="65"/>
      <c r="H22" s="113" t="s">
        <v>75</v>
      </c>
      <c r="I22" s="113">
        <v>2400.0</v>
      </c>
      <c r="J22" s="113">
        <v>2350.0</v>
      </c>
      <c r="K22" s="65"/>
      <c r="L22" s="66"/>
      <c r="M22" s="65"/>
      <c r="N22" s="66"/>
      <c r="O22" s="65"/>
      <c r="P22" s="65"/>
      <c r="Q22" s="65"/>
    </row>
    <row r="23">
      <c r="A23" s="97"/>
      <c r="B23" s="97"/>
      <c r="C23" s="96"/>
      <c r="D23" s="97"/>
      <c r="E23" s="96"/>
      <c r="F23" s="97"/>
      <c r="G23" s="65"/>
      <c r="H23" s="113" t="s">
        <v>91</v>
      </c>
      <c r="I23" s="113">
        <v>2300.0</v>
      </c>
      <c r="J23" s="113">
        <v>2250.0</v>
      </c>
      <c r="K23" s="65"/>
      <c r="L23" s="66"/>
      <c r="M23" s="65"/>
      <c r="N23" s="66"/>
      <c r="O23" s="65"/>
      <c r="P23" s="65"/>
      <c r="Q23" s="65"/>
    </row>
    <row r="24">
      <c r="A24" s="97"/>
      <c r="B24" s="97"/>
      <c r="C24" s="96"/>
      <c r="D24" s="97"/>
      <c r="E24" s="96"/>
      <c r="F24" s="97"/>
      <c r="G24" s="65"/>
      <c r="H24" s="113" t="s">
        <v>81</v>
      </c>
      <c r="I24" s="113">
        <v>2200.0</v>
      </c>
      <c r="J24" s="113">
        <v>2150.0</v>
      </c>
      <c r="K24" s="65"/>
      <c r="L24" s="66"/>
      <c r="M24" s="65"/>
      <c r="N24" s="66"/>
      <c r="O24" s="65"/>
      <c r="P24" s="65"/>
      <c r="Q24" s="65"/>
    </row>
    <row r="25">
      <c r="A25" s="97"/>
      <c r="B25" s="114" t="s">
        <v>128</v>
      </c>
      <c r="C25" s="96"/>
      <c r="D25" s="97"/>
      <c r="E25" s="96"/>
      <c r="F25" s="97"/>
      <c r="G25" s="65"/>
      <c r="H25" s="113" t="s">
        <v>92</v>
      </c>
      <c r="I25" s="113">
        <v>2100.0</v>
      </c>
      <c r="J25" s="113">
        <v>2050.0</v>
      </c>
      <c r="K25" s="65"/>
      <c r="L25" s="65"/>
      <c r="M25" s="65"/>
      <c r="N25" s="65"/>
      <c r="O25" s="65"/>
      <c r="P25" s="65"/>
      <c r="Q25" s="65"/>
    </row>
    <row r="26">
      <c r="A26" s="97"/>
      <c r="B26" s="115"/>
      <c r="C26" s="96"/>
      <c r="D26" s="97"/>
      <c r="E26" s="96"/>
      <c r="F26" s="97"/>
      <c r="G26" s="65"/>
      <c r="H26" s="113" t="s">
        <v>86</v>
      </c>
      <c r="I26" s="113">
        <v>2000.0</v>
      </c>
      <c r="J26" s="113">
        <v>1950.0</v>
      </c>
      <c r="K26" s="65"/>
      <c r="L26" s="65"/>
      <c r="M26" s="65"/>
      <c r="N26" s="65"/>
      <c r="O26" s="65"/>
      <c r="P26" s="65"/>
      <c r="Q26" s="65"/>
    </row>
    <row r="27">
      <c r="A27" s="97"/>
      <c r="B27" s="110" t="s">
        <v>129</v>
      </c>
      <c r="C27" s="96"/>
      <c r="D27" s="97"/>
      <c r="E27" s="96"/>
      <c r="F27" s="97"/>
      <c r="G27" s="65"/>
      <c r="H27" s="113" t="s">
        <v>84</v>
      </c>
      <c r="I27" s="113">
        <v>1900.0</v>
      </c>
      <c r="J27" s="113">
        <v>1850.0</v>
      </c>
      <c r="K27" s="65"/>
      <c r="L27" s="65"/>
      <c r="M27" s="65"/>
      <c r="N27" s="65"/>
      <c r="O27" s="65"/>
      <c r="P27" s="65"/>
      <c r="Q27" s="65"/>
    </row>
    <row r="28">
      <c r="A28" s="97"/>
      <c r="B28" s="116" t="s">
        <v>130</v>
      </c>
      <c r="C28" s="96"/>
      <c r="D28" s="97"/>
      <c r="E28" s="96"/>
      <c r="F28" s="97"/>
      <c r="G28" s="65"/>
      <c r="H28" s="113" t="s">
        <v>74</v>
      </c>
      <c r="I28" s="113">
        <v>1800.0</v>
      </c>
      <c r="J28" s="113">
        <v>1750.0</v>
      </c>
      <c r="K28" s="65"/>
      <c r="L28" s="65"/>
      <c r="M28" s="65"/>
      <c r="N28" s="65"/>
      <c r="O28" s="65"/>
      <c r="P28" s="65"/>
      <c r="Q28" s="65"/>
    </row>
    <row r="29">
      <c r="A29" s="97"/>
      <c r="B29" s="116" t="s">
        <v>131</v>
      </c>
      <c r="C29" s="117"/>
      <c r="D29" s="115"/>
      <c r="E29" s="117"/>
      <c r="F29" s="115"/>
      <c r="G29" s="65"/>
      <c r="H29" s="113" t="s">
        <v>76</v>
      </c>
      <c r="I29" s="113">
        <v>1700.0</v>
      </c>
      <c r="J29" s="113">
        <v>1650.0</v>
      </c>
      <c r="K29" s="65"/>
      <c r="L29" s="65"/>
      <c r="M29" s="65"/>
      <c r="N29" s="65"/>
      <c r="O29" s="65"/>
      <c r="P29" s="65"/>
      <c r="Q29" s="65"/>
    </row>
    <row r="30">
      <c r="A30" s="97"/>
      <c r="B30" s="116" t="s">
        <v>132</v>
      </c>
      <c r="C30" s="117"/>
      <c r="D30" s="115"/>
      <c r="E30" s="117"/>
      <c r="F30" s="115"/>
      <c r="G30" s="65"/>
      <c r="H30" s="113" t="s">
        <v>133</v>
      </c>
      <c r="I30" s="113">
        <v>1600.0</v>
      </c>
      <c r="J30" s="113">
        <v>1550.0</v>
      </c>
      <c r="K30" s="65"/>
      <c r="L30" s="65"/>
      <c r="M30" s="65"/>
      <c r="N30" s="65"/>
      <c r="O30" s="65"/>
      <c r="P30" s="65"/>
      <c r="Q30" s="65"/>
    </row>
    <row r="31">
      <c r="A31" s="111"/>
      <c r="B31" s="116" t="s">
        <v>134</v>
      </c>
      <c r="C31" s="118"/>
      <c r="D31" s="118"/>
      <c r="E31" s="118"/>
      <c r="F31" s="118"/>
      <c r="G31" s="65"/>
      <c r="H31" s="113" t="s">
        <v>77</v>
      </c>
      <c r="I31" s="113">
        <v>1500.0</v>
      </c>
      <c r="J31" s="113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6" t="s">
        <v>135</v>
      </c>
      <c r="C32" s="118"/>
      <c r="D32" s="118"/>
      <c r="E32" s="118"/>
      <c r="F32" s="118"/>
      <c r="G32" s="65"/>
      <c r="H32" s="113" t="s">
        <v>136</v>
      </c>
      <c r="I32" s="113">
        <v>1400.0</v>
      </c>
      <c r="J32" s="113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19" t="s">
        <v>137</v>
      </c>
      <c r="C33" s="118"/>
      <c r="D33" s="118"/>
      <c r="E33" s="118"/>
      <c r="F33" s="118"/>
      <c r="G33" s="65"/>
      <c r="H33" s="113" t="s">
        <v>79</v>
      </c>
      <c r="I33" s="113">
        <v>1300.0</v>
      </c>
      <c r="J33" s="113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6" t="s">
        <v>138</v>
      </c>
      <c r="C34" s="118"/>
      <c r="D34" s="118"/>
      <c r="E34" s="118"/>
      <c r="F34" s="118"/>
      <c r="G34" s="65"/>
      <c r="H34" s="113" t="s">
        <v>73</v>
      </c>
      <c r="I34" s="113">
        <v>1200.0</v>
      </c>
      <c r="J34" s="113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6" t="s">
        <v>139</v>
      </c>
      <c r="C35" s="118"/>
      <c r="D35" s="118"/>
      <c r="E35" s="118"/>
      <c r="F35" s="118"/>
      <c r="G35" s="65"/>
      <c r="H35" s="113" t="s">
        <v>140</v>
      </c>
      <c r="I35" s="113">
        <v>1100.0</v>
      </c>
      <c r="J35" s="113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6" t="s">
        <v>141</v>
      </c>
      <c r="C36" s="118"/>
      <c r="D36" s="118"/>
      <c r="E36" s="118"/>
      <c r="F36" s="118"/>
      <c r="G36" s="65"/>
      <c r="H36" s="113" t="s">
        <v>88</v>
      </c>
      <c r="I36" s="113">
        <v>1000.0</v>
      </c>
      <c r="J36" s="113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6" t="s">
        <v>142</v>
      </c>
      <c r="C37" s="118"/>
      <c r="D37" s="118"/>
      <c r="E37" s="118"/>
      <c r="F37" s="118"/>
      <c r="G37" s="65"/>
      <c r="H37" s="113" t="s">
        <v>143</v>
      </c>
      <c r="I37" s="113">
        <v>900.0</v>
      </c>
      <c r="J37" s="113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6" t="s">
        <v>144</v>
      </c>
      <c r="C38" s="118"/>
      <c r="D38" s="118"/>
      <c r="E38" s="118"/>
      <c r="F38" s="118"/>
      <c r="G38" s="65"/>
      <c r="H38" s="113" t="s">
        <v>95</v>
      </c>
      <c r="I38" s="113">
        <v>800.0</v>
      </c>
      <c r="J38" s="113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6" t="s">
        <v>145</v>
      </c>
      <c r="C39" s="118"/>
      <c r="D39" s="118"/>
      <c r="E39" s="118"/>
      <c r="F39" s="118"/>
      <c r="G39" s="65"/>
      <c r="H39" s="113" t="s">
        <v>146</v>
      </c>
      <c r="I39" s="113">
        <v>700.0</v>
      </c>
      <c r="J39" s="113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6" t="s">
        <v>147</v>
      </c>
      <c r="C40" s="118"/>
      <c r="D40" s="118"/>
      <c r="E40" s="118"/>
      <c r="F40" s="118"/>
      <c r="G40" s="65"/>
      <c r="H40" s="113" t="s">
        <v>94</v>
      </c>
      <c r="I40" s="113">
        <v>600.0</v>
      </c>
      <c r="J40" s="113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6" t="s">
        <v>148</v>
      </c>
      <c r="C41" s="118"/>
      <c r="D41" s="118"/>
      <c r="E41" s="118"/>
      <c r="F41" s="118"/>
      <c r="G41" s="65"/>
      <c r="H41" s="113" t="s">
        <v>149</v>
      </c>
      <c r="I41" s="113">
        <v>500.0</v>
      </c>
      <c r="J41" s="113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6" t="s">
        <v>150</v>
      </c>
      <c r="C42" s="118"/>
      <c r="D42" s="118"/>
      <c r="E42" s="118"/>
      <c r="F42" s="118"/>
      <c r="G42" s="65"/>
      <c r="H42" s="113" t="s">
        <v>104</v>
      </c>
      <c r="I42" s="113">
        <v>400.0</v>
      </c>
      <c r="J42" s="113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8"/>
      <c r="C43" s="118"/>
      <c r="D43" s="118"/>
      <c r="E43" s="118"/>
      <c r="F43" s="118"/>
      <c r="G43" s="65"/>
      <c r="H43" s="113" t="s">
        <v>151</v>
      </c>
      <c r="I43" s="113">
        <v>300.0</v>
      </c>
      <c r="J43" s="113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8"/>
      <c r="C44" s="118"/>
      <c r="D44" s="118"/>
      <c r="E44" s="118"/>
      <c r="F44" s="118"/>
      <c r="G44" s="65"/>
      <c r="H44" s="113" t="s">
        <v>98</v>
      </c>
      <c r="I44" s="113">
        <v>200.0</v>
      </c>
      <c r="J44" s="113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8"/>
      <c r="C45" s="118"/>
      <c r="D45" s="118"/>
      <c r="E45" s="118"/>
      <c r="F45" s="118"/>
      <c r="G45" s="65"/>
      <c r="H45" s="113" t="s">
        <v>100</v>
      </c>
      <c r="I45" s="113">
        <v>100.0</v>
      </c>
      <c r="J45" s="113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8"/>
      <c r="C46" s="118"/>
      <c r="D46" s="118"/>
      <c r="E46" s="118"/>
      <c r="F46" s="118"/>
      <c r="G46" s="65"/>
      <c r="H46" s="113" t="s">
        <v>152</v>
      </c>
      <c r="I46" s="113">
        <v>-1000.0</v>
      </c>
      <c r="J46" s="113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8"/>
      <c r="C47" s="118"/>
      <c r="D47" s="118"/>
      <c r="E47" s="118"/>
      <c r="F47" s="118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8"/>
      <c r="C48" s="118"/>
      <c r="D48" s="118"/>
      <c r="E48" s="118"/>
      <c r="F48" s="118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0" t="s">
        <v>153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1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2"/>
      <c r="M1" s="122"/>
      <c r="N1" s="122"/>
      <c r="O1" s="122"/>
      <c r="P1" s="122"/>
      <c r="Q1" s="122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2"/>
      <c r="M2" s="122"/>
      <c r="N2" s="122"/>
      <c r="O2" s="122"/>
      <c r="P2" s="122"/>
      <c r="Q2" s="122"/>
    </row>
    <row r="3">
      <c r="A3" s="65"/>
      <c r="B3" s="65"/>
      <c r="C3" s="65"/>
      <c r="D3" s="65"/>
      <c r="E3" s="65"/>
      <c r="F3" s="123" t="s">
        <v>154</v>
      </c>
      <c r="G3" s="65"/>
      <c r="H3" s="65"/>
      <c r="I3" s="65"/>
      <c r="J3" s="65"/>
      <c r="K3" s="124" t="s">
        <v>155</v>
      </c>
      <c r="L3" s="122"/>
      <c r="M3" s="125" t="s">
        <v>156</v>
      </c>
      <c r="N3" s="122"/>
      <c r="O3" s="122"/>
      <c r="P3" s="122"/>
      <c r="Q3" s="122"/>
    </row>
    <row r="4">
      <c r="A4" s="65"/>
      <c r="B4" s="65"/>
      <c r="C4" s="65"/>
      <c r="D4" s="65"/>
      <c r="E4" s="65"/>
      <c r="F4" s="126" t="s">
        <v>157</v>
      </c>
      <c r="G4" s="65"/>
      <c r="H4" s="65"/>
      <c r="I4" s="65"/>
      <c r="J4" s="65"/>
      <c r="K4" s="127" t="str">
        <f>M4- today() &amp; " päivää"</f>
        <v>152 päivää</v>
      </c>
      <c r="L4" s="122"/>
      <c r="M4" s="128">
        <v>46112.0</v>
      </c>
      <c r="N4" s="122"/>
      <c r="O4" s="122"/>
      <c r="P4" s="122"/>
      <c r="Q4" s="122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2"/>
      <c r="M5" s="122"/>
      <c r="N5" s="122"/>
      <c r="O5" s="122"/>
      <c r="P5" s="122"/>
      <c r="Q5" s="122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2"/>
      <c r="M6" s="122"/>
      <c r="N6" s="122"/>
      <c r="O6" s="122"/>
      <c r="P6" s="122"/>
      <c r="Q6" s="122"/>
    </row>
    <row r="7">
      <c r="A7" s="65"/>
      <c r="B7" s="65"/>
      <c r="C7" s="65"/>
      <c r="D7" s="65"/>
      <c r="E7" s="65"/>
      <c r="F7" s="129" t="s">
        <v>158</v>
      </c>
      <c r="G7" s="65"/>
      <c r="H7" s="65"/>
      <c r="I7" s="65"/>
      <c r="J7" s="65"/>
      <c r="K7" s="65"/>
      <c r="L7" s="122"/>
      <c r="M7" s="122"/>
      <c r="N7" s="122"/>
      <c r="O7" s="122"/>
      <c r="P7" s="122"/>
      <c r="Q7" s="122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2"/>
      <c r="M8" s="122"/>
      <c r="N8" s="122"/>
      <c r="O8" s="122"/>
      <c r="P8" s="122"/>
      <c r="Q8" s="122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2"/>
      <c r="M9" s="122"/>
      <c r="N9" s="122"/>
      <c r="O9" s="122"/>
      <c r="P9" s="122"/>
      <c r="Q9" s="122"/>
    </row>
    <row r="10">
      <c r="A10" s="65"/>
      <c r="B10" s="65"/>
      <c r="C10" s="65"/>
      <c r="D10" s="65"/>
      <c r="E10" s="65"/>
      <c r="F10" s="65"/>
      <c r="G10" s="65"/>
      <c r="H10" s="65"/>
      <c r="I10" s="130"/>
      <c r="J10" s="65"/>
      <c r="K10" s="65"/>
      <c r="L10" s="122"/>
      <c r="M10" s="122"/>
      <c r="N10" s="122"/>
      <c r="O10" s="122"/>
      <c r="P10" s="122"/>
      <c r="Q10" s="122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2"/>
      <c r="M11" s="122"/>
      <c r="N11" s="122"/>
      <c r="O11" s="122"/>
      <c r="P11" s="122"/>
      <c r="Q11" s="122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2"/>
      <c r="M12" s="122"/>
      <c r="N12" s="122"/>
      <c r="O12" s="122"/>
      <c r="P12" s="122"/>
      <c r="Q12" s="122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2"/>
      <c r="M13" s="122"/>
      <c r="N13" s="122"/>
      <c r="O13" s="122"/>
      <c r="P13" s="122"/>
      <c r="Q13" s="122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2"/>
      <c r="M14" s="122"/>
      <c r="N14" s="122"/>
      <c r="O14" s="122"/>
      <c r="P14" s="122"/>
      <c r="Q14" s="122"/>
    </row>
    <row r="15">
      <c r="A15" s="65"/>
      <c r="B15" s="65"/>
      <c r="C15" s="65"/>
      <c r="D15" s="65"/>
      <c r="E15" s="65"/>
      <c r="F15" s="131" t="s">
        <v>159</v>
      </c>
      <c r="G15" s="132"/>
      <c r="H15" s="65"/>
      <c r="I15" s="65"/>
      <c r="J15" s="65"/>
      <c r="K15" s="65"/>
      <c r="L15" s="122"/>
      <c r="M15" s="122"/>
      <c r="N15" s="122"/>
      <c r="O15" s="122"/>
      <c r="P15" s="122"/>
      <c r="Q15" s="122"/>
    </row>
    <row r="16">
      <c r="A16" s="65"/>
      <c r="B16" s="65"/>
      <c r="C16" s="65"/>
      <c r="D16" s="65"/>
      <c r="E16" s="65"/>
      <c r="F16" s="133" t="str">
        <f t="array" ref="F16">iferror(index('Osallistujat ja seuranta'!$C$5:$C$30,match("1.",'Osallistujat ja seuranta'!$Q$5:$Q$30,0),0),"")</f>
        <v>Olli</v>
      </c>
      <c r="G16" s="133" t="str">
        <f t="array" ref="G16">iferror(index('Osallistujat ja seuranta'!$I$5:$I$30,match("1.",'Osallistujat ja seuranta'!$Q$5:$Q$30,0),0),"")</f>
        <v>4 dan (2432)</v>
      </c>
      <c r="H16" s="65"/>
      <c r="I16" s="65"/>
      <c r="J16" s="65"/>
      <c r="K16" s="65"/>
      <c r="L16" s="122"/>
      <c r="M16" s="122"/>
      <c r="N16" s="122"/>
      <c r="O16" s="122"/>
      <c r="P16" s="122"/>
      <c r="Q16" s="122"/>
    </row>
    <row r="17">
      <c r="A17" s="65"/>
      <c r="B17" s="65"/>
      <c r="C17" s="65"/>
      <c r="D17" s="65"/>
      <c r="E17" s="65"/>
      <c r="F17" s="133" t="str">
        <f t="array" ref="F17">iferror(index('Osallistujat ja seuranta'!$C$5:$C$30,match("2.",'Osallistujat ja seuranta'!$Q$5:$Q$30,0),0),"")</f>
        <v>Timo</v>
      </c>
      <c r="G17" s="133" t="str">
        <f t="array" ref="G17">iferror(index('Osallistujat ja seuranta'!$I$5:$I$30,match("2.",'Osallistujat ja seuranta'!$Q$5:$Q$30,0),0),"")</f>
        <v>3 dan (2350)</v>
      </c>
      <c r="H17" s="65"/>
      <c r="I17" s="65"/>
      <c r="J17" s="65"/>
      <c r="K17" s="65"/>
      <c r="L17" s="122"/>
      <c r="M17" s="122"/>
      <c r="N17" s="122"/>
      <c r="O17" s="122"/>
      <c r="P17" s="122"/>
      <c r="Q17" s="122"/>
    </row>
    <row r="18">
      <c r="A18" s="65"/>
      <c r="B18" s="65"/>
      <c r="C18" s="65"/>
      <c r="D18" s="65"/>
      <c r="E18" s="65"/>
      <c r="F18" s="133" t="str">
        <f t="array" ref="F18">iferror(index('Osallistujat ja seuranta'!$C$5:$C$30,match("3.",'Osallistujat ja seuranta'!$Q$5:$Q$30,0),0),"")</f>
        <v>Oiva</v>
      </c>
      <c r="G18" s="133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2"/>
      <c r="M18" s="122"/>
      <c r="N18" s="122"/>
      <c r="O18" s="122"/>
      <c r="P18" s="122"/>
      <c r="Q18" s="122"/>
    </row>
    <row r="19">
      <c r="A19" s="65"/>
      <c r="B19" s="65"/>
      <c r="C19" s="65"/>
      <c r="D19" s="65"/>
      <c r="E19" s="65"/>
      <c r="F19" s="134" t="s">
        <v>160</v>
      </c>
      <c r="G19" s="65"/>
      <c r="H19" s="65"/>
      <c r="I19" s="65"/>
      <c r="J19" s="65"/>
      <c r="K19" s="65"/>
      <c r="L19" s="122"/>
      <c r="M19" s="122"/>
      <c r="N19" s="122"/>
      <c r="O19" s="122"/>
      <c r="P19" s="122"/>
      <c r="Q19" s="122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2"/>
      <c r="M20" s="122"/>
      <c r="N20" s="122"/>
      <c r="O20" s="122"/>
      <c r="P20" s="122"/>
      <c r="Q20" s="122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2"/>
      <c r="M21" s="122"/>
      <c r="N21" s="122"/>
      <c r="O21" s="122"/>
      <c r="P21" s="122"/>
      <c r="Q21" s="122"/>
    </row>
    <row r="22">
      <c r="A22" s="65"/>
      <c r="B22" s="65"/>
      <c r="C22" s="65"/>
      <c r="D22" s="65"/>
      <c r="E22" s="65"/>
      <c r="F22" s="135" t="s">
        <v>161</v>
      </c>
      <c r="G22" s="65"/>
      <c r="H22" s="65"/>
      <c r="I22" s="65"/>
      <c r="J22" s="65"/>
      <c r="K22" s="65"/>
      <c r="L22" s="122"/>
      <c r="M22" s="122"/>
      <c r="N22" s="122"/>
      <c r="O22" s="122"/>
      <c r="P22" s="122"/>
      <c r="Q22" s="122"/>
    </row>
    <row r="23">
      <c r="A23" s="65"/>
      <c r="B23" s="65"/>
      <c r="C23" s="65"/>
      <c r="D23" s="65"/>
      <c r="E23" s="65"/>
      <c r="F23" s="136" t="s">
        <v>157</v>
      </c>
      <c r="G23" s="65"/>
      <c r="H23" s="65"/>
      <c r="I23" s="65"/>
      <c r="J23" s="65"/>
      <c r="K23" s="65"/>
      <c r="L23" s="122"/>
      <c r="M23" s="122"/>
      <c r="N23" s="122"/>
      <c r="O23" s="122"/>
      <c r="P23" s="122"/>
      <c r="Q23" s="122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2"/>
      <c r="M24" s="122"/>
      <c r="N24" s="122"/>
      <c r="O24" s="122"/>
      <c r="P24" s="122"/>
      <c r="Q24" s="122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2"/>
      <c r="M25" s="122"/>
      <c r="N25" s="122"/>
      <c r="O25" s="122"/>
      <c r="P25" s="122"/>
      <c r="Q25" s="122"/>
    </row>
    <row r="26">
      <c r="A26" s="65"/>
      <c r="B26" s="65"/>
      <c r="C26" s="65"/>
      <c r="D26" s="65"/>
      <c r="E26" s="65"/>
      <c r="F26" s="129" t="s">
        <v>162</v>
      </c>
      <c r="G26" s="65"/>
      <c r="H26" s="65"/>
      <c r="I26" s="65"/>
      <c r="J26" s="65"/>
      <c r="K26" s="65"/>
      <c r="L26" s="122"/>
      <c r="M26" s="122"/>
      <c r="N26" s="122"/>
      <c r="O26" s="122"/>
      <c r="P26" s="122"/>
      <c r="Q26" s="122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2"/>
      <c r="M27" s="122"/>
      <c r="N27" s="122"/>
      <c r="O27" s="122"/>
      <c r="P27" s="122"/>
      <c r="Q27" s="122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2"/>
      <c r="M28" s="122"/>
      <c r="N28" s="122"/>
      <c r="O28" s="122"/>
      <c r="P28" s="122"/>
      <c r="Q28" s="122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2"/>
      <c r="M29" s="122"/>
      <c r="N29" s="122"/>
      <c r="O29" s="122"/>
      <c r="P29" s="122"/>
      <c r="Q29" s="122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2"/>
      <c r="M30" s="122"/>
      <c r="N30" s="122"/>
      <c r="O30" s="122"/>
      <c r="P30" s="122"/>
      <c r="Q30" s="122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2"/>
      <c r="M31" s="122"/>
      <c r="N31" s="122"/>
      <c r="O31" s="122"/>
      <c r="P31" s="122"/>
      <c r="Q31" s="122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2"/>
      <c r="M32" s="122"/>
      <c r="N32" s="122"/>
      <c r="O32" s="122"/>
      <c r="P32" s="122"/>
      <c r="Q32" s="122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2"/>
      <c r="M33" s="122"/>
      <c r="N33" s="122"/>
      <c r="O33" s="122"/>
      <c r="P33" s="122"/>
      <c r="Q33" s="122"/>
    </row>
    <row r="34">
      <c r="A34" s="65"/>
      <c r="B34" s="65"/>
      <c r="C34" s="65"/>
      <c r="D34" s="65"/>
      <c r="E34" s="65"/>
      <c r="F34" s="131" t="s">
        <v>159</v>
      </c>
      <c r="G34" s="132"/>
      <c r="H34" s="137" t="s">
        <v>163</v>
      </c>
      <c r="I34" s="65"/>
      <c r="J34" s="65"/>
      <c r="K34" s="65"/>
      <c r="L34" s="122"/>
      <c r="M34" s="122"/>
      <c r="N34" s="122"/>
      <c r="O34" s="122"/>
      <c r="P34" s="122"/>
      <c r="Q34" s="122"/>
    </row>
    <row r="35">
      <c r="A35" s="65"/>
      <c r="B35" s="65"/>
      <c r="C35" s="65"/>
      <c r="D35" s="65"/>
      <c r="E35" s="65"/>
      <c r="F35" s="133" t="str">
        <f t="array" ref="F35">iferror(index('Osallistujat ja seuranta'!$C$5:$C$30,match("1.",'Osallistujat ja seuranta'!$O$5:$O$30,0),0),"")</f>
        <v>Riikka</v>
      </c>
      <c r="G35" s="133" t="str">
        <f t="array" ref="G35">iferror(index('Osallistujat ja seuranta'!$I$5:$I$30,match("1.",'Osallistujat ja seuranta'!$O$5:$O$30,0),0),"")</f>
        <v>12 kyu</v>
      </c>
      <c r="H35" s="138" t="str">
        <f t="array" ref="H35">iferror("+" &amp; round(index('Osallistujat ja seuranta'!$M$5:$M$30,match("1.",'Osallistujat ja seuranta'!$O$5:$O$30,0),0),0),"")</f>
        <v>+99</v>
      </c>
      <c r="I35" s="65"/>
      <c r="J35" s="65"/>
      <c r="K35" s="65"/>
      <c r="L35" s="122"/>
      <c r="M35" s="122"/>
      <c r="N35" s="122"/>
      <c r="O35" s="122"/>
      <c r="P35" s="122"/>
      <c r="Q35" s="122"/>
    </row>
    <row r="36">
      <c r="A36" s="65"/>
      <c r="B36" s="65"/>
      <c r="C36" s="65"/>
      <c r="D36" s="65"/>
      <c r="E36" s="65"/>
      <c r="F36" s="133" t="str">
        <f t="array" ref="F36">iferror(index('Osallistujat ja seuranta'!$C$5:$C$30,match("2.",'Osallistujat ja seuranta'!$O$5:$O$30,0),0),"")</f>
        <v>Peitsa</v>
      </c>
      <c r="G36" s="133" t="str">
        <f t="array" ref="G36">iferror(index('Osallistujat ja seuranta'!$I$5:$I$30,match("2.",'Osallistujat ja seuranta'!$O$5:$O$30,0),0),"")</f>
        <v>3 kyu (1806)</v>
      </c>
      <c r="H36" s="138" t="str">
        <f t="array" ref="H36">iferror("+" &amp; round(index('Osallistujat ja seuranta'!$M$5:$M$30,match("2.",'Osallistujat ja seuranta'!$O$5:$O$30,0),0),0),"")</f>
        <v>+52</v>
      </c>
      <c r="I36" s="65"/>
      <c r="J36" s="65"/>
      <c r="K36" s="65"/>
      <c r="L36" s="122"/>
      <c r="M36" s="122"/>
      <c r="N36" s="122"/>
      <c r="O36" s="122"/>
      <c r="P36" s="122"/>
      <c r="Q36" s="122"/>
    </row>
    <row r="37">
      <c r="A37" s="65"/>
      <c r="B37" s="65"/>
      <c r="C37" s="65"/>
      <c r="D37" s="65"/>
      <c r="E37" s="65"/>
      <c r="F37" s="133" t="str">
        <f t="array" ref="F37">iferror(index('Osallistujat ja seuranta'!$C$5:$C$30,match("3.",'Osallistujat ja seuranta'!$O$5:$O$30,0),0),"")</f>
        <v>Aura </v>
      </c>
      <c r="G37" s="133" t="str">
        <f t="array" ref="G37">iferror(index('Osallistujat ja seuranta'!$I$5:$I$30,match("3.",'Osallistujat ja seuranta'!$O$5:$O$30,0),0),"")</f>
        <v>7 kyu</v>
      </c>
      <c r="H37" s="138" t="str">
        <f t="array" ref="H37">iferror("+" &amp; round(index('Osallistujat ja seuranta'!$M$5:$M$30,match("3.",'Osallistujat ja seuranta'!$O$5:$O$30,0),0),0),"")</f>
        <v>+32</v>
      </c>
      <c r="I37" s="65"/>
      <c r="J37" s="65"/>
      <c r="K37" s="65"/>
      <c r="L37" s="122"/>
      <c r="M37" s="122"/>
      <c r="N37" s="122"/>
      <c r="O37" s="122"/>
      <c r="P37" s="122"/>
      <c r="Q37" s="122"/>
    </row>
    <row r="38">
      <c r="A38" s="65"/>
      <c r="B38" s="65"/>
      <c r="C38" s="65"/>
      <c r="D38" s="65"/>
      <c r="E38" s="65"/>
      <c r="F38" s="134" t="s">
        <v>160</v>
      </c>
      <c r="G38" s="65"/>
      <c r="H38" s="65"/>
      <c r="I38" s="65"/>
      <c r="J38" s="65"/>
      <c r="K38" s="65"/>
      <c r="L38" s="122"/>
      <c r="M38" s="122"/>
      <c r="N38" s="122"/>
      <c r="O38" s="122"/>
      <c r="P38" s="122"/>
      <c r="Q38" s="122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2"/>
      <c r="M39" s="122"/>
      <c r="N39" s="122"/>
      <c r="O39" s="122"/>
      <c r="P39" s="122"/>
      <c r="Q39" s="122"/>
    </row>
    <row r="40">
      <c r="A40" s="65"/>
      <c r="B40" s="65"/>
      <c r="C40" s="65"/>
      <c r="D40" s="65"/>
      <c r="E40" s="65"/>
      <c r="F40" s="139" t="s">
        <v>164</v>
      </c>
      <c r="G40" s="65"/>
      <c r="H40" s="65"/>
      <c r="I40" s="65"/>
      <c r="J40" s="65"/>
      <c r="K40" s="65"/>
      <c r="L40" s="122"/>
      <c r="M40" s="122"/>
      <c r="N40" s="122"/>
      <c r="O40" s="122"/>
      <c r="P40" s="122"/>
      <c r="Q40" s="122"/>
    </row>
    <row r="41">
      <c r="A41" s="65"/>
      <c r="B41" s="65"/>
      <c r="C41" s="65"/>
      <c r="D41" s="65"/>
      <c r="E41" s="65"/>
      <c r="F41" s="140" t="s">
        <v>157</v>
      </c>
      <c r="G41" s="65"/>
      <c r="H41" s="65"/>
      <c r="I41" s="65"/>
      <c r="J41" s="65"/>
      <c r="K41" s="65"/>
      <c r="L41" s="122"/>
      <c r="M41" s="122"/>
      <c r="N41" s="122"/>
      <c r="O41" s="122"/>
      <c r="P41" s="122"/>
      <c r="Q41" s="122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2"/>
      <c r="M42" s="122"/>
      <c r="N42" s="122"/>
      <c r="O42" s="122"/>
      <c r="P42" s="122"/>
      <c r="Q42" s="122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2"/>
      <c r="M43" s="122"/>
      <c r="N43" s="122"/>
      <c r="O43" s="122"/>
      <c r="P43" s="122"/>
      <c r="Q43" s="122"/>
    </row>
    <row r="44">
      <c r="A44" s="65"/>
      <c r="B44" s="65"/>
      <c r="C44" s="65"/>
      <c r="D44" s="65"/>
      <c r="E44" s="65"/>
      <c r="F44" s="129" t="s">
        <v>165</v>
      </c>
      <c r="G44" s="65"/>
      <c r="H44" s="65"/>
      <c r="I44" s="65"/>
      <c r="J44" s="65"/>
      <c r="K44" s="65"/>
      <c r="L44" s="122"/>
      <c r="M44" s="122"/>
      <c r="N44" s="122"/>
      <c r="O44" s="122"/>
      <c r="P44" s="122"/>
      <c r="Q44" s="122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2"/>
      <c r="M45" s="122"/>
      <c r="N45" s="122"/>
      <c r="O45" s="122"/>
      <c r="P45" s="122"/>
      <c r="Q45" s="122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2"/>
      <c r="M46" s="122"/>
      <c r="N46" s="122"/>
      <c r="O46" s="122"/>
      <c r="P46" s="122"/>
      <c r="Q46" s="122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2"/>
      <c r="M47" s="122"/>
      <c r="N47" s="122"/>
      <c r="O47" s="122"/>
      <c r="P47" s="122"/>
      <c r="Q47" s="122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2"/>
      <c r="M48" s="122"/>
      <c r="N48" s="122"/>
      <c r="O48" s="122"/>
      <c r="P48" s="122"/>
      <c r="Q48" s="122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2"/>
      <c r="M49" s="122"/>
      <c r="N49" s="122"/>
      <c r="O49" s="122"/>
      <c r="P49" s="122"/>
      <c r="Q49" s="122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2"/>
      <c r="M50" s="122"/>
      <c r="N50" s="122"/>
      <c r="O50" s="122"/>
      <c r="P50" s="122"/>
      <c r="Q50" s="122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2"/>
      <c r="M51" s="122"/>
      <c r="N51" s="122"/>
      <c r="O51" s="122"/>
      <c r="P51" s="122"/>
      <c r="Q51" s="122"/>
    </row>
    <row r="52">
      <c r="A52" s="65"/>
      <c r="B52" s="65"/>
      <c r="C52" s="65"/>
      <c r="D52" s="65"/>
      <c r="E52" s="65"/>
      <c r="F52" s="131" t="s">
        <v>159</v>
      </c>
      <c r="G52" s="132"/>
      <c r="H52" s="137" t="s">
        <v>63</v>
      </c>
      <c r="I52" s="65"/>
      <c r="J52" s="65"/>
      <c r="K52" s="65"/>
      <c r="L52" s="122"/>
      <c r="M52" s="122"/>
      <c r="N52" s="122"/>
      <c r="O52" s="122"/>
      <c r="P52" s="122"/>
      <c r="Q52" s="122"/>
    </row>
    <row r="53">
      <c r="A53" s="65"/>
      <c r="B53" s="65"/>
      <c r="C53" s="65"/>
      <c r="D53" s="65"/>
      <c r="E53" s="65"/>
      <c r="F53" s="133" t="str">
        <f t="array" ref="F53">iferror(index('Osallistujat ja seuranta'!$C$5:$C$30,match("1.",'Osallistujat ja seuranta'!$P$5:$P$30,0),0),"")</f>
        <v>Peitsa</v>
      </c>
      <c r="G53" s="133" t="str">
        <f t="array" ref="G53">iferror(index('Osallistujat ja seuranta'!$I$5:$I$30,match("1.",'Osallistujat ja seuranta'!$P$5:$P$30,0),0),"")</f>
        <v>3 kyu (1806)</v>
      </c>
      <c r="H53" s="138">
        <f t="array" ref="H53">iferror(round(index('Osallistujat ja seuranta'!$G$5:$G$30,match("1.",'Osallistujat ja seuranta'!$P$5:$P$30,0),0),0),"")</f>
        <v>7</v>
      </c>
      <c r="I53" s="65"/>
      <c r="J53" s="65"/>
      <c r="K53" s="65"/>
      <c r="L53" s="122"/>
      <c r="M53" s="122"/>
      <c r="N53" s="122"/>
      <c r="O53" s="122"/>
      <c r="P53" s="122"/>
      <c r="Q53" s="122"/>
    </row>
    <row r="54">
      <c r="A54" s="65"/>
      <c r="B54" s="65"/>
      <c r="C54" s="65"/>
      <c r="D54" s="65"/>
      <c r="E54" s="65"/>
      <c r="F54" s="133" t="str">
        <f t="array" ref="F54">iferror(index('Osallistujat ja seuranta'!$C$5:$C$30,match("2.",'Osallistujat ja seuranta'!$P$5:$P$30,0),0),"")</f>
        <v>Jussa</v>
      </c>
      <c r="G54" s="133" t="str">
        <f t="array" ref="G54">iferror(index('Osallistujat ja seuranta'!$I$5:$I$30,match("2.",'Osallistujat ja seuranta'!$P$5:$P$30,0),0),"")</f>
        <v>3 kyu (1789)</v>
      </c>
      <c r="H54" s="138">
        <f t="array" ref="H54">iferror(round(index('Osallistujat ja seuranta'!$G$5:$G$30,match("2.",'Osallistujat ja seuranta'!$P$5:$P$30,0),0),0),"")</f>
        <v>5</v>
      </c>
      <c r="I54" s="65"/>
      <c r="J54" s="65"/>
      <c r="K54" s="65"/>
      <c r="L54" s="122"/>
      <c r="M54" s="122"/>
      <c r="N54" s="122"/>
      <c r="O54" s="122"/>
      <c r="P54" s="122"/>
      <c r="Q54" s="122"/>
    </row>
    <row r="55">
      <c r="A55" s="65"/>
      <c r="B55" s="65"/>
      <c r="C55" s="65"/>
      <c r="D55" s="65"/>
      <c r="E55" s="65"/>
      <c r="F55" s="133" t="str">
        <f t="array" ref="F55">iferror(index('Osallistujat ja seuranta'!$C$5:$C$30,match("3.",'Osallistujat ja seuranta'!$P$5:$P$30,0),0),"")</f>
        <v>Olli</v>
      </c>
      <c r="G55" s="133" t="str">
        <f t="array" ref="G55">iferror(index('Osallistujat ja seuranta'!$I$5:$I$30,match("3.",'Osallistujat ja seuranta'!$P$5:$P$30,0),0),"")</f>
        <v>4 dan (2432)</v>
      </c>
      <c r="H55" s="138">
        <f t="array" ref="H55">iferror(round(index('Osallistujat ja seuranta'!$G$5:$G$30,match("3.",'Osallistujat ja seuranta'!$P$5:$P$30,0),0),0),"")</f>
        <v>4</v>
      </c>
      <c r="I55" s="65"/>
      <c r="J55" s="65"/>
      <c r="K55" s="65"/>
      <c r="L55" s="122"/>
      <c r="M55" s="122"/>
      <c r="N55" s="122"/>
      <c r="O55" s="122"/>
      <c r="P55" s="122"/>
      <c r="Q55" s="122"/>
    </row>
    <row r="56">
      <c r="A56" s="65"/>
      <c r="B56" s="65"/>
      <c r="C56" s="65"/>
      <c r="D56" s="65"/>
      <c r="E56" s="65"/>
      <c r="F56" s="134" t="s">
        <v>160</v>
      </c>
      <c r="G56" s="65"/>
      <c r="H56" s="65"/>
      <c r="I56" s="65"/>
      <c r="J56" s="65"/>
      <c r="K56" s="65"/>
      <c r="L56" s="122"/>
      <c r="M56" s="122"/>
      <c r="N56" s="122"/>
      <c r="O56" s="122"/>
      <c r="P56" s="122"/>
      <c r="Q56" s="122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2"/>
      <c r="M57" s="122"/>
      <c r="N57" s="122"/>
      <c r="O57" s="122"/>
      <c r="P57" s="122"/>
      <c r="Q57" s="122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2"/>
      <c r="M58" s="122"/>
      <c r="N58" s="122"/>
      <c r="O58" s="122"/>
      <c r="P58" s="122"/>
      <c r="Q58" s="122"/>
    </row>
    <row r="59">
      <c r="A59" s="65"/>
      <c r="B59" s="65"/>
      <c r="C59" s="65"/>
      <c r="D59" s="65"/>
      <c r="E59" s="65"/>
      <c r="F59" s="141" t="s">
        <v>166</v>
      </c>
      <c r="G59" s="65"/>
      <c r="H59" s="65"/>
      <c r="I59" s="65"/>
      <c r="J59" s="65"/>
      <c r="K59" s="65"/>
      <c r="L59" s="122"/>
      <c r="M59" s="122"/>
      <c r="N59" s="122"/>
      <c r="O59" s="122"/>
      <c r="P59" s="122"/>
      <c r="Q59" s="122"/>
    </row>
    <row r="60">
      <c r="A60" s="65"/>
      <c r="B60" s="65"/>
      <c r="C60" s="65"/>
      <c r="D60" s="65"/>
      <c r="E60" s="65"/>
      <c r="F60" s="142" t="s">
        <v>157</v>
      </c>
      <c r="G60" s="65"/>
      <c r="H60" s="65"/>
      <c r="I60" s="65"/>
      <c r="J60" s="65"/>
      <c r="K60" s="65"/>
      <c r="L60" s="122"/>
      <c r="M60" s="122"/>
      <c r="N60" s="122"/>
      <c r="O60" s="122"/>
      <c r="P60" s="122"/>
      <c r="Q60" s="122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2"/>
      <c r="M61" s="122"/>
      <c r="N61" s="122"/>
      <c r="O61" s="122"/>
      <c r="P61" s="122"/>
      <c r="Q61" s="122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2"/>
      <c r="M62" s="122"/>
      <c r="N62" s="122"/>
      <c r="O62" s="122"/>
      <c r="P62" s="122"/>
      <c r="Q62" s="122"/>
    </row>
    <row r="63">
      <c r="A63" s="65"/>
      <c r="B63" s="65"/>
      <c r="C63" s="65"/>
      <c r="D63" s="65"/>
      <c r="E63" s="65"/>
      <c r="F63" s="129" t="s">
        <v>167</v>
      </c>
      <c r="G63" s="65"/>
      <c r="H63" s="65"/>
      <c r="I63" s="65"/>
      <c r="J63" s="65"/>
      <c r="K63" s="65"/>
      <c r="L63" s="122"/>
      <c r="M63" s="122"/>
      <c r="N63" s="122"/>
      <c r="O63" s="122"/>
      <c r="P63" s="122"/>
      <c r="Q63" s="122"/>
    </row>
    <row r="64">
      <c r="A64" s="65"/>
      <c r="B64" s="65"/>
      <c r="C64" s="65"/>
      <c r="D64" s="65"/>
      <c r="E64" s="65"/>
      <c r="F64" s="66" t="s">
        <v>168</v>
      </c>
      <c r="G64" s="65"/>
      <c r="H64" s="65"/>
      <c r="I64" s="65"/>
      <c r="J64" s="65"/>
      <c r="K64" s="65"/>
      <c r="L64" s="122"/>
      <c r="M64" s="122"/>
      <c r="N64" s="122"/>
      <c r="O64" s="122"/>
      <c r="P64" s="122"/>
      <c r="Q64" s="122"/>
    </row>
    <row r="65">
      <c r="A65" s="65"/>
      <c r="B65" s="65"/>
      <c r="C65" s="65"/>
      <c r="D65" s="65"/>
      <c r="E65" s="65"/>
      <c r="F65" s="66" t="s">
        <v>169</v>
      </c>
      <c r="G65" s="65"/>
      <c r="H65" s="65"/>
      <c r="I65" s="65"/>
      <c r="J65" s="65"/>
      <c r="K65" s="65"/>
      <c r="L65" s="122"/>
      <c r="M65" s="122"/>
      <c r="N65" s="122"/>
      <c r="O65" s="122"/>
      <c r="P65" s="122"/>
      <c r="Q65" s="122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2"/>
      <c r="M66" s="122"/>
      <c r="N66" s="122"/>
      <c r="O66" s="122"/>
      <c r="P66" s="122"/>
      <c r="Q66" s="122"/>
    </row>
    <row r="67">
      <c r="A67" s="65"/>
      <c r="B67" s="65"/>
      <c r="C67" s="65"/>
      <c r="D67" s="65"/>
      <c r="E67" s="65"/>
      <c r="F67" s="131" t="s">
        <v>159</v>
      </c>
      <c r="G67" s="132"/>
      <c r="H67" s="143" t="s">
        <v>170</v>
      </c>
      <c r="I67" s="144"/>
      <c r="J67" s="145" t="s">
        <v>171</v>
      </c>
      <c r="K67" s="144"/>
      <c r="L67" s="122"/>
      <c r="M67" s="122"/>
      <c r="N67" s="122"/>
      <c r="O67" s="122"/>
      <c r="P67" s="122"/>
      <c r="Q67" s="122"/>
    </row>
    <row r="68">
      <c r="A68" s="65"/>
      <c r="B68" s="65"/>
      <c r="C68" s="65"/>
      <c r="D68" s="65"/>
      <c r="E68" s="65"/>
      <c r="F68" s="66" t="s">
        <v>38</v>
      </c>
      <c r="G68" s="65"/>
      <c r="H68" s="66">
        <v>42.0</v>
      </c>
      <c r="I68" s="65"/>
      <c r="J68" s="66" t="s">
        <v>172</v>
      </c>
      <c r="K68" s="65"/>
      <c r="L68" s="122"/>
      <c r="M68" s="122"/>
      <c r="N68" s="122"/>
      <c r="O68" s="122"/>
      <c r="P68" s="122"/>
      <c r="Q68" s="122"/>
    </row>
    <row r="69">
      <c r="A69" s="65"/>
      <c r="B69" s="65"/>
      <c r="C69" s="65"/>
      <c r="D69" s="65"/>
      <c r="E69" s="65"/>
      <c r="F69" s="66"/>
      <c r="G69" s="65"/>
      <c r="H69" s="66"/>
      <c r="I69" s="65"/>
      <c r="J69" s="66"/>
      <c r="K69" s="65"/>
      <c r="L69" s="122"/>
      <c r="M69" s="122"/>
      <c r="N69" s="122"/>
      <c r="O69" s="122"/>
      <c r="P69" s="122"/>
      <c r="Q69" s="122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2"/>
      <c r="M70" s="122"/>
      <c r="N70" s="122"/>
      <c r="O70" s="122"/>
      <c r="P70" s="122"/>
      <c r="Q70" s="122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2"/>
      <c r="M71" s="122"/>
      <c r="N71" s="122"/>
      <c r="O71" s="122"/>
      <c r="P71" s="122"/>
      <c r="Q71" s="122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2"/>
      <c r="M72" s="122"/>
      <c r="N72" s="122"/>
      <c r="O72" s="122"/>
      <c r="P72" s="122"/>
      <c r="Q72" s="122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2"/>
      <c r="M73" s="122"/>
      <c r="N73" s="122"/>
      <c r="O73" s="122"/>
      <c r="P73" s="122"/>
      <c r="Q73" s="122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2"/>
      <c r="M74" s="122"/>
      <c r="N74" s="122"/>
      <c r="O74" s="122"/>
      <c r="P74" s="122"/>
      <c r="Q74" s="122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2"/>
      <c r="M75" s="122"/>
      <c r="N75" s="122"/>
      <c r="O75" s="122"/>
      <c r="P75" s="122"/>
      <c r="Q75" s="122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2"/>
      <c r="M76" s="122"/>
      <c r="N76" s="122"/>
      <c r="O76" s="122"/>
      <c r="P76" s="122"/>
      <c r="Q76" s="122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2"/>
      <c r="M77" s="122"/>
      <c r="N77" s="122"/>
      <c r="O77" s="122"/>
      <c r="P77" s="122"/>
      <c r="Q77" s="122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2"/>
      <c r="M78" s="122"/>
      <c r="N78" s="122"/>
      <c r="O78" s="122"/>
      <c r="P78" s="122"/>
      <c r="Q78" s="122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2"/>
      <c r="M79" s="122"/>
      <c r="N79" s="122"/>
      <c r="O79" s="122"/>
      <c r="P79" s="122"/>
      <c r="Q79" s="122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2"/>
      <c r="M80" s="122"/>
      <c r="N80" s="122"/>
      <c r="O80" s="122"/>
      <c r="P80" s="122"/>
      <c r="Q80" s="122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2"/>
      <c r="M81" s="122"/>
      <c r="N81" s="122"/>
      <c r="O81" s="122"/>
      <c r="P81" s="122"/>
      <c r="Q81" s="122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2"/>
      <c r="M82" s="122"/>
      <c r="N82" s="122"/>
      <c r="O82" s="122"/>
      <c r="P82" s="122"/>
      <c r="Q82" s="122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2"/>
      <c r="M83" s="122"/>
      <c r="N83" s="122"/>
      <c r="O83" s="122"/>
      <c r="P83" s="122"/>
      <c r="Q83" s="122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2"/>
      <c r="M84" s="122"/>
      <c r="N84" s="122"/>
      <c r="O84" s="122"/>
      <c r="P84" s="122"/>
      <c r="Q84" s="122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2"/>
      <c r="M85" s="122"/>
      <c r="N85" s="122"/>
      <c r="O85" s="122"/>
      <c r="P85" s="122"/>
      <c r="Q85" s="122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2"/>
      <c r="M86" s="122"/>
      <c r="N86" s="122"/>
      <c r="O86" s="122"/>
      <c r="P86" s="122"/>
      <c r="Q86" s="122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2"/>
      <c r="M87" s="122"/>
      <c r="N87" s="122"/>
      <c r="O87" s="122"/>
      <c r="P87" s="122"/>
      <c r="Q87" s="122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2"/>
      <c r="M88" s="122"/>
      <c r="N88" s="122"/>
      <c r="O88" s="122"/>
      <c r="P88" s="122"/>
      <c r="Q88" s="122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2"/>
      <c r="M89" s="122"/>
      <c r="N89" s="122"/>
      <c r="O89" s="122"/>
      <c r="P89" s="122"/>
      <c r="Q89" s="122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2"/>
      <c r="M90" s="122"/>
      <c r="N90" s="122"/>
      <c r="O90" s="122"/>
      <c r="P90" s="122"/>
      <c r="Q90" s="122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2"/>
      <c r="M91" s="122"/>
      <c r="N91" s="122"/>
      <c r="O91" s="122"/>
      <c r="P91" s="122"/>
      <c r="Q91" s="122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2"/>
      <c r="M92" s="122"/>
      <c r="N92" s="122"/>
      <c r="O92" s="122"/>
      <c r="P92" s="122"/>
      <c r="Q92" s="122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2"/>
      <c r="M93" s="122"/>
      <c r="N93" s="122"/>
      <c r="O93" s="122"/>
      <c r="P93" s="122"/>
      <c r="Q93" s="122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2"/>
      <c r="M94" s="122"/>
      <c r="N94" s="122"/>
      <c r="O94" s="122"/>
      <c r="P94" s="122"/>
      <c r="Q94" s="122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2"/>
      <c r="M95" s="122"/>
      <c r="N95" s="122"/>
      <c r="O95" s="122"/>
      <c r="P95" s="122"/>
      <c r="Q95" s="122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2"/>
      <c r="M96" s="122"/>
      <c r="N96" s="122"/>
      <c r="O96" s="122"/>
      <c r="P96" s="122"/>
      <c r="Q96" s="122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2"/>
      <c r="M97" s="122"/>
      <c r="N97" s="122"/>
      <c r="O97" s="122"/>
      <c r="P97" s="122"/>
      <c r="Q97" s="122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2"/>
      <c r="M98" s="122"/>
      <c r="N98" s="122"/>
      <c r="O98" s="122"/>
      <c r="P98" s="122"/>
      <c r="Q98" s="122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2"/>
      <c r="M99" s="122"/>
      <c r="N99" s="122"/>
      <c r="O99" s="122"/>
      <c r="P99" s="122"/>
      <c r="Q99" s="122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2"/>
      <c r="M100" s="122"/>
      <c r="N100" s="122"/>
      <c r="O100" s="122"/>
      <c r="P100" s="122"/>
      <c r="Q100" s="122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2"/>
      <c r="M101" s="122"/>
      <c r="N101" s="122"/>
      <c r="O101" s="122"/>
      <c r="P101" s="122"/>
      <c r="Q101" s="122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2"/>
      <c r="M102" s="122"/>
      <c r="N102" s="122"/>
      <c r="O102" s="122"/>
      <c r="P102" s="122"/>
      <c r="Q102" s="122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2"/>
      <c r="M103" s="122"/>
      <c r="N103" s="122"/>
      <c r="O103" s="122"/>
      <c r="P103" s="122"/>
      <c r="Q103" s="122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2"/>
      <c r="M104" s="122"/>
      <c r="N104" s="122"/>
      <c r="O104" s="122"/>
      <c r="P104" s="122"/>
      <c r="Q104" s="122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2"/>
      <c r="M105" s="122"/>
      <c r="N105" s="122"/>
      <c r="O105" s="122"/>
      <c r="P105" s="122"/>
      <c r="Q105" s="122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2"/>
      <c r="M106" s="122"/>
      <c r="N106" s="122"/>
      <c r="O106" s="122"/>
      <c r="P106" s="122"/>
      <c r="Q106" s="122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2"/>
      <c r="M107" s="122"/>
      <c r="N107" s="122"/>
      <c r="O107" s="122"/>
      <c r="P107" s="122"/>
      <c r="Q107" s="122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2"/>
      <c r="M108" s="122"/>
      <c r="N108" s="122"/>
      <c r="O108" s="122"/>
      <c r="P108" s="122"/>
      <c r="Q108" s="122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2"/>
      <c r="M109" s="122"/>
      <c r="N109" s="122"/>
      <c r="O109" s="122"/>
      <c r="P109" s="122"/>
      <c r="Q109" s="122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2"/>
      <c r="M110" s="122"/>
      <c r="N110" s="122"/>
      <c r="O110" s="122"/>
      <c r="P110" s="122"/>
      <c r="Q110" s="122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2"/>
      <c r="M111" s="122"/>
      <c r="N111" s="122"/>
      <c r="O111" s="122"/>
      <c r="P111" s="122"/>
      <c r="Q111" s="122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2"/>
      <c r="M112" s="122"/>
      <c r="N112" s="122"/>
      <c r="O112" s="122"/>
      <c r="P112" s="122"/>
      <c r="Q112" s="122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2"/>
      <c r="M113" s="122"/>
      <c r="N113" s="122"/>
      <c r="O113" s="122"/>
      <c r="P113" s="122"/>
      <c r="Q113" s="122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2"/>
      <c r="M114" s="122"/>
      <c r="N114" s="122"/>
      <c r="O114" s="122"/>
      <c r="P114" s="122"/>
      <c r="Q114" s="122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2"/>
      <c r="M115" s="122"/>
      <c r="N115" s="122"/>
      <c r="O115" s="122"/>
      <c r="P115" s="122"/>
      <c r="Q115" s="122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2"/>
      <c r="M116" s="122"/>
      <c r="N116" s="122"/>
      <c r="O116" s="122"/>
      <c r="P116" s="122"/>
      <c r="Q116" s="122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2"/>
      <c r="M117" s="122"/>
      <c r="N117" s="122"/>
      <c r="O117" s="122"/>
      <c r="P117" s="122"/>
      <c r="Q117" s="122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2"/>
      <c r="M118" s="122"/>
      <c r="N118" s="122"/>
      <c r="O118" s="122"/>
      <c r="P118" s="122"/>
      <c r="Q118" s="122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2"/>
      <c r="M119" s="122"/>
      <c r="N119" s="122"/>
      <c r="O119" s="122"/>
      <c r="P119" s="122"/>
      <c r="Q119" s="122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2"/>
      <c r="M120" s="122"/>
      <c r="N120" s="122"/>
      <c r="O120" s="122"/>
      <c r="P120" s="122"/>
      <c r="Q120" s="122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2"/>
      <c r="M121" s="122"/>
      <c r="N121" s="122"/>
      <c r="O121" s="122"/>
      <c r="P121" s="122"/>
      <c r="Q121" s="122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2"/>
      <c r="M122" s="122"/>
      <c r="N122" s="122"/>
      <c r="O122" s="122"/>
      <c r="P122" s="122"/>
      <c r="Q122" s="122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2"/>
      <c r="M123" s="122"/>
      <c r="N123" s="122"/>
      <c r="O123" s="122"/>
      <c r="P123" s="122"/>
      <c r="Q123" s="122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2"/>
      <c r="M124" s="122"/>
      <c r="N124" s="122"/>
      <c r="O124" s="122"/>
      <c r="P124" s="122"/>
      <c r="Q124" s="122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2"/>
      <c r="M125" s="122"/>
      <c r="N125" s="122"/>
      <c r="O125" s="122"/>
      <c r="P125" s="122"/>
      <c r="Q125" s="122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2"/>
      <c r="M126" s="122"/>
      <c r="N126" s="122"/>
      <c r="O126" s="122"/>
      <c r="P126" s="122"/>
      <c r="Q126" s="122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2"/>
      <c r="M127" s="122"/>
      <c r="N127" s="122"/>
      <c r="O127" s="122"/>
      <c r="P127" s="122"/>
      <c r="Q127" s="122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2"/>
      <c r="M128" s="122"/>
      <c r="N128" s="122"/>
      <c r="O128" s="122"/>
      <c r="P128" s="122"/>
      <c r="Q128" s="122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2"/>
      <c r="M129" s="122"/>
      <c r="N129" s="122"/>
      <c r="O129" s="122"/>
      <c r="P129" s="122"/>
      <c r="Q129" s="122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2"/>
      <c r="M130" s="122"/>
      <c r="N130" s="122"/>
      <c r="O130" s="122"/>
      <c r="P130" s="122"/>
      <c r="Q130" s="122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2"/>
      <c r="M131" s="122"/>
      <c r="N131" s="122"/>
      <c r="O131" s="122"/>
      <c r="P131" s="122"/>
      <c r="Q131" s="122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2"/>
      <c r="M132" s="122"/>
      <c r="N132" s="122"/>
      <c r="O132" s="122"/>
      <c r="P132" s="122"/>
      <c r="Q132" s="122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2"/>
      <c r="M133" s="122"/>
      <c r="N133" s="122"/>
      <c r="O133" s="122"/>
      <c r="P133" s="122"/>
      <c r="Q133" s="122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2"/>
      <c r="M134" s="122"/>
      <c r="N134" s="122"/>
      <c r="O134" s="122"/>
      <c r="P134" s="122"/>
      <c r="Q134" s="122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2"/>
      <c r="M135" s="122"/>
      <c r="N135" s="122"/>
      <c r="O135" s="122"/>
      <c r="P135" s="122"/>
      <c r="Q135" s="122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2"/>
      <c r="M136" s="122"/>
      <c r="N136" s="122"/>
      <c r="O136" s="122"/>
      <c r="P136" s="122"/>
      <c r="Q136" s="122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2"/>
      <c r="M137" s="122"/>
      <c r="N137" s="122"/>
      <c r="O137" s="122"/>
      <c r="P137" s="122"/>
      <c r="Q137" s="122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2"/>
      <c r="M138" s="122"/>
      <c r="N138" s="122"/>
      <c r="O138" s="122"/>
      <c r="P138" s="122"/>
      <c r="Q138" s="122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2"/>
      <c r="M139" s="122"/>
      <c r="N139" s="122"/>
      <c r="O139" s="122"/>
      <c r="P139" s="122"/>
      <c r="Q139" s="122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2"/>
      <c r="M140" s="122"/>
      <c r="N140" s="122"/>
      <c r="O140" s="122"/>
      <c r="P140" s="122"/>
      <c r="Q140" s="122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2"/>
      <c r="M141" s="122"/>
      <c r="N141" s="122"/>
      <c r="O141" s="122"/>
      <c r="P141" s="122"/>
      <c r="Q141" s="122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2"/>
      <c r="M142" s="122"/>
      <c r="N142" s="122"/>
      <c r="O142" s="122"/>
      <c r="P142" s="122"/>
      <c r="Q142" s="122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2"/>
      <c r="M143" s="122"/>
      <c r="N143" s="122"/>
      <c r="O143" s="122"/>
      <c r="P143" s="122"/>
      <c r="Q143" s="122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2"/>
      <c r="M144" s="122"/>
      <c r="N144" s="122"/>
      <c r="O144" s="122"/>
      <c r="P144" s="122"/>
      <c r="Q144" s="122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2"/>
      <c r="M145" s="122"/>
      <c r="N145" s="122"/>
      <c r="O145" s="122"/>
      <c r="P145" s="122"/>
      <c r="Q145" s="122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2"/>
      <c r="M146" s="122"/>
      <c r="N146" s="122"/>
      <c r="O146" s="122"/>
      <c r="P146" s="122"/>
      <c r="Q146" s="122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2"/>
      <c r="M147" s="122"/>
      <c r="N147" s="122"/>
      <c r="O147" s="122"/>
      <c r="P147" s="122"/>
      <c r="Q147" s="122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2"/>
      <c r="M148" s="122"/>
      <c r="N148" s="122"/>
      <c r="O148" s="122"/>
      <c r="P148" s="122"/>
      <c r="Q148" s="122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2"/>
      <c r="M149" s="122"/>
      <c r="N149" s="122"/>
      <c r="O149" s="122"/>
      <c r="P149" s="122"/>
      <c r="Q149" s="122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2"/>
      <c r="M150" s="122"/>
      <c r="N150" s="122"/>
      <c r="O150" s="122"/>
      <c r="P150" s="122"/>
      <c r="Q150" s="122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2"/>
      <c r="M151" s="122"/>
      <c r="N151" s="122"/>
      <c r="O151" s="122"/>
      <c r="P151" s="122"/>
      <c r="Q151" s="122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2"/>
      <c r="M152" s="122"/>
      <c r="N152" s="122"/>
      <c r="O152" s="122"/>
      <c r="P152" s="122"/>
      <c r="Q152" s="122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2"/>
      <c r="M153" s="122"/>
      <c r="N153" s="122"/>
      <c r="O153" s="122"/>
      <c r="P153" s="122"/>
      <c r="Q153" s="122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2"/>
      <c r="M154" s="122"/>
      <c r="N154" s="122"/>
      <c r="O154" s="122"/>
      <c r="P154" s="122"/>
      <c r="Q154" s="122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2"/>
      <c r="M155" s="122"/>
      <c r="N155" s="122"/>
      <c r="O155" s="122"/>
      <c r="P155" s="122"/>
      <c r="Q155" s="122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2"/>
      <c r="M156" s="122"/>
      <c r="N156" s="122"/>
      <c r="O156" s="122"/>
      <c r="P156" s="122"/>
      <c r="Q156" s="122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2"/>
      <c r="M157" s="122"/>
      <c r="N157" s="122"/>
      <c r="O157" s="122"/>
      <c r="P157" s="122"/>
      <c r="Q157" s="122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2"/>
      <c r="M158" s="122"/>
      <c r="N158" s="122"/>
      <c r="O158" s="122"/>
      <c r="P158" s="122"/>
      <c r="Q158" s="122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2"/>
      <c r="M159" s="122"/>
      <c r="N159" s="122"/>
      <c r="O159" s="122"/>
      <c r="P159" s="122"/>
      <c r="Q159" s="122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2"/>
      <c r="M160" s="122"/>
      <c r="N160" s="122"/>
      <c r="O160" s="122"/>
      <c r="P160" s="122"/>
      <c r="Q160" s="122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2"/>
      <c r="M161" s="122"/>
      <c r="N161" s="122"/>
      <c r="O161" s="122"/>
      <c r="P161" s="122"/>
      <c r="Q161" s="122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2"/>
      <c r="M162" s="122"/>
      <c r="N162" s="122"/>
      <c r="O162" s="122"/>
      <c r="P162" s="122"/>
      <c r="Q162" s="122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2"/>
      <c r="M163" s="122"/>
      <c r="N163" s="122"/>
      <c r="O163" s="122"/>
      <c r="P163" s="122"/>
      <c r="Q163" s="122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2"/>
      <c r="M164" s="122"/>
      <c r="N164" s="122"/>
      <c r="O164" s="122"/>
      <c r="P164" s="122"/>
      <c r="Q164" s="122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2"/>
      <c r="M165" s="122"/>
      <c r="N165" s="122"/>
      <c r="O165" s="122"/>
      <c r="P165" s="122"/>
      <c r="Q165" s="122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2"/>
      <c r="M166" s="122"/>
      <c r="N166" s="122"/>
      <c r="O166" s="122"/>
      <c r="P166" s="122"/>
      <c r="Q166" s="122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2"/>
      <c r="M167" s="122"/>
      <c r="N167" s="122"/>
      <c r="O167" s="122"/>
      <c r="P167" s="122"/>
      <c r="Q167" s="122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2"/>
      <c r="M168" s="122"/>
      <c r="N168" s="122"/>
      <c r="O168" s="122"/>
      <c r="P168" s="122"/>
      <c r="Q168" s="122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2"/>
      <c r="M169" s="122"/>
      <c r="N169" s="122"/>
      <c r="O169" s="122"/>
      <c r="P169" s="122"/>
      <c r="Q169" s="122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2"/>
      <c r="M170" s="122"/>
      <c r="N170" s="122"/>
      <c r="O170" s="122"/>
      <c r="P170" s="122"/>
      <c r="Q170" s="122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2"/>
      <c r="M171" s="122"/>
      <c r="N171" s="122"/>
      <c r="O171" s="122"/>
      <c r="P171" s="122"/>
      <c r="Q171" s="122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2"/>
      <c r="M172" s="122"/>
      <c r="N172" s="122"/>
      <c r="O172" s="122"/>
      <c r="P172" s="122"/>
      <c r="Q172" s="122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2"/>
      <c r="M173" s="122"/>
      <c r="N173" s="122"/>
      <c r="O173" s="122"/>
      <c r="P173" s="122"/>
      <c r="Q173" s="122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2"/>
      <c r="M174" s="122"/>
      <c r="N174" s="122"/>
      <c r="O174" s="122"/>
      <c r="P174" s="122"/>
      <c r="Q174" s="122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2"/>
      <c r="M175" s="122"/>
      <c r="N175" s="122"/>
      <c r="O175" s="122"/>
      <c r="P175" s="122"/>
      <c r="Q175" s="122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2"/>
      <c r="M176" s="122"/>
      <c r="N176" s="122"/>
      <c r="O176" s="122"/>
      <c r="P176" s="122"/>
      <c r="Q176" s="122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2"/>
      <c r="M177" s="122"/>
      <c r="N177" s="122"/>
      <c r="O177" s="122"/>
      <c r="P177" s="122"/>
      <c r="Q177" s="122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2"/>
      <c r="M178" s="122"/>
      <c r="N178" s="122"/>
      <c r="O178" s="122"/>
      <c r="P178" s="122"/>
      <c r="Q178" s="122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2"/>
      <c r="M179" s="122"/>
      <c r="N179" s="122"/>
      <c r="O179" s="122"/>
      <c r="P179" s="122"/>
      <c r="Q179" s="122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2"/>
      <c r="M180" s="122"/>
      <c r="N180" s="122"/>
      <c r="O180" s="122"/>
      <c r="P180" s="122"/>
      <c r="Q180" s="122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2"/>
      <c r="M181" s="122"/>
      <c r="N181" s="122"/>
      <c r="O181" s="122"/>
      <c r="P181" s="122"/>
      <c r="Q181" s="122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2"/>
      <c r="M182" s="122"/>
      <c r="N182" s="122"/>
      <c r="O182" s="122"/>
      <c r="P182" s="122"/>
      <c r="Q182" s="122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2"/>
      <c r="M183" s="122"/>
      <c r="N183" s="122"/>
      <c r="O183" s="122"/>
      <c r="P183" s="122"/>
      <c r="Q183" s="122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2"/>
      <c r="M184" s="122"/>
      <c r="N184" s="122"/>
      <c r="O184" s="122"/>
      <c r="P184" s="122"/>
      <c r="Q184" s="122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2"/>
      <c r="M185" s="122"/>
      <c r="N185" s="122"/>
      <c r="O185" s="122"/>
      <c r="P185" s="122"/>
      <c r="Q185" s="122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2"/>
      <c r="M186" s="122"/>
      <c r="N186" s="122"/>
      <c r="O186" s="122"/>
      <c r="P186" s="122"/>
      <c r="Q186" s="122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2"/>
      <c r="M187" s="122"/>
      <c r="N187" s="122"/>
      <c r="O187" s="122"/>
      <c r="P187" s="122"/>
      <c r="Q187" s="122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2"/>
      <c r="M188" s="122"/>
      <c r="N188" s="122"/>
      <c r="O188" s="122"/>
      <c r="P188" s="122"/>
      <c r="Q188" s="122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2"/>
      <c r="M189" s="122"/>
      <c r="N189" s="122"/>
      <c r="O189" s="122"/>
      <c r="P189" s="122"/>
      <c r="Q189" s="122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2"/>
      <c r="M190" s="122"/>
      <c r="N190" s="122"/>
      <c r="O190" s="122"/>
      <c r="P190" s="122"/>
      <c r="Q190" s="122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2"/>
      <c r="M191" s="122"/>
      <c r="N191" s="122"/>
      <c r="O191" s="122"/>
      <c r="P191" s="122"/>
      <c r="Q191" s="122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2"/>
      <c r="M192" s="122"/>
      <c r="N192" s="122"/>
      <c r="O192" s="122"/>
      <c r="P192" s="122"/>
      <c r="Q192" s="122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2"/>
      <c r="M193" s="122"/>
      <c r="N193" s="122"/>
      <c r="O193" s="122"/>
      <c r="P193" s="122"/>
      <c r="Q193" s="122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2"/>
      <c r="M194" s="122"/>
      <c r="N194" s="122"/>
      <c r="O194" s="122"/>
      <c r="P194" s="122"/>
      <c r="Q194" s="122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2"/>
      <c r="M195" s="122"/>
      <c r="N195" s="122"/>
      <c r="O195" s="122"/>
      <c r="P195" s="122"/>
      <c r="Q195" s="122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2"/>
      <c r="M196" s="122"/>
      <c r="N196" s="122"/>
      <c r="O196" s="122"/>
      <c r="P196" s="122"/>
      <c r="Q196" s="122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2"/>
      <c r="M197" s="122"/>
      <c r="N197" s="122"/>
      <c r="O197" s="122"/>
      <c r="P197" s="122"/>
      <c r="Q197" s="122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2"/>
      <c r="M198" s="122"/>
      <c r="N198" s="122"/>
      <c r="O198" s="122"/>
      <c r="P198" s="122"/>
      <c r="Q198" s="122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2"/>
      <c r="M199" s="122"/>
      <c r="N199" s="122"/>
      <c r="O199" s="122"/>
      <c r="P199" s="122"/>
      <c r="Q199" s="122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2"/>
      <c r="M200" s="122"/>
      <c r="N200" s="122"/>
      <c r="O200" s="122"/>
      <c r="P200" s="122"/>
      <c r="Q200" s="122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2"/>
      <c r="M201" s="122"/>
      <c r="N201" s="122"/>
      <c r="O201" s="122"/>
      <c r="P201" s="122"/>
      <c r="Q201" s="122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2"/>
      <c r="M202" s="122"/>
      <c r="N202" s="122"/>
      <c r="O202" s="122"/>
      <c r="P202" s="122"/>
      <c r="Q202" s="122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2"/>
      <c r="M203" s="122"/>
      <c r="N203" s="122"/>
      <c r="O203" s="122"/>
      <c r="P203" s="122"/>
      <c r="Q203" s="122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2"/>
      <c r="M204" s="122"/>
      <c r="N204" s="122"/>
      <c r="O204" s="122"/>
      <c r="P204" s="122"/>
      <c r="Q204" s="122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2"/>
      <c r="M205" s="122"/>
      <c r="N205" s="122"/>
      <c r="O205" s="122"/>
      <c r="P205" s="122"/>
      <c r="Q205" s="122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2"/>
      <c r="M206" s="122"/>
      <c r="N206" s="122"/>
      <c r="O206" s="122"/>
      <c r="P206" s="122"/>
      <c r="Q206" s="122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2"/>
      <c r="M207" s="122"/>
      <c r="N207" s="122"/>
      <c r="O207" s="122"/>
      <c r="P207" s="122"/>
      <c r="Q207" s="122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2"/>
      <c r="M208" s="122"/>
      <c r="N208" s="122"/>
      <c r="O208" s="122"/>
      <c r="P208" s="122"/>
      <c r="Q208" s="122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2"/>
      <c r="M209" s="122"/>
      <c r="N209" s="122"/>
      <c r="O209" s="122"/>
      <c r="P209" s="122"/>
      <c r="Q209" s="122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2"/>
      <c r="M210" s="122"/>
      <c r="N210" s="122"/>
      <c r="O210" s="122"/>
      <c r="P210" s="122"/>
      <c r="Q210" s="122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2"/>
      <c r="M211" s="122"/>
      <c r="N211" s="122"/>
      <c r="O211" s="122"/>
      <c r="P211" s="122"/>
      <c r="Q211" s="122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2"/>
      <c r="M212" s="122"/>
      <c r="N212" s="122"/>
      <c r="O212" s="122"/>
      <c r="P212" s="122"/>
      <c r="Q212" s="122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2"/>
      <c r="M213" s="122"/>
      <c r="N213" s="122"/>
      <c r="O213" s="122"/>
      <c r="P213" s="122"/>
      <c r="Q213" s="122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2"/>
      <c r="M214" s="122"/>
      <c r="N214" s="122"/>
      <c r="O214" s="122"/>
      <c r="P214" s="122"/>
      <c r="Q214" s="122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2"/>
      <c r="M215" s="122"/>
      <c r="N215" s="122"/>
      <c r="O215" s="122"/>
      <c r="P215" s="122"/>
      <c r="Q215" s="122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2"/>
      <c r="M216" s="122"/>
      <c r="N216" s="122"/>
      <c r="O216" s="122"/>
      <c r="P216" s="122"/>
      <c r="Q216" s="122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2"/>
      <c r="M217" s="122"/>
      <c r="N217" s="122"/>
      <c r="O217" s="122"/>
      <c r="P217" s="122"/>
      <c r="Q217" s="122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2"/>
      <c r="M218" s="122"/>
      <c r="N218" s="122"/>
      <c r="O218" s="122"/>
      <c r="P218" s="122"/>
      <c r="Q218" s="122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2"/>
      <c r="M219" s="122"/>
      <c r="N219" s="122"/>
      <c r="O219" s="122"/>
      <c r="P219" s="122"/>
      <c r="Q219" s="122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2"/>
      <c r="M220" s="122"/>
      <c r="N220" s="122"/>
      <c r="O220" s="122"/>
      <c r="P220" s="122"/>
      <c r="Q220" s="122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2"/>
      <c r="M221" s="122"/>
      <c r="N221" s="122"/>
      <c r="O221" s="122"/>
      <c r="P221" s="122"/>
      <c r="Q221" s="122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2"/>
      <c r="M222" s="122"/>
      <c r="N222" s="122"/>
      <c r="O222" s="122"/>
      <c r="P222" s="122"/>
      <c r="Q222" s="122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2"/>
      <c r="M223" s="122"/>
      <c r="N223" s="122"/>
      <c r="O223" s="122"/>
      <c r="P223" s="122"/>
      <c r="Q223" s="122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2"/>
      <c r="M224" s="122"/>
      <c r="N224" s="122"/>
      <c r="O224" s="122"/>
      <c r="P224" s="122"/>
      <c r="Q224" s="122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2"/>
      <c r="M225" s="122"/>
      <c r="N225" s="122"/>
      <c r="O225" s="122"/>
      <c r="P225" s="122"/>
      <c r="Q225" s="122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2"/>
      <c r="M226" s="122"/>
      <c r="N226" s="122"/>
      <c r="O226" s="122"/>
      <c r="P226" s="122"/>
      <c r="Q226" s="122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2"/>
      <c r="M227" s="122"/>
      <c r="N227" s="122"/>
      <c r="O227" s="122"/>
      <c r="P227" s="122"/>
      <c r="Q227" s="122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2"/>
      <c r="M228" s="122"/>
      <c r="N228" s="122"/>
      <c r="O228" s="122"/>
      <c r="P228" s="122"/>
      <c r="Q228" s="122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2"/>
      <c r="M229" s="122"/>
      <c r="N229" s="122"/>
      <c r="O229" s="122"/>
      <c r="P229" s="122"/>
      <c r="Q229" s="122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2"/>
      <c r="M230" s="122"/>
      <c r="N230" s="122"/>
      <c r="O230" s="122"/>
      <c r="P230" s="122"/>
      <c r="Q230" s="122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2"/>
      <c r="M231" s="122"/>
      <c r="N231" s="122"/>
      <c r="O231" s="122"/>
      <c r="P231" s="122"/>
      <c r="Q231" s="122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2"/>
      <c r="M232" s="122"/>
      <c r="N232" s="122"/>
      <c r="O232" s="122"/>
      <c r="P232" s="122"/>
      <c r="Q232" s="122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2"/>
      <c r="M233" s="122"/>
      <c r="N233" s="122"/>
      <c r="O233" s="122"/>
      <c r="P233" s="122"/>
      <c r="Q233" s="122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2"/>
      <c r="M234" s="122"/>
      <c r="N234" s="122"/>
      <c r="O234" s="122"/>
      <c r="P234" s="122"/>
      <c r="Q234" s="122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2"/>
      <c r="M235" s="122"/>
      <c r="N235" s="122"/>
      <c r="O235" s="122"/>
      <c r="P235" s="122"/>
      <c r="Q235" s="122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2"/>
      <c r="M236" s="122"/>
      <c r="N236" s="122"/>
      <c r="O236" s="122"/>
      <c r="P236" s="122"/>
      <c r="Q236" s="122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2"/>
      <c r="M237" s="122"/>
      <c r="N237" s="122"/>
      <c r="O237" s="122"/>
      <c r="P237" s="122"/>
      <c r="Q237" s="122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2"/>
      <c r="M238" s="122"/>
      <c r="N238" s="122"/>
      <c r="O238" s="122"/>
      <c r="P238" s="122"/>
      <c r="Q238" s="122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2"/>
      <c r="M239" s="122"/>
      <c r="N239" s="122"/>
      <c r="O239" s="122"/>
      <c r="P239" s="122"/>
      <c r="Q239" s="122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2"/>
      <c r="M240" s="122"/>
      <c r="N240" s="122"/>
      <c r="O240" s="122"/>
      <c r="P240" s="122"/>
      <c r="Q240" s="122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2"/>
      <c r="M241" s="122"/>
      <c r="N241" s="122"/>
      <c r="O241" s="122"/>
      <c r="P241" s="122"/>
      <c r="Q241" s="122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2"/>
      <c r="M242" s="122"/>
      <c r="N242" s="122"/>
      <c r="O242" s="122"/>
      <c r="P242" s="122"/>
      <c r="Q242" s="122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2"/>
      <c r="M243" s="122"/>
      <c r="N243" s="122"/>
      <c r="O243" s="122"/>
      <c r="P243" s="122"/>
      <c r="Q243" s="122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2"/>
      <c r="M244" s="122"/>
      <c r="N244" s="122"/>
      <c r="O244" s="122"/>
      <c r="P244" s="122"/>
      <c r="Q244" s="122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2"/>
      <c r="M245" s="122"/>
      <c r="N245" s="122"/>
      <c r="O245" s="122"/>
      <c r="P245" s="122"/>
      <c r="Q245" s="122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2"/>
      <c r="M246" s="122"/>
      <c r="N246" s="122"/>
      <c r="O246" s="122"/>
      <c r="P246" s="122"/>
      <c r="Q246" s="122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2"/>
      <c r="M247" s="122"/>
      <c r="N247" s="122"/>
      <c r="O247" s="122"/>
      <c r="P247" s="122"/>
      <c r="Q247" s="122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2"/>
      <c r="M248" s="122"/>
      <c r="N248" s="122"/>
      <c r="O248" s="122"/>
      <c r="P248" s="122"/>
      <c r="Q248" s="122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2"/>
      <c r="M249" s="122"/>
      <c r="N249" s="122"/>
      <c r="O249" s="122"/>
      <c r="P249" s="122"/>
      <c r="Q249" s="122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2"/>
      <c r="M250" s="122"/>
      <c r="N250" s="122"/>
      <c r="O250" s="122"/>
      <c r="P250" s="122"/>
      <c r="Q250" s="122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2"/>
      <c r="M251" s="122"/>
      <c r="N251" s="122"/>
      <c r="O251" s="122"/>
      <c r="P251" s="122"/>
      <c r="Q251" s="122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2"/>
      <c r="M252" s="122"/>
      <c r="N252" s="122"/>
      <c r="O252" s="122"/>
      <c r="P252" s="122"/>
      <c r="Q252" s="122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2"/>
      <c r="M253" s="122"/>
      <c r="N253" s="122"/>
      <c r="O253" s="122"/>
      <c r="P253" s="122"/>
      <c r="Q253" s="122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2"/>
      <c r="M254" s="122"/>
      <c r="N254" s="122"/>
      <c r="O254" s="122"/>
      <c r="P254" s="122"/>
      <c r="Q254" s="122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2"/>
      <c r="M255" s="122"/>
      <c r="N255" s="122"/>
      <c r="O255" s="122"/>
      <c r="P255" s="122"/>
      <c r="Q255" s="122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2"/>
      <c r="M256" s="122"/>
      <c r="N256" s="122"/>
      <c r="O256" s="122"/>
      <c r="P256" s="122"/>
      <c r="Q256" s="122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2"/>
      <c r="M257" s="122"/>
      <c r="N257" s="122"/>
      <c r="O257" s="122"/>
      <c r="P257" s="122"/>
      <c r="Q257" s="122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2"/>
      <c r="M258" s="122"/>
      <c r="N258" s="122"/>
      <c r="O258" s="122"/>
      <c r="P258" s="122"/>
      <c r="Q258" s="122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2"/>
      <c r="M259" s="122"/>
      <c r="N259" s="122"/>
      <c r="O259" s="122"/>
      <c r="P259" s="122"/>
      <c r="Q259" s="122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2"/>
      <c r="M260" s="122"/>
      <c r="N260" s="122"/>
      <c r="O260" s="122"/>
      <c r="P260" s="122"/>
      <c r="Q260" s="122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2"/>
      <c r="M261" s="122"/>
      <c r="N261" s="122"/>
      <c r="O261" s="122"/>
      <c r="P261" s="122"/>
      <c r="Q261" s="122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2"/>
      <c r="M262" s="122"/>
      <c r="N262" s="122"/>
      <c r="O262" s="122"/>
      <c r="P262" s="122"/>
      <c r="Q262" s="122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2"/>
      <c r="M263" s="122"/>
      <c r="N263" s="122"/>
      <c r="O263" s="122"/>
      <c r="P263" s="122"/>
      <c r="Q263" s="122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2"/>
      <c r="M264" s="122"/>
      <c r="N264" s="122"/>
      <c r="O264" s="122"/>
      <c r="P264" s="122"/>
      <c r="Q264" s="122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2"/>
      <c r="M265" s="122"/>
      <c r="N265" s="122"/>
      <c r="O265" s="122"/>
      <c r="P265" s="122"/>
      <c r="Q265" s="122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2"/>
      <c r="M266" s="122"/>
      <c r="N266" s="122"/>
      <c r="O266" s="122"/>
      <c r="P266" s="122"/>
      <c r="Q266" s="122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2"/>
      <c r="M267" s="122"/>
      <c r="N267" s="122"/>
      <c r="O267" s="122"/>
      <c r="P267" s="122"/>
      <c r="Q267" s="122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2"/>
      <c r="M268" s="122"/>
      <c r="N268" s="122"/>
      <c r="O268" s="122"/>
      <c r="P268" s="122"/>
      <c r="Q268" s="122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2"/>
      <c r="M269" s="122"/>
      <c r="N269" s="122"/>
      <c r="O269" s="122"/>
      <c r="P269" s="122"/>
      <c r="Q269" s="122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2"/>
      <c r="M270" s="122"/>
      <c r="N270" s="122"/>
      <c r="O270" s="122"/>
      <c r="P270" s="122"/>
      <c r="Q270" s="122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2"/>
      <c r="M271" s="122"/>
      <c r="N271" s="122"/>
      <c r="O271" s="122"/>
      <c r="P271" s="122"/>
      <c r="Q271" s="122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2"/>
      <c r="M272" s="122"/>
      <c r="N272" s="122"/>
      <c r="O272" s="122"/>
      <c r="P272" s="122"/>
      <c r="Q272" s="122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2"/>
      <c r="M273" s="122"/>
      <c r="N273" s="122"/>
      <c r="O273" s="122"/>
      <c r="P273" s="122"/>
      <c r="Q273" s="122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2"/>
      <c r="M274" s="122"/>
      <c r="N274" s="122"/>
      <c r="O274" s="122"/>
      <c r="P274" s="122"/>
      <c r="Q274" s="122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2"/>
      <c r="M275" s="122"/>
      <c r="N275" s="122"/>
      <c r="O275" s="122"/>
      <c r="P275" s="122"/>
      <c r="Q275" s="122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2"/>
      <c r="M276" s="122"/>
      <c r="N276" s="122"/>
      <c r="O276" s="122"/>
      <c r="P276" s="122"/>
      <c r="Q276" s="122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2"/>
      <c r="M277" s="122"/>
      <c r="N277" s="122"/>
      <c r="O277" s="122"/>
      <c r="P277" s="122"/>
      <c r="Q277" s="122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2"/>
      <c r="M278" s="122"/>
      <c r="N278" s="122"/>
      <c r="O278" s="122"/>
      <c r="P278" s="122"/>
      <c r="Q278" s="122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2"/>
      <c r="M279" s="122"/>
      <c r="N279" s="122"/>
      <c r="O279" s="122"/>
      <c r="P279" s="122"/>
      <c r="Q279" s="122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2"/>
      <c r="M280" s="122"/>
      <c r="N280" s="122"/>
      <c r="O280" s="122"/>
      <c r="P280" s="122"/>
      <c r="Q280" s="122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2"/>
      <c r="M281" s="122"/>
      <c r="N281" s="122"/>
      <c r="O281" s="122"/>
      <c r="P281" s="122"/>
      <c r="Q281" s="122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2"/>
      <c r="M282" s="122"/>
      <c r="N282" s="122"/>
      <c r="O282" s="122"/>
      <c r="P282" s="122"/>
      <c r="Q282" s="122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2"/>
      <c r="M283" s="122"/>
      <c r="N283" s="122"/>
      <c r="O283" s="122"/>
      <c r="P283" s="122"/>
      <c r="Q283" s="122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2"/>
      <c r="M284" s="122"/>
      <c r="N284" s="122"/>
      <c r="O284" s="122"/>
      <c r="P284" s="122"/>
      <c r="Q284" s="122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2"/>
      <c r="M285" s="122"/>
      <c r="N285" s="122"/>
      <c r="O285" s="122"/>
      <c r="P285" s="122"/>
      <c r="Q285" s="122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2"/>
      <c r="M286" s="122"/>
      <c r="N286" s="122"/>
      <c r="O286" s="122"/>
      <c r="P286" s="122"/>
      <c r="Q286" s="122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2"/>
      <c r="M287" s="122"/>
      <c r="N287" s="122"/>
      <c r="O287" s="122"/>
      <c r="P287" s="122"/>
      <c r="Q287" s="122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2"/>
      <c r="M288" s="122"/>
      <c r="N288" s="122"/>
      <c r="O288" s="122"/>
      <c r="P288" s="122"/>
      <c r="Q288" s="122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2"/>
      <c r="M289" s="122"/>
      <c r="N289" s="122"/>
      <c r="O289" s="122"/>
      <c r="P289" s="122"/>
      <c r="Q289" s="122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2"/>
      <c r="M290" s="122"/>
      <c r="N290" s="122"/>
      <c r="O290" s="122"/>
      <c r="P290" s="122"/>
      <c r="Q290" s="122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2"/>
      <c r="M291" s="122"/>
      <c r="N291" s="122"/>
      <c r="O291" s="122"/>
      <c r="P291" s="122"/>
      <c r="Q291" s="122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2"/>
      <c r="M292" s="122"/>
      <c r="N292" s="122"/>
      <c r="O292" s="122"/>
      <c r="P292" s="122"/>
      <c r="Q292" s="122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2"/>
      <c r="M293" s="122"/>
      <c r="N293" s="122"/>
      <c r="O293" s="122"/>
      <c r="P293" s="122"/>
      <c r="Q293" s="122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2"/>
      <c r="M294" s="122"/>
      <c r="N294" s="122"/>
      <c r="O294" s="122"/>
      <c r="P294" s="122"/>
      <c r="Q294" s="122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2"/>
      <c r="M295" s="122"/>
      <c r="N295" s="122"/>
      <c r="O295" s="122"/>
      <c r="P295" s="122"/>
      <c r="Q295" s="122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2"/>
      <c r="M296" s="122"/>
      <c r="N296" s="122"/>
      <c r="O296" s="122"/>
      <c r="P296" s="122"/>
      <c r="Q296" s="122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2"/>
      <c r="M297" s="122"/>
      <c r="N297" s="122"/>
      <c r="O297" s="122"/>
      <c r="P297" s="122"/>
      <c r="Q297" s="122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2"/>
      <c r="M298" s="122"/>
      <c r="N298" s="122"/>
      <c r="O298" s="122"/>
      <c r="P298" s="122"/>
      <c r="Q298" s="122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2"/>
      <c r="M299" s="122"/>
      <c r="N299" s="122"/>
      <c r="O299" s="122"/>
      <c r="P299" s="122"/>
      <c r="Q299" s="122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2"/>
      <c r="M300" s="122"/>
      <c r="N300" s="122"/>
      <c r="O300" s="122"/>
      <c r="P300" s="122"/>
      <c r="Q300" s="122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2"/>
      <c r="M301" s="122"/>
      <c r="N301" s="122"/>
      <c r="O301" s="122"/>
      <c r="P301" s="122"/>
      <c r="Q301" s="122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2"/>
      <c r="M302" s="122"/>
      <c r="N302" s="122"/>
      <c r="O302" s="122"/>
      <c r="P302" s="122"/>
      <c r="Q302" s="122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2"/>
      <c r="M303" s="122"/>
      <c r="N303" s="122"/>
      <c r="O303" s="122"/>
      <c r="P303" s="122"/>
      <c r="Q303" s="122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2"/>
      <c r="M304" s="122"/>
      <c r="N304" s="122"/>
      <c r="O304" s="122"/>
      <c r="P304" s="122"/>
      <c r="Q304" s="122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2"/>
      <c r="M305" s="122"/>
      <c r="N305" s="122"/>
      <c r="O305" s="122"/>
      <c r="P305" s="122"/>
      <c r="Q305" s="122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2"/>
      <c r="M306" s="122"/>
      <c r="N306" s="122"/>
      <c r="O306" s="122"/>
      <c r="P306" s="122"/>
      <c r="Q306" s="122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2"/>
      <c r="M307" s="122"/>
      <c r="N307" s="122"/>
      <c r="O307" s="122"/>
      <c r="P307" s="122"/>
      <c r="Q307" s="122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2"/>
      <c r="M308" s="122"/>
      <c r="N308" s="122"/>
      <c r="O308" s="122"/>
      <c r="P308" s="122"/>
      <c r="Q308" s="122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2"/>
      <c r="M309" s="122"/>
      <c r="N309" s="122"/>
      <c r="O309" s="122"/>
      <c r="P309" s="122"/>
      <c r="Q309" s="122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2"/>
      <c r="M310" s="122"/>
      <c r="N310" s="122"/>
      <c r="O310" s="122"/>
      <c r="P310" s="122"/>
      <c r="Q310" s="122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2"/>
      <c r="M311" s="122"/>
      <c r="N311" s="122"/>
      <c r="O311" s="122"/>
      <c r="P311" s="122"/>
      <c r="Q311" s="122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2"/>
      <c r="M312" s="122"/>
      <c r="N312" s="122"/>
      <c r="O312" s="122"/>
      <c r="P312" s="122"/>
      <c r="Q312" s="122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2"/>
      <c r="M313" s="122"/>
      <c r="N313" s="122"/>
      <c r="O313" s="122"/>
      <c r="P313" s="122"/>
      <c r="Q313" s="122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2"/>
      <c r="M314" s="122"/>
      <c r="N314" s="122"/>
      <c r="O314" s="122"/>
      <c r="P314" s="122"/>
      <c r="Q314" s="122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2"/>
      <c r="M315" s="122"/>
      <c r="N315" s="122"/>
      <c r="O315" s="122"/>
      <c r="P315" s="122"/>
      <c r="Q315" s="122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2"/>
      <c r="M316" s="122"/>
      <c r="N316" s="122"/>
      <c r="O316" s="122"/>
      <c r="P316" s="122"/>
      <c r="Q316" s="122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2"/>
      <c r="M317" s="122"/>
      <c r="N317" s="122"/>
      <c r="O317" s="122"/>
      <c r="P317" s="122"/>
      <c r="Q317" s="122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2"/>
      <c r="M318" s="122"/>
      <c r="N318" s="122"/>
      <c r="O318" s="122"/>
      <c r="P318" s="122"/>
      <c r="Q318" s="122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2"/>
      <c r="M319" s="122"/>
      <c r="N319" s="122"/>
      <c r="O319" s="122"/>
      <c r="P319" s="122"/>
      <c r="Q319" s="122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2"/>
      <c r="M320" s="122"/>
      <c r="N320" s="122"/>
      <c r="O320" s="122"/>
      <c r="P320" s="122"/>
      <c r="Q320" s="122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2"/>
      <c r="M321" s="122"/>
      <c r="N321" s="122"/>
      <c r="O321" s="122"/>
      <c r="P321" s="122"/>
      <c r="Q321" s="122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2"/>
      <c r="M322" s="122"/>
      <c r="N322" s="122"/>
      <c r="O322" s="122"/>
      <c r="P322" s="122"/>
      <c r="Q322" s="122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2"/>
      <c r="M323" s="122"/>
      <c r="N323" s="122"/>
      <c r="O323" s="122"/>
      <c r="P323" s="122"/>
      <c r="Q323" s="122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2"/>
      <c r="M324" s="122"/>
      <c r="N324" s="122"/>
      <c r="O324" s="122"/>
      <c r="P324" s="122"/>
      <c r="Q324" s="122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2"/>
      <c r="M325" s="122"/>
      <c r="N325" s="122"/>
      <c r="O325" s="122"/>
      <c r="P325" s="122"/>
      <c r="Q325" s="122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2"/>
      <c r="M326" s="122"/>
      <c r="N326" s="122"/>
      <c r="O326" s="122"/>
      <c r="P326" s="122"/>
      <c r="Q326" s="122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2"/>
      <c r="M327" s="122"/>
      <c r="N327" s="122"/>
      <c r="O327" s="122"/>
      <c r="P327" s="122"/>
      <c r="Q327" s="122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2"/>
      <c r="M328" s="122"/>
      <c r="N328" s="122"/>
      <c r="O328" s="122"/>
      <c r="P328" s="122"/>
      <c r="Q328" s="122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2"/>
      <c r="M329" s="122"/>
      <c r="N329" s="122"/>
      <c r="O329" s="122"/>
      <c r="P329" s="122"/>
      <c r="Q329" s="122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2"/>
      <c r="M330" s="122"/>
      <c r="N330" s="122"/>
      <c r="O330" s="122"/>
      <c r="P330" s="122"/>
      <c r="Q330" s="122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2"/>
      <c r="M331" s="122"/>
      <c r="N331" s="122"/>
      <c r="O331" s="122"/>
      <c r="P331" s="122"/>
      <c r="Q331" s="122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2"/>
      <c r="M332" s="122"/>
      <c r="N332" s="122"/>
      <c r="O332" s="122"/>
      <c r="P332" s="122"/>
      <c r="Q332" s="122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2"/>
      <c r="M333" s="122"/>
      <c r="N333" s="122"/>
      <c r="O333" s="122"/>
      <c r="P333" s="122"/>
      <c r="Q333" s="122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2"/>
      <c r="M334" s="122"/>
      <c r="N334" s="122"/>
      <c r="O334" s="122"/>
      <c r="P334" s="122"/>
      <c r="Q334" s="122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2"/>
      <c r="M335" s="122"/>
      <c r="N335" s="122"/>
      <c r="O335" s="122"/>
      <c r="P335" s="122"/>
      <c r="Q335" s="122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2"/>
      <c r="M336" s="122"/>
      <c r="N336" s="122"/>
      <c r="O336" s="122"/>
      <c r="P336" s="122"/>
      <c r="Q336" s="122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2"/>
      <c r="M337" s="122"/>
      <c r="N337" s="122"/>
      <c r="O337" s="122"/>
      <c r="P337" s="122"/>
      <c r="Q337" s="122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2"/>
      <c r="M338" s="122"/>
      <c r="N338" s="122"/>
      <c r="O338" s="122"/>
      <c r="P338" s="122"/>
      <c r="Q338" s="122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2"/>
      <c r="M339" s="122"/>
      <c r="N339" s="122"/>
      <c r="O339" s="122"/>
      <c r="P339" s="122"/>
      <c r="Q339" s="122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2"/>
      <c r="M340" s="122"/>
      <c r="N340" s="122"/>
      <c r="O340" s="122"/>
      <c r="P340" s="122"/>
      <c r="Q340" s="122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2"/>
      <c r="M341" s="122"/>
      <c r="N341" s="122"/>
      <c r="O341" s="122"/>
      <c r="P341" s="122"/>
      <c r="Q341" s="122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2"/>
      <c r="M342" s="122"/>
      <c r="N342" s="122"/>
      <c r="O342" s="122"/>
      <c r="P342" s="122"/>
      <c r="Q342" s="122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2"/>
      <c r="M343" s="122"/>
      <c r="N343" s="122"/>
      <c r="O343" s="122"/>
      <c r="P343" s="122"/>
      <c r="Q343" s="122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2"/>
      <c r="M344" s="122"/>
      <c r="N344" s="122"/>
      <c r="O344" s="122"/>
      <c r="P344" s="122"/>
      <c r="Q344" s="122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2"/>
      <c r="M345" s="122"/>
      <c r="N345" s="122"/>
      <c r="O345" s="122"/>
      <c r="P345" s="122"/>
      <c r="Q345" s="122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2"/>
      <c r="M346" s="122"/>
      <c r="N346" s="122"/>
      <c r="O346" s="122"/>
      <c r="P346" s="122"/>
      <c r="Q346" s="122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2"/>
      <c r="M347" s="122"/>
      <c r="N347" s="122"/>
      <c r="O347" s="122"/>
      <c r="P347" s="122"/>
      <c r="Q347" s="122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2"/>
      <c r="M348" s="122"/>
      <c r="N348" s="122"/>
      <c r="O348" s="122"/>
      <c r="P348" s="122"/>
      <c r="Q348" s="122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2"/>
      <c r="M349" s="122"/>
      <c r="N349" s="122"/>
      <c r="O349" s="122"/>
      <c r="P349" s="122"/>
      <c r="Q349" s="122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2"/>
      <c r="M350" s="122"/>
      <c r="N350" s="122"/>
      <c r="O350" s="122"/>
      <c r="P350" s="122"/>
      <c r="Q350" s="122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2"/>
      <c r="M351" s="122"/>
      <c r="N351" s="122"/>
      <c r="O351" s="122"/>
      <c r="P351" s="122"/>
      <c r="Q351" s="122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2"/>
      <c r="M352" s="122"/>
      <c r="N352" s="122"/>
      <c r="O352" s="122"/>
      <c r="P352" s="122"/>
      <c r="Q352" s="122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2"/>
      <c r="M353" s="122"/>
      <c r="N353" s="122"/>
      <c r="O353" s="122"/>
      <c r="P353" s="122"/>
      <c r="Q353" s="122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2"/>
      <c r="M354" s="122"/>
      <c r="N354" s="122"/>
      <c r="O354" s="122"/>
      <c r="P354" s="122"/>
      <c r="Q354" s="122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2"/>
      <c r="M355" s="122"/>
      <c r="N355" s="122"/>
      <c r="O355" s="122"/>
      <c r="P355" s="122"/>
      <c r="Q355" s="122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2"/>
      <c r="M356" s="122"/>
      <c r="N356" s="122"/>
      <c r="O356" s="122"/>
      <c r="P356" s="122"/>
      <c r="Q356" s="122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2"/>
      <c r="M357" s="122"/>
      <c r="N357" s="122"/>
      <c r="O357" s="122"/>
      <c r="P357" s="122"/>
      <c r="Q357" s="122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2"/>
      <c r="M358" s="122"/>
      <c r="N358" s="122"/>
      <c r="O358" s="122"/>
      <c r="P358" s="122"/>
      <c r="Q358" s="122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2"/>
      <c r="M359" s="122"/>
      <c r="N359" s="122"/>
      <c r="O359" s="122"/>
      <c r="P359" s="122"/>
      <c r="Q359" s="122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2"/>
      <c r="M360" s="122"/>
      <c r="N360" s="122"/>
      <c r="O360" s="122"/>
      <c r="P360" s="122"/>
      <c r="Q360" s="122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2"/>
      <c r="M361" s="122"/>
      <c r="N361" s="122"/>
      <c r="O361" s="122"/>
      <c r="P361" s="122"/>
      <c r="Q361" s="122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2"/>
      <c r="M362" s="122"/>
      <c r="N362" s="122"/>
      <c r="O362" s="122"/>
      <c r="P362" s="122"/>
      <c r="Q362" s="122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2"/>
      <c r="M363" s="122"/>
      <c r="N363" s="122"/>
      <c r="O363" s="122"/>
      <c r="P363" s="122"/>
      <c r="Q363" s="122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2"/>
      <c r="M364" s="122"/>
      <c r="N364" s="122"/>
      <c r="O364" s="122"/>
      <c r="P364" s="122"/>
      <c r="Q364" s="122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2"/>
      <c r="M365" s="122"/>
      <c r="N365" s="122"/>
      <c r="O365" s="122"/>
      <c r="P365" s="122"/>
      <c r="Q365" s="122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2"/>
      <c r="M366" s="122"/>
      <c r="N366" s="122"/>
      <c r="O366" s="122"/>
      <c r="P366" s="122"/>
      <c r="Q366" s="122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2"/>
      <c r="M367" s="122"/>
      <c r="N367" s="122"/>
      <c r="O367" s="122"/>
      <c r="P367" s="122"/>
      <c r="Q367" s="122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2"/>
      <c r="M368" s="122"/>
      <c r="N368" s="122"/>
      <c r="O368" s="122"/>
      <c r="P368" s="122"/>
      <c r="Q368" s="122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2"/>
      <c r="M369" s="122"/>
      <c r="N369" s="122"/>
      <c r="O369" s="122"/>
      <c r="P369" s="122"/>
      <c r="Q369" s="122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2"/>
      <c r="M370" s="122"/>
      <c r="N370" s="122"/>
      <c r="O370" s="122"/>
      <c r="P370" s="122"/>
      <c r="Q370" s="122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2"/>
      <c r="M371" s="122"/>
      <c r="N371" s="122"/>
      <c r="O371" s="122"/>
      <c r="P371" s="122"/>
      <c r="Q371" s="122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2"/>
      <c r="M372" s="122"/>
      <c r="N372" s="122"/>
      <c r="O372" s="122"/>
      <c r="P372" s="122"/>
      <c r="Q372" s="122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2"/>
      <c r="M373" s="122"/>
      <c r="N373" s="122"/>
      <c r="O373" s="122"/>
      <c r="P373" s="122"/>
      <c r="Q373" s="122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2"/>
      <c r="M374" s="122"/>
      <c r="N374" s="122"/>
      <c r="O374" s="122"/>
      <c r="P374" s="122"/>
      <c r="Q374" s="122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2"/>
      <c r="M375" s="122"/>
      <c r="N375" s="122"/>
      <c r="O375" s="122"/>
      <c r="P375" s="122"/>
      <c r="Q375" s="122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2"/>
      <c r="M376" s="122"/>
      <c r="N376" s="122"/>
      <c r="O376" s="122"/>
      <c r="P376" s="122"/>
      <c r="Q376" s="122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2"/>
      <c r="M377" s="122"/>
      <c r="N377" s="122"/>
      <c r="O377" s="122"/>
      <c r="P377" s="122"/>
      <c r="Q377" s="122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2"/>
      <c r="M378" s="122"/>
      <c r="N378" s="122"/>
      <c r="O378" s="122"/>
      <c r="P378" s="122"/>
      <c r="Q378" s="122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2"/>
      <c r="M379" s="122"/>
      <c r="N379" s="122"/>
      <c r="O379" s="122"/>
      <c r="P379" s="122"/>
      <c r="Q379" s="122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2"/>
      <c r="M380" s="122"/>
      <c r="N380" s="122"/>
      <c r="O380" s="122"/>
      <c r="P380" s="122"/>
      <c r="Q380" s="122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2"/>
      <c r="M381" s="122"/>
      <c r="N381" s="122"/>
      <c r="O381" s="122"/>
      <c r="P381" s="122"/>
      <c r="Q381" s="122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2"/>
      <c r="M382" s="122"/>
      <c r="N382" s="122"/>
      <c r="O382" s="122"/>
      <c r="P382" s="122"/>
      <c r="Q382" s="122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2"/>
      <c r="M383" s="122"/>
      <c r="N383" s="122"/>
      <c r="O383" s="122"/>
      <c r="P383" s="122"/>
      <c r="Q383" s="122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2"/>
      <c r="M384" s="122"/>
      <c r="N384" s="122"/>
      <c r="O384" s="122"/>
      <c r="P384" s="122"/>
      <c r="Q384" s="122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2"/>
      <c r="M385" s="122"/>
      <c r="N385" s="122"/>
      <c r="O385" s="122"/>
      <c r="P385" s="122"/>
      <c r="Q385" s="122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2"/>
      <c r="M386" s="122"/>
      <c r="N386" s="122"/>
      <c r="O386" s="122"/>
      <c r="P386" s="122"/>
      <c r="Q386" s="122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2"/>
      <c r="M387" s="122"/>
      <c r="N387" s="122"/>
      <c r="O387" s="122"/>
      <c r="P387" s="122"/>
      <c r="Q387" s="122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2"/>
      <c r="M388" s="122"/>
      <c r="N388" s="122"/>
      <c r="O388" s="122"/>
      <c r="P388" s="122"/>
      <c r="Q388" s="122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2"/>
      <c r="M389" s="122"/>
      <c r="N389" s="122"/>
      <c r="O389" s="122"/>
      <c r="P389" s="122"/>
      <c r="Q389" s="122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2"/>
      <c r="M390" s="122"/>
      <c r="N390" s="122"/>
      <c r="O390" s="122"/>
      <c r="P390" s="122"/>
      <c r="Q390" s="122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2"/>
      <c r="M391" s="122"/>
      <c r="N391" s="122"/>
      <c r="O391" s="122"/>
      <c r="P391" s="122"/>
      <c r="Q391" s="122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2"/>
      <c r="M392" s="122"/>
      <c r="N392" s="122"/>
      <c r="O392" s="122"/>
      <c r="P392" s="122"/>
      <c r="Q392" s="122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2"/>
      <c r="M393" s="122"/>
      <c r="N393" s="122"/>
      <c r="O393" s="122"/>
      <c r="P393" s="122"/>
      <c r="Q393" s="122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2"/>
      <c r="M394" s="122"/>
      <c r="N394" s="122"/>
      <c r="O394" s="122"/>
      <c r="P394" s="122"/>
      <c r="Q394" s="122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2"/>
      <c r="M395" s="122"/>
      <c r="N395" s="122"/>
      <c r="O395" s="122"/>
      <c r="P395" s="122"/>
      <c r="Q395" s="122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2"/>
      <c r="M396" s="122"/>
      <c r="N396" s="122"/>
      <c r="O396" s="122"/>
      <c r="P396" s="122"/>
      <c r="Q396" s="122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2"/>
      <c r="M397" s="122"/>
      <c r="N397" s="122"/>
      <c r="O397" s="122"/>
      <c r="P397" s="122"/>
      <c r="Q397" s="122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2"/>
      <c r="M398" s="122"/>
      <c r="N398" s="122"/>
      <c r="O398" s="122"/>
      <c r="P398" s="122"/>
      <c r="Q398" s="122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2"/>
      <c r="M399" s="122"/>
      <c r="N399" s="122"/>
      <c r="O399" s="122"/>
      <c r="P399" s="122"/>
      <c r="Q399" s="122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2"/>
      <c r="M400" s="122"/>
      <c r="N400" s="122"/>
      <c r="O400" s="122"/>
      <c r="P400" s="122"/>
      <c r="Q400" s="122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2"/>
      <c r="M401" s="122"/>
      <c r="N401" s="122"/>
      <c r="O401" s="122"/>
      <c r="P401" s="122"/>
      <c r="Q401" s="122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2"/>
      <c r="M402" s="122"/>
      <c r="N402" s="122"/>
      <c r="O402" s="122"/>
      <c r="P402" s="122"/>
      <c r="Q402" s="122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2"/>
      <c r="M403" s="122"/>
      <c r="N403" s="122"/>
      <c r="O403" s="122"/>
      <c r="P403" s="122"/>
      <c r="Q403" s="122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2"/>
      <c r="M404" s="122"/>
      <c r="N404" s="122"/>
      <c r="O404" s="122"/>
      <c r="P404" s="122"/>
      <c r="Q404" s="122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2"/>
      <c r="M405" s="122"/>
      <c r="N405" s="122"/>
      <c r="O405" s="122"/>
      <c r="P405" s="122"/>
      <c r="Q405" s="122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2"/>
      <c r="M406" s="122"/>
      <c r="N406" s="122"/>
      <c r="O406" s="122"/>
      <c r="P406" s="122"/>
      <c r="Q406" s="122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2"/>
      <c r="M407" s="122"/>
      <c r="N407" s="122"/>
      <c r="O407" s="122"/>
      <c r="P407" s="122"/>
      <c r="Q407" s="122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2"/>
      <c r="M408" s="122"/>
      <c r="N408" s="122"/>
      <c r="O408" s="122"/>
      <c r="P408" s="122"/>
      <c r="Q408" s="122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2"/>
      <c r="M409" s="122"/>
      <c r="N409" s="122"/>
      <c r="O409" s="122"/>
      <c r="P409" s="122"/>
      <c r="Q409" s="122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2"/>
      <c r="M410" s="122"/>
      <c r="N410" s="122"/>
      <c r="O410" s="122"/>
      <c r="P410" s="122"/>
      <c r="Q410" s="122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2"/>
      <c r="M411" s="122"/>
      <c r="N411" s="122"/>
      <c r="O411" s="122"/>
      <c r="P411" s="122"/>
      <c r="Q411" s="122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2"/>
      <c r="M412" s="122"/>
      <c r="N412" s="122"/>
      <c r="O412" s="122"/>
      <c r="P412" s="122"/>
      <c r="Q412" s="122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2"/>
      <c r="M413" s="122"/>
      <c r="N413" s="122"/>
      <c r="O413" s="122"/>
      <c r="P413" s="122"/>
      <c r="Q413" s="122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2"/>
      <c r="M414" s="122"/>
      <c r="N414" s="122"/>
      <c r="O414" s="122"/>
      <c r="P414" s="122"/>
      <c r="Q414" s="122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2"/>
      <c r="M415" s="122"/>
      <c r="N415" s="122"/>
      <c r="O415" s="122"/>
      <c r="P415" s="122"/>
      <c r="Q415" s="122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2"/>
      <c r="M416" s="122"/>
      <c r="N416" s="122"/>
      <c r="O416" s="122"/>
      <c r="P416" s="122"/>
      <c r="Q416" s="122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2"/>
      <c r="M417" s="122"/>
      <c r="N417" s="122"/>
      <c r="O417" s="122"/>
      <c r="P417" s="122"/>
      <c r="Q417" s="122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2"/>
      <c r="M418" s="122"/>
      <c r="N418" s="122"/>
      <c r="O418" s="122"/>
      <c r="P418" s="122"/>
      <c r="Q418" s="122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2"/>
      <c r="M419" s="122"/>
      <c r="N419" s="122"/>
      <c r="O419" s="122"/>
      <c r="P419" s="122"/>
      <c r="Q419" s="122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2"/>
      <c r="M420" s="122"/>
      <c r="N420" s="122"/>
      <c r="O420" s="122"/>
      <c r="P420" s="122"/>
      <c r="Q420" s="122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2"/>
      <c r="M421" s="122"/>
      <c r="N421" s="122"/>
      <c r="O421" s="122"/>
      <c r="P421" s="122"/>
      <c r="Q421" s="122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2"/>
      <c r="M422" s="122"/>
      <c r="N422" s="122"/>
      <c r="O422" s="122"/>
      <c r="P422" s="122"/>
      <c r="Q422" s="122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2"/>
      <c r="M423" s="122"/>
      <c r="N423" s="122"/>
      <c r="O423" s="122"/>
      <c r="P423" s="122"/>
      <c r="Q423" s="122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2"/>
      <c r="M424" s="122"/>
      <c r="N424" s="122"/>
      <c r="O424" s="122"/>
      <c r="P424" s="122"/>
      <c r="Q424" s="122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2"/>
      <c r="M425" s="122"/>
      <c r="N425" s="122"/>
      <c r="O425" s="122"/>
      <c r="P425" s="122"/>
      <c r="Q425" s="122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2"/>
      <c r="M426" s="122"/>
      <c r="N426" s="122"/>
      <c r="O426" s="122"/>
      <c r="P426" s="122"/>
      <c r="Q426" s="122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2"/>
      <c r="M427" s="122"/>
      <c r="N427" s="122"/>
      <c r="O427" s="122"/>
      <c r="P427" s="122"/>
      <c r="Q427" s="122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2"/>
      <c r="M428" s="122"/>
      <c r="N428" s="122"/>
      <c r="O428" s="122"/>
      <c r="P428" s="122"/>
      <c r="Q428" s="122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2"/>
      <c r="M429" s="122"/>
      <c r="N429" s="122"/>
      <c r="O429" s="122"/>
      <c r="P429" s="122"/>
      <c r="Q429" s="122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2"/>
      <c r="M430" s="122"/>
      <c r="N430" s="122"/>
      <c r="O430" s="122"/>
      <c r="P430" s="122"/>
      <c r="Q430" s="122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2"/>
      <c r="M431" s="122"/>
      <c r="N431" s="122"/>
      <c r="O431" s="122"/>
      <c r="P431" s="122"/>
      <c r="Q431" s="122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2"/>
      <c r="M432" s="122"/>
      <c r="N432" s="122"/>
      <c r="O432" s="122"/>
      <c r="P432" s="122"/>
      <c r="Q432" s="122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2"/>
      <c r="M433" s="122"/>
      <c r="N433" s="122"/>
      <c r="O433" s="122"/>
      <c r="P433" s="122"/>
      <c r="Q433" s="122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2"/>
      <c r="M434" s="122"/>
      <c r="N434" s="122"/>
      <c r="O434" s="122"/>
      <c r="P434" s="122"/>
      <c r="Q434" s="122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2"/>
      <c r="M435" s="122"/>
      <c r="N435" s="122"/>
      <c r="O435" s="122"/>
      <c r="P435" s="122"/>
      <c r="Q435" s="122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2"/>
      <c r="M436" s="122"/>
      <c r="N436" s="122"/>
      <c r="O436" s="122"/>
      <c r="P436" s="122"/>
      <c r="Q436" s="122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2"/>
      <c r="M437" s="122"/>
      <c r="N437" s="122"/>
      <c r="O437" s="122"/>
      <c r="P437" s="122"/>
      <c r="Q437" s="122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2"/>
      <c r="M438" s="122"/>
      <c r="N438" s="122"/>
      <c r="O438" s="122"/>
      <c r="P438" s="122"/>
      <c r="Q438" s="122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2"/>
      <c r="M439" s="122"/>
      <c r="N439" s="122"/>
      <c r="O439" s="122"/>
      <c r="P439" s="122"/>
      <c r="Q439" s="122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2"/>
      <c r="M440" s="122"/>
      <c r="N440" s="122"/>
      <c r="O440" s="122"/>
      <c r="P440" s="122"/>
      <c r="Q440" s="122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2"/>
      <c r="M441" s="122"/>
      <c r="N441" s="122"/>
      <c r="O441" s="122"/>
      <c r="P441" s="122"/>
      <c r="Q441" s="122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2"/>
      <c r="M442" s="122"/>
      <c r="N442" s="122"/>
      <c r="O442" s="122"/>
      <c r="P442" s="122"/>
      <c r="Q442" s="122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2"/>
      <c r="M443" s="122"/>
      <c r="N443" s="122"/>
      <c r="O443" s="122"/>
      <c r="P443" s="122"/>
      <c r="Q443" s="122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2"/>
      <c r="M444" s="122"/>
      <c r="N444" s="122"/>
      <c r="O444" s="122"/>
      <c r="P444" s="122"/>
      <c r="Q444" s="122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2"/>
      <c r="M445" s="122"/>
      <c r="N445" s="122"/>
      <c r="O445" s="122"/>
      <c r="P445" s="122"/>
      <c r="Q445" s="122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2"/>
      <c r="M446" s="122"/>
      <c r="N446" s="122"/>
      <c r="O446" s="122"/>
      <c r="P446" s="122"/>
      <c r="Q446" s="122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2"/>
      <c r="M447" s="122"/>
      <c r="N447" s="122"/>
      <c r="O447" s="122"/>
      <c r="P447" s="122"/>
      <c r="Q447" s="122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2"/>
      <c r="M448" s="122"/>
      <c r="N448" s="122"/>
      <c r="O448" s="122"/>
      <c r="P448" s="122"/>
      <c r="Q448" s="122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2"/>
      <c r="M449" s="122"/>
      <c r="N449" s="122"/>
      <c r="O449" s="122"/>
      <c r="P449" s="122"/>
      <c r="Q449" s="122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2"/>
      <c r="M450" s="122"/>
      <c r="N450" s="122"/>
      <c r="O450" s="122"/>
      <c r="P450" s="122"/>
      <c r="Q450" s="122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2"/>
      <c r="M451" s="122"/>
      <c r="N451" s="122"/>
      <c r="O451" s="122"/>
      <c r="P451" s="122"/>
      <c r="Q451" s="122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2"/>
      <c r="M452" s="122"/>
      <c r="N452" s="122"/>
      <c r="O452" s="122"/>
      <c r="P452" s="122"/>
      <c r="Q452" s="122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2"/>
      <c r="M453" s="122"/>
      <c r="N453" s="122"/>
      <c r="O453" s="122"/>
      <c r="P453" s="122"/>
      <c r="Q453" s="122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2"/>
      <c r="M454" s="122"/>
      <c r="N454" s="122"/>
      <c r="O454" s="122"/>
      <c r="P454" s="122"/>
      <c r="Q454" s="122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2"/>
      <c r="M455" s="122"/>
      <c r="N455" s="122"/>
      <c r="O455" s="122"/>
      <c r="P455" s="122"/>
      <c r="Q455" s="122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2"/>
      <c r="M456" s="122"/>
      <c r="N456" s="122"/>
      <c r="O456" s="122"/>
      <c r="P456" s="122"/>
      <c r="Q456" s="122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2"/>
      <c r="M457" s="122"/>
      <c r="N457" s="122"/>
      <c r="O457" s="122"/>
      <c r="P457" s="122"/>
      <c r="Q457" s="122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2"/>
      <c r="M458" s="122"/>
      <c r="N458" s="122"/>
      <c r="O458" s="122"/>
      <c r="P458" s="122"/>
      <c r="Q458" s="122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2"/>
      <c r="M459" s="122"/>
      <c r="N459" s="122"/>
      <c r="O459" s="122"/>
      <c r="P459" s="122"/>
      <c r="Q459" s="122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2"/>
      <c r="M460" s="122"/>
      <c r="N460" s="122"/>
      <c r="O460" s="122"/>
      <c r="P460" s="122"/>
      <c r="Q460" s="122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2"/>
      <c r="M461" s="122"/>
      <c r="N461" s="122"/>
      <c r="O461" s="122"/>
      <c r="P461" s="122"/>
      <c r="Q461" s="122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2"/>
      <c r="M462" s="122"/>
      <c r="N462" s="122"/>
      <c r="O462" s="122"/>
      <c r="P462" s="122"/>
      <c r="Q462" s="122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2"/>
      <c r="M463" s="122"/>
      <c r="N463" s="122"/>
      <c r="O463" s="122"/>
      <c r="P463" s="122"/>
      <c r="Q463" s="122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2"/>
      <c r="M464" s="122"/>
      <c r="N464" s="122"/>
      <c r="O464" s="122"/>
      <c r="P464" s="122"/>
      <c r="Q464" s="122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2"/>
      <c r="M465" s="122"/>
      <c r="N465" s="122"/>
      <c r="O465" s="122"/>
      <c r="P465" s="122"/>
      <c r="Q465" s="122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2"/>
      <c r="M466" s="122"/>
      <c r="N466" s="122"/>
      <c r="O466" s="122"/>
      <c r="P466" s="122"/>
      <c r="Q466" s="122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2"/>
      <c r="M467" s="122"/>
      <c r="N467" s="122"/>
      <c r="O467" s="122"/>
      <c r="P467" s="122"/>
      <c r="Q467" s="122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2"/>
      <c r="M468" s="122"/>
      <c r="N468" s="122"/>
      <c r="O468" s="122"/>
      <c r="P468" s="122"/>
      <c r="Q468" s="122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2"/>
      <c r="M469" s="122"/>
      <c r="N469" s="122"/>
      <c r="O469" s="122"/>
      <c r="P469" s="122"/>
      <c r="Q469" s="122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2"/>
      <c r="M470" s="122"/>
      <c r="N470" s="122"/>
      <c r="O470" s="122"/>
      <c r="P470" s="122"/>
      <c r="Q470" s="122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2"/>
      <c r="M471" s="122"/>
      <c r="N471" s="122"/>
      <c r="O471" s="122"/>
      <c r="P471" s="122"/>
      <c r="Q471" s="122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2"/>
      <c r="M472" s="122"/>
      <c r="N472" s="122"/>
      <c r="O472" s="122"/>
      <c r="P472" s="122"/>
      <c r="Q472" s="122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2"/>
      <c r="M473" s="122"/>
      <c r="N473" s="122"/>
      <c r="O473" s="122"/>
      <c r="P473" s="122"/>
      <c r="Q473" s="122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2"/>
      <c r="M474" s="122"/>
      <c r="N474" s="122"/>
      <c r="O474" s="122"/>
      <c r="P474" s="122"/>
      <c r="Q474" s="122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2"/>
      <c r="M475" s="122"/>
      <c r="N475" s="122"/>
      <c r="O475" s="122"/>
      <c r="P475" s="122"/>
      <c r="Q475" s="122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2"/>
      <c r="M476" s="122"/>
      <c r="N476" s="122"/>
      <c r="O476" s="122"/>
      <c r="P476" s="122"/>
      <c r="Q476" s="122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2"/>
      <c r="M477" s="122"/>
      <c r="N477" s="122"/>
      <c r="O477" s="122"/>
      <c r="P477" s="122"/>
      <c r="Q477" s="122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2"/>
      <c r="M478" s="122"/>
      <c r="N478" s="122"/>
      <c r="O478" s="122"/>
      <c r="P478" s="122"/>
      <c r="Q478" s="122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2"/>
      <c r="M479" s="122"/>
      <c r="N479" s="122"/>
      <c r="O479" s="122"/>
      <c r="P479" s="122"/>
      <c r="Q479" s="122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2"/>
      <c r="M480" s="122"/>
      <c r="N480" s="122"/>
      <c r="O480" s="122"/>
      <c r="P480" s="122"/>
      <c r="Q480" s="122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2"/>
      <c r="M481" s="122"/>
      <c r="N481" s="122"/>
      <c r="O481" s="122"/>
      <c r="P481" s="122"/>
      <c r="Q481" s="122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2"/>
      <c r="M482" s="122"/>
      <c r="N482" s="122"/>
      <c r="O482" s="122"/>
      <c r="P482" s="122"/>
      <c r="Q482" s="122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2"/>
      <c r="M483" s="122"/>
      <c r="N483" s="122"/>
      <c r="O483" s="122"/>
      <c r="P483" s="122"/>
      <c r="Q483" s="122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2"/>
      <c r="M484" s="122"/>
      <c r="N484" s="122"/>
      <c r="O484" s="122"/>
      <c r="P484" s="122"/>
      <c r="Q484" s="122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2"/>
      <c r="M485" s="122"/>
      <c r="N485" s="122"/>
      <c r="O485" s="122"/>
      <c r="P485" s="122"/>
      <c r="Q485" s="122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2"/>
      <c r="M486" s="122"/>
      <c r="N486" s="122"/>
      <c r="O486" s="122"/>
      <c r="P486" s="122"/>
      <c r="Q486" s="122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2"/>
      <c r="M487" s="122"/>
      <c r="N487" s="122"/>
      <c r="O487" s="122"/>
      <c r="P487" s="122"/>
      <c r="Q487" s="122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2"/>
      <c r="M488" s="122"/>
      <c r="N488" s="122"/>
      <c r="O488" s="122"/>
      <c r="P488" s="122"/>
      <c r="Q488" s="122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2"/>
      <c r="M489" s="122"/>
      <c r="N489" s="122"/>
      <c r="O489" s="122"/>
      <c r="P489" s="122"/>
      <c r="Q489" s="122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2"/>
      <c r="M490" s="122"/>
      <c r="N490" s="122"/>
      <c r="O490" s="122"/>
      <c r="P490" s="122"/>
      <c r="Q490" s="122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2"/>
      <c r="M491" s="122"/>
      <c r="N491" s="122"/>
      <c r="O491" s="122"/>
      <c r="P491" s="122"/>
      <c r="Q491" s="122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2"/>
      <c r="M492" s="122"/>
      <c r="N492" s="122"/>
      <c r="O492" s="122"/>
      <c r="P492" s="122"/>
      <c r="Q492" s="122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2"/>
      <c r="M493" s="122"/>
      <c r="N493" s="122"/>
      <c r="O493" s="122"/>
      <c r="P493" s="122"/>
      <c r="Q493" s="122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2"/>
      <c r="M494" s="122"/>
      <c r="N494" s="122"/>
      <c r="O494" s="122"/>
      <c r="P494" s="122"/>
      <c r="Q494" s="122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2"/>
      <c r="M495" s="122"/>
      <c r="N495" s="122"/>
      <c r="O495" s="122"/>
      <c r="P495" s="122"/>
      <c r="Q495" s="122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2"/>
      <c r="M496" s="122"/>
      <c r="N496" s="122"/>
      <c r="O496" s="122"/>
      <c r="P496" s="122"/>
      <c r="Q496" s="122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2"/>
      <c r="M497" s="122"/>
      <c r="N497" s="122"/>
      <c r="O497" s="122"/>
      <c r="P497" s="122"/>
      <c r="Q497" s="122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2"/>
      <c r="M498" s="122"/>
      <c r="N498" s="122"/>
      <c r="O498" s="122"/>
      <c r="P498" s="122"/>
      <c r="Q498" s="122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2"/>
      <c r="M499" s="122"/>
      <c r="N499" s="122"/>
      <c r="O499" s="122"/>
      <c r="P499" s="122"/>
      <c r="Q499" s="122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2"/>
      <c r="M500" s="122"/>
      <c r="N500" s="122"/>
      <c r="O500" s="122"/>
      <c r="P500" s="122"/>
      <c r="Q500" s="122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2"/>
      <c r="M501" s="122"/>
      <c r="N501" s="122"/>
      <c r="O501" s="122"/>
      <c r="P501" s="122"/>
      <c r="Q501" s="122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2"/>
      <c r="M502" s="122"/>
      <c r="N502" s="122"/>
      <c r="O502" s="122"/>
      <c r="P502" s="122"/>
      <c r="Q502" s="122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2"/>
      <c r="M503" s="122"/>
      <c r="N503" s="122"/>
      <c r="O503" s="122"/>
      <c r="P503" s="122"/>
      <c r="Q503" s="122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2"/>
      <c r="M504" s="122"/>
      <c r="N504" s="122"/>
      <c r="O504" s="122"/>
      <c r="P504" s="122"/>
      <c r="Q504" s="122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2"/>
      <c r="M505" s="122"/>
      <c r="N505" s="122"/>
      <c r="O505" s="122"/>
      <c r="P505" s="122"/>
      <c r="Q505" s="122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2"/>
      <c r="M506" s="122"/>
      <c r="N506" s="122"/>
      <c r="O506" s="122"/>
      <c r="P506" s="122"/>
      <c r="Q506" s="122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2"/>
      <c r="M507" s="122"/>
      <c r="N507" s="122"/>
      <c r="O507" s="122"/>
      <c r="P507" s="122"/>
      <c r="Q507" s="122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2"/>
      <c r="M508" s="122"/>
      <c r="N508" s="122"/>
      <c r="O508" s="122"/>
      <c r="P508" s="122"/>
      <c r="Q508" s="122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2"/>
      <c r="M509" s="122"/>
      <c r="N509" s="122"/>
      <c r="O509" s="122"/>
      <c r="P509" s="122"/>
      <c r="Q509" s="122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2"/>
      <c r="M510" s="122"/>
      <c r="N510" s="122"/>
      <c r="O510" s="122"/>
      <c r="P510" s="122"/>
      <c r="Q510" s="122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2"/>
      <c r="M511" s="122"/>
      <c r="N511" s="122"/>
      <c r="O511" s="122"/>
      <c r="P511" s="122"/>
      <c r="Q511" s="122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2"/>
      <c r="M512" s="122"/>
      <c r="N512" s="122"/>
      <c r="O512" s="122"/>
      <c r="P512" s="122"/>
      <c r="Q512" s="122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2"/>
      <c r="M513" s="122"/>
      <c r="N513" s="122"/>
      <c r="O513" s="122"/>
      <c r="P513" s="122"/>
      <c r="Q513" s="122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2"/>
      <c r="M514" s="122"/>
      <c r="N514" s="122"/>
      <c r="O514" s="122"/>
      <c r="P514" s="122"/>
      <c r="Q514" s="122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2"/>
      <c r="M515" s="122"/>
      <c r="N515" s="122"/>
      <c r="O515" s="122"/>
      <c r="P515" s="122"/>
      <c r="Q515" s="122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2"/>
      <c r="M516" s="122"/>
      <c r="N516" s="122"/>
      <c r="O516" s="122"/>
      <c r="P516" s="122"/>
      <c r="Q516" s="122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2"/>
      <c r="M517" s="122"/>
      <c r="N517" s="122"/>
      <c r="O517" s="122"/>
      <c r="P517" s="122"/>
      <c r="Q517" s="122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2"/>
      <c r="M518" s="122"/>
      <c r="N518" s="122"/>
      <c r="O518" s="122"/>
      <c r="P518" s="122"/>
      <c r="Q518" s="122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2"/>
      <c r="M519" s="122"/>
      <c r="N519" s="122"/>
      <c r="O519" s="122"/>
      <c r="P519" s="122"/>
      <c r="Q519" s="122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2"/>
      <c r="M520" s="122"/>
      <c r="N520" s="122"/>
      <c r="O520" s="122"/>
      <c r="P520" s="122"/>
      <c r="Q520" s="122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2"/>
      <c r="M521" s="122"/>
      <c r="N521" s="122"/>
      <c r="O521" s="122"/>
      <c r="P521" s="122"/>
      <c r="Q521" s="122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2"/>
      <c r="M522" s="122"/>
      <c r="N522" s="122"/>
      <c r="O522" s="122"/>
      <c r="P522" s="122"/>
      <c r="Q522" s="122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2"/>
      <c r="M523" s="122"/>
      <c r="N523" s="122"/>
      <c r="O523" s="122"/>
      <c r="P523" s="122"/>
      <c r="Q523" s="122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2"/>
      <c r="M524" s="122"/>
      <c r="N524" s="122"/>
      <c r="O524" s="122"/>
      <c r="P524" s="122"/>
      <c r="Q524" s="122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2"/>
      <c r="M525" s="122"/>
      <c r="N525" s="122"/>
      <c r="O525" s="122"/>
      <c r="P525" s="122"/>
      <c r="Q525" s="122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2"/>
      <c r="M526" s="122"/>
      <c r="N526" s="122"/>
      <c r="O526" s="122"/>
      <c r="P526" s="122"/>
      <c r="Q526" s="122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2"/>
      <c r="M527" s="122"/>
      <c r="N527" s="122"/>
      <c r="O527" s="122"/>
      <c r="P527" s="122"/>
      <c r="Q527" s="122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2"/>
      <c r="M528" s="122"/>
      <c r="N528" s="122"/>
      <c r="O528" s="122"/>
      <c r="P528" s="122"/>
      <c r="Q528" s="122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2"/>
      <c r="M529" s="122"/>
      <c r="N529" s="122"/>
      <c r="O529" s="122"/>
      <c r="P529" s="122"/>
      <c r="Q529" s="122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2"/>
      <c r="M530" s="122"/>
      <c r="N530" s="122"/>
      <c r="O530" s="122"/>
      <c r="P530" s="122"/>
      <c r="Q530" s="122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2"/>
      <c r="M531" s="122"/>
      <c r="N531" s="122"/>
      <c r="O531" s="122"/>
      <c r="P531" s="122"/>
      <c r="Q531" s="122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2"/>
      <c r="M532" s="122"/>
      <c r="N532" s="122"/>
      <c r="O532" s="122"/>
      <c r="P532" s="122"/>
      <c r="Q532" s="122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2"/>
      <c r="M533" s="122"/>
      <c r="N533" s="122"/>
      <c r="O533" s="122"/>
      <c r="P533" s="122"/>
      <c r="Q533" s="122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2"/>
      <c r="M534" s="122"/>
      <c r="N534" s="122"/>
      <c r="O534" s="122"/>
      <c r="P534" s="122"/>
      <c r="Q534" s="122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2"/>
      <c r="M535" s="122"/>
      <c r="N535" s="122"/>
      <c r="O535" s="122"/>
      <c r="P535" s="122"/>
      <c r="Q535" s="122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2"/>
      <c r="M536" s="122"/>
      <c r="N536" s="122"/>
      <c r="O536" s="122"/>
      <c r="P536" s="122"/>
      <c r="Q536" s="122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2"/>
      <c r="M537" s="122"/>
      <c r="N537" s="122"/>
      <c r="O537" s="122"/>
      <c r="P537" s="122"/>
      <c r="Q537" s="122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2"/>
      <c r="M538" s="122"/>
      <c r="N538" s="122"/>
      <c r="O538" s="122"/>
      <c r="P538" s="122"/>
      <c r="Q538" s="122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2"/>
      <c r="M539" s="122"/>
      <c r="N539" s="122"/>
      <c r="O539" s="122"/>
      <c r="P539" s="122"/>
      <c r="Q539" s="122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2"/>
      <c r="M540" s="122"/>
      <c r="N540" s="122"/>
      <c r="O540" s="122"/>
      <c r="P540" s="122"/>
      <c r="Q540" s="122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2"/>
      <c r="M541" s="122"/>
      <c r="N541" s="122"/>
      <c r="O541" s="122"/>
      <c r="P541" s="122"/>
      <c r="Q541" s="122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2"/>
      <c r="M542" s="122"/>
      <c r="N542" s="122"/>
      <c r="O542" s="122"/>
      <c r="P542" s="122"/>
      <c r="Q542" s="122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2"/>
      <c r="M543" s="122"/>
      <c r="N543" s="122"/>
      <c r="O543" s="122"/>
      <c r="P543" s="122"/>
      <c r="Q543" s="122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2"/>
      <c r="M544" s="122"/>
      <c r="N544" s="122"/>
      <c r="O544" s="122"/>
      <c r="P544" s="122"/>
      <c r="Q544" s="122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2"/>
      <c r="M545" s="122"/>
      <c r="N545" s="122"/>
      <c r="O545" s="122"/>
      <c r="P545" s="122"/>
      <c r="Q545" s="122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2"/>
      <c r="M546" s="122"/>
      <c r="N546" s="122"/>
      <c r="O546" s="122"/>
      <c r="P546" s="122"/>
      <c r="Q546" s="122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2"/>
      <c r="M547" s="122"/>
      <c r="N547" s="122"/>
      <c r="O547" s="122"/>
      <c r="P547" s="122"/>
      <c r="Q547" s="122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2"/>
      <c r="M548" s="122"/>
      <c r="N548" s="122"/>
      <c r="O548" s="122"/>
      <c r="P548" s="122"/>
      <c r="Q548" s="122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2"/>
      <c r="M549" s="122"/>
      <c r="N549" s="122"/>
      <c r="O549" s="122"/>
      <c r="P549" s="122"/>
      <c r="Q549" s="122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2"/>
      <c r="M550" s="122"/>
      <c r="N550" s="122"/>
      <c r="O550" s="122"/>
      <c r="P550" s="122"/>
      <c r="Q550" s="122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2"/>
      <c r="M551" s="122"/>
      <c r="N551" s="122"/>
      <c r="O551" s="122"/>
      <c r="P551" s="122"/>
      <c r="Q551" s="122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2"/>
      <c r="M552" s="122"/>
      <c r="N552" s="122"/>
      <c r="O552" s="122"/>
      <c r="P552" s="122"/>
      <c r="Q552" s="122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2"/>
      <c r="M553" s="122"/>
      <c r="N553" s="122"/>
      <c r="O553" s="122"/>
      <c r="P553" s="122"/>
      <c r="Q553" s="122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2"/>
      <c r="M554" s="122"/>
      <c r="N554" s="122"/>
      <c r="O554" s="122"/>
      <c r="P554" s="122"/>
      <c r="Q554" s="122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2"/>
      <c r="M555" s="122"/>
      <c r="N555" s="122"/>
      <c r="O555" s="122"/>
      <c r="P555" s="122"/>
      <c r="Q555" s="122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2"/>
      <c r="M556" s="122"/>
      <c r="N556" s="122"/>
      <c r="O556" s="122"/>
      <c r="P556" s="122"/>
      <c r="Q556" s="122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2"/>
      <c r="M557" s="122"/>
      <c r="N557" s="122"/>
      <c r="O557" s="122"/>
      <c r="P557" s="122"/>
      <c r="Q557" s="122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2"/>
      <c r="M558" s="122"/>
      <c r="N558" s="122"/>
      <c r="O558" s="122"/>
      <c r="P558" s="122"/>
      <c r="Q558" s="122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2"/>
      <c r="M559" s="122"/>
      <c r="N559" s="122"/>
      <c r="O559" s="122"/>
      <c r="P559" s="122"/>
      <c r="Q559" s="122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2"/>
      <c r="M560" s="122"/>
      <c r="N560" s="122"/>
      <c r="O560" s="122"/>
      <c r="P560" s="122"/>
      <c r="Q560" s="122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2"/>
      <c r="M561" s="122"/>
      <c r="N561" s="122"/>
      <c r="O561" s="122"/>
      <c r="P561" s="122"/>
      <c r="Q561" s="122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2"/>
      <c r="M562" s="122"/>
      <c r="N562" s="122"/>
      <c r="O562" s="122"/>
      <c r="P562" s="122"/>
      <c r="Q562" s="122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2"/>
      <c r="M563" s="122"/>
      <c r="N563" s="122"/>
      <c r="O563" s="122"/>
      <c r="P563" s="122"/>
      <c r="Q563" s="122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2"/>
      <c r="M564" s="122"/>
      <c r="N564" s="122"/>
      <c r="O564" s="122"/>
      <c r="P564" s="122"/>
      <c r="Q564" s="122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2"/>
      <c r="M565" s="122"/>
      <c r="N565" s="122"/>
      <c r="O565" s="122"/>
      <c r="P565" s="122"/>
      <c r="Q565" s="122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2"/>
      <c r="M566" s="122"/>
      <c r="N566" s="122"/>
      <c r="O566" s="122"/>
      <c r="P566" s="122"/>
      <c r="Q566" s="122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2"/>
      <c r="M567" s="122"/>
      <c r="N567" s="122"/>
      <c r="O567" s="122"/>
      <c r="P567" s="122"/>
      <c r="Q567" s="122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2"/>
      <c r="M568" s="122"/>
      <c r="N568" s="122"/>
      <c r="O568" s="122"/>
      <c r="P568" s="122"/>
      <c r="Q568" s="122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2"/>
      <c r="M569" s="122"/>
      <c r="N569" s="122"/>
      <c r="O569" s="122"/>
      <c r="P569" s="122"/>
      <c r="Q569" s="122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2"/>
      <c r="M570" s="122"/>
      <c r="N570" s="122"/>
      <c r="O570" s="122"/>
      <c r="P570" s="122"/>
      <c r="Q570" s="122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2"/>
      <c r="M571" s="122"/>
      <c r="N571" s="122"/>
      <c r="O571" s="122"/>
      <c r="P571" s="122"/>
      <c r="Q571" s="122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2"/>
      <c r="M572" s="122"/>
      <c r="N572" s="122"/>
      <c r="O572" s="122"/>
      <c r="P572" s="122"/>
      <c r="Q572" s="122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2"/>
      <c r="M573" s="122"/>
      <c r="N573" s="122"/>
      <c r="O573" s="122"/>
      <c r="P573" s="122"/>
      <c r="Q573" s="122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2"/>
      <c r="M574" s="122"/>
      <c r="N574" s="122"/>
      <c r="O574" s="122"/>
      <c r="P574" s="122"/>
      <c r="Q574" s="122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2"/>
      <c r="M575" s="122"/>
      <c r="N575" s="122"/>
      <c r="O575" s="122"/>
      <c r="P575" s="122"/>
      <c r="Q575" s="122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2"/>
      <c r="M576" s="122"/>
      <c r="N576" s="122"/>
      <c r="O576" s="122"/>
      <c r="P576" s="122"/>
      <c r="Q576" s="122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2"/>
      <c r="M577" s="122"/>
      <c r="N577" s="122"/>
      <c r="O577" s="122"/>
      <c r="P577" s="122"/>
      <c r="Q577" s="122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2"/>
      <c r="M578" s="122"/>
      <c r="N578" s="122"/>
      <c r="O578" s="122"/>
      <c r="P578" s="122"/>
      <c r="Q578" s="122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2"/>
      <c r="M579" s="122"/>
      <c r="N579" s="122"/>
      <c r="O579" s="122"/>
      <c r="P579" s="122"/>
      <c r="Q579" s="122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2"/>
      <c r="M580" s="122"/>
      <c r="N580" s="122"/>
      <c r="O580" s="122"/>
      <c r="P580" s="122"/>
      <c r="Q580" s="122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2"/>
      <c r="M581" s="122"/>
      <c r="N581" s="122"/>
      <c r="O581" s="122"/>
      <c r="P581" s="122"/>
      <c r="Q581" s="122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2"/>
      <c r="M582" s="122"/>
      <c r="N582" s="122"/>
      <c r="O582" s="122"/>
      <c r="P582" s="122"/>
      <c r="Q582" s="122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2"/>
      <c r="M583" s="122"/>
      <c r="N583" s="122"/>
      <c r="O583" s="122"/>
      <c r="P583" s="122"/>
      <c r="Q583" s="122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2"/>
      <c r="M584" s="122"/>
      <c r="N584" s="122"/>
      <c r="O584" s="122"/>
      <c r="P584" s="122"/>
      <c r="Q584" s="122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2"/>
      <c r="M585" s="122"/>
      <c r="N585" s="122"/>
      <c r="O585" s="122"/>
      <c r="P585" s="122"/>
      <c r="Q585" s="122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2"/>
      <c r="M586" s="122"/>
      <c r="N586" s="122"/>
      <c r="O586" s="122"/>
      <c r="P586" s="122"/>
      <c r="Q586" s="122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2"/>
      <c r="M587" s="122"/>
      <c r="N587" s="122"/>
      <c r="O587" s="122"/>
      <c r="P587" s="122"/>
      <c r="Q587" s="122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2"/>
      <c r="M588" s="122"/>
      <c r="N588" s="122"/>
      <c r="O588" s="122"/>
      <c r="P588" s="122"/>
      <c r="Q588" s="122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2"/>
      <c r="M589" s="122"/>
      <c r="N589" s="122"/>
      <c r="O589" s="122"/>
      <c r="P589" s="122"/>
      <c r="Q589" s="122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2"/>
      <c r="M590" s="122"/>
      <c r="N590" s="122"/>
      <c r="O590" s="122"/>
      <c r="P590" s="122"/>
      <c r="Q590" s="122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2"/>
      <c r="M591" s="122"/>
      <c r="N591" s="122"/>
      <c r="O591" s="122"/>
      <c r="P591" s="122"/>
      <c r="Q591" s="122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2"/>
      <c r="M592" s="122"/>
      <c r="N592" s="122"/>
      <c r="O592" s="122"/>
      <c r="P592" s="122"/>
      <c r="Q592" s="122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2"/>
      <c r="M593" s="122"/>
      <c r="N593" s="122"/>
      <c r="O593" s="122"/>
      <c r="P593" s="122"/>
      <c r="Q593" s="122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2"/>
      <c r="M594" s="122"/>
      <c r="N594" s="122"/>
      <c r="O594" s="122"/>
      <c r="P594" s="122"/>
      <c r="Q594" s="122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2"/>
      <c r="M595" s="122"/>
      <c r="N595" s="122"/>
      <c r="O595" s="122"/>
      <c r="P595" s="122"/>
      <c r="Q595" s="122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2"/>
      <c r="M596" s="122"/>
      <c r="N596" s="122"/>
      <c r="O596" s="122"/>
      <c r="P596" s="122"/>
      <c r="Q596" s="122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2"/>
      <c r="M597" s="122"/>
      <c r="N597" s="122"/>
      <c r="O597" s="122"/>
      <c r="P597" s="122"/>
      <c r="Q597" s="122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2"/>
      <c r="M598" s="122"/>
      <c r="N598" s="122"/>
      <c r="O598" s="122"/>
      <c r="P598" s="122"/>
      <c r="Q598" s="122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2"/>
      <c r="M599" s="122"/>
      <c r="N599" s="122"/>
      <c r="O599" s="122"/>
      <c r="P599" s="122"/>
      <c r="Q599" s="122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2"/>
      <c r="M600" s="122"/>
      <c r="N600" s="122"/>
      <c r="O600" s="122"/>
      <c r="P600" s="122"/>
      <c r="Q600" s="122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2"/>
      <c r="M601" s="122"/>
      <c r="N601" s="122"/>
      <c r="O601" s="122"/>
      <c r="P601" s="122"/>
      <c r="Q601" s="122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2"/>
      <c r="M602" s="122"/>
      <c r="N602" s="122"/>
      <c r="O602" s="122"/>
      <c r="P602" s="122"/>
      <c r="Q602" s="122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2"/>
      <c r="M603" s="122"/>
      <c r="N603" s="122"/>
      <c r="O603" s="122"/>
      <c r="P603" s="122"/>
      <c r="Q603" s="122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2"/>
      <c r="M604" s="122"/>
      <c r="N604" s="122"/>
      <c r="O604" s="122"/>
      <c r="P604" s="122"/>
      <c r="Q604" s="122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2"/>
      <c r="M605" s="122"/>
      <c r="N605" s="122"/>
      <c r="O605" s="122"/>
      <c r="P605" s="122"/>
      <c r="Q605" s="122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2"/>
      <c r="M606" s="122"/>
      <c r="N606" s="122"/>
      <c r="O606" s="122"/>
      <c r="P606" s="122"/>
      <c r="Q606" s="122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2"/>
      <c r="M607" s="122"/>
      <c r="N607" s="122"/>
      <c r="O607" s="122"/>
      <c r="P607" s="122"/>
      <c r="Q607" s="122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2"/>
      <c r="M608" s="122"/>
      <c r="N608" s="122"/>
      <c r="O608" s="122"/>
      <c r="P608" s="122"/>
      <c r="Q608" s="122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2"/>
      <c r="M609" s="122"/>
      <c r="N609" s="122"/>
      <c r="O609" s="122"/>
      <c r="P609" s="122"/>
      <c r="Q609" s="122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2"/>
      <c r="M610" s="122"/>
      <c r="N610" s="122"/>
      <c r="O610" s="122"/>
      <c r="P610" s="122"/>
      <c r="Q610" s="122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2"/>
      <c r="M611" s="122"/>
      <c r="N611" s="122"/>
      <c r="O611" s="122"/>
      <c r="P611" s="122"/>
      <c r="Q611" s="122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2"/>
      <c r="M612" s="122"/>
      <c r="N612" s="122"/>
      <c r="O612" s="122"/>
      <c r="P612" s="122"/>
      <c r="Q612" s="122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2"/>
      <c r="M613" s="122"/>
      <c r="N613" s="122"/>
      <c r="O613" s="122"/>
      <c r="P613" s="122"/>
      <c r="Q613" s="122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2"/>
      <c r="M614" s="122"/>
      <c r="N614" s="122"/>
      <c r="O614" s="122"/>
      <c r="P614" s="122"/>
      <c r="Q614" s="122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2"/>
      <c r="M615" s="122"/>
      <c r="N615" s="122"/>
      <c r="O615" s="122"/>
      <c r="P615" s="122"/>
      <c r="Q615" s="122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2"/>
      <c r="M616" s="122"/>
      <c r="N616" s="122"/>
      <c r="O616" s="122"/>
      <c r="P616" s="122"/>
      <c r="Q616" s="122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2"/>
      <c r="M617" s="122"/>
      <c r="N617" s="122"/>
      <c r="O617" s="122"/>
      <c r="P617" s="122"/>
      <c r="Q617" s="122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2"/>
      <c r="M618" s="122"/>
      <c r="N618" s="122"/>
      <c r="O618" s="122"/>
      <c r="P618" s="122"/>
      <c r="Q618" s="122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2"/>
      <c r="M619" s="122"/>
      <c r="N619" s="122"/>
      <c r="O619" s="122"/>
      <c r="P619" s="122"/>
      <c r="Q619" s="122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2"/>
      <c r="M620" s="122"/>
      <c r="N620" s="122"/>
      <c r="O620" s="122"/>
      <c r="P620" s="122"/>
      <c r="Q620" s="122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2"/>
      <c r="M621" s="122"/>
      <c r="N621" s="122"/>
      <c r="O621" s="122"/>
      <c r="P621" s="122"/>
      <c r="Q621" s="122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2"/>
      <c r="M622" s="122"/>
      <c r="N622" s="122"/>
      <c r="O622" s="122"/>
      <c r="P622" s="122"/>
      <c r="Q622" s="122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2"/>
      <c r="M623" s="122"/>
      <c r="N623" s="122"/>
      <c r="O623" s="122"/>
      <c r="P623" s="122"/>
      <c r="Q623" s="122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2"/>
      <c r="M624" s="122"/>
      <c r="N624" s="122"/>
      <c r="O624" s="122"/>
      <c r="P624" s="122"/>
      <c r="Q624" s="122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2"/>
      <c r="M625" s="122"/>
      <c r="N625" s="122"/>
      <c r="O625" s="122"/>
      <c r="P625" s="122"/>
      <c r="Q625" s="122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2"/>
      <c r="M626" s="122"/>
      <c r="N626" s="122"/>
      <c r="O626" s="122"/>
      <c r="P626" s="122"/>
      <c r="Q626" s="122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2"/>
      <c r="M627" s="122"/>
      <c r="N627" s="122"/>
      <c r="O627" s="122"/>
      <c r="P627" s="122"/>
      <c r="Q627" s="122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2"/>
      <c r="M628" s="122"/>
      <c r="N628" s="122"/>
      <c r="O628" s="122"/>
      <c r="P628" s="122"/>
      <c r="Q628" s="122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2"/>
      <c r="M629" s="122"/>
      <c r="N629" s="122"/>
      <c r="O629" s="122"/>
      <c r="P629" s="122"/>
      <c r="Q629" s="122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2"/>
      <c r="M630" s="122"/>
      <c r="N630" s="122"/>
      <c r="O630" s="122"/>
      <c r="P630" s="122"/>
      <c r="Q630" s="122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2"/>
      <c r="M631" s="122"/>
      <c r="N631" s="122"/>
      <c r="O631" s="122"/>
      <c r="P631" s="122"/>
      <c r="Q631" s="122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2"/>
      <c r="M632" s="122"/>
      <c r="N632" s="122"/>
      <c r="O632" s="122"/>
      <c r="P632" s="122"/>
      <c r="Q632" s="122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2"/>
      <c r="M633" s="122"/>
      <c r="N633" s="122"/>
      <c r="O633" s="122"/>
      <c r="P633" s="122"/>
      <c r="Q633" s="122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2"/>
      <c r="M634" s="122"/>
      <c r="N634" s="122"/>
      <c r="O634" s="122"/>
      <c r="P634" s="122"/>
      <c r="Q634" s="122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2"/>
      <c r="M635" s="122"/>
      <c r="N635" s="122"/>
      <c r="O635" s="122"/>
      <c r="P635" s="122"/>
      <c r="Q635" s="122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2"/>
      <c r="M636" s="122"/>
      <c r="N636" s="122"/>
      <c r="O636" s="122"/>
      <c r="P636" s="122"/>
      <c r="Q636" s="122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2"/>
      <c r="M637" s="122"/>
      <c r="N637" s="122"/>
      <c r="O637" s="122"/>
      <c r="P637" s="122"/>
      <c r="Q637" s="122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2"/>
      <c r="M638" s="122"/>
      <c r="N638" s="122"/>
      <c r="O638" s="122"/>
      <c r="P638" s="122"/>
      <c r="Q638" s="122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2"/>
      <c r="M639" s="122"/>
      <c r="N639" s="122"/>
      <c r="O639" s="122"/>
      <c r="P639" s="122"/>
      <c r="Q639" s="122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2"/>
      <c r="M640" s="122"/>
      <c r="N640" s="122"/>
      <c r="O640" s="122"/>
      <c r="P640" s="122"/>
      <c r="Q640" s="122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2"/>
      <c r="M641" s="122"/>
      <c r="N641" s="122"/>
      <c r="O641" s="122"/>
      <c r="P641" s="122"/>
      <c r="Q641" s="122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2"/>
      <c r="M642" s="122"/>
      <c r="N642" s="122"/>
      <c r="O642" s="122"/>
      <c r="P642" s="122"/>
      <c r="Q642" s="122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2"/>
      <c r="M643" s="122"/>
      <c r="N643" s="122"/>
      <c r="O643" s="122"/>
      <c r="P643" s="122"/>
      <c r="Q643" s="122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2"/>
      <c r="M644" s="122"/>
      <c r="N644" s="122"/>
      <c r="O644" s="122"/>
      <c r="P644" s="122"/>
      <c r="Q644" s="122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2"/>
      <c r="M645" s="122"/>
      <c r="N645" s="122"/>
      <c r="O645" s="122"/>
      <c r="P645" s="122"/>
      <c r="Q645" s="122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2"/>
      <c r="M646" s="122"/>
      <c r="N646" s="122"/>
      <c r="O646" s="122"/>
      <c r="P646" s="122"/>
      <c r="Q646" s="122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2"/>
      <c r="M647" s="122"/>
      <c r="N647" s="122"/>
      <c r="O647" s="122"/>
      <c r="P647" s="122"/>
      <c r="Q647" s="122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2"/>
      <c r="M648" s="122"/>
      <c r="N648" s="122"/>
      <c r="O648" s="122"/>
      <c r="P648" s="122"/>
      <c r="Q648" s="122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2"/>
      <c r="M649" s="122"/>
      <c r="N649" s="122"/>
      <c r="O649" s="122"/>
      <c r="P649" s="122"/>
      <c r="Q649" s="122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2"/>
      <c r="M650" s="122"/>
      <c r="N650" s="122"/>
      <c r="O650" s="122"/>
      <c r="P650" s="122"/>
      <c r="Q650" s="122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2"/>
      <c r="M651" s="122"/>
      <c r="N651" s="122"/>
      <c r="O651" s="122"/>
      <c r="P651" s="122"/>
      <c r="Q651" s="122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2"/>
      <c r="M652" s="122"/>
      <c r="N652" s="122"/>
      <c r="O652" s="122"/>
      <c r="P652" s="122"/>
      <c r="Q652" s="122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2"/>
      <c r="M653" s="122"/>
      <c r="N653" s="122"/>
      <c r="O653" s="122"/>
      <c r="P653" s="122"/>
      <c r="Q653" s="122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2"/>
      <c r="M654" s="122"/>
      <c r="N654" s="122"/>
      <c r="O654" s="122"/>
      <c r="P654" s="122"/>
      <c r="Q654" s="122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2"/>
      <c r="M655" s="122"/>
      <c r="N655" s="122"/>
      <c r="O655" s="122"/>
      <c r="P655" s="122"/>
      <c r="Q655" s="122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2"/>
      <c r="M656" s="122"/>
      <c r="N656" s="122"/>
      <c r="O656" s="122"/>
      <c r="P656" s="122"/>
      <c r="Q656" s="122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2"/>
      <c r="M657" s="122"/>
      <c r="N657" s="122"/>
      <c r="O657" s="122"/>
      <c r="P657" s="122"/>
      <c r="Q657" s="122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2"/>
      <c r="M658" s="122"/>
      <c r="N658" s="122"/>
      <c r="O658" s="122"/>
      <c r="P658" s="122"/>
      <c r="Q658" s="122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2"/>
      <c r="M659" s="122"/>
      <c r="N659" s="122"/>
      <c r="O659" s="122"/>
      <c r="P659" s="122"/>
      <c r="Q659" s="122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2"/>
      <c r="M660" s="122"/>
      <c r="N660" s="122"/>
      <c r="O660" s="122"/>
      <c r="P660" s="122"/>
      <c r="Q660" s="122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2"/>
      <c r="M661" s="122"/>
      <c r="N661" s="122"/>
      <c r="O661" s="122"/>
      <c r="P661" s="122"/>
      <c r="Q661" s="122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2"/>
      <c r="M662" s="122"/>
      <c r="N662" s="122"/>
      <c r="O662" s="122"/>
      <c r="P662" s="122"/>
      <c r="Q662" s="122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2"/>
      <c r="M663" s="122"/>
      <c r="N663" s="122"/>
      <c r="O663" s="122"/>
      <c r="P663" s="122"/>
      <c r="Q663" s="122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2"/>
      <c r="M664" s="122"/>
      <c r="N664" s="122"/>
      <c r="O664" s="122"/>
      <c r="P664" s="122"/>
      <c r="Q664" s="122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2"/>
      <c r="M665" s="122"/>
      <c r="N665" s="122"/>
      <c r="O665" s="122"/>
      <c r="P665" s="122"/>
      <c r="Q665" s="122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2"/>
      <c r="M666" s="122"/>
      <c r="N666" s="122"/>
      <c r="O666" s="122"/>
      <c r="P666" s="122"/>
      <c r="Q666" s="122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2"/>
      <c r="M667" s="122"/>
      <c r="N667" s="122"/>
      <c r="O667" s="122"/>
      <c r="P667" s="122"/>
      <c r="Q667" s="122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2"/>
      <c r="M668" s="122"/>
      <c r="N668" s="122"/>
      <c r="O668" s="122"/>
      <c r="P668" s="122"/>
      <c r="Q668" s="122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2"/>
      <c r="M669" s="122"/>
      <c r="N669" s="122"/>
      <c r="O669" s="122"/>
      <c r="P669" s="122"/>
      <c r="Q669" s="122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2"/>
      <c r="M670" s="122"/>
      <c r="N670" s="122"/>
      <c r="O670" s="122"/>
      <c r="P670" s="122"/>
      <c r="Q670" s="122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2"/>
      <c r="M671" s="122"/>
      <c r="N671" s="122"/>
      <c r="O671" s="122"/>
      <c r="P671" s="122"/>
      <c r="Q671" s="122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2"/>
      <c r="M672" s="122"/>
      <c r="N672" s="122"/>
      <c r="O672" s="122"/>
      <c r="P672" s="122"/>
      <c r="Q672" s="122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2"/>
      <c r="M673" s="122"/>
      <c r="N673" s="122"/>
      <c r="O673" s="122"/>
      <c r="P673" s="122"/>
      <c r="Q673" s="122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2"/>
      <c r="M674" s="122"/>
      <c r="N674" s="122"/>
      <c r="O674" s="122"/>
      <c r="P674" s="122"/>
      <c r="Q674" s="122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2"/>
      <c r="M675" s="122"/>
      <c r="N675" s="122"/>
      <c r="O675" s="122"/>
      <c r="P675" s="122"/>
      <c r="Q675" s="122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2"/>
      <c r="M676" s="122"/>
      <c r="N676" s="122"/>
      <c r="O676" s="122"/>
      <c r="P676" s="122"/>
      <c r="Q676" s="122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2"/>
      <c r="M677" s="122"/>
      <c r="N677" s="122"/>
      <c r="O677" s="122"/>
      <c r="P677" s="122"/>
      <c r="Q677" s="122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2"/>
      <c r="M678" s="122"/>
      <c r="N678" s="122"/>
      <c r="O678" s="122"/>
      <c r="P678" s="122"/>
      <c r="Q678" s="122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2"/>
      <c r="M679" s="122"/>
      <c r="N679" s="122"/>
      <c r="O679" s="122"/>
      <c r="P679" s="122"/>
      <c r="Q679" s="122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2"/>
      <c r="M680" s="122"/>
      <c r="N680" s="122"/>
      <c r="O680" s="122"/>
      <c r="P680" s="122"/>
      <c r="Q680" s="122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2"/>
      <c r="M681" s="122"/>
      <c r="N681" s="122"/>
      <c r="O681" s="122"/>
      <c r="P681" s="122"/>
      <c r="Q681" s="122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2"/>
      <c r="M682" s="122"/>
      <c r="N682" s="122"/>
      <c r="O682" s="122"/>
      <c r="P682" s="122"/>
      <c r="Q682" s="122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2"/>
      <c r="M683" s="122"/>
      <c r="N683" s="122"/>
      <c r="O683" s="122"/>
      <c r="P683" s="122"/>
      <c r="Q683" s="122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2"/>
      <c r="M684" s="122"/>
      <c r="N684" s="122"/>
      <c r="O684" s="122"/>
      <c r="P684" s="122"/>
      <c r="Q684" s="122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2"/>
      <c r="M685" s="122"/>
      <c r="N685" s="122"/>
      <c r="O685" s="122"/>
      <c r="P685" s="122"/>
      <c r="Q685" s="122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2"/>
      <c r="M686" s="122"/>
      <c r="N686" s="122"/>
      <c r="O686" s="122"/>
      <c r="P686" s="122"/>
      <c r="Q686" s="122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2"/>
      <c r="M687" s="122"/>
      <c r="N687" s="122"/>
      <c r="O687" s="122"/>
      <c r="P687" s="122"/>
      <c r="Q687" s="122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2"/>
      <c r="M688" s="122"/>
      <c r="N688" s="122"/>
      <c r="O688" s="122"/>
      <c r="P688" s="122"/>
      <c r="Q688" s="122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2"/>
      <c r="M689" s="122"/>
      <c r="N689" s="122"/>
      <c r="O689" s="122"/>
      <c r="P689" s="122"/>
      <c r="Q689" s="122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2"/>
      <c r="M690" s="122"/>
      <c r="N690" s="122"/>
      <c r="O690" s="122"/>
      <c r="P690" s="122"/>
      <c r="Q690" s="122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2"/>
      <c r="M691" s="122"/>
      <c r="N691" s="122"/>
      <c r="O691" s="122"/>
      <c r="P691" s="122"/>
      <c r="Q691" s="122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2"/>
      <c r="M692" s="122"/>
      <c r="N692" s="122"/>
      <c r="O692" s="122"/>
      <c r="P692" s="122"/>
      <c r="Q692" s="122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2"/>
      <c r="M693" s="122"/>
      <c r="N693" s="122"/>
      <c r="O693" s="122"/>
      <c r="P693" s="122"/>
      <c r="Q693" s="122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2"/>
      <c r="M694" s="122"/>
      <c r="N694" s="122"/>
      <c r="O694" s="122"/>
      <c r="P694" s="122"/>
      <c r="Q694" s="122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2"/>
      <c r="M695" s="122"/>
      <c r="N695" s="122"/>
      <c r="O695" s="122"/>
      <c r="P695" s="122"/>
      <c r="Q695" s="122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2"/>
      <c r="M696" s="122"/>
      <c r="N696" s="122"/>
      <c r="O696" s="122"/>
      <c r="P696" s="122"/>
      <c r="Q696" s="122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2"/>
      <c r="M697" s="122"/>
      <c r="N697" s="122"/>
      <c r="O697" s="122"/>
      <c r="P697" s="122"/>
      <c r="Q697" s="122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2"/>
      <c r="M698" s="122"/>
      <c r="N698" s="122"/>
      <c r="O698" s="122"/>
      <c r="P698" s="122"/>
      <c r="Q698" s="122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2"/>
      <c r="M699" s="122"/>
      <c r="N699" s="122"/>
      <c r="O699" s="122"/>
      <c r="P699" s="122"/>
      <c r="Q699" s="122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2"/>
      <c r="M700" s="122"/>
      <c r="N700" s="122"/>
      <c r="O700" s="122"/>
      <c r="P700" s="122"/>
      <c r="Q700" s="122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2"/>
      <c r="M701" s="122"/>
      <c r="N701" s="122"/>
      <c r="O701" s="122"/>
      <c r="P701" s="122"/>
      <c r="Q701" s="122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2"/>
      <c r="M702" s="122"/>
      <c r="N702" s="122"/>
      <c r="O702" s="122"/>
      <c r="P702" s="122"/>
      <c r="Q702" s="122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2"/>
      <c r="M703" s="122"/>
      <c r="N703" s="122"/>
      <c r="O703" s="122"/>
      <c r="P703" s="122"/>
      <c r="Q703" s="122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2"/>
      <c r="M704" s="122"/>
      <c r="N704" s="122"/>
      <c r="O704" s="122"/>
      <c r="P704" s="122"/>
      <c r="Q704" s="122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2"/>
      <c r="M705" s="122"/>
      <c r="N705" s="122"/>
      <c r="O705" s="122"/>
      <c r="P705" s="122"/>
      <c r="Q705" s="122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2"/>
      <c r="M706" s="122"/>
      <c r="N706" s="122"/>
      <c r="O706" s="122"/>
      <c r="P706" s="122"/>
      <c r="Q706" s="122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2"/>
      <c r="M707" s="122"/>
      <c r="N707" s="122"/>
      <c r="O707" s="122"/>
      <c r="P707" s="122"/>
      <c r="Q707" s="122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2"/>
      <c r="M708" s="122"/>
      <c r="N708" s="122"/>
      <c r="O708" s="122"/>
      <c r="P708" s="122"/>
      <c r="Q708" s="122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2"/>
      <c r="M709" s="122"/>
      <c r="N709" s="122"/>
      <c r="O709" s="122"/>
      <c r="P709" s="122"/>
      <c r="Q709" s="122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2"/>
      <c r="M710" s="122"/>
      <c r="N710" s="122"/>
      <c r="O710" s="122"/>
      <c r="P710" s="122"/>
      <c r="Q710" s="122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2"/>
      <c r="M711" s="122"/>
      <c r="N711" s="122"/>
      <c r="O711" s="122"/>
      <c r="P711" s="122"/>
      <c r="Q711" s="122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2"/>
      <c r="M712" s="122"/>
      <c r="N712" s="122"/>
      <c r="O712" s="122"/>
      <c r="P712" s="122"/>
      <c r="Q712" s="122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2"/>
      <c r="M713" s="122"/>
      <c r="N713" s="122"/>
      <c r="O713" s="122"/>
      <c r="P713" s="122"/>
      <c r="Q713" s="122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2"/>
      <c r="M714" s="122"/>
      <c r="N714" s="122"/>
      <c r="O714" s="122"/>
      <c r="P714" s="122"/>
      <c r="Q714" s="122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2"/>
      <c r="M715" s="122"/>
      <c r="N715" s="122"/>
      <c r="O715" s="122"/>
      <c r="P715" s="122"/>
      <c r="Q715" s="122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2"/>
      <c r="M716" s="122"/>
      <c r="N716" s="122"/>
      <c r="O716" s="122"/>
      <c r="P716" s="122"/>
      <c r="Q716" s="122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2"/>
      <c r="M717" s="122"/>
      <c r="N717" s="122"/>
      <c r="O717" s="122"/>
      <c r="P717" s="122"/>
      <c r="Q717" s="122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2"/>
      <c r="M718" s="122"/>
      <c r="N718" s="122"/>
      <c r="O718" s="122"/>
      <c r="P718" s="122"/>
      <c r="Q718" s="122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2"/>
      <c r="M719" s="122"/>
      <c r="N719" s="122"/>
      <c r="O719" s="122"/>
      <c r="P719" s="122"/>
      <c r="Q719" s="122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2"/>
      <c r="M720" s="122"/>
      <c r="N720" s="122"/>
      <c r="O720" s="122"/>
      <c r="P720" s="122"/>
      <c r="Q720" s="122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2"/>
      <c r="M721" s="122"/>
      <c r="N721" s="122"/>
      <c r="O721" s="122"/>
      <c r="P721" s="122"/>
      <c r="Q721" s="122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2"/>
      <c r="M722" s="122"/>
      <c r="N722" s="122"/>
      <c r="O722" s="122"/>
      <c r="P722" s="122"/>
      <c r="Q722" s="122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2"/>
      <c r="M723" s="122"/>
      <c r="N723" s="122"/>
      <c r="O723" s="122"/>
      <c r="P723" s="122"/>
      <c r="Q723" s="122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2"/>
      <c r="M724" s="122"/>
      <c r="N724" s="122"/>
      <c r="O724" s="122"/>
      <c r="P724" s="122"/>
      <c r="Q724" s="122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2"/>
      <c r="M725" s="122"/>
      <c r="N725" s="122"/>
      <c r="O725" s="122"/>
      <c r="P725" s="122"/>
      <c r="Q725" s="122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2"/>
      <c r="M726" s="122"/>
      <c r="N726" s="122"/>
      <c r="O726" s="122"/>
      <c r="P726" s="122"/>
      <c r="Q726" s="122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2"/>
      <c r="M727" s="122"/>
      <c r="N727" s="122"/>
      <c r="O727" s="122"/>
      <c r="P727" s="122"/>
      <c r="Q727" s="122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2"/>
      <c r="M728" s="122"/>
      <c r="N728" s="122"/>
      <c r="O728" s="122"/>
      <c r="P728" s="122"/>
      <c r="Q728" s="122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2"/>
      <c r="M729" s="122"/>
      <c r="N729" s="122"/>
      <c r="O729" s="122"/>
      <c r="P729" s="122"/>
      <c r="Q729" s="122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2"/>
      <c r="M730" s="122"/>
      <c r="N730" s="122"/>
      <c r="O730" s="122"/>
      <c r="P730" s="122"/>
      <c r="Q730" s="122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2"/>
      <c r="M731" s="122"/>
      <c r="N731" s="122"/>
      <c r="O731" s="122"/>
      <c r="P731" s="122"/>
      <c r="Q731" s="122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2"/>
      <c r="M732" s="122"/>
      <c r="N732" s="122"/>
      <c r="O732" s="122"/>
      <c r="P732" s="122"/>
      <c r="Q732" s="122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2"/>
      <c r="M733" s="122"/>
      <c r="N733" s="122"/>
      <c r="O733" s="122"/>
      <c r="P733" s="122"/>
      <c r="Q733" s="122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2"/>
      <c r="M734" s="122"/>
      <c r="N734" s="122"/>
      <c r="O734" s="122"/>
      <c r="P734" s="122"/>
      <c r="Q734" s="122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2"/>
      <c r="M735" s="122"/>
      <c r="N735" s="122"/>
      <c r="O735" s="122"/>
      <c r="P735" s="122"/>
      <c r="Q735" s="122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2"/>
      <c r="M736" s="122"/>
      <c r="N736" s="122"/>
      <c r="O736" s="122"/>
      <c r="P736" s="122"/>
      <c r="Q736" s="122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2"/>
      <c r="M737" s="122"/>
      <c r="N737" s="122"/>
      <c r="O737" s="122"/>
      <c r="P737" s="122"/>
      <c r="Q737" s="122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2"/>
      <c r="M738" s="122"/>
      <c r="N738" s="122"/>
      <c r="O738" s="122"/>
      <c r="P738" s="122"/>
      <c r="Q738" s="122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2"/>
      <c r="M739" s="122"/>
      <c r="N739" s="122"/>
      <c r="O739" s="122"/>
      <c r="P739" s="122"/>
      <c r="Q739" s="122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2"/>
      <c r="M740" s="122"/>
      <c r="N740" s="122"/>
      <c r="O740" s="122"/>
      <c r="P740" s="122"/>
      <c r="Q740" s="122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2"/>
      <c r="M741" s="122"/>
      <c r="N741" s="122"/>
      <c r="O741" s="122"/>
      <c r="P741" s="122"/>
      <c r="Q741" s="122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2"/>
      <c r="M742" s="122"/>
      <c r="N742" s="122"/>
      <c r="O742" s="122"/>
      <c r="P742" s="122"/>
      <c r="Q742" s="122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2"/>
      <c r="M743" s="122"/>
      <c r="N743" s="122"/>
      <c r="O743" s="122"/>
      <c r="P743" s="122"/>
      <c r="Q743" s="122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2"/>
      <c r="M744" s="122"/>
      <c r="N744" s="122"/>
      <c r="O744" s="122"/>
      <c r="P744" s="122"/>
      <c r="Q744" s="122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2"/>
      <c r="M745" s="122"/>
      <c r="N745" s="122"/>
      <c r="O745" s="122"/>
      <c r="P745" s="122"/>
      <c r="Q745" s="122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2"/>
      <c r="M746" s="122"/>
      <c r="N746" s="122"/>
      <c r="O746" s="122"/>
      <c r="P746" s="122"/>
      <c r="Q746" s="122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2"/>
      <c r="M747" s="122"/>
      <c r="N747" s="122"/>
      <c r="O747" s="122"/>
      <c r="P747" s="122"/>
      <c r="Q747" s="122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2"/>
      <c r="M748" s="122"/>
      <c r="N748" s="122"/>
      <c r="O748" s="122"/>
      <c r="P748" s="122"/>
      <c r="Q748" s="122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2"/>
      <c r="M749" s="122"/>
      <c r="N749" s="122"/>
      <c r="O749" s="122"/>
      <c r="P749" s="122"/>
      <c r="Q749" s="122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2"/>
      <c r="M750" s="122"/>
      <c r="N750" s="122"/>
      <c r="O750" s="122"/>
      <c r="P750" s="122"/>
      <c r="Q750" s="122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2"/>
      <c r="M751" s="122"/>
      <c r="N751" s="122"/>
      <c r="O751" s="122"/>
      <c r="P751" s="122"/>
      <c r="Q751" s="122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2"/>
      <c r="M752" s="122"/>
      <c r="N752" s="122"/>
      <c r="O752" s="122"/>
      <c r="P752" s="122"/>
      <c r="Q752" s="122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2"/>
      <c r="M753" s="122"/>
      <c r="N753" s="122"/>
      <c r="O753" s="122"/>
      <c r="P753" s="122"/>
      <c r="Q753" s="122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2"/>
      <c r="M754" s="122"/>
      <c r="N754" s="122"/>
      <c r="O754" s="122"/>
      <c r="P754" s="122"/>
      <c r="Q754" s="122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2"/>
      <c r="M755" s="122"/>
      <c r="N755" s="122"/>
      <c r="O755" s="122"/>
      <c r="P755" s="122"/>
      <c r="Q755" s="122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2"/>
      <c r="M756" s="122"/>
      <c r="N756" s="122"/>
      <c r="O756" s="122"/>
      <c r="P756" s="122"/>
      <c r="Q756" s="122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2"/>
      <c r="M757" s="122"/>
      <c r="N757" s="122"/>
      <c r="O757" s="122"/>
      <c r="P757" s="122"/>
      <c r="Q757" s="122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2"/>
      <c r="M758" s="122"/>
      <c r="N758" s="122"/>
      <c r="O758" s="122"/>
      <c r="P758" s="122"/>
      <c r="Q758" s="122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2"/>
      <c r="M759" s="122"/>
      <c r="N759" s="122"/>
      <c r="O759" s="122"/>
      <c r="P759" s="122"/>
      <c r="Q759" s="122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2"/>
      <c r="M760" s="122"/>
      <c r="N760" s="122"/>
      <c r="O760" s="122"/>
      <c r="P760" s="122"/>
      <c r="Q760" s="122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2"/>
      <c r="M761" s="122"/>
      <c r="N761" s="122"/>
      <c r="O761" s="122"/>
      <c r="P761" s="122"/>
      <c r="Q761" s="122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2"/>
      <c r="M762" s="122"/>
      <c r="N762" s="122"/>
      <c r="O762" s="122"/>
      <c r="P762" s="122"/>
      <c r="Q762" s="122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2"/>
      <c r="M763" s="122"/>
      <c r="N763" s="122"/>
      <c r="O763" s="122"/>
      <c r="P763" s="122"/>
      <c r="Q763" s="122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2"/>
      <c r="M764" s="122"/>
      <c r="N764" s="122"/>
      <c r="O764" s="122"/>
      <c r="P764" s="122"/>
      <c r="Q764" s="122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2"/>
      <c r="M765" s="122"/>
      <c r="N765" s="122"/>
      <c r="O765" s="122"/>
      <c r="P765" s="122"/>
      <c r="Q765" s="122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2"/>
      <c r="M766" s="122"/>
      <c r="N766" s="122"/>
      <c r="O766" s="122"/>
      <c r="P766" s="122"/>
      <c r="Q766" s="122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2"/>
      <c r="M767" s="122"/>
      <c r="N767" s="122"/>
      <c r="O767" s="122"/>
      <c r="P767" s="122"/>
      <c r="Q767" s="122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2"/>
      <c r="M768" s="122"/>
      <c r="N768" s="122"/>
      <c r="O768" s="122"/>
      <c r="P768" s="122"/>
      <c r="Q768" s="122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2"/>
      <c r="M769" s="122"/>
      <c r="N769" s="122"/>
      <c r="O769" s="122"/>
      <c r="P769" s="122"/>
      <c r="Q769" s="122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2"/>
      <c r="M770" s="122"/>
      <c r="N770" s="122"/>
      <c r="O770" s="122"/>
      <c r="P770" s="122"/>
      <c r="Q770" s="122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2"/>
      <c r="M771" s="122"/>
      <c r="N771" s="122"/>
      <c r="O771" s="122"/>
      <c r="P771" s="122"/>
      <c r="Q771" s="122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2"/>
      <c r="M772" s="122"/>
      <c r="N772" s="122"/>
      <c r="O772" s="122"/>
      <c r="P772" s="122"/>
      <c r="Q772" s="122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2"/>
      <c r="M773" s="122"/>
      <c r="N773" s="122"/>
      <c r="O773" s="122"/>
      <c r="P773" s="122"/>
      <c r="Q773" s="122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2"/>
      <c r="M774" s="122"/>
      <c r="N774" s="122"/>
      <c r="O774" s="122"/>
      <c r="P774" s="122"/>
      <c r="Q774" s="122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2"/>
      <c r="M775" s="122"/>
      <c r="N775" s="122"/>
      <c r="O775" s="122"/>
      <c r="P775" s="122"/>
      <c r="Q775" s="122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2"/>
      <c r="M776" s="122"/>
      <c r="N776" s="122"/>
      <c r="O776" s="122"/>
      <c r="P776" s="122"/>
      <c r="Q776" s="122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2"/>
      <c r="M777" s="122"/>
      <c r="N777" s="122"/>
      <c r="O777" s="122"/>
      <c r="P777" s="122"/>
      <c r="Q777" s="122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2"/>
      <c r="M778" s="122"/>
      <c r="N778" s="122"/>
      <c r="O778" s="122"/>
      <c r="P778" s="122"/>
      <c r="Q778" s="122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2"/>
      <c r="M779" s="122"/>
      <c r="N779" s="122"/>
      <c r="O779" s="122"/>
      <c r="P779" s="122"/>
      <c r="Q779" s="122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2"/>
      <c r="M780" s="122"/>
      <c r="N780" s="122"/>
      <c r="O780" s="122"/>
      <c r="P780" s="122"/>
      <c r="Q780" s="122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2"/>
      <c r="M781" s="122"/>
      <c r="N781" s="122"/>
      <c r="O781" s="122"/>
      <c r="P781" s="122"/>
      <c r="Q781" s="122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2"/>
      <c r="M782" s="122"/>
      <c r="N782" s="122"/>
      <c r="O782" s="122"/>
      <c r="P782" s="122"/>
      <c r="Q782" s="122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2"/>
      <c r="M783" s="122"/>
      <c r="N783" s="122"/>
      <c r="O783" s="122"/>
      <c r="P783" s="122"/>
      <c r="Q783" s="122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2"/>
      <c r="M784" s="122"/>
      <c r="N784" s="122"/>
      <c r="O784" s="122"/>
      <c r="P784" s="122"/>
      <c r="Q784" s="122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2"/>
      <c r="M785" s="122"/>
      <c r="N785" s="122"/>
      <c r="O785" s="122"/>
      <c r="P785" s="122"/>
      <c r="Q785" s="122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2"/>
      <c r="M786" s="122"/>
      <c r="N786" s="122"/>
      <c r="O786" s="122"/>
      <c r="P786" s="122"/>
      <c r="Q786" s="122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2"/>
      <c r="M787" s="122"/>
      <c r="N787" s="122"/>
      <c r="O787" s="122"/>
      <c r="P787" s="122"/>
      <c r="Q787" s="122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2"/>
      <c r="M788" s="122"/>
      <c r="N788" s="122"/>
      <c r="O788" s="122"/>
      <c r="P788" s="122"/>
      <c r="Q788" s="122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2"/>
      <c r="M789" s="122"/>
      <c r="N789" s="122"/>
      <c r="O789" s="122"/>
      <c r="P789" s="122"/>
      <c r="Q789" s="122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2"/>
      <c r="M790" s="122"/>
      <c r="N790" s="122"/>
      <c r="O790" s="122"/>
      <c r="P790" s="122"/>
      <c r="Q790" s="122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2"/>
      <c r="M791" s="122"/>
      <c r="N791" s="122"/>
      <c r="O791" s="122"/>
      <c r="P791" s="122"/>
      <c r="Q791" s="122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2"/>
      <c r="M792" s="122"/>
      <c r="N792" s="122"/>
      <c r="O792" s="122"/>
      <c r="P792" s="122"/>
      <c r="Q792" s="122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2"/>
      <c r="M793" s="122"/>
      <c r="N793" s="122"/>
      <c r="O793" s="122"/>
      <c r="P793" s="122"/>
      <c r="Q793" s="122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2"/>
      <c r="M794" s="122"/>
      <c r="N794" s="122"/>
      <c r="O794" s="122"/>
      <c r="P794" s="122"/>
      <c r="Q794" s="122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2"/>
      <c r="M795" s="122"/>
      <c r="N795" s="122"/>
      <c r="O795" s="122"/>
      <c r="P795" s="122"/>
      <c r="Q795" s="122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2"/>
      <c r="M796" s="122"/>
      <c r="N796" s="122"/>
      <c r="O796" s="122"/>
      <c r="P796" s="122"/>
      <c r="Q796" s="122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2"/>
      <c r="M797" s="122"/>
      <c r="N797" s="122"/>
      <c r="O797" s="122"/>
      <c r="P797" s="122"/>
      <c r="Q797" s="122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2"/>
      <c r="M798" s="122"/>
      <c r="N798" s="122"/>
      <c r="O798" s="122"/>
      <c r="P798" s="122"/>
      <c r="Q798" s="122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2"/>
      <c r="M799" s="122"/>
      <c r="N799" s="122"/>
      <c r="O799" s="122"/>
      <c r="P799" s="122"/>
      <c r="Q799" s="122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2"/>
      <c r="M800" s="122"/>
      <c r="N800" s="122"/>
      <c r="O800" s="122"/>
      <c r="P800" s="122"/>
      <c r="Q800" s="122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2"/>
      <c r="M801" s="122"/>
      <c r="N801" s="122"/>
      <c r="O801" s="122"/>
      <c r="P801" s="122"/>
      <c r="Q801" s="122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2"/>
      <c r="M802" s="122"/>
      <c r="N802" s="122"/>
      <c r="O802" s="122"/>
      <c r="P802" s="122"/>
      <c r="Q802" s="122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2"/>
      <c r="M803" s="122"/>
      <c r="N803" s="122"/>
      <c r="O803" s="122"/>
      <c r="P803" s="122"/>
      <c r="Q803" s="122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2"/>
      <c r="M804" s="122"/>
      <c r="N804" s="122"/>
      <c r="O804" s="122"/>
      <c r="P804" s="122"/>
      <c r="Q804" s="122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2"/>
      <c r="M805" s="122"/>
      <c r="N805" s="122"/>
      <c r="O805" s="122"/>
      <c r="P805" s="122"/>
      <c r="Q805" s="122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2"/>
      <c r="M806" s="122"/>
      <c r="N806" s="122"/>
      <c r="O806" s="122"/>
      <c r="P806" s="122"/>
      <c r="Q806" s="122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2"/>
      <c r="M807" s="122"/>
      <c r="N807" s="122"/>
      <c r="O807" s="122"/>
      <c r="P807" s="122"/>
      <c r="Q807" s="122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2"/>
      <c r="M808" s="122"/>
      <c r="N808" s="122"/>
      <c r="O808" s="122"/>
      <c r="P808" s="122"/>
      <c r="Q808" s="122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2"/>
      <c r="M809" s="122"/>
      <c r="N809" s="122"/>
      <c r="O809" s="122"/>
      <c r="P809" s="122"/>
      <c r="Q809" s="122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2"/>
      <c r="M810" s="122"/>
      <c r="N810" s="122"/>
      <c r="O810" s="122"/>
      <c r="P810" s="122"/>
      <c r="Q810" s="122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2"/>
      <c r="M811" s="122"/>
      <c r="N811" s="122"/>
      <c r="O811" s="122"/>
      <c r="P811" s="122"/>
      <c r="Q811" s="122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2"/>
      <c r="M812" s="122"/>
      <c r="N812" s="122"/>
      <c r="O812" s="122"/>
      <c r="P812" s="122"/>
      <c r="Q812" s="122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2"/>
      <c r="M813" s="122"/>
      <c r="N813" s="122"/>
      <c r="O813" s="122"/>
      <c r="P813" s="122"/>
      <c r="Q813" s="122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2"/>
      <c r="M814" s="122"/>
      <c r="N814" s="122"/>
      <c r="O814" s="122"/>
      <c r="P814" s="122"/>
      <c r="Q814" s="122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2"/>
      <c r="M815" s="122"/>
      <c r="N815" s="122"/>
      <c r="O815" s="122"/>
      <c r="P815" s="122"/>
      <c r="Q815" s="122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2"/>
      <c r="M816" s="122"/>
      <c r="N816" s="122"/>
      <c r="O816" s="122"/>
      <c r="P816" s="122"/>
      <c r="Q816" s="122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2"/>
      <c r="M817" s="122"/>
      <c r="N817" s="122"/>
      <c r="O817" s="122"/>
      <c r="P817" s="122"/>
      <c r="Q817" s="122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2"/>
      <c r="M818" s="122"/>
      <c r="N818" s="122"/>
      <c r="O818" s="122"/>
      <c r="P818" s="122"/>
      <c r="Q818" s="122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2"/>
      <c r="M819" s="122"/>
      <c r="N819" s="122"/>
      <c r="O819" s="122"/>
      <c r="P819" s="122"/>
      <c r="Q819" s="122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2"/>
      <c r="M820" s="122"/>
      <c r="N820" s="122"/>
      <c r="O820" s="122"/>
      <c r="P820" s="122"/>
      <c r="Q820" s="122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2"/>
      <c r="M821" s="122"/>
      <c r="N821" s="122"/>
      <c r="O821" s="122"/>
      <c r="P821" s="122"/>
      <c r="Q821" s="122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2"/>
      <c r="M822" s="122"/>
      <c r="N822" s="122"/>
      <c r="O822" s="122"/>
      <c r="P822" s="122"/>
      <c r="Q822" s="122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2"/>
      <c r="M823" s="122"/>
      <c r="N823" s="122"/>
      <c r="O823" s="122"/>
      <c r="P823" s="122"/>
      <c r="Q823" s="122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2"/>
      <c r="M824" s="122"/>
      <c r="N824" s="122"/>
      <c r="O824" s="122"/>
      <c r="P824" s="122"/>
      <c r="Q824" s="122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2"/>
      <c r="M825" s="122"/>
      <c r="N825" s="122"/>
      <c r="O825" s="122"/>
      <c r="P825" s="122"/>
      <c r="Q825" s="122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2"/>
      <c r="M826" s="122"/>
      <c r="N826" s="122"/>
      <c r="O826" s="122"/>
      <c r="P826" s="122"/>
      <c r="Q826" s="122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2"/>
      <c r="M827" s="122"/>
      <c r="N827" s="122"/>
      <c r="O827" s="122"/>
      <c r="P827" s="122"/>
      <c r="Q827" s="122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2"/>
      <c r="M828" s="122"/>
      <c r="N828" s="122"/>
      <c r="O828" s="122"/>
      <c r="P828" s="122"/>
      <c r="Q828" s="122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2"/>
      <c r="M829" s="122"/>
      <c r="N829" s="122"/>
      <c r="O829" s="122"/>
      <c r="P829" s="122"/>
      <c r="Q829" s="122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2"/>
      <c r="M830" s="122"/>
      <c r="N830" s="122"/>
      <c r="O830" s="122"/>
      <c r="P830" s="122"/>
      <c r="Q830" s="122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2"/>
      <c r="M831" s="122"/>
      <c r="N831" s="122"/>
      <c r="O831" s="122"/>
      <c r="P831" s="122"/>
      <c r="Q831" s="122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2"/>
      <c r="M832" s="122"/>
      <c r="N832" s="122"/>
      <c r="O832" s="122"/>
      <c r="P832" s="122"/>
      <c r="Q832" s="122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2"/>
      <c r="M833" s="122"/>
      <c r="N833" s="122"/>
      <c r="O833" s="122"/>
      <c r="P833" s="122"/>
      <c r="Q833" s="122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2"/>
      <c r="M834" s="122"/>
      <c r="N834" s="122"/>
      <c r="O834" s="122"/>
      <c r="P834" s="122"/>
      <c r="Q834" s="122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2"/>
      <c r="M835" s="122"/>
      <c r="N835" s="122"/>
      <c r="O835" s="122"/>
      <c r="P835" s="122"/>
      <c r="Q835" s="122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2"/>
      <c r="M836" s="122"/>
      <c r="N836" s="122"/>
      <c r="O836" s="122"/>
      <c r="P836" s="122"/>
      <c r="Q836" s="122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2"/>
      <c r="M837" s="122"/>
      <c r="N837" s="122"/>
      <c r="O837" s="122"/>
      <c r="P837" s="122"/>
      <c r="Q837" s="122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2"/>
      <c r="M838" s="122"/>
      <c r="N838" s="122"/>
      <c r="O838" s="122"/>
      <c r="P838" s="122"/>
      <c r="Q838" s="122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2"/>
      <c r="M839" s="122"/>
      <c r="N839" s="122"/>
      <c r="O839" s="122"/>
      <c r="P839" s="122"/>
      <c r="Q839" s="122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2"/>
      <c r="M840" s="122"/>
      <c r="N840" s="122"/>
      <c r="O840" s="122"/>
      <c r="P840" s="122"/>
      <c r="Q840" s="122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2"/>
      <c r="M841" s="122"/>
      <c r="N841" s="122"/>
      <c r="O841" s="122"/>
      <c r="P841" s="122"/>
      <c r="Q841" s="122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2"/>
      <c r="M842" s="122"/>
      <c r="N842" s="122"/>
      <c r="O842" s="122"/>
      <c r="P842" s="122"/>
      <c r="Q842" s="122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2"/>
      <c r="M843" s="122"/>
      <c r="N843" s="122"/>
      <c r="O843" s="122"/>
      <c r="P843" s="122"/>
      <c r="Q843" s="122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2"/>
      <c r="M844" s="122"/>
      <c r="N844" s="122"/>
      <c r="O844" s="122"/>
      <c r="P844" s="122"/>
      <c r="Q844" s="122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2"/>
      <c r="M845" s="122"/>
      <c r="N845" s="122"/>
      <c r="O845" s="122"/>
      <c r="P845" s="122"/>
      <c r="Q845" s="122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2"/>
      <c r="M846" s="122"/>
      <c r="N846" s="122"/>
      <c r="O846" s="122"/>
      <c r="P846" s="122"/>
      <c r="Q846" s="122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2"/>
      <c r="M847" s="122"/>
      <c r="N847" s="122"/>
      <c r="O847" s="122"/>
      <c r="P847" s="122"/>
      <c r="Q847" s="122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2"/>
      <c r="M848" s="122"/>
      <c r="N848" s="122"/>
      <c r="O848" s="122"/>
      <c r="P848" s="122"/>
      <c r="Q848" s="122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2"/>
      <c r="M849" s="122"/>
      <c r="N849" s="122"/>
      <c r="O849" s="122"/>
      <c r="P849" s="122"/>
      <c r="Q849" s="122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2"/>
      <c r="M850" s="122"/>
      <c r="N850" s="122"/>
      <c r="O850" s="122"/>
      <c r="P850" s="122"/>
      <c r="Q850" s="122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2"/>
      <c r="M851" s="122"/>
      <c r="N851" s="122"/>
      <c r="O851" s="122"/>
      <c r="P851" s="122"/>
      <c r="Q851" s="122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2"/>
      <c r="M852" s="122"/>
      <c r="N852" s="122"/>
      <c r="O852" s="122"/>
      <c r="P852" s="122"/>
      <c r="Q852" s="122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2"/>
      <c r="M853" s="122"/>
      <c r="N853" s="122"/>
      <c r="O853" s="122"/>
      <c r="P853" s="122"/>
      <c r="Q853" s="122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2"/>
      <c r="M854" s="122"/>
      <c r="N854" s="122"/>
      <c r="O854" s="122"/>
      <c r="P854" s="122"/>
      <c r="Q854" s="122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2"/>
      <c r="M855" s="122"/>
      <c r="N855" s="122"/>
      <c r="O855" s="122"/>
      <c r="P855" s="122"/>
      <c r="Q855" s="122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2"/>
      <c r="M856" s="122"/>
      <c r="N856" s="122"/>
      <c r="O856" s="122"/>
      <c r="P856" s="122"/>
      <c r="Q856" s="122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2"/>
      <c r="M857" s="122"/>
      <c r="N857" s="122"/>
      <c r="O857" s="122"/>
      <c r="P857" s="122"/>
      <c r="Q857" s="122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2"/>
      <c r="M858" s="122"/>
      <c r="N858" s="122"/>
      <c r="O858" s="122"/>
      <c r="P858" s="122"/>
      <c r="Q858" s="122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2"/>
      <c r="M859" s="122"/>
      <c r="N859" s="122"/>
      <c r="O859" s="122"/>
      <c r="P859" s="122"/>
      <c r="Q859" s="122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2"/>
      <c r="M860" s="122"/>
      <c r="N860" s="122"/>
      <c r="O860" s="122"/>
      <c r="P860" s="122"/>
      <c r="Q860" s="122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2"/>
      <c r="M861" s="122"/>
      <c r="N861" s="122"/>
      <c r="O861" s="122"/>
      <c r="P861" s="122"/>
      <c r="Q861" s="122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2"/>
      <c r="M862" s="122"/>
      <c r="N862" s="122"/>
      <c r="O862" s="122"/>
      <c r="P862" s="122"/>
      <c r="Q862" s="122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2"/>
      <c r="M863" s="122"/>
      <c r="N863" s="122"/>
      <c r="O863" s="122"/>
      <c r="P863" s="122"/>
      <c r="Q863" s="122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2"/>
      <c r="M864" s="122"/>
      <c r="N864" s="122"/>
      <c r="O864" s="122"/>
      <c r="P864" s="122"/>
      <c r="Q864" s="122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2"/>
      <c r="M865" s="122"/>
      <c r="N865" s="122"/>
      <c r="O865" s="122"/>
      <c r="P865" s="122"/>
      <c r="Q865" s="122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2"/>
      <c r="M866" s="122"/>
      <c r="N866" s="122"/>
      <c r="O866" s="122"/>
      <c r="P866" s="122"/>
      <c r="Q866" s="122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2"/>
      <c r="M867" s="122"/>
      <c r="N867" s="122"/>
      <c r="O867" s="122"/>
      <c r="P867" s="122"/>
      <c r="Q867" s="122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2"/>
      <c r="M868" s="122"/>
      <c r="N868" s="122"/>
      <c r="O868" s="122"/>
      <c r="P868" s="122"/>
      <c r="Q868" s="122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2"/>
      <c r="M869" s="122"/>
      <c r="N869" s="122"/>
      <c r="O869" s="122"/>
      <c r="P869" s="122"/>
      <c r="Q869" s="122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2"/>
      <c r="M870" s="122"/>
      <c r="N870" s="122"/>
      <c r="O870" s="122"/>
      <c r="P870" s="122"/>
      <c r="Q870" s="122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2"/>
      <c r="M871" s="122"/>
      <c r="N871" s="122"/>
      <c r="O871" s="122"/>
      <c r="P871" s="122"/>
      <c r="Q871" s="122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2"/>
      <c r="M872" s="122"/>
      <c r="N872" s="122"/>
      <c r="O872" s="122"/>
      <c r="P872" s="122"/>
      <c r="Q872" s="122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2"/>
      <c r="M873" s="122"/>
      <c r="N873" s="122"/>
      <c r="O873" s="122"/>
      <c r="P873" s="122"/>
      <c r="Q873" s="122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2"/>
      <c r="M874" s="122"/>
      <c r="N874" s="122"/>
      <c r="O874" s="122"/>
      <c r="P874" s="122"/>
      <c r="Q874" s="122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2"/>
      <c r="M875" s="122"/>
      <c r="N875" s="122"/>
      <c r="O875" s="122"/>
      <c r="P875" s="122"/>
      <c r="Q875" s="122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2"/>
      <c r="M876" s="122"/>
      <c r="N876" s="122"/>
      <c r="O876" s="122"/>
      <c r="P876" s="122"/>
      <c r="Q876" s="122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2"/>
      <c r="M877" s="122"/>
      <c r="N877" s="122"/>
      <c r="O877" s="122"/>
      <c r="P877" s="122"/>
      <c r="Q877" s="122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2"/>
      <c r="M878" s="122"/>
      <c r="N878" s="122"/>
      <c r="O878" s="122"/>
      <c r="P878" s="122"/>
      <c r="Q878" s="122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2"/>
      <c r="M879" s="122"/>
      <c r="N879" s="122"/>
      <c r="O879" s="122"/>
      <c r="P879" s="122"/>
      <c r="Q879" s="122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2"/>
      <c r="M880" s="122"/>
      <c r="N880" s="122"/>
      <c r="O880" s="122"/>
      <c r="P880" s="122"/>
      <c r="Q880" s="122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2"/>
      <c r="M881" s="122"/>
      <c r="N881" s="122"/>
      <c r="O881" s="122"/>
      <c r="P881" s="122"/>
      <c r="Q881" s="122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2"/>
      <c r="M882" s="122"/>
      <c r="N882" s="122"/>
      <c r="O882" s="122"/>
      <c r="P882" s="122"/>
      <c r="Q882" s="122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2"/>
      <c r="M883" s="122"/>
      <c r="N883" s="122"/>
      <c r="O883" s="122"/>
      <c r="P883" s="122"/>
      <c r="Q883" s="122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2"/>
      <c r="M884" s="122"/>
      <c r="N884" s="122"/>
      <c r="O884" s="122"/>
      <c r="P884" s="122"/>
      <c r="Q884" s="122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2"/>
      <c r="M885" s="122"/>
      <c r="N885" s="122"/>
      <c r="O885" s="122"/>
      <c r="P885" s="122"/>
      <c r="Q885" s="122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2"/>
      <c r="M886" s="122"/>
      <c r="N886" s="122"/>
      <c r="O886" s="122"/>
      <c r="P886" s="122"/>
      <c r="Q886" s="122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2"/>
      <c r="M887" s="122"/>
      <c r="N887" s="122"/>
      <c r="O887" s="122"/>
      <c r="P887" s="122"/>
      <c r="Q887" s="122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2"/>
      <c r="M888" s="122"/>
      <c r="N888" s="122"/>
      <c r="O888" s="122"/>
      <c r="P888" s="122"/>
      <c r="Q888" s="122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2"/>
      <c r="M889" s="122"/>
      <c r="N889" s="122"/>
      <c r="O889" s="122"/>
      <c r="P889" s="122"/>
      <c r="Q889" s="122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2"/>
      <c r="M890" s="122"/>
      <c r="N890" s="122"/>
      <c r="O890" s="122"/>
      <c r="P890" s="122"/>
      <c r="Q890" s="122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2"/>
      <c r="M891" s="122"/>
      <c r="N891" s="122"/>
      <c r="O891" s="122"/>
      <c r="P891" s="122"/>
      <c r="Q891" s="122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2"/>
      <c r="M892" s="122"/>
      <c r="N892" s="122"/>
      <c r="O892" s="122"/>
      <c r="P892" s="122"/>
      <c r="Q892" s="122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2"/>
      <c r="M893" s="122"/>
      <c r="N893" s="122"/>
      <c r="O893" s="122"/>
      <c r="P893" s="122"/>
      <c r="Q893" s="122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2"/>
      <c r="M894" s="122"/>
      <c r="N894" s="122"/>
      <c r="O894" s="122"/>
      <c r="P894" s="122"/>
      <c r="Q894" s="122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2"/>
      <c r="M895" s="122"/>
      <c r="N895" s="122"/>
      <c r="O895" s="122"/>
      <c r="P895" s="122"/>
      <c r="Q895" s="122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2"/>
      <c r="M896" s="122"/>
      <c r="N896" s="122"/>
      <c r="O896" s="122"/>
      <c r="P896" s="122"/>
      <c r="Q896" s="122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2"/>
      <c r="M897" s="122"/>
      <c r="N897" s="122"/>
      <c r="O897" s="122"/>
      <c r="P897" s="122"/>
      <c r="Q897" s="122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2"/>
      <c r="M898" s="122"/>
      <c r="N898" s="122"/>
      <c r="O898" s="122"/>
      <c r="P898" s="122"/>
      <c r="Q898" s="122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2"/>
      <c r="M899" s="122"/>
      <c r="N899" s="122"/>
      <c r="O899" s="122"/>
      <c r="P899" s="122"/>
      <c r="Q899" s="122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2"/>
      <c r="M900" s="122"/>
      <c r="N900" s="122"/>
      <c r="O900" s="122"/>
      <c r="P900" s="122"/>
      <c r="Q900" s="122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2"/>
      <c r="M901" s="122"/>
      <c r="N901" s="122"/>
      <c r="O901" s="122"/>
      <c r="P901" s="122"/>
      <c r="Q901" s="122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2"/>
      <c r="M902" s="122"/>
      <c r="N902" s="122"/>
      <c r="O902" s="122"/>
      <c r="P902" s="122"/>
      <c r="Q902" s="122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2"/>
      <c r="M903" s="122"/>
      <c r="N903" s="122"/>
      <c r="O903" s="122"/>
      <c r="P903" s="122"/>
      <c r="Q903" s="122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2"/>
      <c r="M904" s="122"/>
      <c r="N904" s="122"/>
      <c r="O904" s="122"/>
      <c r="P904" s="122"/>
      <c r="Q904" s="122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2"/>
      <c r="M905" s="122"/>
      <c r="N905" s="122"/>
      <c r="O905" s="122"/>
      <c r="P905" s="122"/>
      <c r="Q905" s="122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2"/>
      <c r="M906" s="122"/>
      <c r="N906" s="122"/>
      <c r="O906" s="122"/>
      <c r="P906" s="122"/>
      <c r="Q906" s="122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2"/>
      <c r="M907" s="122"/>
      <c r="N907" s="122"/>
      <c r="O907" s="122"/>
      <c r="P907" s="122"/>
      <c r="Q907" s="122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2"/>
      <c r="M908" s="122"/>
      <c r="N908" s="122"/>
      <c r="O908" s="122"/>
      <c r="P908" s="122"/>
      <c r="Q908" s="122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2"/>
      <c r="M909" s="122"/>
      <c r="N909" s="122"/>
      <c r="O909" s="122"/>
      <c r="P909" s="122"/>
      <c r="Q909" s="122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2"/>
      <c r="M910" s="122"/>
      <c r="N910" s="122"/>
      <c r="O910" s="122"/>
      <c r="P910" s="122"/>
      <c r="Q910" s="122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2"/>
      <c r="M911" s="122"/>
      <c r="N911" s="122"/>
      <c r="O911" s="122"/>
      <c r="P911" s="122"/>
      <c r="Q911" s="122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2"/>
      <c r="M912" s="122"/>
      <c r="N912" s="122"/>
      <c r="O912" s="122"/>
      <c r="P912" s="122"/>
      <c r="Q912" s="122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2"/>
      <c r="M913" s="122"/>
      <c r="N913" s="122"/>
      <c r="O913" s="122"/>
      <c r="P913" s="122"/>
      <c r="Q913" s="122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2"/>
      <c r="M914" s="122"/>
      <c r="N914" s="122"/>
      <c r="O914" s="122"/>
      <c r="P914" s="122"/>
      <c r="Q914" s="122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2"/>
      <c r="M915" s="122"/>
      <c r="N915" s="122"/>
      <c r="O915" s="122"/>
      <c r="P915" s="122"/>
      <c r="Q915" s="122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2"/>
      <c r="M916" s="122"/>
      <c r="N916" s="122"/>
      <c r="O916" s="122"/>
      <c r="P916" s="122"/>
      <c r="Q916" s="122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2"/>
      <c r="M917" s="122"/>
      <c r="N917" s="122"/>
      <c r="O917" s="122"/>
      <c r="P917" s="122"/>
      <c r="Q917" s="122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2"/>
      <c r="M918" s="122"/>
      <c r="N918" s="122"/>
      <c r="O918" s="122"/>
      <c r="P918" s="122"/>
      <c r="Q918" s="122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2"/>
      <c r="M919" s="122"/>
      <c r="N919" s="122"/>
      <c r="O919" s="122"/>
      <c r="P919" s="122"/>
      <c r="Q919" s="122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2"/>
      <c r="M920" s="122"/>
      <c r="N920" s="122"/>
      <c r="O920" s="122"/>
      <c r="P920" s="122"/>
      <c r="Q920" s="122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2"/>
      <c r="M921" s="122"/>
      <c r="N921" s="122"/>
      <c r="O921" s="122"/>
      <c r="P921" s="122"/>
      <c r="Q921" s="122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2"/>
      <c r="M922" s="122"/>
      <c r="N922" s="122"/>
      <c r="O922" s="122"/>
      <c r="P922" s="122"/>
      <c r="Q922" s="122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2"/>
      <c r="M923" s="122"/>
      <c r="N923" s="122"/>
      <c r="O923" s="122"/>
      <c r="P923" s="122"/>
      <c r="Q923" s="122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2"/>
      <c r="M924" s="122"/>
      <c r="N924" s="122"/>
      <c r="O924" s="122"/>
      <c r="P924" s="122"/>
      <c r="Q924" s="122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2"/>
      <c r="M925" s="122"/>
      <c r="N925" s="122"/>
      <c r="O925" s="122"/>
      <c r="P925" s="122"/>
      <c r="Q925" s="122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2"/>
      <c r="M926" s="122"/>
      <c r="N926" s="122"/>
      <c r="O926" s="122"/>
      <c r="P926" s="122"/>
      <c r="Q926" s="122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2"/>
      <c r="M927" s="122"/>
      <c r="N927" s="122"/>
      <c r="O927" s="122"/>
      <c r="P927" s="122"/>
      <c r="Q927" s="122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2"/>
      <c r="M928" s="122"/>
      <c r="N928" s="122"/>
      <c r="O928" s="122"/>
      <c r="P928" s="122"/>
      <c r="Q928" s="122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2"/>
      <c r="M929" s="122"/>
      <c r="N929" s="122"/>
      <c r="O929" s="122"/>
      <c r="P929" s="122"/>
      <c r="Q929" s="122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2"/>
      <c r="M930" s="122"/>
      <c r="N930" s="122"/>
      <c r="O930" s="122"/>
      <c r="P930" s="122"/>
      <c r="Q930" s="122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2"/>
      <c r="M931" s="122"/>
      <c r="N931" s="122"/>
      <c r="O931" s="122"/>
      <c r="P931" s="122"/>
      <c r="Q931" s="122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2"/>
      <c r="M932" s="122"/>
      <c r="N932" s="122"/>
      <c r="O932" s="122"/>
      <c r="P932" s="122"/>
      <c r="Q932" s="122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2"/>
      <c r="M933" s="122"/>
      <c r="N933" s="122"/>
      <c r="O933" s="122"/>
      <c r="P933" s="122"/>
      <c r="Q933" s="122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2"/>
      <c r="M934" s="122"/>
      <c r="N934" s="122"/>
      <c r="O934" s="122"/>
      <c r="P934" s="122"/>
      <c r="Q934" s="122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2"/>
      <c r="M935" s="122"/>
      <c r="N935" s="122"/>
      <c r="O935" s="122"/>
      <c r="P935" s="122"/>
      <c r="Q935" s="122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2"/>
      <c r="M936" s="122"/>
      <c r="N936" s="122"/>
      <c r="O936" s="122"/>
      <c r="P936" s="122"/>
      <c r="Q936" s="122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2"/>
      <c r="M937" s="122"/>
      <c r="N937" s="122"/>
      <c r="O937" s="122"/>
      <c r="P937" s="122"/>
      <c r="Q937" s="122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2"/>
      <c r="M938" s="122"/>
      <c r="N938" s="122"/>
      <c r="O938" s="122"/>
      <c r="P938" s="122"/>
      <c r="Q938" s="122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2"/>
      <c r="M939" s="122"/>
      <c r="N939" s="122"/>
      <c r="O939" s="122"/>
      <c r="P939" s="122"/>
      <c r="Q939" s="122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2"/>
      <c r="M940" s="122"/>
      <c r="N940" s="122"/>
      <c r="O940" s="122"/>
      <c r="P940" s="122"/>
      <c r="Q940" s="122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2"/>
      <c r="M941" s="122"/>
      <c r="N941" s="122"/>
      <c r="O941" s="122"/>
      <c r="P941" s="122"/>
      <c r="Q941" s="122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2"/>
      <c r="M942" s="122"/>
      <c r="N942" s="122"/>
      <c r="O942" s="122"/>
      <c r="P942" s="122"/>
      <c r="Q942" s="122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2"/>
      <c r="M943" s="122"/>
      <c r="N943" s="122"/>
      <c r="O943" s="122"/>
      <c r="P943" s="122"/>
      <c r="Q943" s="122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2"/>
      <c r="M944" s="122"/>
      <c r="N944" s="122"/>
      <c r="O944" s="122"/>
      <c r="P944" s="122"/>
      <c r="Q944" s="122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2"/>
      <c r="M945" s="122"/>
      <c r="N945" s="122"/>
      <c r="O945" s="122"/>
      <c r="P945" s="122"/>
      <c r="Q945" s="122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2"/>
      <c r="M946" s="122"/>
      <c r="N946" s="122"/>
      <c r="O946" s="122"/>
      <c r="P946" s="122"/>
      <c r="Q946" s="122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2"/>
      <c r="M947" s="122"/>
      <c r="N947" s="122"/>
      <c r="O947" s="122"/>
      <c r="P947" s="122"/>
      <c r="Q947" s="122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2"/>
      <c r="M948" s="122"/>
      <c r="N948" s="122"/>
      <c r="O948" s="122"/>
      <c r="P948" s="122"/>
      <c r="Q948" s="122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2"/>
      <c r="M949" s="122"/>
      <c r="N949" s="122"/>
      <c r="O949" s="122"/>
      <c r="P949" s="122"/>
      <c r="Q949" s="122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2"/>
      <c r="M950" s="122"/>
      <c r="N950" s="122"/>
      <c r="O950" s="122"/>
      <c r="P950" s="122"/>
      <c r="Q950" s="122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2"/>
      <c r="M951" s="122"/>
      <c r="N951" s="122"/>
      <c r="O951" s="122"/>
      <c r="P951" s="122"/>
      <c r="Q951" s="122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2"/>
      <c r="M952" s="122"/>
      <c r="N952" s="122"/>
      <c r="O952" s="122"/>
      <c r="P952" s="122"/>
      <c r="Q952" s="122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2"/>
      <c r="M953" s="122"/>
      <c r="N953" s="122"/>
      <c r="O953" s="122"/>
      <c r="P953" s="122"/>
      <c r="Q953" s="122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2"/>
      <c r="M954" s="122"/>
      <c r="N954" s="122"/>
      <c r="O954" s="122"/>
      <c r="P954" s="122"/>
      <c r="Q954" s="122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2"/>
      <c r="M955" s="122"/>
      <c r="N955" s="122"/>
      <c r="O955" s="122"/>
      <c r="P955" s="122"/>
      <c r="Q955" s="122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2"/>
      <c r="M956" s="122"/>
      <c r="N956" s="122"/>
      <c r="O956" s="122"/>
      <c r="P956" s="122"/>
      <c r="Q956" s="122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2"/>
      <c r="M957" s="122"/>
      <c r="N957" s="122"/>
      <c r="O957" s="122"/>
      <c r="P957" s="122"/>
      <c r="Q957" s="122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2"/>
      <c r="M958" s="122"/>
      <c r="N958" s="122"/>
      <c r="O958" s="122"/>
      <c r="P958" s="122"/>
      <c r="Q958" s="122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2"/>
      <c r="M959" s="122"/>
      <c r="N959" s="122"/>
      <c r="O959" s="122"/>
      <c r="P959" s="122"/>
      <c r="Q959" s="122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2"/>
      <c r="M960" s="122"/>
      <c r="N960" s="122"/>
      <c r="O960" s="122"/>
      <c r="P960" s="122"/>
      <c r="Q960" s="122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2"/>
      <c r="M961" s="122"/>
      <c r="N961" s="122"/>
      <c r="O961" s="122"/>
      <c r="P961" s="122"/>
      <c r="Q961" s="122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2"/>
      <c r="M962" s="122"/>
      <c r="N962" s="122"/>
      <c r="O962" s="122"/>
      <c r="P962" s="122"/>
      <c r="Q962" s="122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2"/>
      <c r="M963" s="122"/>
      <c r="N963" s="122"/>
      <c r="O963" s="122"/>
      <c r="P963" s="122"/>
      <c r="Q963" s="122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2"/>
      <c r="M964" s="122"/>
      <c r="N964" s="122"/>
      <c r="O964" s="122"/>
      <c r="P964" s="122"/>
      <c r="Q964" s="122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2"/>
      <c r="M965" s="122"/>
      <c r="N965" s="122"/>
      <c r="O965" s="122"/>
      <c r="P965" s="122"/>
      <c r="Q965" s="122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2"/>
      <c r="M966" s="122"/>
      <c r="N966" s="122"/>
      <c r="O966" s="122"/>
      <c r="P966" s="122"/>
      <c r="Q966" s="122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2"/>
      <c r="M967" s="122"/>
      <c r="N967" s="122"/>
      <c r="O967" s="122"/>
      <c r="P967" s="122"/>
      <c r="Q967" s="122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2"/>
      <c r="M968" s="122"/>
      <c r="N968" s="122"/>
      <c r="O968" s="122"/>
      <c r="P968" s="122"/>
      <c r="Q968" s="122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2"/>
      <c r="M969" s="122"/>
      <c r="N969" s="122"/>
      <c r="O969" s="122"/>
      <c r="P969" s="122"/>
      <c r="Q969" s="122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2"/>
      <c r="M970" s="122"/>
      <c r="N970" s="122"/>
      <c r="O970" s="122"/>
      <c r="P970" s="122"/>
      <c r="Q970" s="122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2"/>
      <c r="M971" s="122"/>
      <c r="N971" s="122"/>
      <c r="O971" s="122"/>
      <c r="P971" s="122"/>
      <c r="Q971" s="122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2"/>
      <c r="M972" s="122"/>
      <c r="N972" s="122"/>
      <c r="O972" s="122"/>
      <c r="P972" s="122"/>
      <c r="Q972" s="122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2"/>
      <c r="M973" s="122"/>
      <c r="N973" s="122"/>
      <c r="O973" s="122"/>
      <c r="P973" s="122"/>
      <c r="Q973" s="122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2"/>
      <c r="M974" s="122"/>
      <c r="N974" s="122"/>
      <c r="O974" s="122"/>
      <c r="P974" s="122"/>
      <c r="Q974" s="122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2"/>
      <c r="M975" s="122"/>
      <c r="N975" s="122"/>
      <c r="O975" s="122"/>
      <c r="P975" s="122"/>
      <c r="Q975" s="122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2"/>
      <c r="M976" s="122"/>
      <c r="N976" s="122"/>
      <c r="O976" s="122"/>
      <c r="P976" s="122"/>
      <c r="Q976" s="122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2"/>
      <c r="M977" s="122"/>
      <c r="N977" s="122"/>
      <c r="O977" s="122"/>
      <c r="P977" s="122"/>
      <c r="Q977" s="122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2"/>
      <c r="M978" s="122"/>
      <c r="N978" s="122"/>
      <c r="O978" s="122"/>
      <c r="P978" s="122"/>
      <c r="Q978" s="122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2"/>
      <c r="M979" s="122"/>
      <c r="N979" s="122"/>
      <c r="O979" s="122"/>
      <c r="P979" s="122"/>
      <c r="Q979" s="122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2"/>
      <c r="M980" s="122"/>
      <c r="N980" s="122"/>
      <c r="O980" s="122"/>
      <c r="P980" s="122"/>
      <c r="Q980" s="122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2"/>
      <c r="M981" s="122"/>
      <c r="N981" s="122"/>
      <c r="O981" s="122"/>
      <c r="P981" s="122"/>
      <c r="Q981" s="122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2"/>
      <c r="M982" s="122"/>
      <c r="N982" s="122"/>
      <c r="O982" s="122"/>
      <c r="P982" s="122"/>
      <c r="Q982" s="122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2"/>
      <c r="M983" s="122"/>
      <c r="N983" s="122"/>
      <c r="O983" s="122"/>
      <c r="P983" s="122"/>
      <c r="Q983" s="122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2"/>
      <c r="M984" s="122"/>
      <c r="N984" s="122"/>
      <c r="O984" s="122"/>
      <c r="P984" s="122"/>
      <c r="Q984" s="122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2"/>
      <c r="M985" s="122"/>
      <c r="N985" s="122"/>
      <c r="O985" s="122"/>
      <c r="P985" s="122"/>
      <c r="Q985" s="122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2"/>
      <c r="M986" s="122"/>
      <c r="N986" s="122"/>
      <c r="O986" s="122"/>
      <c r="P986" s="122"/>
      <c r="Q986" s="122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2"/>
      <c r="M987" s="122"/>
      <c r="N987" s="122"/>
      <c r="O987" s="122"/>
      <c r="P987" s="122"/>
      <c r="Q987" s="122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2"/>
      <c r="M988" s="122"/>
      <c r="N988" s="122"/>
      <c r="O988" s="122"/>
      <c r="P988" s="122"/>
      <c r="Q988" s="122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2"/>
      <c r="M989" s="122"/>
      <c r="N989" s="122"/>
      <c r="O989" s="122"/>
      <c r="P989" s="122"/>
      <c r="Q989" s="122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2"/>
      <c r="M990" s="122"/>
      <c r="N990" s="122"/>
      <c r="O990" s="122"/>
      <c r="P990" s="122"/>
      <c r="Q990" s="122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2"/>
      <c r="M991" s="122"/>
      <c r="N991" s="122"/>
      <c r="O991" s="122"/>
      <c r="P991" s="122"/>
      <c r="Q991" s="122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2"/>
      <c r="M992" s="122"/>
      <c r="N992" s="122"/>
      <c r="O992" s="122"/>
      <c r="P992" s="122"/>
      <c r="Q992" s="122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2"/>
      <c r="M993" s="122"/>
      <c r="N993" s="122"/>
      <c r="O993" s="122"/>
      <c r="P993" s="122"/>
      <c r="Q993" s="122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2"/>
      <c r="M994" s="122"/>
      <c r="N994" s="122"/>
      <c r="O994" s="122"/>
      <c r="P994" s="122"/>
      <c r="Q994" s="122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2"/>
      <c r="M995" s="122"/>
      <c r="N995" s="122"/>
      <c r="O995" s="122"/>
      <c r="P995" s="122"/>
      <c r="Q995" s="122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2"/>
      <c r="M996" s="122"/>
      <c r="N996" s="122"/>
      <c r="O996" s="122"/>
      <c r="P996" s="122"/>
      <c r="Q996" s="122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2"/>
      <c r="M997" s="122"/>
      <c r="N997" s="122"/>
      <c r="O997" s="122"/>
      <c r="P997" s="122"/>
      <c r="Q997" s="122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2"/>
      <c r="M998" s="122"/>
      <c r="N998" s="122"/>
      <c r="O998" s="122"/>
      <c r="P998" s="122"/>
      <c r="Q998" s="122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2"/>
      <c r="M999" s="122"/>
      <c r="N999" s="122"/>
      <c r="O999" s="122"/>
      <c r="P999" s="122"/>
      <c r="Q999" s="122"/>
    </row>
  </sheetData>
  <drawing r:id="rId1"/>
</worksheet>
</file>