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litulokset" sheetId="1" r:id="rId4"/>
    <sheet state="visible" name="Osallistujat ja seuranta" sheetId="2" r:id="rId5"/>
    <sheet state="visible" name="Säännöt ja ohjeet" sheetId="3" r:id="rId6"/>
    <sheet state="visible" name="Hall of heroes" sheetId="4" r:id="rId7"/>
  </sheets>
  <definedNames>
    <definedName hidden="1" localSheetId="1" name="_xlnm._FilterDatabase">'Osallistujat ja seuranta'!$B$4:$Q$37</definedName>
  </definedNames>
  <calcPr/>
</workbook>
</file>

<file path=xl/sharedStrings.xml><?xml version="1.0" encoding="utf-8"?>
<sst xmlns="http://schemas.openxmlformats.org/spreadsheetml/2006/main" count="407" uniqueCount="170">
  <si>
    <t>Pelaaja nro. --&gt;</t>
  </si>
  <si>
    <t>Koko kerho ka.</t>
  </si>
  <si>
    <t>Pelitulosten kirjaukset</t>
  </si>
  <si>
    <t>Apulaskenta</t>
  </si>
  <si>
    <t>Laskenta</t>
  </si>
  <si>
    <t>Pelaajien juokseva rating</t>
  </si>
  <si>
    <t>Pelaaja 1</t>
  </si>
  <si>
    <t>Pelaaja 2 (heikompi)</t>
  </si>
  <si>
    <t>Tasoituskivet (heikommalle)</t>
  </si>
  <si>
    <t>Voittaja (nimi)</t>
  </si>
  <si>
    <t>päivämäärä</t>
  </si>
  <si>
    <t>Täyttäminen aloitettu?</t>
  </si>
  <si>
    <t>Pelaaja 1 olemassa?</t>
  </si>
  <si>
    <t>Pelaaja 2 olemassa?</t>
  </si>
  <si>
    <t>Pelaajat eri pelaajia?</t>
  </si>
  <si>
    <t>Voittaja ilmoitettu oikein?</t>
  </si>
  <si>
    <t>Kaikki täytetty?</t>
  </si>
  <si>
    <t>Tiedot syötetty oikein?</t>
  </si>
  <si>
    <t>Pelaaja 1 rating</t>
  </si>
  <si>
    <t>Pelaaja 2 rating</t>
  </si>
  <si>
    <t>Rating ero (tasoitus huomioiden)</t>
  </si>
  <si>
    <t>Pelaaja 2 tasoitettu rating</t>
  </si>
  <si>
    <t>Pelaaja 1 Sa (Tulos)</t>
  </si>
  <si>
    <t>Pelaaja 1 Beta</t>
  </si>
  <si>
    <t>Pelaaja 2 Beta</t>
  </si>
  <si>
    <t>Pelaaja 1 Se 
(voittotodennäköisyys)</t>
  </si>
  <si>
    <t>Pelaaja 1 con</t>
  </si>
  <si>
    <t>Pelaaja 1 bonus</t>
  </si>
  <si>
    <t>Pelaaja 1 rating muutos</t>
  </si>
  <si>
    <t>Pelaaja 2 Sa (Tulos)</t>
  </si>
  <si>
    <t>Pelaaja 2 Se 
(voittotodennäköisyys)</t>
  </si>
  <si>
    <t>Pelaaja 2 con</t>
  </si>
  <si>
    <t>Pelaaja 2 bonus</t>
  </si>
  <si>
    <t>Pelaaja 2 rating muutos</t>
  </si>
  <si>
    <t>Pelaaja 1 pistemuutos (vanha, yksinkertainen)</t>
  </si>
  <si>
    <t>Pelaaja 2 pistemuutos (vanha, yksinkertainen)</t>
  </si>
  <si>
    <t>Aloitus!</t>
  </si>
  <si>
    <t>Lauri</t>
  </si>
  <si>
    <t>Jussa</t>
  </si>
  <si>
    <t>Tomi</t>
  </si>
  <si>
    <t>Jani</t>
  </si>
  <si>
    <t>Timo</t>
  </si>
  <si>
    <t>Aleksi</t>
  </si>
  <si>
    <t>Ilia</t>
  </si>
  <si>
    <t>Olli</t>
  </si>
  <si>
    <t>Peitsa</t>
  </si>
  <si>
    <t>Miika</t>
  </si>
  <si>
    <t>Jemina</t>
  </si>
  <si>
    <t>Vincent</t>
  </si>
  <si>
    <t>Riikka</t>
  </si>
  <si>
    <t>Tim</t>
  </si>
  <si>
    <t>Hleb</t>
  </si>
  <si>
    <t>Kulkija</t>
  </si>
  <si>
    <t>Ville T</t>
  </si>
  <si>
    <t>Teemu</t>
  </si>
  <si>
    <t>Eveliina</t>
  </si>
  <si>
    <t>Dani</t>
  </si>
  <si>
    <t>Jos pelejä tulee enemmän kuin tämän rivin yläpuolelle mahtuu, luo tämän rivin yläpuolelle lisää rivejä ja kopioi niihin tarvittavat kaavat "kopioraahaamalla" ne viereisestä rivistä (kaavoja pitkälle vasempaan tällä välilehdellä)</t>
  </si>
  <si>
    <t>Nykyinen rating</t>
  </si>
  <si>
    <t>Vielä varmempi jos luot uusia rivejä ennen viimeistä kirjausriviä, jolloin viittaukset kirjaukssiin säilyvät oikeina.</t>
  </si>
  <si>
    <t>Huippu rating</t>
  </si>
  <si>
    <t>Osallistujat</t>
  </si>
  <si>
    <t>Tulokset</t>
  </si>
  <si>
    <t>Pelaaja nro</t>
  </si>
  <si>
    <t>Nimi</t>
  </si>
  <si>
    <t>Virallinen aloitustaso</t>
  </si>
  <si>
    <t>aloitus GoR</t>
  </si>
  <si>
    <t>Voitot</t>
  </si>
  <si>
    <t>Pelit</t>
  </si>
  <si>
    <t>Kerhotaso</t>
  </si>
  <si>
    <t>Huippu kerhotaso</t>
  </si>
  <si>
    <t>Huipun rating nousu</t>
  </si>
  <si>
    <t>Uniikit pelipäivät</t>
  </si>
  <si>
    <t>Tason nousu ranking</t>
  </si>
  <si>
    <t>Eniten voittoja ranking</t>
  </si>
  <si>
    <t>Kerho ranking</t>
  </si>
  <si>
    <t>Joni</t>
  </si>
  <si>
    <t>9 kyu</t>
  </si>
  <si>
    <t>2 kyu</t>
  </si>
  <si>
    <t>4 dan</t>
  </si>
  <si>
    <t>6 kyu</t>
  </si>
  <si>
    <t>8 kyu</t>
  </si>
  <si>
    <t>Markku</t>
  </si>
  <si>
    <t>2 dan</t>
  </si>
  <si>
    <t>Mikko</t>
  </si>
  <si>
    <t>Heikki</t>
  </si>
  <si>
    <t>1 kyu</t>
  </si>
  <si>
    <t>Mikko S.</t>
  </si>
  <si>
    <t>11 kyu</t>
  </si>
  <si>
    <t>Juuso</t>
  </si>
  <si>
    <t xml:space="preserve">Aura </t>
  </si>
  <si>
    <t>Oiva</t>
  </si>
  <si>
    <t>3 dan</t>
  </si>
  <si>
    <t>1 dan</t>
  </si>
  <si>
    <t>15 kyu</t>
  </si>
  <si>
    <t>13 kyu</t>
  </si>
  <si>
    <t>Ville</t>
  </si>
  <si>
    <t>4 kyu</t>
  </si>
  <si>
    <t>19 kyu</t>
  </si>
  <si>
    <t>20 kyu</t>
  </si>
  <si>
    <t>17 kyu</t>
  </si>
  <si>
    <t>3 kyu</t>
  </si>
  <si>
    <t>Kerhon keskimääräinen aloitustaso</t>
  </si>
  <si>
    <t>Kerhon nykyinen keskitaso</t>
  </si>
  <si>
    <t>Kerhopelien säännöt ja ohjeet</t>
  </si>
  <si>
    <t>Tähän kerhopelien seurantataulukoon on tarkoitus kerätä kerhon jäsenten välisien pelien tuloksia.</t>
  </si>
  <si>
    <t>Pelien kirjaaminen taulukkoon on täysin vapaaehtoista, mutta oletusarvoista. Jos jompi kumpi kerhopelaajista ei halua että peli kirjataan, se ilmoitetaan ennen peliä.</t>
  </si>
  <si>
    <t>Pelien tulokset kirjataan "Pelitulokset"-välilehdelle. Pakollisia kirjattavia tietoja ovat pelaajien nimet, voittaja ja pelissä käytetty tasoitus.</t>
  </si>
  <si>
    <t>Peleistä saa pistetä EGF:n virallisen pisteytysjärjestelmän mukaisesti, mutta jännitystä lisäämään on otettu pistemuutoksiin lisäkerroin (x2)! Tasoituspelit ovat sallittuja ja tasoituskivien määrän voi valita vapaasti.</t>
  </si>
  <si>
    <t>Myös jäsenmaksun maksamattomat pelaajat saavat osallistua kerhopeleihin, mutta jäsenmaksun maksaminen olisi erittäin toivottua! Jäsenmaksun voi maksaa Ollille</t>
  </si>
  <si>
    <t>Tuloksia kirjattaessa pelaajien nimien tulee löytyä "Osallistujat ja seuranta"-välilehdeltä osallistujalistasta. Jos pelaajan nimeä ei löydy osallistujien listalta, hänet voi lisätä listaan.</t>
  </si>
  <si>
    <t>Uuden pelaajan "virallinen aloitustaso" on hänen itsensä, kerhon tai EGD:n määrittämä. Aloitus rating-pisteet määräytyvät pelaajan virallisen GoR-luvun mukaan tai taulukon 1. perusteella.</t>
  </si>
  <si>
    <t>Tuloksia voi seurata "osallistujat ja seuranta"-välilehdellä. GoR pisteiden muutokset eivät suoraan vaikuta pelaajan "viralliseen tasoon", mutta DDK ja SDK (tiettyyn tasoon asti) tapauksissa tuloksilla voidaan helposti perustella nostoja.</t>
  </si>
  <si>
    <t>Tuloksia seurataan kausiluontoisesti, mutta kerhorating siirtyy kaudelta seuraavalle. Kauden päätyttyä tarkastetaan mahdolliset tasokorotukset hyvin pärjänneille pelaajille ja ehkä jopa jaetaan palkintoja ja kunniamainitoja!</t>
  </si>
  <si>
    <t>Jos pelaajan taso nousee virallisten tasokorotusten ansiosta kerhotason yläpuolelle, kerho GoR voidaan resetoida virallisen tasokorotuksen mukaiselle tasolle.</t>
  </si>
  <si>
    <t>Kerho pidättää oikeiden muuttaa uusien pelaajien aloitustasoa ja -ratingiä, jos se näyttää merkittävästi poikkeavan pelaajan suoriutumisesta. Muutos vaikuttaa takautuvasti kauden kaikkiin tuloksiin.</t>
  </si>
  <si>
    <t xml:space="preserve"> Pelipisteiden määräytyminen</t>
  </si>
  <si>
    <t>Taulukko 1. Aloitus GoR määräytyminen</t>
  </si>
  <si>
    <t>Virallinen taso</t>
  </si>
  <si>
    <t>Aloitus GoR</t>
  </si>
  <si>
    <t>Tason alaraja</t>
  </si>
  <si>
    <t>7 dan</t>
  </si>
  <si>
    <t>6 dan</t>
  </si>
  <si>
    <t>5 dan</t>
  </si>
  <si>
    <r>
      <rPr>
        <rFont val="Arial"/>
        <color rgb="FF333333"/>
      </rPr>
      <t xml:space="preserve">Lähde: </t>
    </r>
    <r>
      <rPr>
        <rFont val="Arial"/>
        <color rgb="FF1155CC"/>
        <u/>
      </rPr>
      <t>https://www.europeangodatabase.eu/EGD/EGF_rating_system.php</t>
    </r>
  </si>
  <si>
    <t>UUDEN KAUDEN ALOITTAMINEN</t>
  </si>
  <si>
    <t>Kun kausi loppuu ja uusi halutaan aloittaa, seuraa näitä askelia:</t>
  </si>
  <si>
    <t>1. Ota kopio tästä tiedostosta ja siirrä se talteen paikkaan jossa vanhojen kausien pelitulokset säilytetään</t>
  </si>
  <si>
    <t xml:space="preserve">    a) Esim. Kanpain google driven kansio "Kanpain jäsenille (view only)", kuten aiemmat kaudet</t>
  </si>
  <si>
    <t>5 kyu</t>
  </si>
  <si>
    <t>2. Nimeä tämä tiedosto uudelleen, uuden kauden mukaan (Season X+1)</t>
  </si>
  <si>
    <t xml:space="preserve">3. "Osallistujat ja seuranta"-välilehdellä, kopioi Tulokset taulukosta </t>
  </si>
  <si>
    <t>7 kyu</t>
  </si>
  <si>
    <t xml:space="preserve">    sarakkeen "nykyinen rating" (luultavasti sarake J) GoR tulokset</t>
  </si>
  <si>
    <t>4. Liitä tulokset Osallistujat taulukon sarakkeeseen "Aloitus GoR" (luultavasti sarake E)</t>
  </si>
  <si>
    <t xml:space="preserve">   b) huom! kauden alussa on hyvä tarkistaa, jos jonkun pelaajan osalta on syytä käyttää muuta GoR arvoa.</t>
  </si>
  <si>
    <t>10 kyu</t>
  </si>
  <si>
    <t xml:space="preserve">    Esim. jos pelaaja on saavuttanut turnauksissa uuden kerhotasoa korkeamman GoRin.</t>
  </si>
  <si>
    <t>5. Muuta manuaalisesti "Virallinen aloitustaso" vastaamaan aloitus GoR:ia (Taulukko oikealla)</t>
  </si>
  <si>
    <t>12 kyu</t>
  </si>
  <si>
    <t>6. Poista kaikki pelitulokset välilehdeltä "Pelitulokset"</t>
  </si>
  <si>
    <t xml:space="preserve">   huom! Älä poista vahingossa laskentakaavoja, vaan ainoastaan sarakkeet joille pelaajat syöttävät tietoja</t>
  </si>
  <si>
    <t>14 kyu</t>
  </si>
  <si>
    <t xml:space="preserve">   (luultavasti sarakkeet B - F)</t>
  </si>
  <si>
    <t>7. "Hall of heroes"-välilehdellä, anna kauden lopetuspäivämäärä (luultavasti solu M4)</t>
  </si>
  <si>
    <t>16 kyu</t>
  </si>
  <si>
    <t>8. Uusi kausi voi alkaa!</t>
  </si>
  <si>
    <t>18 kyu</t>
  </si>
  <si>
    <t>~25 kyu</t>
  </si>
  <si>
    <t>Salainen EGF pisteiden lisäkertoimen säätöpaikka</t>
  </si>
  <si>
    <t>Kanpain mestari</t>
  </si>
  <si>
    <t>Kautta jäljellä</t>
  </si>
  <si>
    <t>Kausi loppuu</t>
  </si>
  <si>
    <t>Julistetaan kauden lopussa</t>
  </si>
  <si>
    <t>Tittelin saa pelaaja, jolla on kauden paras huipputaso</t>
  </si>
  <si>
    <t>Ehdolla:</t>
  </si>
  <si>
    <t>(ehdokaslista puutteellinen, jos top 3 sisältää tasatilanteita)</t>
  </si>
  <si>
    <t>Kanpain nouseva tähti</t>
  </si>
  <si>
    <t>Tittelin saa pelaaja, joka on nostanut eniten rating pistetään (huippu - aloitus)</t>
  </si>
  <si>
    <t>Pistenousu</t>
  </si>
  <si>
    <t>Kanpain soturi</t>
  </si>
  <si>
    <t>Tittelin saa pelaaja, joka on voittanut eniten kerhopelejä</t>
  </si>
  <si>
    <t>Lohikäärmeen surmaaja</t>
  </si>
  <si>
    <t>Erikoismaininta pelaajalle, joka on vanginnut suurimman ryhmän pelissä</t>
  </si>
  <si>
    <t>(listaa pidetään yllä manuaalisesti tässä alla, valokuvatodisteet oikealle)</t>
  </si>
  <si>
    <t>(listalle päivitetään vain suoritukset jotka ylittävät edelliset)</t>
  </si>
  <si>
    <t>Kivien määrä</t>
  </si>
  <si>
    <t>Ketä vastaan ja milloin?</t>
  </si>
  <si>
    <t>Vs Tomi 26.4.2025</t>
  </si>
  <si>
    <t>vs Dani 18.5.2025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</si>
</sst>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#,##0.000"/>
    <numFmt numFmtId="165" formatCode="d.m.yyyy"/>
    <numFmt numFmtId="166" formatCode="0.0"/>
    <numFmt numFmtId="167" formatCode="dd.mm.yyyy"/>
    <numFmt numFmtId="168" formatCode="d.m."/>
    <numFmt numFmtId="169" formatCode="+#,##0_);(-#,##0)"/>
  </numFmts>
  <fonts count="3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color rgb="FFCCCCCC"/>
      <name val="Arial"/>
      <scheme val="minor"/>
    </font>
    <font>
      <b/>
      <sz val="11.0"/>
      <color rgb="FF000000"/>
      <name val="Arial"/>
      <scheme val="minor"/>
    </font>
    <font>
      <b/>
      <sz val="11.0"/>
      <color rgb="FF999999"/>
      <name val="Arial"/>
      <scheme val="minor"/>
    </font>
    <font>
      <color rgb="FF999999"/>
      <name val="Arial"/>
      <scheme val="minor"/>
    </font>
    <font>
      <color rgb="FF741B47"/>
      <name val="Arial"/>
      <scheme val="minor"/>
    </font>
    <font>
      <color rgb="FFB7B7B7"/>
      <name val="Arial"/>
      <scheme val="minor"/>
    </font>
    <font>
      <b/>
      <sz val="11.0"/>
      <color theme="1"/>
      <name val="Arial"/>
      <scheme val="minor"/>
    </font>
    <font>
      <b/>
      <sz val="13.0"/>
      <color theme="1"/>
      <name val="Arial"/>
      <scheme val="minor"/>
    </font>
    <font/>
    <font>
      <b/>
      <color theme="1"/>
      <name val="Arial"/>
      <scheme val="minor"/>
    </font>
    <font>
      <b/>
      <color rgb="FF000000"/>
      <name val="Arial"/>
      <scheme val="minor"/>
    </font>
    <font>
      <color rgb="FF333333"/>
      <name val="&quot;Lucida Grande&quot;"/>
    </font>
    <font>
      <b/>
      <sz val="12.0"/>
      <color theme="1"/>
      <name val="Arial"/>
      <scheme val="minor"/>
    </font>
    <font>
      <i/>
      <color theme="1"/>
      <name val="Arial"/>
      <scheme val="minor"/>
    </font>
    <font>
      <color rgb="FF1FB200"/>
      <name val="Arial"/>
      <scheme val="minor"/>
    </font>
    <font>
      <u/>
      <color rgb="FF333333"/>
      <name val="&quot;Lucida Grande&quot;"/>
    </font>
    <font>
      <color rgb="FF333333"/>
      <name val="Arial"/>
    </font>
    <font>
      <sz val="15.0"/>
      <color rgb="FF980000"/>
      <name val="Merriweather"/>
    </font>
    <font>
      <sz val="15.0"/>
      <color rgb="FF434343"/>
      <name val="Merriweather"/>
    </font>
    <font>
      <color rgb="FFCC0000"/>
      <name val="Merriweather"/>
    </font>
    <font>
      <color rgb="FF434343"/>
      <name val="Merriweather"/>
    </font>
    <font>
      <sz val="9.0"/>
      <color rgb="FF434343"/>
      <name val="Merriweather"/>
    </font>
    <font>
      <sz val="16.0"/>
      <color rgb="FFFFFFFF"/>
      <name val="Lexend"/>
    </font>
    <font>
      <color rgb="FF666666"/>
      <name val="Merriweather"/>
    </font>
    <font>
      <sz val="7.0"/>
      <color rgb="FFB7B7B7"/>
      <name val="Arial"/>
      <scheme val="minor"/>
    </font>
    <font>
      <sz val="15.0"/>
      <color rgb="FF0B5394"/>
      <name val="Merriweather"/>
    </font>
    <font>
      <color rgb="FF3D85C6"/>
      <name val="Merriweather"/>
    </font>
    <font>
      <sz val="15.0"/>
      <color rgb="FF38761D"/>
      <name val="Merriweather"/>
    </font>
    <font>
      <color rgb="FF6AA84F"/>
      <name val="Merriweather"/>
    </font>
    <font>
      <sz val="15.0"/>
      <color rgb="FF9900FF"/>
      <name val="Merriweather"/>
    </font>
    <font>
      <color rgb="FF8E7CC3"/>
      <name val="Merriweather"/>
    </font>
  </fonts>
  <fills count="1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C27BA0"/>
        <bgColor rgb="FFC27BA0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  <fill>
      <patternFill patternType="solid">
        <fgColor rgb="FFD5A6BD"/>
        <bgColor rgb="FFD5A6BD"/>
      </patternFill>
    </fill>
    <fill>
      <patternFill patternType="solid">
        <fgColor rgb="FFFFF2CC"/>
        <bgColor rgb="FFFFF2CC"/>
      </patternFill>
    </fill>
    <fill>
      <patternFill patternType="solid">
        <fgColor rgb="FF434343"/>
        <bgColor rgb="FF434343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666666"/>
      </bottom>
    </border>
    <border>
      <bottom style="thin">
        <color rgb="FF434343"/>
      </bottom>
    </border>
  </borders>
  <cellStyleXfs count="1">
    <xf borderId="0" fillId="0" fontId="0" numFmtId="0" applyAlignment="1" applyFont="1"/>
  </cellStyleXfs>
  <cellXfs count="147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2" numFmtId="0" xfId="0" applyFont="1"/>
    <xf borderId="0" fillId="2" fontId="1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2" fontId="6" numFmtId="0" xfId="0" applyFont="1"/>
    <xf borderId="0" fillId="2" fontId="3" numFmtId="0" xfId="0" applyFont="1"/>
    <xf borderId="0" fillId="0" fontId="3" numFmtId="0" xfId="0" applyFont="1"/>
    <xf borderId="0" fillId="0" fontId="3" numFmtId="164" xfId="0" applyFont="1" applyNumberFormat="1"/>
    <xf borderId="1" fillId="3" fontId="2" numFmtId="0" xfId="0" applyAlignment="1" applyBorder="1" applyFill="1" applyFont="1">
      <alignment horizontal="center" readingOrder="0"/>
    </xf>
    <xf borderId="2" fillId="3" fontId="2" numFmtId="0" xfId="0" applyAlignment="1" applyBorder="1" applyFont="1">
      <alignment horizontal="center" readingOrder="0" shrinkToFit="0" wrapText="1"/>
    </xf>
    <xf borderId="2" fillId="3" fontId="1" numFmtId="0" xfId="0" applyAlignment="1" applyBorder="1" applyFont="1">
      <alignment horizontal="center" readingOrder="0" shrinkToFit="0" wrapText="1"/>
    </xf>
    <xf borderId="3" fillId="3" fontId="1" numFmtId="0" xfId="0" applyAlignment="1" applyBorder="1" applyFont="1">
      <alignment horizontal="center" readingOrder="0"/>
    </xf>
    <xf borderId="0" fillId="4" fontId="1" numFmtId="0" xfId="0" applyAlignment="1" applyFill="1" applyFont="1">
      <alignment readingOrder="0" shrinkToFit="0" wrapText="1"/>
    </xf>
    <xf borderId="0" fillId="4" fontId="7" numFmtId="0" xfId="0" applyAlignment="1" applyFont="1">
      <alignment horizontal="center" readingOrder="0" shrinkToFit="0" wrapText="1"/>
    </xf>
    <xf borderId="0" fillId="4" fontId="7" numFmtId="0" xfId="0" applyAlignment="1" applyFont="1">
      <alignment horizontal="center" readingOrder="0"/>
    </xf>
    <xf borderId="0" fillId="3" fontId="7" numFmtId="0" xfId="0" applyAlignment="1" applyFont="1">
      <alignment readingOrder="0" shrinkToFit="0" wrapText="1"/>
    </xf>
    <xf borderId="4" fillId="5" fontId="2" numFmtId="0" xfId="0" applyAlignment="1" applyBorder="1" applyFill="1" applyFont="1">
      <alignment horizontal="center" readingOrder="0"/>
    </xf>
    <xf borderId="0" fillId="5" fontId="2" numFmtId="0" xfId="0" applyAlignment="1" applyFont="1">
      <alignment horizontal="center" readingOrder="0"/>
    </xf>
    <xf borderId="0" fillId="5" fontId="1" numFmtId="0" xfId="0" applyAlignment="1" applyFont="1">
      <alignment horizontal="center" readingOrder="0"/>
    </xf>
    <xf borderId="5" fillId="5" fontId="1" numFmtId="165" xfId="0" applyAlignment="1" applyBorder="1" applyFont="1" applyNumberFormat="1">
      <alignment horizontal="center" readingOrder="0"/>
    </xf>
    <xf borderId="0" fillId="6" fontId="1" numFmtId="0" xfId="0" applyFill="1" applyFont="1"/>
    <xf borderId="0" fillId="6" fontId="1" numFmtId="0" xfId="0" applyAlignment="1" applyFont="1">
      <alignment horizontal="center"/>
    </xf>
    <xf borderId="0" fillId="6" fontId="1" numFmtId="0" xfId="0" applyAlignment="1" applyFont="1">
      <alignment horizontal="center" readingOrder="0"/>
    </xf>
    <xf borderId="0" fillId="5" fontId="1" numFmtId="0" xfId="0" applyFont="1"/>
    <xf borderId="0" fillId="0" fontId="3" numFmtId="3" xfId="0" applyFont="1" applyNumberFormat="1"/>
    <xf borderId="0" fillId="0" fontId="3" numFmtId="1" xfId="0" applyFont="1" applyNumberFormat="1"/>
    <xf borderId="4" fillId="7" fontId="2" numFmtId="0" xfId="0" applyAlignment="1" applyBorder="1" applyFill="1" applyFont="1">
      <alignment horizontal="center" readingOrder="0"/>
    </xf>
    <xf borderId="0" fillId="7" fontId="2" numFmtId="0" xfId="0" applyAlignment="1" applyFont="1">
      <alignment horizontal="center" readingOrder="0"/>
    </xf>
    <xf borderId="0" fillId="7" fontId="1" numFmtId="0" xfId="0" applyAlignment="1" applyFont="1">
      <alignment horizontal="center" readingOrder="0"/>
    </xf>
    <xf borderId="5" fillId="7" fontId="1" numFmtId="165" xfId="0" applyAlignment="1" applyBorder="1" applyFont="1" applyNumberFormat="1">
      <alignment horizontal="center" readingOrder="0"/>
    </xf>
    <xf borderId="0" fillId="8" fontId="1" numFmtId="0" xfId="0" applyFill="1" applyFont="1"/>
    <xf borderId="0" fillId="8" fontId="8" numFmtId="0" xfId="0" applyAlignment="1" applyFont="1">
      <alignment horizontal="center"/>
    </xf>
    <xf borderId="0" fillId="8" fontId="8" numFmtId="3" xfId="0" applyAlignment="1" applyFont="1" applyNumberFormat="1">
      <alignment horizontal="center"/>
    </xf>
    <xf borderId="0" fillId="8" fontId="8" numFmtId="3" xfId="0" applyAlignment="1" applyFont="1" applyNumberFormat="1">
      <alignment horizontal="center" readingOrder="0"/>
    </xf>
    <xf borderId="0" fillId="8" fontId="8" numFmtId="9" xfId="0" applyAlignment="1" applyFont="1" applyNumberFormat="1">
      <alignment horizontal="center"/>
    </xf>
    <xf borderId="0" fillId="8" fontId="8" numFmtId="166" xfId="0" applyAlignment="1" applyFont="1" applyNumberFormat="1">
      <alignment horizontal="center"/>
    </xf>
    <xf borderId="0" fillId="9" fontId="8" numFmtId="0" xfId="0" applyFill="1" applyFont="1"/>
    <xf borderId="0" fillId="8" fontId="8" numFmtId="0" xfId="0" applyAlignment="1" applyFont="1">
      <alignment horizontal="center" readingOrder="0"/>
    </xf>
    <xf borderId="5" fillId="7" fontId="1" numFmtId="167" xfId="0" applyAlignment="1" applyBorder="1" applyFont="1" applyNumberFormat="1">
      <alignment horizontal="center" readingOrder="0"/>
    </xf>
    <xf borderId="5" fillId="7" fontId="2" numFmtId="165" xfId="0" applyAlignment="1" applyBorder="1" applyFont="1" applyNumberFormat="1">
      <alignment horizontal="center" readingOrder="0"/>
    </xf>
    <xf borderId="5" fillId="7" fontId="2" numFmtId="168" xfId="0" applyAlignment="1" applyBorder="1" applyFont="1" applyNumberFormat="1">
      <alignment horizontal="center" readingOrder="0"/>
    </xf>
    <xf borderId="4" fillId="7" fontId="2" numFmtId="0" xfId="0" applyAlignment="1" applyBorder="1" applyFont="1">
      <alignment horizontal="center"/>
    </xf>
    <xf borderId="0" fillId="7" fontId="2" numFmtId="0" xfId="0" applyAlignment="1" applyFont="1">
      <alignment horizontal="center"/>
    </xf>
    <xf borderId="5" fillId="7" fontId="2" numFmtId="0" xfId="0" applyAlignment="1" applyBorder="1" applyFont="1">
      <alignment horizontal="center"/>
    </xf>
    <xf borderId="6" fillId="7" fontId="2" numFmtId="0" xfId="0" applyAlignment="1" applyBorder="1" applyFont="1">
      <alignment horizontal="center"/>
    </xf>
    <xf borderId="7" fillId="7" fontId="2" numFmtId="0" xfId="0" applyAlignment="1" applyBorder="1" applyFont="1">
      <alignment horizontal="center"/>
    </xf>
    <xf borderId="8" fillId="7" fontId="2" numFmtId="0" xfId="0" applyAlignment="1" applyBorder="1" applyFont="1">
      <alignment horizontal="center"/>
    </xf>
    <xf borderId="7" fillId="2" fontId="1" numFmtId="0" xfId="0" applyBorder="1" applyFont="1"/>
    <xf borderId="7" fillId="2" fontId="3" numFmtId="0" xfId="0" applyBorder="1" applyFont="1"/>
    <xf borderId="0" fillId="10" fontId="1" numFmtId="0" xfId="0" applyAlignment="1" applyFill="1" applyFont="1">
      <alignment readingOrder="0"/>
    </xf>
    <xf borderId="0" fillId="10" fontId="2" numFmtId="0" xfId="0" applyAlignment="1" applyFont="1">
      <alignment readingOrder="0"/>
    </xf>
    <xf borderId="0" fillId="10" fontId="2" numFmtId="0" xfId="0" applyFont="1"/>
    <xf borderId="0" fillId="10" fontId="1" numFmtId="0" xfId="0" applyFont="1"/>
    <xf borderId="0" fillId="10" fontId="3" numFmtId="0" xfId="0" applyAlignment="1" applyFont="1">
      <alignment readingOrder="0"/>
    </xf>
    <xf borderId="0" fillId="10" fontId="3" numFmtId="3" xfId="0" applyFont="1" applyNumberFormat="1"/>
    <xf borderId="0" fillId="10" fontId="3" numFmtId="0" xfId="0" applyFont="1"/>
    <xf borderId="0" fillId="10" fontId="3" numFmtId="1" xfId="0" applyFont="1" applyNumberFormat="1"/>
    <xf borderId="0" fillId="0" fontId="2" numFmtId="0" xfId="0" applyFont="1"/>
    <xf borderId="0" fillId="11" fontId="9" numFmtId="0" xfId="0" applyAlignment="1" applyFill="1" applyFont="1">
      <alignment horizontal="left" readingOrder="0"/>
    </xf>
    <xf borderId="0" fillId="11" fontId="9" numFmtId="0" xfId="0" applyAlignment="1" applyFont="1">
      <alignment horizontal="center" readingOrder="0"/>
    </xf>
    <xf borderId="0" fillId="11" fontId="9" numFmtId="0" xfId="0" applyAlignment="1" applyFont="1">
      <alignment readingOrder="0"/>
    </xf>
    <xf borderId="0" fillId="11" fontId="1" numFmtId="0" xfId="0" applyFont="1"/>
    <xf borderId="0" fillId="11" fontId="1" numFmtId="0" xfId="0" applyAlignment="1" applyFont="1">
      <alignment readingOrder="0"/>
    </xf>
    <xf borderId="0" fillId="0" fontId="1" numFmtId="0" xfId="0" applyAlignment="1" applyFont="1">
      <alignment readingOrder="0"/>
    </xf>
    <xf borderId="9" fillId="12" fontId="10" numFmtId="0" xfId="0" applyAlignment="1" applyBorder="1" applyFill="1" applyFont="1">
      <alignment horizontal="center" readingOrder="0"/>
    </xf>
    <xf borderId="10" fillId="0" fontId="11" numFmtId="0" xfId="0" applyBorder="1" applyFont="1"/>
    <xf borderId="11" fillId="0" fontId="11" numFmtId="0" xfId="0" applyBorder="1" applyFont="1"/>
    <xf borderId="1" fillId="11" fontId="9" numFmtId="0" xfId="0" applyAlignment="1" applyBorder="1" applyFont="1">
      <alignment readingOrder="0"/>
    </xf>
    <xf borderId="9" fillId="4" fontId="10" numFmtId="0" xfId="0" applyAlignment="1" applyBorder="1" applyFont="1">
      <alignment horizontal="center" readingOrder="0"/>
    </xf>
    <xf borderId="0" fillId="11" fontId="12" numFmtId="0" xfId="0" applyAlignment="1" applyFont="1">
      <alignment horizontal="center" readingOrder="0"/>
    </xf>
    <xf borderId="1" fillId="5" fontId="12" numFmtId="0" xfId="0" applyAlignment="1" applyBorder="1" applyFont="1">
      <alignment horizontal="center" readingOrder="0" shrinkToFit="0" wrapText="1"/>
    </xf>
    <xf borderId="2" fillId="5" fontId="12" numFmtId="0" xfId="0" applyAlignment="1" applyBorder="1" applyFont="1">
      <alignment horizontal="center" readingOrder="0"/>
    </xf>
    <xf borderId="2" fillId="5" fontId="12" numFmtId="0" xfId="0" applyAlignment="1" applyBorder="1" applyFont="1">
      <alignment horizontal="center" readingOrder="0" shrinkToFit="0" wrapText="1"/>
    </xf>
    <xf borderId="3" fillId="5" fontId="12" numFmtId="0" xfId="0" applyAlignment="1" applyBorder="1" applyFont="1">
      <alignment horizontal="center" readingOrder="0"/>
    </xf>
    <xf borderId="4" fillId="11" fontId="12" numFmtId="0" xfId="0" applyAlignment="1" applyBorder="1" applyFont="1">
      <alignment horizontal="center" readingOrder="0"/>
    </xf>
    <xf borderId="1" fillId="6" fontId="12" numFmtId="0" xfId="0" applyAlignment="1" applyBorder="1" applyFont="1">
      <alignment horizontal="center" readingOrder="0"/>
    </xf>
    <xf borderId="2" fillId="6" fontId="12" numFmtId="0" xfId="0" applyAlignment="1" applyBorder="1" applyFont="1">
      <alignment horizontal="center" readingOrder="0"/>
    </xf>
    <xf borderId="2" fillId="6" fontId="12" numFmtId="0" xfId="0" applyAlignment="1" applyBorder="1" applyFont="1">
      <alignment horizontal="center" readingOrder="0" shrinkToFit="0" wrapText="1"/>
    </xf>
    <xf borderId="3" fillId="6" fontId="12" numFmtId="0" xfId="0" applyAlignment="1" applyBorder="1" applyFont="1">
      <alignment horizontal="center" readingOrder="0"/>
    </xf>
    <xf borderId="0" fillId="11" fontId="1" numFmtId="0" xfId="0" applyAlignment="1" applyFont="1">
      <alignment horizontal="center" readingOrder="0"/>
    </xf>
    <xf borderId="4" fillId="13" fontId="1" numFmtId="0" xfId="0" applyAlignment="1" applyBorder="1" applyFill="1" applyFont="1">
      <alignment horizontal="center" readingOrder="0"/>
    </xf>
    <xf borderId="0" fillId="9" fontId="1" numFmtId="0" xfId="0" applyAlignment="1" applyFont="1">
      <alignment horizontal="center" readingOrder="0"/>
    </xf>
    <xf borderId="5" fillId="9" fontId="1" numFmtId="3" xfId="0" applyAlignment="1" applyBorder="1" applyFont="1" applyNumberFormat="1">
      <alignment horizontal="center"/>
    </xf>
    <xf borderId="4" fillId="11" fontId="1" numFmtId="0" xfId="0" applyAlignment="1" applyBorder="1" applyFont="1">
      <alignment horizontal="center"/>
    </xf>
    <xf borderId="4" fillId="8" fontId="1" numFmtId="0" xfId="0" applyAlignment="1" applyBorder="1" applyFont="1">
      <alignment horizontal="center"/>
    </xf>
    <xf borderId="0" fillId="8" fontId="1" numFmtId="0" xfId="0" applyAlignment="1" applyFont="1">
      <alignment horizontal="center"/>
    </xf>
    <xf borderId="0" fillId="8" fontId="1" numFmtId="3" xfId="0" applyAlignment="1" applyFont="1" applyNumberFormat="1">
      <alignment horizontal="center"/>
    </xf>
    <xf borderId="0" fillId="8" fontId="1" numFmtId="169" xfId="0" applyAlignment="1" applyFont="1" applyNumberFormat="1">
      <alignment horizontal="center"/>
    </xf>
    <xf borderId="0" fillId="11" fontId="13" numFmtId="0" xfId="0" applyAlignment="1" applyFont="1">
      <alignment readingOrder="0"/>
    </xf>
    <xf borderId="0" fillId="2" fontId="12" numFmtId="0" xfId="0" applyAlignment="1" applyFont="1">
      <alignment horizontal="center" readingOrder="0"/>
    </xf>
    <xf borderId="0" fillId="0" fontId="12" numFmtId="0" xfId="0" applyAlignment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11" fontId="14" numFmtId="0" xfId="0" applyAlignment="1" applyFont="1">
      <alignment horizontal="center"/>
    </xf>
    <xf borderId="0" fillId="11" fontId="14" numFmtId="0" xfId="0" applyAlignment="1" applyFont="1">
      <alignment horizontal="center" readingOrder="0"/>
    </xf>
    <xf borderId="0" fillId="2" fontId="14" numFmtId="0" xfId="0" applyAlignment="1" applyFont="1">
      <alignment horizontal="center"/>
    </xf>
    <xf borderId="0" fillId="2" fontId="14" numFmtId="0" xfId="0" applyAlignment="1" applyFont="1">
      <alignment horizontal="center" readingOrder="0"/>
    </xf>
    <xf borderId="5" fillId="9" fontId="1" numFmtId="3" xfId="0" applyAlignment="1" applyBorder="1" applyFont="1" applyNumberFormat="1">
      <alignment horizontal="center" readingOrder="0"/>
    </xf>
    <xf borderId="5" fillId="0" fontId="1" numFmtId="3" xfId="0" applyAlignment="1" applyBorder="1" applyFont="1" applyNumberFormat="1">
      <alignment horizontal="center" readingOrder="0"/>
    </xf>
    <xf borderId="5" fillId="0" fontId="1" numFmtId="3" xfId="0" applyAlignment="1" applyBorder="1" applyFont="1" applyNumberFormat="1">
      <alignment horizontal="center"/>
    </xf>
    <xf borderId="4" fillId="11" fontId="1" numFmtId="0" xfId="0" applyBorder="1" applyFont="1"/>
    <xf borderId="7" fillId="11" fontId="1" numFmtId="0" xfId="0" applyAlignment="1" applyBorder="1" applyFont="1">
      <alignment horizontal="center" readingOrder="0"/>
    </xf>
    <xf borderId="7" fillId="11" fontId="1" numFmtId="0" xfId="0" applyBorder="1" applyFont="1"/>
    <xf borderId="7" fillId="0" fontId="1" numFmtId="0" xfId="0" applyBorder="1" applyFont="1"/>
    <xf borderId="7" fillId="0" fontId="1" numFmtId="0" xfId="0" applyAlignment="1" applyBorder="1" applyFont="1">
      <alignment horizontal="center" readingOrder="0"/>
    </xf>
    <xf borderId="5" fillId="8" fontId="1" numFmtId="0" xfId="0" applyAlignment="1" applyBorder="1" applyFont="1">
      <alignment horizontal="center"/>
    </xf>
    <xf borderId="0" fillId="11" fontId="1" numFmtId="3" xfId="0" applyFont="1" applyNumberFormat="1"/>
    <xf borderId="0" fillId="11" fontId="15" numFmtId="0" xfId="0" applyAlignment="1" applyFont="1">
      <alignment readingOrder="0"/>
    </xf>
    <xf borderId="0" fillId="11" fontId="16" numFmtId="0" xfId="0" applyAlignment="1" applyFont="1">
      <alignment readingOrder="0"/>
    </xf>
    <xf borderId="0" fillId="11" fontId="17" numFmtId="0" xfId="0" applyFont="1"/>
    <xf borderId="12" fillId="9" fontId="1" numFmtId="0" xfId="0" applyAlignment="1" applyBorder="1" applyFont="1">
      <alignment horizontal="center" readingOrder="0"/>
    </xf>
    <xf borderId="0" fillId="11" fontId="18" numFmtId="0" xfId="0" applyAlignment="1" applyFont="1">
      <alignment horizontal="left" readingOrder="0"/>
    </xf>
    <xf borderId="0" fillId="11" fontId="14" numFmtId="0" xfId="0" applyAlignment="1" applyFont="1">
      <alignment horizontal="left" readingOrder="0"/>
    </xf>
    <xf borderId="0" fillId="11" fontId="19" numFmtId="0" xfId="0" applyAlignment="1" applyFont="1">
      <alignment horizontal="left" readingOrder="0"/>
    </xf>
    <xf borderId="0" fillId="11" fontId="14" numFmtId="0" xfId="0" applyAlignment="1" applyFont="1">
      <alignment horizontal="left"/>
    </xf>
    <xf borderId="0" fillId="11" fontId="1" numFmtId="0" xfId="0" applyAlignment="1" applyFont="1">
      <alignment horizontal="left"/>
    </xf>
    <xf quotePrefix="1" borderId="0" fillId="11" fontId="19" numFmtId="0" xfId="0" applyAlignment="1" applyFont="1">
      <alignment horizontal="left" readingOrder="0"/>
    </xf>
    <xf borderId="0" fillId="11" fontId="8" numFmtId="0" xfId="0" applyAlignment="1" applyFont="1">
      <alignment readingOrder="0"/>
    </xf>
    <xf borderId="0" fillId="11" fontId="8" numFmtId="0" xfId="0" applyAlignment="1" applyFont="1">
      <alignment horizontal="left" readingOrder="0"/>
    </xf>
    <xf borderId="0" fillId="14" fontId="1" numFmtId="0" xfId="0" applyFill="1" applyFont="1"/>
    <xf borderId="0" fillId="11" fontId="20" numFmtId="0" xfId="0" applyAlignment="1" applyFont="1">
      <alignment readingOrder="0"/>
    </xf>
    <xf borderId="0" fillId="11" fontId="21" numFmtId="0" xfId="0" applyAlignment="1" applyFont="1">
      <alignment horizontal="right" readingOrder="0"/>
    </xf>
    <xf borderId="0" fillId="14" fontId="1" numFmtId="0" xfId="0" applyAlignment="1" applyFont="1">
      <alignment horizontal="right" readingOrder="0"/>
    </xf>
    <xf borderId="0" fillId="11" fontId="22" numFmtId="0" xfId="0" applyAlignment="1" applyFont="1">
      <alignment readingOrder="0"/>
    </xf>
    <xf borderId="0" fillId="11" fontId="23" numFmtId="0" xfId="0" applyAlignment="1" applyFont="1">
      <alignment horizontal="right" readingOrder="0"/>
    </xf>
    <xf borderId="0" fillId="14" fontId="1" numFmtId="165" xfId="0" applyAlignment="1" applyFont="1" applyNumberFormat="1">
      <alignment readingOrder="0"/>
    </xf>
    <xf borderId="0" fillId="11" fontId="24" numFmtId="0" xfId="0" applyAlignment="1" applyFont="1">
      <alignment readingOrder="0"/>
    </xf>
    <xf borderId="0" fillId="11" fontId="25" numFmtId="0" xfId="0" applyAlignment="1" applyFont="1">
      <alignment readingOrder="0"/>
    </xf>
    <xf borderId="13" fillId="11" fontId="26" numFmtId="0" xfId="0" applyAlignment="1" applyBorder="1" applyFont="1">
      <alignment readingOrder="0"/>
    </xf>
    <xf borderId="13" fillId="11" fontId="26" numFmtId="0" xfId="0" applyBorder="1" applyFont="1"/>
    <xf borderId="0" fillId="11" fontId="26" numFmtId="0" xfId="0" applyFont="1"/>
    <xf borderId="0" fillId="11" fontId="27" numFmtId="0" xfId="0" applyAlignment="1" applyFont="1">
      <alignment readingOrder="0"/>
    </xf>
    <xf borderId="0" fillId="11" fontId="28" numFmtId="0" xfId="0" applyAlignment="1" applyFont="1">
      <alignment readingOrder="0"/>
    </xf>
    <xf borderId="0" fillId="11" fontId="29" numFmtId="0" xfId="0" applyAlignment="1" applyFont="1">
      <alignment readingOrder="0"/>
    </xf>
    <xf borderId="13" fillId="11" fontId="26" numFmtId="0" xfId="0" applyAlignment="1" applyBorder="1" applyFont="1">
      <alignment horizontal="center" readingOrder="0"/>
    </xf>
    <xf borderId="0" fillId="11" fontId="26" numFmtId="0" xfId="0" applyAlignment="1" applyFont="1">
      <alignment horizontal="center"/>
    </xf>
    <xf borderId="0" fillId="11" fontId="30" numFmtId="0" xfId="0" applyAlignment="1" applyFont="1">
      <alignment readingOrder="0"/>
    </xf>
    <xf borderId="0" fillId="11" fontId="31" numFmtId="0" xfId="0" applyAlignment="1" applyFont="1">
      <alignment readingOrder="0"/>
    </xf>
    <xf borderId="0" fillId="11" fontId="32" numFmtId="0" xfId="0" applyAlignment="1" applyFont="1">
      <alignment readingOrder="0"/>
    </xf>
    <xf borderId="0" fillId="11" fontId="33" numFmtId="0" xfId="0" applyAlignment="1" applyFont="1">
      <alignment readingOrder="0"/>
    </xf>
    <xf borderId="14" fillId="11" fontId="26" numFmtId="0" xfId="0" applyBorder="1" applyFont="1"/>
    <xf borderId="14" fillId="11" fontId="1" numFmtId="0" xfId="0" applyBorder="1" applyFont="1"/>
    <xf borderId="14" fillId="11" fontId="26" numFmtId="0" xfId="0" applyAlignment="1" applyBorder="1" applyFont="1">
      <alignment horizontal="left" readingOrder="0"/>
    </xf>
  </cellXfs>
  <cellStyles count="1">
    <cellStyle xfId="0" name="Normal" builtinId="0"/>
  </cellStyles>
  <dxfs count="2"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theme="5"/>
          <bgColor theme="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7.jpg"/><Relationship Id="rId6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457200</xdr:colOff>
      <xdr:row>16</xdr:row>
      <xdr:rowOff>200025</xdr:rowOff>
    </xdr:from>
    <xdr:ext cx="6000750" cy="1390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</xdr:colOff>
      <xdr:row>58</xdr:row>
      <xdr:rowOff>47625</xdr:rowOff>
    </xdr:from>
    <xdr:ext cx="2514600" cy="34194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39</xdr:row>
      <xdr:rowOff>104775</xdr:rowOff>
    </xdr:from>
    <xdr:ext cx="2514600" cy="35147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</xdr:row>
      <xdr:rowOff>38100</xdr:rowOff>
    </xdr:from>
    <xdr:ext cx="2590800" cy="34194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21</xdr:row>
      <xdr:rowOff>57150</xdr:rowOff>
    </xdr:from>
    <xdr:ext cx="2514600" cy="32480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1362075" cy="3048000"/>
    <xdr:pic>
      <xdr:nvPicPr>
        <xdr:cNvPr id="0" name="image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67</xdr:row>
      <xdr:rowOff>209550</xdr:rowOff>
    </xdr:from>
    <xdr:ext cx="1981200" cy="2638425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uropeangodatabase.eu/EGD/EGF_rating_system.php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7.75"/>
    <col customWidth="1" min="2" max="3" width="16.38"/>
    <col customWidth="1" min="4" max="4" width="11.75"/>
    <col customWidth="1" min="5" max="5" width="17.63"/>
    <col customWidth="1" hidden="1" min="7" max="7" width="4.75"/>
    <col hidden="1" min="8" max="13" width="12.63"/>
    <col customWidth="1" min="17" max="17" width="14.38"/>
    <col customWidth="1" hidden="1" min="18" max="19" width="14.38"/>
    <col customWidth="1" hidden="1" min="20" max="21" width="17.13"/>
    <col customWidth="1" min="22" max="22" width="18.25"/>
    <col customWidth="1" hidden="1" min="23" max="24" width="14.38"/>
    <col customWidth="1" min="25" max="25" width="14.38"/>
    <col customWidth="1" hidden="1" min="26" max="26" width="14.38"/>
    <col customWidth="1" hidden="1" min="27" max="27" width="18.5"/>
    <col customWidth="1" hidden="1" min="28" max="29" width="14.38"/>
    <col customWidth="1" min="30" max="30" width="14.38"/>
    <col customWidth="1" hidden="1" min="31" max="31" width="14.38"/>
    <col customWidth="1" hidden="1" min="32" max="32" width="15.88"/>
  </cols>
  <sheetData>
    <row r="1">
      <c r="A1" s="1"/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3"/>
      <c r="AH1" s="4" t="s">
        <v>0</v>
      </c>
      <c r="AI1" s="5">
        <v>1.0</v>
      </c>
      <c r="AJ1" s="5">
        <v>2.0</v>
      </c>
      <c r="AK1" s="5">
        <v>3.0</v>
      </c>
      <c r="AL1" s="5">
        <v>4.0</v>
      </c>
      <c r="AM1" s="5">
        <v>5.0</v>
      </c>
      <c r="AN1" s="5">
        <v>6.0</v>
      </c>
      <c r="AO1" s="5">
        <v>7.0</v>
      </c>
      <c r="AP1" s="5">
        <v>8.0</v>
      </c>
      <c r="AQ1" s="5">
        <v>9.0</v>
      </c>
      <c r="AR1" s="5">
        <v>10.0</v>
      </c>
      <c r="AS1" s="5">
        <v>11.0</v>
      </c>
      <c r="AT1" s="5">
        <v>12.0</v>
      </c>
      <c r="AU1" s="5">
        <v>13.0</v>
      </c>
      <c r="AV1" s="5">
        <v>14.0</v>
      </c>
      <c r="AW1" s="5">
        <v>15.0</v>
      </c>
      <c r="AX1" s="5">
        <v>16.0</v>
      </c>
      <c r="AY1" s="5">
        <v>17.0</v>
      </c>
      <c r="AZ1" s="5">
        <v>18.0</v>
      </c>
      <c r="BA1" s="5">
        <v>19.0</v>
      </c>
      <c r="BB1" s="5">
        <v>20.0</v>
      </c>
      <c r="BC1" s="5">
        <v>21.0</v>
      </c>
      <c r="BD1" s="5">
        <v>22.0</v>
      </c>
      <c r="BE1" s="5">
        <v>23.0</v>
      </c>
      <c r="BF1" s="5">
        <v>24.0</v>
      </c>
      <c r="BG1" s="5">
        <v>25.0</v>
      </c>
      <c r="BH1" s="5">
        <v>26.0</v>
      </c>
      <c r="BI1" s="5">
        <v>27.0</v>
      </c>
      <c r="BJ1" s="5">
        <v>28.0</v>
      </c>
      <c r="BK1" s="5">
        <v>29.0</v>
      </c>
      <c r="BL1" s="5">
        <v>30.0</v>
      </c>
      <c r="BM1" s="5">
        <v>31.0</v>
      </c>
      <c r="BN1" s="5">
        <v>32.0</v>
      </c>
      <c r="BO1" s="5">
        <v>33.0</v>
      </c>
      <c r="BP1" s="5">
        <v>34.0</v>
      </c>
      <c r="BQ1" s="5">
        <v>35.0</v>
      </c>
      <c r="BR1" s="5">
        <v>36.0</v>
      </c>
      <c r="BS1" s="5">
        <v>37.0</v>
      </c>
      <c r="BT1" s="5">
        <v>38.0</v>
      </c>
      <c r="BU1" s="5">
        <v>39.0</v>
      </c>
      <c r="BV1" s="5">
        <v>40.0</v>
      </c>
      <c r="BW1" s="5">
        <v>41.0</v>
      </c>
      <c r="BX1" s="5">
        <v>42.0</v>
      </c>
      <c r="BY1" s="5">
        <v>43.0</v>
      </c>
      <c r="BZ1" s="5">
        <v>44.0</v>
      </c>
      <c r="CA1" s="5">
        <v>45.0</v>
      </c>
      <c r="CB1" s="5">
        <v>46.0</v>
      </c>
      <c r="CC1" s="5">
        <v>47.0</v>
      </c>
      <c r="CD1" s="5">
        <v>48.0</v>
      </c>
      <c r="CE1" s="5">
        <v>49.0</v>
      </c>
      <c r="CF1" s="5">
        <v>50.0</v>
      </c>
      <c r="CG1" s="5">
        <v>51.0</v>
      </c>
      <c r="CH1" s="5">
        <v>52.0</v>
      </c>
      <c r="CI1" s="5">
        <v>53.0</v>
      </c>
      <c r="CJ1" s="5">
        <v>54.0</v>
      </c>
      <c r="CK1" s="5">
        <v>55.0</v>
      </c>
      <c r="CL1" s="5">
        <v>56.0</v>
      </c>
      <c r="CM1" s="5">
        <v>57.0</v>
      </c>
      <c r="CN1" s="5">
        <v>58.0</v>
      </c>
      <c r="CO1" s="5">
        <v>59.0</v>
      </c>
      <c r="CP1" s="5">
        <v>60.0</v>
      </c>
      <c r="CQ1" s="5">
        <v>61.0</v>
      </c>
      <c r="CR1" s="5">
        <v>62.0</v>
      </c>
      <c r="CS1" s="5">
        <v>63.0</v>
      </c>
      <c r="CT1" s="5">
        <v>64.0</v>
      </c>
      <c r="CU1" s="5">
        <v>65.0</v>
      </c>
      <c r="CV1" s="5">
        <v>66.0</v>
      </c>
      <c r="CW1" s="5">
        <v>67.0</v>
      </c>
      <c r="CX1" s="5">
        <v>68.0</v>
      </c>
      <c r="CY1" s="5">
        <v>69.0</v>
      </c>
      <c r="CZ1" s="5">
        <v>70.0</v>
      </c>
      <c r="DA1" s="5">
        <v>71.0</v>
      </c>
      <c r="DB1" s="5">
        <v>72.0</v>
      </c>
      <c r="DC1" s="5">
        <v>73.0</v>
      </c>
      <c r="DD1" s="5">
        <v>74.0</v>
      </c>
      <c r="DE1" s="5">
        <v>75.0</v>
      </c>
      <c r="DF1" s="5">
        <v>76.0</v>
      </c>
      <c r="DG1" s="5">
        <v>77.0</v>
      </c>
      <c r="DH1" s="5">
        <v>78.0</v>
      </c>
      <c r="DI1" s="5">
        <v>79.0</v>
      </c>
      <c r="DJ1" s="5">
        <v>80.0</v>
      </c>
      <c r="DK1" s="5">
        <v>81.0</v>
      </c>
      <c r="DL1" s="5">
        <v>82.0</v>
      </c>
      <c r="DM1" s="5">
        <v>83.0</v>
      </c>
      <c r="DN1" s="5">
        <v>84.0</v>
      </c>
      <c r="DO1" s="5">
        <v>85.0</v>
      </c>
      <c r="DP1" s="5">
        <v>86.0</v>
      </c>
      <c r="DQ1" s="5">
        <v>87.0</v>
      </c>
      <c r="DR1" s="5">
        <v>88.0</v>
      </c>
      <c r="DS1" s="5">
        <v>89.0</v>
      </c>
      <c r="DT1" s="5">
        <v>90.0</v>
      </c>
      <c r="DU1" s="5">
        <v>91.0</v>
      </c>
      <c r="DV1" s="5">
        <v>92.0</v>
      </c>
      <c r="DW1" s="5">
        <v>93.0</v>
      </c>
      <c r="DX1" s="5">
        <v>94.0</v>
      </c>
      <c r="DY1" s="5">
        <v>95.0</v>
      </c>
      <c r="DZ1" s="5">
        <v>96.0</v>
      </c>
      <c r="EA1" s="5">
        <v>97.0</v>
      </c>
      <c r="EB1" s="5">
        <v>98.0</v>
      </c>
      <c r="EC1" s="5">
        <v>99.0</v>
      </c>
      <c r="ED1" s="5">
        <v>100.0</v>
      </c>
      <c r="EE1" s="5" t="s">
        <v>1</v>
      </c>
    </row>
    <row r="2">
      <c r="A2" s="3"/>
      <c r="B2" s="6" t="s">
        <v>2</v>
      </c>
      <c r="C2" s="2"/>
      <c r="D2" s="1"/>
      <c r="E2" s="1"/>
      <c r="F2" s="3"/>
      <c r="G2" s="3"/>
      <c r="H2" s="3" t="s">
        <v>3</v>
      </c>
      <c r="I2" s="1"/>
      <c r="J2" s="3"/>
      <c r="K2" s="3"/>
      <c r="L2" s="3"/>
      <c r="M2" s="3"/>
      <c r="N2" s="7" t="s">
        <v>4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"/>
      <c r="AH2" s="9"/>
      <c r="AI2" s="5" t="s">
        <v>5</v>
      </c>
      <c r="AJ2" s="10"/>
      <c r="AK2" s="11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</row>
    <row r="3">
      <c r="A3" s="3"/>
      <c r="B3" s="12" t="s">
        <v>6</v>
      </c>
      <c r="C3" s="13" t="s">
        <v>7</v>
      </c>
      <c r="D3" s="14" t="s">
        <v>8</v>
      </c>
      <c r="E3" s="14" t="s">
        <v>9</v>
      </c>
      <c r="F3" s="15" t="s">
        <v>10</v>
      </c>
      <c r="G3" s="16"/>
      <c r="H3" s="16" t="s">
        <v>11</v>
      </c>
      <c r="I3" s="16" t="s">
        <v>12</v>
      </c>
      <c r="J3" s="16" t="s">
        <v>13</v>
      </c>
      <c r="K3" s="16" t="s">
        <v>14</v>
      </c>
      <c r="L3" s="16" t="s">
        <v>15</v>
      </c>
      <c r="M3" s="16" t="s">
        <v>16</v>
      </c>
      <c r="N3" s="17" t="s">
        <v>17</v>
      </c>
      <c r="O3" s="18" t="s">
        <v>18</v>
      </c>
      <c r="P3" s="18" t="s">
        <v>19</v>
      </c>
      <c r="Q3" s="17" t="s">
        <v>20</v>
      </c>
      <c r="R3" s="17" t="s">
        <v>21</v>
      </c>
      <c r="S3" s="17" t="s">
        <v>22</v>
      </c>
      <c r="T3" s="17" t="s">
        <v>23</v>
      </c>
      <c r="U3" s="17" t="s">
        <v>24</v>
      </c>
      <c r="V3" s="17" t="s">
        <v>25</v>
      </c>
      <c r="W3" s="17" t="s">
        <v>26</v>
      </c>
      <c r="X3" s="17" t="s">
        <v>27</v>
      </c>
      <c r="Y3" s="17" t="s">
        <v>28</v>
      </c>
      <c r="Z3" s="17" t="s">
        <v>29</v>
      </c>
      <c r="AA3" s="17" t="s">
        <v>30</v>
      </c>
      <c r="AB3" s="17" t="s">
        <v>31</v>
      </c>
      <c r="AC3" s="17" t="s">
        <v>32</v>
      </c>
      <c r="AD3" s="17" t="s">
        <v>33</v>
      </c>
      <c r="AE3" s="19" t="s">
        <v>34</v>
      </c>
      <c r="AF3" s="19" t="s">
        <v>35</v>
      </c>
      <c r="AG3" s="1"/>
      <c r="AH3" s="9"/>
      <c r="AI3" s="10" t="str">
        <f t="array" ref="AI3">index('Osallistujat ja seuranta'!$C:$C,AI1+row('Osallistujat ja seuranta'!$B$4),0)</f>
        <v>Joni</v>
      </c>
      <c r="AJ3" s="10" t="str">
        <f t="array" ref="AJ3">index('Osallistujat ja seuranta'!$C:$C,AJ1+row('Osallistujat ja seuranta'!$B$4),0)</f>
        <v>Aleksi</v>
      </c>
      <c r="AK3" s="10" t="str">
        <f t="array" ref="AK3">index('Osallistujat ja seuranta'!$C:$C,AK1+row('Osallistujat ja seuranta'!$B$4),0)</f>
        <v>Olli</v>
      </c>
      <c r="AL3" s="10" t="str">
        <f t="array" ref="AL3">index('Osallistujat ja seuranta'!$C:$C,AL1+row('Osallistujat ja seuranta'!$B$4),0)</f>
        <v>Jussa</v>
      </c>
      <c r="AM3" s="10" t="str">
        <f t="array" ref="AM3">index('Osallistujat ja seuranta'!$C:$C,AM1+row('Osallistujat ja seuranta'!$B$4),0)</f>
        <v>Peitsa</v>
      </c>
      <c r="AN3" s="10" t="str">
        <f t="array" ref="AN3">index('Osallistujat ja seuranta'!$C:$C,AN1+row('Osallistujat ja seuranta'!$B$4),0)</f>
        <v>Kulkija</v>
      </c>
      <c r="AO3" s="10" t="str">
        <f t="array" ref="AO3">index('Osallistujat ja seuranta'!$C:$C,AO1+row('Osallistujat ja seuranta'!$B$4),0)</f>
        <v>Markku</v>
      </c>
      <c r="AP3" s="10" t="str">
        <f t="array" ref="AP3">index('Osallistujat ja seuranta'!$C:$C,AP1+row('Osallistujat ja seuranta'!$B$4),0)</f>
        <v>Lauri</v>
      </c>
      <c r="AQ3" s="10" t="str">
        <f t="array" ref="AQ3">index('Osallistujat ja seuranta'!$C:$C,AQ1+row('Osallistujat ja seuranta'!$B$4),0)</f>
        <v>Eveliina</v>
      </c>
      <c r="AR3" s="10" t="str">
        <f t="array" ref="AR3">index('Osallistujat ja seuranta'!$C:$C,AR1+row('Osallistujat ja seuranta'!$B$4),0)</f>
        <v>Tomi</v>
      </c>
      <c r="AS3" s="10" t="str">
        <f t="array" ref="AS3">index('Osallistujat ja seuranta'!$C:$C,AS1+row('Osallistujat ja seuranta'!$B$4),0)</f>
        <v>Mikko</v>
      </c>
      <c r="AT3" s="10" t="str">
        <f t="array" ref="AT3">index('Osallistujat ja seuranta'!$C:$C,AT1+row('Osallistujat ja seuranta'!$B$4),0)</f>
        <v>Timo</v>
      </c>
      <c r="AU3" s="10" t="str">
        <f t="array" ref="AU3">index('Osallistujat ja seuranta'!$C:$C,AU1+row('Osallistujat ja seuranta'!$B$4),0)</f>
        <v>Heikki</v>
      </c>
      <c r="AV3" s="10" t="str">
        <f t="array" ref="AV3">index('Osallistujat ja seuranta'!$C:$C,AV1+row('Osallistujat ja seuranta'!$B$4),0)</f>
        <v>Tim</v>
      </c>
      <c r="AW3" s="10" t="str">
        <f t="array" ref="AW3">index('Osallistujat ja seuranta'!$C:$C,AW1+row('Osallistujat ja seuranta'!$B$4),0)</f>
        <v>Mikko S.</v>
      </c>
      <c r="AX3" s="10" t="str">
        <f t="array" ref="AX3">index('Osallistujat ja seuranta'!$C:$C,AX1+row('Osallistujat ja seuranta'!$B$4),0)</f>
        <v>Juuso</v>
      </c>
      <c r="AY3" s="10" t="str">
        <f t="array" ref="AY3">index('Osallistujat ja seuranta'!$C:$C,AY1+row('Osallistujat ja seuranta'!$B$4),0)</f>
        <v>Aura </v>
      </c>
      <c r="AZ3" s="10" t="str">
        <f t="array" ref="AZ3">index('Osallistujat ja seuranta'!$C:$C,AZ1+row('Osallistujat ja seuranta'!$B$4),0)</f>
        <v>Oiva</v>
      </c>
      <c r="BA3" s="10" t="str">
        <f t="array" ref="BA3">index('Osallistujat ja seuranta'!$C:$C,BA1+row('Osallistujat ja seuranta'!$B$4),0)</f>
        <v>Teemu</v>
      </c>
      <c r="BB3" s="10" t="str">
        <f t="array" ref="BB3">index('Osallistujat ja seuranta'!$C:$C,BB1+row('Osallistujat ja seuranta'!$B$4),0)</f>
        <v>Hleb</v>
      </c>
      <c r="BC3" s="10" t="str">
        <f t="array" ref="BC3">index('Osallistujat ja seuranta'!$C:$C,BC1+row('Osallistujat ja seuranta'!$B$4),0)</f>
        <v>Riikka</v>
      </c>
      <c r="BD3" s="10" t="str">
        <f t="array" ref="BD3">index('Osallistujat ja seuranta'!$C:$C,BD1+row('Osallistujat ja seuranta'!$B$4),0)</f>
        <v>Ville</v>
      </c>
      <c r="BE3" s="10" t="str">
        <f t="array" ref="BE3">index('Osallistujat ja seuranta'!$C:$C,BE1+row('Osallistujat ja seuranta'!$B$4),0)</f>
        <v>Jani</v>
      </c>
      <c r="BF3" s="10" t="str">
        <f t="array" ref="BF3">index('Osallistujat ja seuranta'!$C:$C,BF1+row('Osallistujat ja seuranta'!$B$4),0)</f>
        <v>Jemina</v>
      </c>
      <c r="BG3" s="10" t="str">
        <f t="array" ref="BG3">index('Osallistujat ja seuranta'!$C:$C,BG1+row('Osallistujat ja seuranta'!$B$4),0)</f>
        <v>Miika</v>
      </c>
      <c r="BH3" s="10" t="str">
        <f t="array" ref="BH3">index('Osallistujat ja seuranta'!$C:$C,BH1+row('Osallistujat ja seuranta'!$B$4),0)</f>
        <v>Ilia</v>
      </c>
      <c r="BI3" s="10" t="str">
        <f t="array" ref="BI3">index('Osallistujat ja seuranta'!$C:$C,BI1+row('Osallistujat ja seuranta'!$B$4),0)</f>
        <v>Vincent</v>
      </c>
      <c r="BJ3" s="10" t="str">
        <f t="array" ref="BJ3">index('Osallistujat ja seuranta'!$C:$C,BJ1+row('Osallistujat ja seuranta'!$B$4),0)</f>
        <v>Ville T</v>
      </c>
      <c r="BK3" s="10" t="str">
        <f t="array" ref="BK3">index('Osallistujat ja seuranta'!$C:$C,BK1+row('Osallistujat ja seuranta'!$B$4),0)</f>
        <v>Dani</v>
      </c>
      <c r="BL3" s="10" t="str">
        <f t="array" ref="BL3">index('Osallistujat ja seuranta'!$C:$C,BL1+row('Osallistujat ja seuranta'!$B$4),0)</f>
        <v/>
      </c>
      <c r="BM3" s="10" t="str">
        <f t="array" ref="BM3">index('Osallistujat ja seuranta'!$C:$C,BM1+row('Osallistujat ja seuranta'!$B$4),0)</f>
        <v/>
      </c>
      <c r="BN3" s="10" t="str">
        <f t="array" ref="BN3">index('Osallistujat ja seuranta'!$C:$C,BN1+row('Osallistujat ja seuranta'!$B$4),0)</f>
        <v/>
      </c>
      <c r="BO3" s="10" t="str">
        <f t="array" ref="BO3">index('Osallistujat ja seuranta'!$C:$C,BO1+row('Osallistujat ja seuranta'!$B$4),0)</f>
        <v/>
      </c>
      <c r="BP3" s="10" t="str">
        <f t="array" ref="BP3">index('Osallistujat ja seuranta'!$C:$C,BP1+row('Osallistujat ja seuranta'!$B$4),0)</f>
        <v/>
      </c>
      <c r="BQ3" s="10" t="str">
        <f t="array" ref="BQ3">index('Osallistujat ja seuranta'!$C:$C,BQ1+row('Osallistujat ja seuranta'!$B$4),0)</f>
        <v/>
      </c>
      <c r="BR3" s="10" t="str">
        <f t="array" ref="BR3">index('Osallistujat ja seuranta'!$C:$C,BR1+row('Osallistujat ja seuranta'!$B$4),0)</f>
        <v/>
      </c>
      <c r="BS3" s="10" t="str">
        <f t="array" ref="BS3">index('Osallistujat ja seuranta'!$C:$C,BS1+row('Osallistujat ja seuranta'!$B$4),0)</f>
        <v/>
      </c>
      <c r="BT3" s="10" t="str">
        <f t="array" ref="BT3">index('Osallistujat ja seuranta'!$C:$C,BT1+row('Osallistujat ja seuranta'!$B$4),0)</f>
        <v/>
      </c>
      <c r="BU3" s="10" t="str">
        <f t="array" ref="BU3">index('Osallistujat ja seuranta'!$C:$C,BU1+row('Osallistujat ja seuranta'!$B$4),0)</f>
        <v/>
      </c>
      <c r="BV3" s="10" t="str">
        <f t="array" ref="BV3">index('Osallistujat ja seuranta'!$C:$C,BV1+row('Osallistujat ja seuranta'!$B$4),0)</f>
        <v/>
      </c>
      <c r="BW3" s="10" t="str">
        <f t="array" ref="BW3">index('Osallistujat ja seuranta'!$C:$C,BW1+row('Osallistujat ja seuranta'!$B$4),0)</f>
        <v/>
      </c>
      <c r="BX3" s="10" t="str">
        <f t="array" ref="BX3">index('Osallistujat ja seuranta'!$C:$C,BX1+row('Osallistujat ja seuranta'!$B$4),0)</f>
        <v/>
      </c>
      <c r="BY3" s="10" t="str">
        <f t="array" ref="BY3">index('Osallistujat ja seuranta'!$C:$C,BY1+row('Osallistujat ja seuranta'!$B$4),0)</f>
        <v/>
      </c>
      <c r="BZ3" s="10" t="str">
        <f t="array" ref="BZ3">index('Osallistujat ja seuranta'!$C:$C,BZ1+row('Osallistujat ja seuranta'!$B$4),0)</f>
        <v/>
      </c>
      <c r="CA3" s="10" t="str">
        <f t="array" ref="CA3">index('Osallistujat ja seuranta'!$C:$C,CA1+row('Osallistujat ja seuranta'!$B$4),0)</f>
        <v/>
      </c>
      <c r="CB3" s="10" t="str">
        <f t="array" ref="CB3">index('Osallistujat ja seuranta'!$C:$C,CB1+row('Osallistujat ja seuranta'!$B$4),0)</f>
        <v/>
      </c>
      <c r="CC3" s="10" t="str">
        <f t="array" ref="CC3">index('Osallistujat ja seuranta'!$C:$C,CC1+row('Osallistujat ja seuranta'!$B$4),0)</f>
        <v/>
      </c>
      <c r="CD3" s="10" t="str">
        <f t="array" ref="CD3">index('Osallistujat ja seuranta'!$C:$C,CD1+row('Osallistujat ja seuranta'!$B$4),0)</f>
        <v/>
      </c>
      <c r="CE3" s="10" t="str">
        <f t="array" ref="CE3">index('Osallistujat ja seuranta'!$C:$C,CE1+row('Osallistujat ja seuranta'!$B$4),0)</f>
        <v/>
      </c>
      <c r="CF3" s="10" t="str">
        <f t="array" ref="CF3">index('Osallistujat ja seuranta'!$C:$C,CF1+row('Osallistujat ja seuranta'!$B$4),0)</f>
        <v/>
      </c>
      <c r="CG3" s="10" t="str">
        <f t="array" ref="CG3">index('Osallistujat ja seuranta'!$C:$C,CG1+row('Osallistujat ja seuranta'!$B$4),0)</f>
        <v/>
      </c>
      <c r="CH3" s="10" t="str">
        <f t="array" ref="CH3">index('Osallistujat ja seuranta'!$C:$C,CH1+row('Osallistujat ja seuranta'!$B$4),0)</f>
        <v/>
      </c>
      <c r="CI3" s="10" t="str">
        <f t="array" ref="CI3">index('Osallistujat ja seuranta'!$C:$C,CI1+row('Osallistujat ja seuranta'!$B$4),0)</f>
        <v/>
      </c>
      <c r="CJ3" s="10" t="str">
        <f t="array" ref="CJ3">index('Osallistujat ja seuranta'!$C:$C,CJ1+row('Osallistujat ja seuranta'!$B$4),0)</f>
        <v/>
      </c>
      <c r="CK3" s="10" t="str">
        <f t="array" ref="CK3">index('Osallistujat ja seuranta'!$C:$C,CK1+row('Osallistujat ja seuranta'!$B$4),0)</f>
        <v/>
      </c>
      <c r="CL3" s="10" t="str">
        <f t="array" ref="CL3">index('Osallistujat ja seuranta'!$C:$C,CL1+row('Osallistujat ja seuranta'!$B$4),0)</f>
        <v/>
      </c>
      <c r="CM3" s="10" t="str">
        <f t="array" ref="CM3">index('Osallistujat ja seuranta'!$C:$C,CM1+row('Osallistujat ja seuranta'!$B$4),0)</f>
        <v/>
      </c>
      <c r="CN3" s="10" t="str">
        <f t="array" ref="CN3">index('Osallistujat ja seuranta'!$C:$C,CN1+row('Osallistujat ja seuranta'!$B$4),0)</f>
        <v/>
      </c>
      <c r="CO3" s="10" t="str">
        <f t="array" ref="CO3">index('Osallistujat ja seuranta'!$C:$C,CO1+row('Osallistujat ja seuranta'!$B$4),0)</f>
        <v/>
      </c>
      <c r="CP3" s="10" t="str">
        <f t="array" ref="CP3">index('Osallistujat ja seuranta'!$C:$C,CP1+row('Osallistujat ja seuranta'!$B$4),0)</f>
        <v/>
      </c>
      <c r="CQ3" s="10" t="str">
        <f t="array" ref="CQ3">index('Osallistujat ja seuranta'!$C:$C,CQ1+row('Osallistujat ja seuranta'!$B$4),0)</f>
        <v/>
      </c>
      <c r="CR3" s="10" t="str">
        <f t="array" ref="CR3">index('Osallistujat ja seuranta'!$C:$C,CR1+row('Osallistujat ja seuranta'!$B$4),0)</f>
        <v/>
      </c>
      <c r="CS3" s="10" t="str">
        <f t="array" ref="CS3">index('Osallistujat ja seuranta'!$C:$C,CS1+row('Osallistujat ja seuranta'!$B$4),0)</f>
        <v/>
      </c>
      <c r="CT3" s="10" t="str">
        <f t="array" ref="CT3">index('Osallistujat ja seuranta'!$C:$C,CT1+row('Osallistujat ja seuranta'!$B$4),0)</f>
        <v/>
      </c>
      <c r="CU3" s="10" t="str">
        <f t="array" ref="CU3">index('Osallistujat ja seuranta'!$C:$C,CU1+row('Osallistujat ja seuranta'!$B$4),0)</f>
        <v/>
      </c>
      <c r="CV3" s="10" t="str">
        <f t="array" ref="CV3">index('Osallistujat ja seuranta'!$C:$C,CV1+row('Osallistujat ja seuranta'!$B$4),0)</f>
        <v/>
      </c>
      <c r="CW3" s="10" t="str">
        <f t="array" ref="CW3">index('Osallistujat ja seuranta'!$C:$C,CW1+row('Osallistujat ja seuranta'!$B$4),0)</f>
        <v/>
      </c>
      <c r="CX3" s="10" t="str">
        <f t="array" ref="CX3">index('Osallistujat ja seuranta'!$C:$C,CX1+row('Osallistujat ja seuranta'!$B$4),0)</f>
        <v/>
      </c>
      <c r="CY3" s="10" t="str">
        <f t="array" ref="CY3">index('Osallistujat ja seuranta'!$C:$C,CY1+row('Osallistujat ja seuranta'!$B$4),0)</f>
        <v/>
      </c>
      <c r="CZ3" s="10" t="str">
        <f t="array" ref="CZ3">index('Osallistujat ja seuranta'!$C:$C,CZ1+row('Osallistujat ja seuranta'!$B$4),0)</f>
        <v/>
      </c>
      <c r="DA3" s="10" t="str">
        <f t="array" ref="DA3">index('Osallistujat ja seuranta'!$C:$C,DA1+row('Osallistujat ja seuranta'!$B$4),0)</f>
        <v/>
      </c>
      <c r="DB3" s="10" t="str">
        <f t="array" ref="DB3">index('Osallistujat ja seuranta'!$C:$C,DB1+row('Osallistujat ja seuranta'!$B$4),0)</f>
        <v/>
      </c>
      <c r="DC3" s="10" t="str">
        <f t="array" ref="DC3">index('Osallistujat ja seuranta'!$C:$C,DC1+row('Osallistujat ja seuranta'!$B$4),0)</f>
        <v/>
      </c>
      <c r="DD3" s="10" t="str">
        <f t="array" ref="DD3">index('Osallistujat ja seuranta'!$C:$C,DD1+row('Osallistujat ja seuranta'!$B$4),0)</f>
        <v/>
      </c>
      <c r="DE3" s="10" t="str">
        <f t="array" ref="DE3">index('Osallistujat ja seuranta'!$C:$C,DE1+row('Osallistujat ja seuranta'!$B$4),0)</f>
        <v/>
      </c>
      <c r="DF3" s="10" t="str">
        <f t="array" ref="DF3">index('Osallistujat ja seuranta'!$C:$C,DF1+row('Osallistujat ja seuranta'!$B$4),0)</f>
        <v/>
      </c>
      <c r="DG3" s="10" t="str">
        <f t="array" ref="DG3">index('Osallistujat ja seuranta'!$C:$C,DG1+row('Osallistujat ja seuranta'!$B$4),0)</f>
        <v/>
      </c>
      <c r="DH3" s="10" t="str">
        <f t="array" ref="DH3">index('Osallistujat ja seuranta'!$C:$C,DH1+row('Osallistujat ja seuranta'!$B$4),0)</f>
        <v/>
      </c>
      <c r="DI3" s="10" t="str">
        <f t="array" ref="DI3">index('Osallistujat ja seuranta'!$C:$C,DI1+row('Osallistujat ja seuranta'!$B$4),0)</f>
        <v/>
      </c>
      <c r="DJ3" s="10" t="str">
        <f t="array" ref="DJ3">index('Osallistujat ja seuranta'!$C:$C,DJ1+row('Osallistujat ja seuranta'!$B$4),0)</f>
        <v/>
      </c>
      <c r="DK3" s="10" t="str">
        <f t="array" ref="DK3">index('Osallistujat ja seuranta'!$C:$C,DK1+row('Osallistujat ja seuranta'!$B$4),0)</f>
        <v/>
      </c>
      <c r="DL3" s="10" t="str">
        <f t="array" ref="DL3">index('Osallistujat ja seuranta'!$C:$C,DL1+row('Osallistujat ja seuranta'!$B$4),0)</f>
        <v/>
      </c>
      <c r="DM3" s="10" t="str">
        <f t="array" ref="DM3">index('Osallistujat ja seuranta'!$C:$C,DM1+row('Osallistujat ja seuranta'!$B$4),0)</f>
        <v/>
      </c>
      <c r="DN3" s="10" t="str">
        <f t="array" ref="DN3">index('Osallistujat ja seuranta'!$C:$C,DN1+row('Osallistujat ja seuranta'!$B$4),0)</f>
        <v/>
      </c>
      <c r="DO3" s="10" t="str">
        <f t="array" ref="DO3">index('Osallistujat ja seuranta'!$C:$C,DO1+row('Osallistujat ja seuranta'!$B$4),0)</f>
        <v/>
      </c>
      <c r="DP3" s="10" t="str">
        <f t="array" ref="DP3">index('Osallistujat ja seuranta'!$C:$C,DP1+row('Osallistujat ja seuranta'!$B$4),0)</f>
        <v/>
      </c>
      <c r="DQ3" s="10" t="str">
        <f t="array" ref="DQ3">index('Osallistujat ja seuranta'!$C:$C,DQ1+row('Osallistujat ja seuranta'!$B$4),0)</f>
        <v/>
      </c>
      <c r="DR3" s="10" t="str">
        <f t="array" ref="DR3">index('Osallistujat ja seuranta'!$C:$C,DR1+row('Osallistujat ja seuranta'!$B$4),0)</f>
        <v/>
      </c>
      <c r="DS3" s="10" t="str">
        <f t="array" ref="DS3">index('Osallistujat ja seuranta'!$C:$C,DS1+row('Osallistujat ja seuranta'!$B$4),0)</f>
        <v/>
      </c>
      <c r="DT3" s="10" t="str">
        <f t="array" ref="DT3">index('Osallistujat ja seuranta'!$C:$C,DT1+row('Osallistujat ja seuranta'!$B$4),0)</f>
        <v/>
      </c>
      <c r="DU3" s="10" t="str">
        <f t="array" ref="DU3">index('Osallistujat ja seuranta'!$C:$C,DU1+row('Osallistujat ja seuranta'!$B$4),0)</f>
        <v/>
      </c>
      <c r="DV3" s="10" t="str">
        <f t="array" ref="DV3">index('Osallistujat ja seuranta'!$C:$C,DV1+row('Osallistujat ja seuranta'!$B$4),0)</f>
        <v/>
      </c>
      <c r="DW3" s="10" t="str">
        <f t="array" ref="DW3">index('Osallistujat ja seuranta'!$C:$C,DW1+row('Osallistujat ja seuranta'!$B$4),0)</f>
        <v/>
      </c>
      <c r="DX3" s="10" t="str">
        <f t="array" ref="DX3">index('Osallistujat ja seuranta'!$C:$C,DX1+row('Osallistujat ja seuranta'!$B$4),0)</f>
        <v/>
      </c>
      <c r="DY3" s="10" t="str">
        <f t="array" ref="DY3">index('Osallistujat ja seuranta'!$C:$C,DY1+row('Osallistujat ja seuranta'!$B$4),0)</f>
        <v/>
      </c>
      <c r="DZ3" s="10" t="str">
        <f t="array" ref="DZ3">index('Osallistujat ja seuranta'!$C:$C,DZ1+row('Osallistujat ja seuranta'!$B$4),0)</f>
        <v/>
      </c>
      <c r="EA3" s="10" t="str">
        <f t="array" ref="EA3">index('Osallistujat ja seuranta'!$C:$C,EA1+row('Osallistujat ja seuranta'!$B$4),0)</f>
        <v/>
      </c>
      <c r="EB3" s="10" t="str">
        <f t="array" ref="EB3">index('Osallistujat ja seuranta'!$C:$C,EB1+row('Osallistujat ja seuranta'!$B$4),0)</f>
        <v/>
      </c>
      <c r="EC3" s="10" t="str">
        <f t="array" ref="EC3">index('Osallistujat ja seuranta'!$C:$C,EC1+row('Osallistujat ja seuranta'!$B$4),0)</f>
        <v/>
      </c>
      <c r="ED3" s="10" t="str">
        <f t="array" ref="ED3">index('Osallistujat ja seuranta'!$C:$C,ED1+row('Osallistujat ja seuranta'!$B$4),0)</f>
        <v/>
      </c>
      <c r="EE3" s="10"/>
    </row>
    <row r="4">
      <c r="A4" s="3"/>
      <c r="B4" s="20"/>
      <c r="C4" s="21"/>
      <c r="D4" s="22"/>
      <c r="E4" s="22"/>
      <c r="F4" s="23"/>
      <c r="G4" s="24"/>
      <c r="H4" s="24"/>
      <c r="I4" s="24"/>
      <c r="J4" s="24"/>
      <c r="K4" s="24"/>
      <c r="L4" s="24"/>
      <c r="M4" s="24"/>
      <c r="N4" s="25"/>
      <c r="O4" s="25"/>
      <c r="P4" s="25"/>
      <c r="Q4" s="26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7"/>
      <c r="AF4" s="27"/>
      <c r="AG4" s="3"/>
      <c r="AH4" s="4" t="s">
        <v>36</v>
      </c>
      <c r="AI4" s="28">
        <f t="array" ref="AI4">index('Osallistujat ja seuranta'!$E:$E,match(AI3,'Osallistujat ja seuranta'!$C:$C,0),0)</f>
        <v>1204.770186</v>
      </c>
      <c r="AJ4" s="28">
        <f t="array" ref="AJ4">index('Osallistujat ja seuranta'!$E:$E,match(AJ3,'Osallistujat ja seuranta'!$C:$C,0),0)</f>
        <v>1881.730221</v>
      </c>
      <c r="AK4" s="28">
        <f t="array" ref="AK4">index('Osallistujat ja seuranta'!$E:$E,match(AK3,'Osallistujat ja seuranta'!$C:$C,0),0)</f>
        <v>2384.202354</v>
      </c>
      <c r="AL4" s="28">
        <f t="array" ref="AL4">index('Osallistujat ja seuranta'!$E:$E,match(AL3,'Osallistujat ja seuranta'!$C:$C,0),0)</f>
        <v>1518</v>
      </c>
      <c r="AM4" s="28">
        <f t="array" ref="AM4">index('Osallistujat ja seuranta'!$E:$E,match(AM3,'Osallistujat ja seuranta'!$C:$C,0),0)</f>
        <v>1486</v>
      </c>
      <c r="AN4" s="28">
        <f t="array" ref="AN4">index('Osallistujat ja seuranta'!$E:$E,match(AN3,'Osallistujat ja seuranta'!$C:$C,0),0)</f>
        <v>1332.458766</v>
      </c>
      <c r="AO4" s="28">
        <f t="array" ref="AO4">index('Osallistujat ja seuranta'!$E:$E,match(AO3,'Osallistujat ja seuranta'!$C:$C,0),0)</f>
        <v>2249.842673</v>
      </c>
      <c r="AP4" s="28">
        <f t="array" ref="AP4">index('Osallistujat ja seuranta'!$E:$E,match(AP3,'Osallistujat ja seuranta'!$C:$C,0),0)</f>
        <v>1521.453293</v>
      </c>
      <c r="AQ4" s="28">
        <f t="array" ref="AQ4">index('Osallistujat ja seuranta'!$E:$E,match(AQ3,'Osallistujat ja seuranta'!$C:$C,0),0)</f>
        <v>1207.188514</v>
      </c>
      <c r="AR4" s="28">
        <f t="array" ref="AR4">index('Osallistujat ja seuranta'!$E:$E,match(AR3,'Osallistujat ja seuranta'!$C:$C,0),0)</f>
        <v>2209.485769</v>
      </c>
      <c r="AS4" s="28">
        <f t="array" ref="AS4">index('Osallistujat ja seuranta'!$E:$E,match(AS3,'Osallistujat ja seuranta'!$C:$C,0),0)</f>
        <v>1917.754482</v>
      </c>
      <c r="AT4" s="28">
        <f t="array" ref="AT4">index('Osallistujat ja seuranta'!$E:$E,match(AT3,'Osallistujat ja seuranta'!$C:$C,0),0)</f>
        <v>2377</v>
      </c>
      <c r="AU4" s="28">
        <f t="array" ref="AU4">index('Osallistujat ja seuranta'!$E:$E,match(AU3,'Osallistujat ja seuranta'!$C:$C,0),0)</f>
        <v>2245.808389</v>
      </c>
      <c r="AV4" s="28">
        <f t="array" ref="AV4">index('Osallistujat ja seuranta'!$E:$E,match(AV3,'Osallistujat ja seuranta'!$C:$C,0),0)</f>
        <v>1958.014047</v>
      </c>
      <c r="AW4" s="28">
        <f t="array" ref="AW4">index('Osallistujat ja seuranta'!$E:$E,match(AW3,'Osallistujat ja seuranta'!$C:$C,0),0)</f>
        <v>1015.463624</v>
      </c>
      <c r="AX4" s="28">
        <f t="array" ref="AX4">index('Osallistujat ja seuranta'!$E:$E,match(AX3,'Osallistujat ja seuranta'!$C:$C,0),0)</f>
        <v>2205.116746</v>
      </c>
      <c r="AY4" s="28">
        <f t="array" ref="AY4">index('Osallistujat ja seuranta'!$E:$E,match(AY3,'Osallistujat ja seuranta'!$C:$C,0),0)</f>
        <v>1335.441433</v>
      </c>
      <c r="AZ4" s="28">
        <f t="array" ref="AZ4">index('Osallistujat ja seuranta'!$E:$E,match(AZ3,'Osallistujat ja seuranta'!$C:$C,0),0)</f>
        <v>2316.469488</v>
      </c>
      <c r="BA4" s="28">
        <f t="array" ref="BA4">index('Osallistujat ja seuranta'!$E:$E,match(BA3,'Osallistujat ja seuranta'!$C:$C,0),0)</f>
        <v>2137.903665</v>
      </c>
      <c r="BB4" s="28">
        <f t="array" ref="BB4">index('Osallistujat ja seuranta'!$E:$E,match(BB3,'Osallistujat ja seuranta'!$C:$C,0),0)</f>
        <v>648.326675</v>
      </c>
      <c r="BC4" s="28">
        <f t="array" ref="BC4">index('Osallistujat ja seuranta'!$E:$E,match(BC3,'Osallistujat ja seuranta'!$C:$C,0),0)</f>
        <v>768.9760492</v>
      </c>
      <c r="BD4" s="28">
        <f t="array" ref="BD4">index('Osallistujat ja seuranta'!$E:$E,match(BD3,'Osallistujat ja seuranta'!$C:$C,0),0)</f>
        <v>1690.538553</v>
      </c>
      <c r="BE4" s="28">
        <f t="array" ref="BE4">index('Osallistujat ja seuranta'!$E:$E,match(BE3,'Osallistujat ja seuranta'!$C:$C,0),0)</f>
        <v>200</v>
      </c>
      <c r="BF4" s="28">
        <f t="array" ref="BF4">index('Osallistujat ja seuranta'!$E:$E,match(BF3,'Osallistujat ja seuranta'!$C:$C,0),0)</f>
        <v>66</v>
      </c>
      <c r="BG4" s="28">
        <f t="array" ref="BG4">index('Osallistujat ja seuranta'!$E:$E,match(BG3,'Osallistujat ja seuranta'!$C:$C,0),0)</f>
        <v>1200</v>
      </c>
      <c r="BH4" s="28">
        <f t="array" ref="BH4">index('Osallistujat ja seuranta'!$E:$E,match(BH3,'Osallistujat ja seuranta'!$C:$C,0),0)</f>
        <v>100</v>
      </c>
      <c r="BI4" s="28">
        <f t="array" ref="BI4">index('Osallistujat ja seuranta'!$E:$E,match(BI3,'Osallistujat ja seuranta'!$C:$C,0),0)</f>
        <v>1700</v>
      </c>
      <c r="BJ4" s="28">
        <f t="array" ref="BJ4">index('Osallistujat ja seuranta'!$E:$E,match(BJ3,'Osallistujat ja seuranta'!$C:$C,0),0)</f>
        <v>400</v>
      </c>
      <c r="BK4" s="28">
        <f t="array" ref="BK4">index('Osallistujat ja seuranta'!$E:$E,match(BK3,'Osallistujat ja seuranta'!$C:$C,0),0)</f>
        <v>1829</v>
      </c>
      <c r="BL4" s="10" t="str">
        <f t="array" ref="BL4">index('Osallistujat ja seuranta'!$E:$E,match(BL3,'Osallistujat ja seuranta'!$C:$C,0),0)</f>
        <v>#N/A</v>
      </c>
      <c r="BM4" s="10" t="str">
        <f t="array" ref="BM4">index('Osallistujat ja seuranta'!$E:$E,match(BM3,'Osallistujat ja seuranta'!$C:$C,0),0)</f>
        <v>#N/A</v>
      </c>
      <c r="BN4" s="10" t="str">
        <f t="array" ref="BN4">index('Osallistujat ja seuranta'!$E:$E,match(BN3,'Osallistujat ja seuranta'!$C:$C,0),0)</f>
        <v>#N/A</v>
      </c>
      <c r="BO4" s="10" t="str">
        <f t="array" ref="BO4">index('Osallistujat ja seuranta'!$E:$E,match(BO3,'Osallistujat ja seuranta'!$C:$C,0),0)</f>
        <v>#N/A</v>
      </c>
      <c r="BP4" s="10" t="str">
        <f t="array" ref="BP4">index('Osallistujat ja seuranta'!$E:$E,match(BP3,'Osallistujat ja seuranta'!$C:$C,0),0)</f>
        <v>#N/A</v>
      </c>
      <c r="BQ4" s="10" t="str">
        <f t="array" ref="BQ4">index('Osallistujat ja seuranta'!$E:$E,match(BQ3,'Osallistujat ja seuranta'!$C:$C,0),0)</f>
        <v>#N/A</v>
      </c>
      <c r="BR4" s="10" t="str">
        <f t="array" ref="BR4">index('Osallistujat ja seuranta'!$E:$E,match(BR3,'Osallistujat ja seuranta'!$C:$C,0),0)</f>
        <v>#N/A</v>
      </c>
      <c r="BS4" s="10" t="str">
        <f t="array" ref="BS4">index('Osallistujat ja seuranta'!$E:$E,match(BS3,'Osallistujat ja seuranta'!$C:$C,0),0)</f>
        <v>#N/A</v>
      </c>
      <c r="BT4" s="10" t="str">
        <f t="array" ref="BT4">index('Osallistujat ja seuranta'!$E:$E,match(BT3,'Osallistujat ja seuranta'!$C:$C,0),0)</f>
        <v>#N/A</v>
      </c>
      <c r="BU4" s="10" t="str">
        <f t="array" ref="BU4">index('Osallistujat ja seuranta'!$E:$E,match(BU3,'Osallistujat ja seuranta'!$C:$C,0),0)</f>
        <v>#N/A</v>
      </c>
      <c r="BV4" s="10" t="str">
        <f t="array" ref="BV4">index('Osallistujat ja seuranta'!$E:$E,match(BV3,'Osallistujat ja seuranta'!$C:$C,0),0)</f>
        <v>#N/A</v>
      </c>
      <c r="BW4" s="10" t="str">
        <f t="array" ref="BW4">index('Osallistujat ja seuranta'!$E:$E,match(BW3,'Osallistujat ja seuranta'!$C:$C,0),0)</f>
        <v>#N/A</v>
      </c>
      <c r="BX4" s="10" t="str">
        <f t="array" ref="BX4">index('Osallistujat ja seuranta'!$E:$E,match(BX3,'Osallistujat ja seuranta'!$C:$C,0),0)</f>
        <v>#N/A</v>
      </c>
      <c r="BY4" s="10" t="str">
        <f t="array" ref="BY4">index('Osallistujat ja seuranta'!$E:$E,match(BY3,'Osallistujat ja seuranta'!$C:$C,0),0)</f>
        <v>#N/A</v>
      </c>
      <c r="BZ4" s="10" t="str">
        <f t="array" ref="BZ4">index('Osallistujat ja seuranta'!$E:$E,match(BZ3,'Osallistujat ja seuranta'!$C:$C,0),0)</f>
        <v>#N/A</v>
      </c>
      <c r="CA4" s="10" t="str">
        <f t="array" ref="CA4">index('Osallistujat ja seuranta'!$E:$E,match(CA3,'Osallistujat ja seuranta'!$C:$C,0),0)</f>
        <v>#N/A</v>
      </c>
      <c r="CB4" s="10" t="str">
        <f t="array" ref="CB4">index('Osallistujat ja seuranta'!$E:$E,match(CB3,'Osallistujat ja seuranta'!$C:$C,0),0)</f>
        <v>#N/A</v>
      </c>
      <c r="CC4" s="10" t="str">
        <f t="array" ref="CC4">index('Osallistujat ja seuranta'!$E:$E,match(CC3,'Osallistujat ja seuranta'!$C:$C,0),0)</f>
        <v>#N/A</v>
      </c>
      <c r="CD4" s="10" t="str">
        <f t="array" ref="CD4">index('Osallistujat ja seuranta'!$E:$E,match(CD3,'Osallistujat ja seuranta'!$C:$C,0),0)</f>
        <v>#N/A</v>
      </c>
      <c r="CE4" s="10" t="str">
        <f t="array" ref="CE4">index('Osallistujat ja seuranta'!$E:$E,match(CE3,'Osallistujat ja seuranta'!$C:$C,0),0)</f>
        <v>#N/A</v>
      </c>
      <c r="CF4" s="10" t="str">
        <f t="array" ref="CF4">index('Osallistujat ja seuranta'!$E:$E,match(CF3,'Osallistujat ja seuranta'!$C:$C,0),0)</f>
        <v>#N/A</v>
      </c>
      <c r="CG4" s="10" t="str">
        <f t="array" ref="CG4">index('Osallistujat ja seuranta'!$E:$E,match(CG3,'Osallistujat ja seuranta'!$C:$C,0),0)</f>
        <v>#N/A</v>
      </c>
      <c r="CH4" s="10" t="str">
        <f t="array" ref="CH4">index('Osallistujat ja seuranta'!$E:$E,match(CH3,'Osallistujat ja seuranta'!$C:$C,0),0)</f>
        <v>#N/A</v>
      </c>
      <c r="CI4" s="10" t="str">
        <f t="array" ref="CI4">index('Osallistujat ja seuranta'!$E:$E,match(CI3,'Osallistujat ja seuranta'!$C:$C,0),0)</f>
        <v>#N/A</v>
      </c>
      <c r="CJ4" s="10" t="str">
        <f t="array" ref="CJ4">index('Osallistujat ja seuranta'!$E:$E,match(CJ3,'Osallistujat ja seuranta'!$C:$C,0),0)</f>
        <v>#N/A</v>
      </c>
      <c r="CK4" s="10" t="str">
        <f t="array" ref="CK4">index('Osallistujat ja seuranta'!$E:$E,match(CK3,'Osallistujat ja seuranta'!$C:$C,0),0)</f>
        <v>#N/A</v>
      </c>
      <c r="CL4" s="10" t="str">
        <f t="array" ref="CL4">index('Osallistujat ja seuranta'!$E:$E,match(CL3,'Osallistujat ja seuranta'!$C:$C,0),0)</f>
        <v>#N/A</v>
      </c>
      <c r="CM4" s="10" t="str">
        <f t="array" ref="CM4">index('Osallistujat ja seuranta'!$E:$E,match(CM3,'Osallistujat ja seuranta'!$C:$C,0),0)</f>
        <v>#N/A</v>
      </c>
      <c r="CN4" s="10" t="str">
        <f t="array" ref="CN4">index('Osallistujat ja seuranta'!$E:$E,match(CN3,'Osallistujat ja seuranta'!$C:$C,0),0)</f>
        <v>#N/A</v>
      </c>
      <c r="CO4" s="10" t="str">
        <f t="array" ref="CO4">index('Osallistujat ja seuranta'!$E:$E,match(CO3,'Osallistujat ja seuranta'!$C:$C,0),0)</f>
        <v>#N/A</v>
      </c>
      <c r="CP4" s="10" t="str">
        <f t="array" ref="CP4">index('Osallistujat ja seuranta'!$E:$E,match(CP3,'Osallistujat ja seuranta'!$C:$C,0),0)</f>
        <v>#N/A</v>
      </c>
      <c r="CQ4" s="10" t="str">
        <f t="array" ref="CQ4">index('Osallistujat ja seuranta'!$E:$E,match(CQ3,'Osallistujat ja seuranta'!$C:$C,0),0)</f>
        <v>#N/A</v>
      </c>
      <c r="CR4" s="10" t="str">
        <f t="array" ref="CR4">index('Osallistujat ja seuranta'!$E:$E,match(CR3,'Osallistujat ja seuranta'!$C:$C,0),0)</f>
        <v>#N/A</v>
      </c>
      <c r="CS4" s="10" t="str">
        <f t="array" ref="CS4">index('Osallistujat ja seuranta'!$E:$E,match(CS3,'Osallistujat ja seuranta'!$C:$C,0),0)</f>
        <v>#N/A</v>
      </c>
      <c r="CT4" s="10" t="str">
        <f t="array" ref="CT4">index('Osallistujat ja seuranta'!$E:$E,match(CT3,'Osallistujat ja seuranta'!$C:$C,0),0)</f>
        <v>#N/A</v>
      </c>
      <c r="CU4" s="10" t="str">
        <f t="array" ref="CU4">index('Osallistujat ja seuranta'!$E:$E,match(CU3,'Osallistujat ja seuranta'!$C:$C,0),0)</f>
        <v>#N/A</v>
      </c>
      <c r="CV4" s="10" t="str">
        <f t="array" ref="CV4">index('Osallistujat ja seuranta'!$E:$E,match(CV3,'Osallistujat ja seuranta'!$C:$C,0),0)</f>
        <v>#N/A</v>
      </c>
      <c r="CW4" s="10" t="str">
        <f t="array" ref="CW4">index('Osallistujat ja seuranta'!$E:$E,match(CW3,'Osallistujat ja seuranta'!$C:$C,0),0)</f>
        <v>#N/A</v>
      </c>
      <c r="CX4" s="10" t="str">
        <f t="array" ref="CX4">index('Osallistujat ja seuranta'!$E:$E,match(CX3,'Osallistujat ja seuranta'!$C:$C,0),0)</f>
        <v>#N/A</v>
      </c>
      <c r="CY4" s="10" t="str">
        <f t="array" ref="CY4">index('Osallistujat ja seuranta'!$E:$E,match(CY3,'Osallistujat ja seuranta'!$C:$C,0),0)</f>
        <v>#N/A</v>
      </c>
      <c r="CZ4" s="10" t="str">
        <f t="array" ref="CZ4">index('Osallistujat ja seuranta'!$E:$E,match(CZ3,'Osallistujat ja seuranta'!$C:$C,0),0)</f>
        <v>#N/A</v>
      </c>
      <c r="DA4" s="10" t="str">
        <f t="array" ref="DA4">index('Osallistujat ja seuranta'!$E:$E,match(DA3,'Osallistujat ja seuranta'!$C:$C,0),0)</f>
        <v>#N/A</v>
      </c>
      <c r="DB4" s="10" t="str">
        <f t="array" ref="DB4">index('Osallistujat ja seuranta'!$E:$E,match(DB3,'Osallistujat ja seuranta'!$C:$C,0),0)</f>
        <v>#N/A</v>
      </c>
      <c r="DC4" s="10" t="str">
        <f t="array" ref="DC4">index('Osallistujat ja seuranta'!$E:$E,match(DC3,'Osallistujat ja seuranta'!$C:$C,0),0)</f>
        <v>#N/A</v>
      </c>
      <c r="DD4" s="10" t="str">
        <f t="array" ref="DD4">index('Osallistujat ja seuranta'!$E:$E,match(DD3,'Osallistujat ja seuranta'!$C:$C,0),0)</f>
        <v>#N/A</v>
      </c>
      <c r="DE4" s="10" t="str">
        <f t="array" ref="DE4">index('Osallistujat ja seuranta'!$E:$E,match(DE3,'Osallistujat ja seuranta'!$C:$C,0),0)</f>
        <v>#N/A</v>
      </c>
      <c r="DF4" s="10" t="str">
        <f t="array" ref="DF4">index('Osallistujat ja seuranta'!$E:$E,match(DF3,'Osallistujat ja seuranta'!$C:$C,0),0)</f>
        <v>#N/A</v>
      </c>
      <c r="DG4" s="10" t="str">
        <f t="array" ref="DG4">index('Osallistujat ja seuranta'!$E:$E,match(DG3,'Osallistujat ja seuranta'!$C:$C,0),0)</f>
        <v>#N/A</v>
      </c>
      <c r="DH4" s="10" t="str">
        <f t="array" ref="DH4">index('Osallistujat ja seuranta'!$E:$E,match(DH3,'Osallistujat ja seuranta'!$C:$C,0),0)</f>
        <v>#N/A</v>
      </c>
      <c r="DI4" s="10" t="str">
        <f t="array" ref="DI4">index('Osallistujat ja seuranta'!$E:$E,match(DI3,'Osallistujat ja seuranta'!$C:$C,0),0)</f>
        <v>#N/A</v>
      </c>
      <c r="DJ4" s="10" t="str">
        <f t="array" ref="DJ4">index('Osallistujat ja seuranta'!$E:$E,match(DJ3,'Osallistujat ja seuranta'!$C:$C,0),0)</f>
        <v>#N/A</v>
      </c>
      <c r="DK4" s="10" t="str">
        <f t="array" ref="DK4">index('Osallistujat ja seuranta'!$E:$E,match(DK3,'Osallistujat ja seuranta'!$C:$C,0),0)</f>
        <v>#N/A</v>
      </c>
      <c r="DL4" s="10" t="str">
        <f t="array" ref="DL4">index('Osallistujat ja seuranta'!$E:$E,match(DL3,'Osallistujat ja seuranta'!$C:$C,0),0)</f>
        <v>#N/A</v>
      </c>
      <c r="DM4" s="10" t="str">
        <f t="array" ref="DM4">index('Osallistujat ja seuranta'!$E:$E,match(DM3,'Osallistujat ja seuranta'!$C:$C,0),0)</f>
        <v>#N/A</v>
      </c>
      <c r="DN4" s="10" t="str">
        <f t="array" ref="DN4">index('Osallistujat ja seuranta'!$E:$E,match(DN3,'Osallistujat ja seuranta'!$C:$C,0),0)</f>
        <v>#N/A</v>
      </c>
      <c r="DO4" s="10" t="str">
        <f t="array" ref="DO4">index('Osallistujat ja seuranta'!$E:$E,match(DO3,'Osallistujat ja seuranta'!$C:$C,0),0)</f>
        <v>#N/A</v>
      </c>
      <c r="DP4" s="10" t="str">
        <f t="array" ref="DP4">index('Osallistujat ja seuranta'!$E:$E,match(DP3,'Osallistujat ja seuranta'!$C:$C,0),0)</f>
        <v>#N/A</v>
      </c>
      <c r="DQ4" s="10" t="str">
        <f t="array" ref="DQ4">index('Osallistujat ja seuranta'!$E:$E,match(DQ3,'Osallistujat ja seuranta'!$C:$C,0),0)</f>
        <v>#N/A</v>
      </c>
      <c r="DR4" s="10" t="str">
        <f t="array" ref="DR4">index('Osallistujat ja seuranta'!$E:$E,match(DR3,'Osallistujat ja seuranta'!$C:$C,0),0)</f>
        <v>#N/A</v>
      </c>
      <c r="DS4" s="10" t="str">
        <f t="array" ref="DS4">index('Osallistujat ja seuranta'!$E:$E,match(DS3,'Osallistujat ja seuranta'!$C:$C,0),0)</f>
        <v>#N/A</v>
      </c>
      <c r="DT4" s="10" t="str">
        <f t="array" ref="DT4">index('Osallistujat ja seuranta'!$E:$E,match(DT3,'Osallistujat ja seuranta'!$C:$C,0),0)</f>
        <v>#N/A</v>
      </c>
      <c r="DU4" s="10" t="str">
        <f t="array" ref="DU4">index('Osallistujat ja seuranta'!$E:$E,match(DU3,'Osallistujat ja seuranta'!$C:$C,0),0)</f>
        <v>#N/A</v>
      </c>
      <c r="DV4" s="10" t="str">
        <f t="array" ref="DV4">index('Osallistujat ja seuranta'!$E:$E,match(DV3,'Osallistujat ja seuranta'!$C:$C,0),0)</f>
        <v>#N/A</v>
      </c>
      <c r="DW4" s="10" t="str">
        <f t="array" ref="DW4">index('Osallistujat ja seuranta'!$E:$E,match(DW3,'Osallistujat ja seuranta'!$C:$C,0),0)</f>
        <v>#N/A</v>
      </c>
      <c r="DX4" s="10" t="str">
        <f t="array" ref="DX4">index('Osallistujat ja seuranta'!$E:$E,match(DX3,'Osallistujat ja seuranta'!$C:$C,0),0)</f>
        <v>#N/A</v>
      </c>
      <c r="DY4" s="10" t="str">
        <f t="array" ref="DY4">index('Osallistujat ja seuranta'!$E:$E,match(DY3,'Osallistujat ja seuranta'!$C:$C,0),0)</f>
        <v>#N/A</v>
      </c>
      <c r="DZ4" s="10" t="str">
        <f t="array" ref="DZ4">index('Osallistujat ja seuranta'!$E:$E,match(DZ3,'Osallistujat ja seuranta'!$C:$C,0),0)</f>
        <v>#N/A</v>
      </c>
      <c r="EA4" s="10" t="str">
        <f t="array" ref="EA4">index('Osallistujat ja seuranta'!$E:$E,match(EA3,'Osallistujat ja seuranta'!$C:$C,0),0)</f>
        <v>#N/A</v>
      </c>
      <c r="EB4" s="10" t="str">
        <f t="array" ref="EB4">index('Osallistujat ja seuranta'!$E:$E,match(EB3,'Osallistujat ja seuranta'!$C:$C,0),0)</f>
        <v>#N/A</v>
      </c>
      <c r="EC4" s="10" t="str">
        <f t="array" ref="EC4">index('Osallistujat ja seuranta'!$E:$E,match(EC3,'Osallistujat ja seuranta'!$C:$C,0),0)</f>
        <v>#N/A</v>
      </c>
      <c r="ED4" s="10" t="str">
        <f t="array" ref="ED4">index('Osallistujat ja seuranta'!$E:$E,match(ED3,'Osallistujat ja seuranta'!$C:$C,0),0)</f>
        <v>#N/A</v>
      </c>
      <c r="EE4" s="29">
        <f t="shared" ref="EE4:EE180" si="2">sum(iferror(AI4:BH4,0))/count(AI4:BH4)</f>
        <v>1506.844036</v>
      </c>
    </row>
    <row r="5">
      <c r="A5" s="3"/>
      <c r="B5" s="30" t="s">
        <v>37</v>
      </c>
      <c r="C5" s="31" t="s">
        <v>38</v>
      </c>
      <c r="D5" s="32">
        <v>0.0</v>
      </c>
      <c r="E5" s="32" t="s">
        <v>38</v>
      </c>
      <c r="F5" s="33">
        <v>45725.0</v>
      </c>
      <c r="G5" s="34"/>
      <c r="H5" s="34" t="b">
        <f t="shared" ref="H5:H182" si="3">if(countblank(B5:E5)&lt;4,TRUE,FALSE)</f>
        <v>1</v>
      </c>
      <c r="I5" s="34" t="b">
        <f>if(iferror(match(B5,'Osallistujat ja seuranta'!C:C,0),0)&gt;0,TRUE,FALSE)</f>
        <v>1</v>
      </c>
      <c r="J5" s="34" t="b">
        <f>if(iferror(match(C5,'Osallistujat ja seuranta'!C:C,0),0)&gt;0,TRUE,FALSE)</f>
        <v>1</v>
      </c>
      <c r="K5" s="34" t="b">
        <f t="shared" ref="K5:K182" si="4">not(B5=C5)</f>
        <v>1</v>
      </c>
      <c r="L5" s="34" t="b">
        <f t="shared" ref="L5:L182" si="5">or(E5=B5,E5=C5)</f>
        <v>1</v>
      </c>
      <c r="M5" s="34" t="b">
        <f t="shared" ref="M5:M182" si="6">countblank(B5:E5)=0</f>
        <v>1</v>
      </c>
      <c r="N5" s="35">
        <f t="shared" ref="N5:N12" si="7">if(and(I5:M5),1,if(H5,0,""))</f>
        <v>1</v>
      </c>
      <c r="O5" s="36">
        <f t="shared" ref="O5:O180" si="8">if(N5=1,index(4:4,1,match(B5,$3:$3,0)),"")</f>
        <v>1521.453293</v>
      </c>
      <c r="P5" s="36">
        <f t="shared" ref="P5:P180" si="9">if(N5=1,index(4:4,1,match(C5,$3:$3,0)),"")</f>
        <v>1518</v>
      </c>
      <c r="Q5" s="37">
        <f t="shared" ref="Q5:Q180" si="10">if(N5=1,O5-(P5+D5*100-if(D5&gt;0,50,0))*N5,"")</f>
        <v>3.453292532</v>
      </c>
      <c r="R5" s="36">
        <f t="shared" ref="R5:R180" si="11">if(N5=1,P5+D5*100-if(D5&gt;0,50,0),"")</f>
        <v>1518</v>
      </c>
      <c r="S5" s="35">
        <f t="shared" ref="S5:S180" si="12">if(E5=B5,1,0)</f>
        <v>0</v>
      </c>
      <c r="T5" s="35">
        <f t="shared" ref="T5:T180" si="13">-7*ln(3300-O5)</f>
        <v>-52.38486297</v>
      </c>
      <c r="U5" s="35">
        <f t="shared" ref="U5:U180" si="14">-7*ln(3300-R5)</f>
        <v>-52.39844126</v>
      </c>
      <c r="V5" s="38">
        <f t="shared" ref="V5:V180" si="15">if(N5=1,1/(1+exp(U5-T5)),"")</f>
        <v>0.5033945186</v>
      </c>
      <c r="W5" s="39">
        <f t="shared" ref="W5:W180" si="16">power((3300-O5)/200,1.6)</f>
        <v>32.99563166</v>
      </c>
      <c r="X5" s="39">
        <f t="shared" ref="X5:X180" si="17">ln(1+exp((2300-O5)/80))/5</f>
        <v>1.946378641</v>
      </c>
      <c r="Y5" s="39">
        <f>if(N5=1,(W5*(S5-V5))*'Säännöt ja ohjeet'!$B$54+X5,"")</f>
        <v>-31.27326159</v>
      </c>
      <c r="Z5" s="39">
        <f t="shared" ref="Z5:Z180" si="18">-(S5-1)</f>
        <v>1</v>
      </c>
      <c r="AA5" s="39">
        <f t="shared" ref="AA5:AA180" si="19">1-V5</f>
        <v>0.4966054814</v>
      </c>
      <c r="AB5" s="39">
        <f t="shared" ref="AB5:AB180" si="20">power((3300-P5)/200,1.6)</f>
        <v>33.09819623</v>
      </c>
      <c r="AC5" s="39">
        <f t="shared" ref="AC5:AC180" si="21">ln(1+exp((2300-P5)/80))/5</f>
        <v>1.955011371</v>
      </c>
      <c r="AD5" s="39">
        <f>if(N5=1,(AB5*(Z5-AA5))*'Säännöt ja ohjeet'!$B$54+AC5,"")</f>
        <v>35.27791249</v>
      </c>
      <c r="AE5" s="40">
        <f t="shared" ref="AE5:AE180" si="22">10*if($E5=B5,1,-1)+min(10,rounddown((P5-O5)/50)-2*$D5*sign(P5-O5))+1</f>
        <v>-9</v>
      </c>
      <c r="AF5" s="40">
        <f t="shared" ref="AF5:AF180" si="23">10*if($E5=C5,1,-1)+min(10,rounddown((O5-P5)/50)-2*$D5*sign(O5-P5))+1</f>
        <v>11</v>
      </c>
      <c r="AG5" s="9"/>
      <c r="AH5" s="9"/>
      <c r="AI5" s="28">
        <f t="shared" ref="AI5:ED5" si="1">if($B5=AI$3,AI4+$Y5,if($C5=AI$3,AI4+$AD5,AI4))</f>
        <v>1204.770186</v>
      </c>
      <c r="AJ5" s="28">
        <f t="shared" si="1"/>
        <v>1881.730221</v>
      </c>
      <c r="AK5" s="28">
        <f t="shared" si="1"/>
        <v>2384.202354</v>
      </c>
      <c r="AL5" s="28">
        <f t="shared" si="1"/>
        <v>1553.277912</v>
      </c>
      <c r="AM5" s="28">
        <f t="shared" si="1"/>
        <v>1486</v>
      </c>
      <c r="AN5" s="28">
        <f t="shared" si="1"/>
        <v>1332.458766</v>
      </c>
      <c r="AO5" s="28">
        <f t="shared" si="1"/>
        <v>2249.842673</v>
      </c>
      <c r="AP5" s="28">
        <f t="shared" si="1"/>
        <v>1490.180031</v>
      </c>
      <c r="AQ5" s="28">
        <f t="shared" si="1"/>
        <v>1207.188514</v>
      </c>
      <c r="AR5" s="28">
        <f t="shared" si="1"/>
        <v>2209.485769</v>
      </c>
      <c r="AS5" s="28">
        <f t="shared" si="1"/>
        <v>1917.754482</v>
      </c>
      <c r="AT5" s="28">
        <f t="shared" si="1"/>
        <v>2377</v>
      </c>
      <c r="AU5" s="28">
        <f t="shared" si="1"/>
        <v>2245.808389</v>
      </c>
      <c r="AV5" s="28">
        <f t="shared" si="1"/>
        <v>1958.014047</v>
      </c>
      <c r="AW5" s="28">
        <f t="shared" si="1"/>
        <v>1015.463624</v>
      </c>
      <c r="AX5" s="28">
        <f t="shared" si="1"/>
        <v>2205.116746</v>
      </c>
      <c r="AY5" s="28">
        <f t="shared" si="1"/>
        <v>1335.441433</v>
      </c>
      <c r="AZ5" s="28">
        <f t="shared" si="1"/>
        <v>2316.469488</v>
      </c>
      <c r="BA5" s="28">
        <f t="shared" si="1"/>
        <v>2137.903665</v>
      </c>
      <c r="BB5" s="28">
        <f t="shared" si="1"/>
        <v>648.326675</v>
      </c>
      <c r="BC5" s="28">
        <f t="shared" si="1"/>
        <v>768.9760492</v>
      </c>
      <c r="BD5" s="28">
        <f t="shared" si="1"/>
        <v>1690.538553</v>
      </c>
      <c r="BE5" s="28">
        <f t="shared" si="1"/>
        <v>200</v>
      </c>
      <c r="BF5" s="28">
        <f t="shared" si="1"/>
        <v>66</v>
      </c>
      <c r="BG5" s="28">
        <f t="shared" si="1"/>
        <v>1200</v>
      </c>
      <c r="BH5" s="28">
        <f t="shared" si="1"/>
        <v>100</v>
      </c>
      <c r="BI5" s="28">
        <f t="shared" si="1"/>
        <v>1700</v>
      </c>
      <c r="BJ5" s="28">
        <f t="shared" si="1"/>
        <v>400</v>
      </c>
      <c r="BK5" s="28">
        <f t="shared" si="1"/>
        <v>1829</v>
      </c>
      <c r="BL5" s="28" t="str">
        <f t="shared" si="1"/>
        <v>#N/A</v>
      </c>
      <c r="BM5" s="28" t="str">
        <f t="shared" si="1"/>
        <v>#N/A</v>
      </c>
      <c r="BN5" s="28" t="str">
        <f t="shared" si="1"/>
        <v>#N/A</v>
      </c>
      <c r="BO5" s="28" t="str">
        <f t="shared" si="1"/>
        <v>#N/A</v>
      </c>
      <c r="BP5" s="28" t="str">
        <f t="shared" si="1"/>
        <v>#N/A</v>
      </c>
      <c r="BQ5" s="28" t="str">
        <f t="shared" si="1"/>
        <v>#N/A</v>
      </c>
      <c r="BR5" s="28" t="str">
        <f t="shared" si="1"/>
        <v>#N/A</v>
      </c>
      <c r="BS5" s="28" t="str">
        <f t="shared" si="1"/>
        <v>#N/A</v>
      </c>
      <c r="BT5" s="28" t="str">
        <f t="shared" si="1"/>
        <v>#N/A</v>
      </c>
      <c r="BU5" s="28" t="str">
        <f t="shared" si="1"/>
        <v>#N/A</v>
      </c>
      <c r="BV5" s="28" t="str">
        <f t="shared" si="1"/>
        <v>#N/A</v>
      </c>
      <c r="BW5" s="28" t="str">
        <f t="shared" si="1"/>
        <v>#N/A</v>
      </c>
      <c r="BX5" s="28" t="str">
        <f t="shared" si="1"/>
        <v>#N/A</v>
      </c>
      <c r="BY5" s="28" t="str">
        <f t="shared" si="1"/>
        <v>#N/A</v>
      </c>
      <c r="BZ5" s="28" t="str">
        <f t="shared" si="1"/>
        <v>#N/A</v>
      </c>
      <c r="CA5" s="28" t="str">
        <f t="shared" si="1"/>
        <v>#N/A</v>
      </c>
      <c r="CB5" s="28" t="str">
        <f t="shared" si="1"/>
        <v>#N/A</v>
      </c>
      <c r="CC5" s="28" t="str">
        <f t="shared" si="1"/>
        <v>#N/A</v>
      </c>
      <c r="CD5" s="28" t="str">
        <f t="shared" si="1"/>
        <v>#N/A</v>
      </c>
      <c r="CE5" s="28" t="str">
        <f t="shared" si="1"/>
        <v>#N/A</v>
      </c>
      <c r="CF5" s="28" t="str">
        <f t="shared" si="1"/>
        <v>#N/A</v>
      </c>
      <c r="CG5" s="28" t="str">
        <f t="shared" si="1"/>
        <v>#N/A</v>
      </c>
      <c r="CH5" s="28" t="str">
        <f t="shared" si="1"/>
        <v>#N/A</v>
      </c>
      <c r="CI5" s="28" t="str">
        <f t="shared" si="1"/>
        <v>#N/A</v>
      </c>
      <c r="CJ5" s="28" t="str">
        <f t="shared" si="1"/>
        <v>#N/A</v>
      </c>
      <c r="CK5" s="28" t="str">
        <f t="shared" si="1"/>
        <v>#N/A</v>
      </c>
      <c r="CL5" s="28" t="str">
        <f t="shared" si="1"/>
        <v>#N/A</v>
      </c>
      <c r="CM5" s="28" t="str">
        <f t="shared" si="1"/>
        <v>#N/A</v>
      </c>
      <c r="CN5" s="28" t="str">
        <f t="shared" si="1"/>
        <v>#N/A</v>
      </c>
      <c r="CO5" s="28" t="str">
        <f t="shared" si="1"/>
        <v>#N/A</v>
      </c>
      <c r="CP5" s="28" t="str">
        <f t="shared" si="1"/>
        <v>#N/A</v>
      </c>
      <c r="CQ5" s="28" t="str">
        <f t="shared" si="1"/>
        <v>#N/A</v>
      </c>
      <c r="CR5" s="28" t="str">
        <f t="shared" si="1"/>
        <v>#N/A</v>
      </c>
      <c r="CS5" s="28" t="str">
        <f t="shared" si="1"/>
        <v>#N/A</v>
      </c>
      <c r="CT5" s="28" t="str">
        <f t="shared" si="1"/>
        <v>#N/A</v>
      </c>
      <c r="CU5" s="28" t="str">
        <f t="shared" si="1"/>
        <v>#N/A</v>
      </c>
      <c r="CV5" s="28" t="str">
        <f t="shared" si="1"/>
        <v>#N/A</v>
      </c>
      <c r="CW5" s="28" t="str">
        <f t="shared" si="1"/>
        <v>#N/A</v>
      </c>
      <c r="CX5" s="28" t="str">
        <f t="shared" si="1"/>
        <v>#N/A</v>
      </c>
      <c r="CY5" s="28" t="str">
        <f t="shared" si="1"/>
        <v>#N/A</v>
      </c>
      <c r="CZ5" s="28" t="str">
        <f t="shared" si="1"/>
        <v>#N/A</v>
      </c>
      <c r="DA5" s="28" t="str">
        <f t="shared" si="1"/>
        <v>#N/A</v>
      </c>
      <c r="DB5" s="28" t="str">
        <f t="shared" si="1"/>
        <v>#N/A</v>
      </c>
      <c r="DC5" s="28" t="str">
        <f t="shared" si="1"/>
        <v>#N/A</v>
      </c>
      <c r="DD5" s="28" t="str">
        <f t="shared" si="1"/>
        <v>#N/A</v>
      </c>
      <c r="DE5" s="28" t="str">
        <f t="shared" si="1"/>
        <v>#N/A</v>
      </c>
      <c r="DF5" s="28" t="str">
        <f t="shared" si="1"/>
        <v>#N/A</v>
      </c>
      <c r="DG5" s="28" t="str">
        <f t="shared" si="1"/>
        <v>#N/A</v>
      </c>
      <c r="DH5" s="28" t="str">
        <f t="shared" si="1"/>
        <v>#N/A</v>
      </c>
      <c r="DI5" s="28" t="str">
        <f t="shared" si="1"/>
        <v>#N/A</v>
      </c>
      <c r="DJ5" s="28" t="str">
        <f t="shared" si="1"/>
        <v>#N/A</v>
      </c>
      <c r="DK5" s="28" t="str">
        <f t="shared" si="1"/>
        <v>#N/A</v>
      </c>
      <c r="DL5" s="28" t="str">
        <f t="shared" si="1"/>
        <v>#N/A</v>
      </c>
      <c r="DM5" s="28" t="str">
        <f t="shared" si="1"/>
        <v>#N/A</v>
      </c>
      <c r="DN5" s="28" t="str">
        <f t="shared" si="1"/>
        <v>#N/A</v>
      </c>
      <c r="DO5" s="28" t="str">
        <f t="shared" si="1"/>
        <v>#N/A</v>
      </c>
      <c r="DP5" s="28" t="str">
        <f t="shared" si="1"/>
        <v>#N/A</v>
      </c>
      <c r="DQ5" s="28" t="str">
        <f t="shared" si="1"/>
        <v>#N/A</v>
      </c>
      <c r="DR5" s="28" t="str">
        <f t="shared" si="1"/>
        <v>#N/A</v>
      </c>
      <c r="DS5" s="28" t="str">
        <f t="shared" si="1"/>
        <v>#N/A</v>
      </c>
      <c r="DT5" s="28" t="str">
        <f t="shared" si="1"/>
        <v>#N/A</v>
      </c>
      <c r="DU5" s="28" t="str">
        <f t="shared" si="1"/>
        <v>#N/A</v>
      </c>
      <c r="DV5" s="28" t="str">
        <f t="shared" si="1"/>
        <v>#N/A</v>
      </c>
      <c r="DW5" s="28" t="str">
        <f t="shared" si="1"/>
        <v>#N/A</v>
      </c>
      <c r="DX5" s="28" t="str">
        <f t="shared" si="1"/>
        <v>#N/A</v>
      </c>
      <c r="DY5" s="28" t="str">
        <f t="shared" si="1"/>
        <v>#N/A</v>
      </c>
      <c r="DZ5" s="28" t="str">
        <f t="shared" si="1"/>
        <v>#N/A</v>
      </c>
      <c r="EA5" s="28" t="str">
        <f t="shared" si="1"/>
        <v>#N/A</v>
      </c>
      <c r="EB5" s="28" t="str">
        <f t="shared" si="1"/>
        <v>#N/A</v>
      </c>
      <c r="EC5" s="28" t="str">
        <f t="shared" si="1"/>
        <v>#N/A</v>
      </c>
      <c r="ED5" s="28" t="str">
        <f t="shared" si="1"/>
        <v>#N/A</v>
      </c>
      <c r="EE5" s="29">
        <f t="shared" si="2"/>
        <v>1506.998061</v>
      </c>
    </row>
    <row r="6">
      <c r="A6" s="3"/>
      <c r="B6" s="30" t="s">
        <v>39</v>
      </c>
      <c r="C6" s="31" t="s">
        <v>40</v>
      </c>
      <c r="D6" s="32">
        <v>9.0</v>
      </c>
      <c r="E6" s="32" t="s">
        <v>39</v>
      </c>
      <c r="F6" s="33">
        <v>45725.0</v>
      </c>
      <c r="G6" s="34"/>
      <c r="H6" s="34" t="b">
        <f t="shared" si="3"/>
        <v>1</v>
      </c>
      <c r="I6" s="34" t="b">
        <f>if(iferror(match(B6,'Osallistujat ja seuranta'!C:C,0),0)&gt;0,TRUE,FALSE)</f>
        <v>1</v>
      </c>
      <c r="J6" s="34" t="b">
        <f>if(iferror(match(C6,'Osallistujat ja seuranta'!C:C,0),0)&gt;0,TRUE,FALSE)</f>
        <v>1</v>
      </c>
      <c r="K6" s="34" t="b">
        <f t="shared" si="4"/>
        <v>1</v>
      </c>
      <c r="L6" s="34" t="b">
        <f t="shared" si="5"/>
        <v>1</v>
      </c>
      <c r="M6" s="34" t="b">
        <f t="shared" si="6"/>
        <v>1</v>
      </c>
      <c r="N6" s="35">
        <f t="shared" si="7"/>
        <v>1</v>
      </c>
      <c r="O6" s="36">
        <f t="shared" si="8"/>
        <v>2209.485769</v>
      </c>
      <c r="P6" s="36">
        <f t="shared" si="9"/>
        <v>200</v>
      </c>
      <c r="Q6" s="37">
        <f t="shared" si="10"/>
        <v>1159.485769</v>
      </c>
      <c r="R6" s="36">
        <f t="shared" si="11"/>
        <v>1050</v>
      </c>
      <c r="S6" s="35">
        <f t="shared" si="12"/>
        <v>1</v>
      </c>
      <c r="T6" s="35">
        <f t="shared" si="13"/>
        <v>-48.96083245</v>
      </c>
      <c r="U6" s="35">
        <f t="shared" si="14"/>
        <v>-54.03079847</v>
      </c>
      <c r="V6" s="38">
        <f t="shared" si="15"/>
        <v>0.9937565914</v>
      </c>
      <c r="W6" s="39">
        <f t="shared" si="16"/>
        <v>15.08558468</v>
      </c>
      <c r="X6" s="39">
        <f t="shared" si="17"/>
        <v>0.2822012932</v>
      </c>
      <c r="Y6" s="39">
        <f>if(N6=1,(W6*(S6-V6))*'Säännöt ja ohjeet'!$B$54+X6,"")</f>
        <v>0.4705722314</v>
      </c>
      <c r="Z6" s="39">
        <f t="shared" si="18"/>
        <v>0</v>
      </c>
      <c r="AA6" s="39">
        <f t="shared" si="19"/>
        <v>0.0062434086</v>
      </c>
      <c r="AB6" s="39">
        <f t="shared" si="20"/>
        <v>80.26583298</v>
      </c>
      <c r="AC6" s="39">
        <f t="shared" si="21"/>
        <v>5.25</v>
      </c>
      <c r="AD6" s="39">
        <f>if(N6=1,(AB6*(Z6-AA6))*'Säännöt ja ohjeet'!$B$54+AC6,"")</f>
        <v>4.247735216</v>
      </c>
      <c r="AE6" s="40">
        <f t="shared" si="22"/>
        <v>-11</v>
      </c>
      <c r="AF6" s="40">
        <f t="shared" si="23"/>
        <v>1</v>
      </c>
      <c r="AG6" s="9"/>
      <c r="AH6" s="9"/>
      <c r="AI6" s="28">
        <f t="shared" ref="AI6:ED6" si="24">if($B6=AI$3,AI5+$Y6,if($C6=AI$3,AI5+$AD6,AI5))</f>
        <v>1204.770186</v>
      </c>
      <c r="AJ6" s="28">
        <f t="shared" si="24"/>
        <v>1881.730221</v>
      </c>
      <c r="AK6" s="28">
        <f t="shared" si="24"/>
        <v>2384.202354</v>
      </c>
      <c r="AL6" s="28">
        <f t="shared" si="24"/>
        <v>1553.277912</v>
      </c>
      <c r="AM6" s="28">
        <f t="shared" si="24"/>
        <v>1486</v>
      </c>
      <c r="AN6" s="28">
        <f t="shared" si="24"/>
        <v>1332.458766</v>
      </c>
      <c r="AO6" s="28">
        <f t="shared" si="24"/>
        <v>2249.842673</v>
      </c>
      <c r="AP6" s="28">
        <f t="shared" si="24"/>
        <v>1490.180031</v>
      </c>
      <c r="AQ6" s="28">
        <f t="shared" si="24"/>
        <v>1207.188514</v>
      </c>
      <c r="AR6" s="28">
        <f t="shared" si="24"/>
        <v>2209.956341</v>
      </c>
      <c r="AS6" s="28">
        <f t="shared" si="24"/>
        <v>1917.754482</v>
      </c>
      <c r="AT6" s="28">
        <f t="shared" si="24"/>
        <v>2377</v>
      </c>
      <c r="AU6" s="28">
        <f t="shared" si="24"/>
        <v>2245.808389</v>
      </c>
      <c r="AV6" s="28">
        <f t="shared" si="24"/>
        <v>1958.014047</v>
      </c>
      <c r="AW6" s="28">
        <f t="shared" si="24"/>
        <v>1015.463624</v>
      </c>
      <c r="AX6" s="28">
        <f t="shared" si="24"/>
        <v>2205.116746</v>
      </c>
      <c r="AY6" s="28">
        <f t="shared" si="24"/>
        <v>1335.441433</v>
      </c>
      <c r="AZ6" s="28">
        <f t="shared" si="24"/>
        <v>2316.469488</v>
      </c>
      <c r="BA6" s="28">
        <f t="shared" si="24"/>
        <v>2137.903665</v>
      </c>
      <c r="BB6" s="28">
        <f t="shared" si="24"/>
        <v>648.326675</v>
      </c>
      <c r="BC6" s="28">
        <f t="shared" si="24"/>
        <v>768.9760492</v>
      </c>
      <c r="BD6" s="28">
        <f t="shared" si="24"/>
        <v>1690.538553</v>
      </c>
      <c r="BE6" s="28">
        <f t="shared" si="24"/>
        <v>204.2477352</v>
      </c>
      <c r="BF6" s="28">
        <f t="shared" si="24"/>
        <v>66</v>
      </c>
      <c r="BG6" s="28">
        <f t="shared" si="24"/>
        <v>1200</v>
      </c>
      <c r="BH6" s="28">
        <f t="shared" si="24"/>
        <v>100</v>
      </c>
      <c r="BI6" s="28">
        <f t="shared" si="24"/>
        <v>1700</v>
      </c>
      <c r="BJ6" s="28">
        <f t="shared" si="24"/>
        <v>400</v>
      </c>
      <c r="BK6" s="28">
        <f t="shared" si="24"/>
        <v>1829</v>
      </c>
      <c r="BL6" s="28" t="str">
        <f t="shared" si="24"/>
        <v>#N/A</v>
      </c>
      <c r="BM6" s="28" t="str">
        <f t="shared" si="24"/>
        <v>#N/A</v>
      </c>
      <c r="BN6" s="28" t="str">
        <f t="shared" si="24"/>
        <v>#N/A</v>
      </c>
      <c r="BO6" s="28" t="str">
        <f t="shared" si="24"/>
        <v>#N/A</v>
      </c>
      <c r="BP6" s="28" t="str">
        <f t="shared" si="24"/>
        <v>#N/A</v>
      </c>
      <c r="BQ6" s="28" t="str">
        <f t="shared" si="24"/>
        <v>#N/A</v>
      </c>
      <c r="BR6" s="28" t="str">
        <f t="shared" si="24"/>
        <v>#N/A</v>
      </c>
      <c r="BS6" s="28" t="str">
        <f t="shared" si="24"/>
        <v>#N/A</v>
      </c>
      <c r="BT6" s="28" t="str">
        <f t="shared" si="24"/>
        <v>#N/A</v>
      </c>
      <c r="BU6" s="28" t="str">
        <f t="shared" si="24"/>
        <v>#N/A</v>
      </c>
      <c r="BV6" s="28" t="str">
        <f t="shared" si="24"/>
        <v>#N/A</v>
      </c>
      <c r="BW6" s="28" t="str">
        <f t="shared" si="24"/>
        <v>#N/A</v>
      </c>
      <c r="BX6" s="28" t="str">
        <f t="shared" si="24"/>
        <v>#N/A</v>
      </c>
      <c r="BY6" s="28" t="str">
        <f t="shared" si="24"/>
        <v>#N/A</v>
      </c>
      <c r="BZ6" s="28" t="str">
        <f t="shared" si="24"/>
        <v>#N/A</v>
      </c>
      <c r="CA6" s="28" t="str">
        <f t="shared" si="24"/>
        <v>#N/A</v>
      </c>
      <c r="CB6" s="28" t="str">
        <f t="shared" si="24"/>
        <v>#N/A</v>
      </c>
      <c r="CC6" s="28" t="str">
        <f t="shared" si="24"/>
        <v>#N/A</v>
      </c>
      <c r="CD6" s="28" t="str">
        <f t="shared" si="24"/>
        <v>#N/A</v>
      </c>
      <c r="CE6" s="28" t="str">
        <f t="shared" si="24"/>
        <v>#N/A</v>
      </c>
      <c r="CF6" s="28" t="str">
        <f t="shared" si="24"/>
        <v>#N/A</v>
      </c>
      <c r="CG6" s="28" t="str">
        <f t="shared" si="24"/>
        <v>#N/A</v>
      </c>
      <c r="CH6" s="28" t="str">
        <f t="shared" si="24"/>
        <v>#N/A</v>
      </c>
      <c r="CI6" s="28" t="str">
        <f t="shared" si="24"/>
        <v>#N/A</v>
      </c>
      <c r="CJ6" s="28" t="str">
        <f t="shared" si="24"/>
        <v>#N/A</v>
      </c>
      <c r="CK6" s="28" t="str">
        <f t="shared" si="24"/>
        <v>#N/A</v>
      </c>
      <c r="CL6" s="28" t="str">
        <f t="shared" si="24"/>
        <v>#N/A</v>
      </c>
      <c r="CM6" s="28" t="str">
        <f t="shared" si="24"/>
        <v>#N/A</v>
      </c>
      <c r="CN6" s="28" t="str">
        <f t="shared" si="24"/>
        <v>#N/A</v>
      </c>
      <c r="CO6" s="28" t="str">
        <f t="shared" si="24"/>
        <v>#N/A</v>
      </c>
      <c r="CP6" s="28" t="str">
        <f t="shared" si="24"/>
        <v>#N/A</v>
      </c>
      <c r="CQ6" s="28" t="str">
        <f t="shared" si="24"/>
        <v>#N/A</v>
      </c>
      <c r="CR6" s="28" t="str">
        <f t="shared" si="24"/>
        <v>#N/A</v>
      </c>
      <c r="CS6" s="28" t="str">
        <f t="shared" si="24"/>
        <v>#N/A</v>
      </c>
      <c r="CT6" s="28" t="str">
        <f t="shared" si="24"/>
        <v>#N/A</v>
      </c>
      <c r="CU6" s="28" t="str">
        <f t="shared" si="24"/>
        <v>#N/A</v>
      </c>
      <c r="CV6" s="28" t="str">
        <f t="shared" si="24"/>
        <v>#N/A</v>
      </c>
      <c r="CW6" s="28" t="str">
        <f t="shared" si="24"/>
        <v>#N/A</v>
      </c>
      <c r="CX6" s="28" t="str">
        <f t="shared" si="24"/>
        <v>#N/A</v>
      </c>
      <c r="CY6" s="28" t="str">
        <f t="shared" si="24"/>
        <v>#N/A</v>
      </c>
      <c r="CZ6" s="28" t="str">
        <f t="shared" si="24"/>
        <v>#N/A</v>
      </c>
      <c r="DA6" s="28" t="str">
        <f t="shared" si="24"/>
        <v>#N/A</v>
      </c>
      <c r="DB6" s="28" t="str">
        <f t="shared" si="24"/>
        <v>#N/A</v>
      </c>
      <c r="DC6" s="28" t="str">
        <f t="shared" si="24"/>
        <v>#N/A</v>
      </c>
      <c r="DD6" s="28" t="str">
        <f t="shared" si="24"/>
        <v>#N/A</v>
      </c>
      <c r="DE6" s="28" t="str">
        <f t="shared" si="24"/>
        <v>#N/A</v>
      </c>
      <c r="DF6" s="28" t="str">
        <f t="shared" si="24"/>
        <v>#N/A</v>
      </c>
      <c r="DG6" s="28" t="str">
        <f t="shared" si="24"/>
        <v>#N/A</v>
      </c>
      <c r="DH6" s="28" t="str">
        <f t="shared" si="24"/>
        <v>#N/A</v>
      </c>
      <c r="DI6" s="28" t="str">
        <f t="shared" si="24"/>
        <v>#N/A</v>
      </c>
      <c r="DJ6" s="28" t="str">
        <f t="shared" si="24"/>
        <v>#N/A</v>
      </c>
      <c r="DK6" s="28" t="str">
        <f t="shared" si="24"/>
        <v>#N/A</v>
      </c>
      <c r="DL6" s="28" t="str">
        <f t="shared" si="24"/>
        <v>#N/A</v>
      </c>
      <c r="DM6" s="28" t="str">
        <f t="shared" si="24"/>
        <v>#N/A</v>
      </c>
      <c r="DN6" s="28" t="str">
        <f t="shared" si="24"/>
        <v>#N/A</v>
      </c>
      <c r="DO6" s="28" t="str">
        <f t="shared" si="24"/>
        <v>#N/A</v>
      </c>
      <c r="DP6" s="28" t="str">
        <f t="shared" si="24"/>
        <v>#N/A</v>
      </c>
      <c r="DQ6" s="28" t="str">
        <f t="shared" si="24"/>
        <v>#N/A</v>
      </c>
      <c r="DR6" s="28" t="str">
        <f t="shared" si="24"/>
        <v>#N/A</v>
      </c>
      <c r="DS6" s="28" t="str">
        <f t="shared" si="24"/>
        <v>#N/A</v>
      </c>
      <c r="DT6" s="28" t="str">
        <f t="shared" si="24"/>
        <v>#N/A</v>
      </c>
      <c r="DU6" s="28" t="str">
        <f t="shared" si="24"/>
        <v>#N/A</v>
      </c>
      <c r="DV6" s="28" t="str">
        <f t="shared" si="24"/>
        <v>#N/A</v>
      </c>
      <c r="DW6" s="28" t="str">
        <f t="shared" si="24"/>
        <v>#N/A</v>
      </c>
      <c r="DX6" s="28" t="str">
        <f t="shared" si="24"/>
        <v>#N/A</v>
      </c>
      <c r="DY6" s="28" t="str">
        <f t="shared" si="24"/>
        <v>#N/A</v>
      </c>
      <c r="DZ6" s="28" t="str">
        <f t="shared" si="24"/>
        <v>#N/A</v>
      </c>
      <c r="EA6" s="28" t="str">
        <f t="shared" si="24"/>
        <v>#N/A</v>
      </c>
      <c r="EB6" s="28" t="str">
        <f t="shared" si="24"/>
        <v>#N/A</v>
      </c>
      <c r="EC6" s="28" t="str">
        <f t="shared" si="24"/>
        <v>#N/A</v>
      </c>
      <c r="ED6" s="28" t="str">
        <f t="shared" si="24"/>
        <v>#N/A</v>
      </c>
      <c r="EE6" s="29">
        <f t="shared" si="2"/>
        <v>1507.179534</v>
      </c>
    </row>
    <row r="7">
      <c r="A7" s="3"/>
      <c r="B7" s="30" t="s">
        <v>41</v>
      </c>
      <c r="C7" s="31" t="s">
        <v>39</v>
      </c>
      <c r="D7" s="32">
        <v>0.0</v>
      </c>
      <c r="E7" s="32" t="s">
        <v>41</v>
      </c>
      <c r="F7" s="33">
        <v>45725.0</v>
      </c>
      <c r="G7" s="34"/>
      <c r="H7" s="34" t="b">
        <f t="shared" si="3"/>
        <v>1</v>
      </c>
      <c r="I7" s="34" t="b">
        <f>if(iferror(match(B7,'Osallistujat ja seuranta'!C:C,0),0)&gt;0,TRUE,FALSE)</f>
        <v>1</v>
      </c>
      <c r="J7" s="34" t="b">
        <f>if(iferror(match(C7,'Osallistujat ja seuranta'!C:C,0),0)&gt;0,TRUE,FALSE)</f>
        <v>1</v>
      </c>
      <c r="K7" s="34" t="b">
        <f t="shared" si="4"/>
        <v>1</v>
      </c>
      <c r="L7" s="34" t="b">
        <f t="shared" si="5"/>
        <v>1</v>
      </c>
      <c r="M7" s="34" t="b">
        <f t="shared" si="6"/>
        <v>1</v>
      </c>
      <c r="N7" s="35">
        <f t="shared" si="7"/>
        <v>1</v>
      </c>
      <c r="O7" s="36">
        <f t="shared" si="8"/>
        <v>2377</v>
      </c>
      <c r="P7" s="36">
        <f t="shared" si="9"/>
        <v>2209.956341</v>
      </c>
      <c r="Q7" s="37">
        <f t="shared" si="10"/>
        <v>167.0436591</v>
      </c>
      <c r="R7" s="36">
        <f t="shared" si="11"/>
        <v>2209.956341</v>
      </c>
      <c r="S7" s="35">
        <f t="shared" si="12"/>
        <v>1</v>
      </c>
      <c r="T7" s="35">
        <f t="shared" si="13"/>
        <v>-47.79340464</v>
      </c>
      <c r="U7" s="35">
        <f t="shared" si="14"/>
        <v>-48.9578112</v>
      </c>
      <c r="V7" s="38">
        <f t="shared" si="15"/>
        <v>0.7621324873</v>
      </c>
      <c r="W7" s="39">
        <f t="shared" si="16"/>
        <v>11.55246679</v>
      </c>
      <c r="X7" s="39">
        <f t="shared" si="17"/>
        <v>0.06469720583</v>
      </c>
      <c r="Y7" s="39">
        <f>if(N7=1,(W7*(S7-V7))*'Säännöt ja ohjeet'!$B$54+X7,"")</f>
        <v>5.560610287</v>
      </c>
      <c r="Z7" s="39">
        <f t="shared" si="18"/>
        <v>0</v>
      </c>
      <c r="AA7" s="39">
        <f t="shared" si="19"/>
        <v>0.2378675127</v>
      </c>
      <c r="AB7" s="39">
        <f t="shared" si="20"/>
        <v>15.0751706</v>
      </c>
      <c r="AC7" s="39">
        <f t="shared" si="21"/>
        <v>0.28131243</v>
      </c>
      <c r="AD7" s="39">
        <f>if(N7=1,(AB7*(Z7-AA7))*'Säännöt ja ohjeet'!$B$54+AC7,"")</f>
        <v>-6.89047424</v>
      </c>
      <c r="AE7" s="40">
        <f t="shared" si="22"/>
        <v>8</v>
      </c>
      <c r="AF7" s="40">
        <f t="shared" si="23"/>
        <v>-6</v>
      </c>
      <c r="AG7" s="9"/>
      <c r="AH7" s="9"/>
      <c r="AI7" s="28">
        <f t="shared" ref="AI7:ED7" si="25">if($B7=AI$3,AI6+$Y7,if($C7=AI$3,AI6+$AD7,AI6))</f>
        <v>1204.770186</v>
      </c>
      <c r="AJ7" s="28">
        <f t="shared" si="25"/>
        <v>1881.730221</v>
      </c>
      <c r="AK7" s="28">
        <f t="shared" si="25"/>
        <v>2384.202354</v>
      </c>
      <c r="AL7" s="28">
        <f t="shared" si="25"/>
        <v>1553.277912</v>
      </c>
      <c r="AM7" s="28">
        <f t="shared" si="25"/>
        <v>1486</v>
      </c>
      <c r="AN7" s="28">
        <f t="shared" si="25"/>
        <v>1332.458766</v>
      </c>
      <c r="AO7" s="28">
        <f t="shared" si="25"/>
        <v>2249.842673</v>
      </c>
      <c r="AP7" s="28">
        <f t="shared" si="25"/>
        <v>1490.180031</v>
      </c>
      <c r="AQ7" s="28">
        <f t="shared" si="25"/>
        <v>1207.188514</v>
      </c>
      <c r="AR7" s="28">
        <f t="shared" si="25"/>
        <v>2203.065867</v>
      </c>
      <c r="AS7" s="28">
        <f t="shared" si="25"/>
        <v>1917.754482</v>
      </c>
      <c r="AT7" s="28">
        <f t="shared" si="25"/>
        <v>2382.56061</v>
      </c>
      <c r="AU7" s="28">
        <f t="shared" si="25"/>
        <v>2245.808389</v>
      </c>
      <c r="AV7" s="28">
        <f t="shared" si="25"/>
        <v>1958.014047</v>
      </c>
      <c r="AW7" s="28">
        <f t="shared" si="25"/>
        <v>1015.463624</v>
      </c>
      <c r="AX7" s="28">
        <f t="shared" si="25"/>
        <v>2205.116746</v>
      </c>
      <c r="AY7" s="28">
        <f t="shared" si="25"/>
        <v>1335.441433</v>
      </c>
      <c r="AZ7" s="28">
        <f t="shared" si="25"/>
        <v>2316.469488</v>
      </c>
      <c r="BA7" s="28">
        <f t="shared" si="25"/>
        <v>2137.903665</v>
      </c>
      <c r="BB7" s="28">
        <f t="shared" si="25"/>
        <v>648.326675</v>
      </c>
      <c r="BC7" s="28">
        <f t="shared" si="25"/>
        <v>768.9760492</v>
      </c>
      <c r="BD7" s="28">
        <f t="shared" si="25"/>
        <v>1690.538553</v>
      </c>
      <c r="BE7" s="28">
        <f t="shared" si="25"/>
        <v>204.2477352</v>
      </c>
      <c r="BF7" s="28">
        <f t="shared" si="25"/>
        <v>66</v>
      </c>
      <c r="BG7" s="28">
        <f t="shared" si="25"/>
        <v>1200</v>
      </c>
      <c r="BH7" s="28">
        <f t="shared" si="25"/>
        <v>100</v>
      </c>
      <c r="BI7" s="28">
        <f t="shared" si="25"/>
        <v>1700</v>
      </c>
      <c r="BJ7" s="28">
        <f t="shared" si="25"/>
        <v>400</v>
      </c>
      <c r="BK7" s="28">
        <f t="shared" si="25"/>
        <v>1829</v>
      </c>
      <c r="BL7" s="28" t="str">
        <f t="shared" si="25"/>
        <v>#N/A</v>
      </c>
      <c r="BM7" s="28" t="str">
        <f t="shared" si="25"/>
        <v>#N/A</v>
      </c>
      <c r="BN7" s="28" t="str">
        <f t="shared" si="25"/>
        <v>#N/A</v>
      </c>
      <c r="BO7" s="28" t="str">
        <f t="shared" si="25"/>
        <v>#N/A</v>
      </c>
      <c r="BP7" s="28" t="str">
        <f t="shared" si="25"/>
        <v>#N/A</v>
      </c>
      <c r="BQ7" s="28" t="str">
        <f t="shared" si="25"/>
        <v>#N/A</v>
      </c>
      <c r="BR7" s="28" t="str">
        <f t="shared" si="25"/>
        <v>#N/A</v>
      </c>
      <c r="BS7" s="28" t="str">
        <f t="shared" si="25"/>
        <v>#N/A</v>
      </c>
      <c r="BT7" s="28" t="str">
        <f t="shared" si="25"/>
        <v>#N/A</v>
      </c>
      <c r="BU7" s="28" t="str">
        <f t="shared" si="25"/>
        <v>#N/A</v>
      </c>
      <c r="BV7" s="28" t="str">
        <f t="shared" si="25"/>
        <v>#N/A</v>
      </c>
      <c r="BW7" s="28" t="str">
        <f t="shared" si="25"/>
        <v>#N/A</v>
      </c>
      <c r="BX7" s="28" t="str">
        <f t="shared" si="25"/>
        <v>#N/A</v>
      </c>
      <c r="BY7" s="28" t="str">
        <f t="shared" si="25"/>
        <v>#N/A</v>
      </c>
      <c r="BZ7" s="28" t="str">
        <f t="shared" si="25"/>
        <v>#N/A</v>
      </c>
      <c r="CA7" s="28" t="str">
        <f t="shared" si="25"/>
        <v>#N/A</v>
      </c>
      <c r="CB7" s="28" t="str">
        <f t="shared" si="25"/>
        <v>#N/A</v>
      </c>
      <c r="CC7" s="28" t="str">
        <f t="shared" si="25"/>
        <v>#N/A</v>
      </c>
      <c r="CD7" s="28" t="str">
        <f t="shared" si="25"/>
        <v>#N/A</v>
      </c>
      <c r="CE7" s="28" t="str">
        <f t="shared" si="25"/>
        <v>#N/A</v>
      </c>
      <c r="CF7" s="28" t="str">
        <f t="shared" si="25"/>
        <v>#N/A</v>
      </c>
      <c r="CG7" s="28" t="str">
        <f t="shared" si="25"/>
        <v>#N/A</v>
      </c>
      <c r="CH7" s="28" t="str">
        <f t="shared" si="25"/>
        <v>#N/A</v>
      </c>
      <c r="CI7" s="28" t="str">
        <f t="shared" si="25"/>
        <v>#N/A</v>
      </c>
      <c r="CJ7" s="28" t="str">
        <f t="shared" si="25"/>
        <v>#N/A</v>
      </c>
      <c r="CK7" s="28" t="str">
        <f t="shared" si="25"/>
        <v>#N/A</v>
      </c>
      <c r="CL7" s="28" t="str">
        <f t="shared" si="25"/>
        <v>#N/A</v>
      </c>
      <c r="CM7" s="28" t="str">
        <f t="shared" si="25"/>
        <v>#N/A</v>
      </c>
      <c r="CN7" s="28" t="str">
        <f t="shared" si="25"/>
        <v>#N/A</v>
      </c>
      <c r="CO7" s="28" t="str">
        <f t="shared" si="25"/>
        <v>#N/A</v>
      </c>
      <c r="CP7" s="28" t="str">
        <f t="shared" si="25"/>
        <v>#N/A</v>
      </c>
      <c r="CQ7" s="28" t="str">
        <f t="shared" si="25"/>
        <v>#N/A</v>
      </c>
      <c r="CR7" s="28" t="str">
        <f t="shared" si="25"/>
        <v>#N/A</v>
      </c>
      <c r="CS7" s="28" t="str">
        <f t="shared" si="25"/>
        <v>#N/A</v>
      </c>
      <c r="CT7" s="28" t="str">
        <f t="shared" si="25"/>
        <v>#N/A</v>
      </c>
      <c r="CU7" s="28" t="str">
        <f t="shared" si="25"/>
        <v>#N/A</v>
      </c>
      <c r="CV7" s="28" t="str">
        <f t="shared" si="25"/>
        <v>#N/A</v>
      </c>
      <c r="CW7" s="28" t="str">
        <f t="shared" si="25"/>
        <v>#N/A</v>
      </c>
      <c r="CX7" s="28" t="str">
        <f t="shared" si="25"/>
        <v>#N/A</v>
      </c>
      <c r="CY7" s="28" t="str">
        <f t="shared" si="25"/>
        <v>#N/A</v>
      </c>
      <c r="CZ7" s="28" t="str">
        <f t="shared" si="25"/>
        <v>#N/A</v>
      </c>
      <c r="DA7" s="28" t="str">
        <f t="shared" si="25"/>
        <v>#N/A</v>
      </c>
      <c r="DB7" s="28" t="str">
        <f t="shared" si="25"/>
        <v>#N/A</v>
      </c>
      <c r="DC7" s="28" t="str">
        <f t="shared" si="25"/>
        <v>#N/A</v>
      </c>
      <c r="DD7" s="28" t="str">
        <f t="shared" si="25"/>
        <v>#N/A</v>
      </c>
      <c r="DE7" s="28" t="str">
        <f t="shared" si="25"/>
        <v>#N/A</v>
      </c>
      <c r="DF7" s="28" t="str">
        <f t="shared" si="25"/>
        <v>#N/A</v>
      </c>
      <c r="DG7" s="28" t="str">
        <f t="shared" si="25"/>
        <v>#N/A</v>
      </c>
      <c r="DH7" s="28" t="str">
        <f t="shared" si="25"/>
        <v>#N/A</v>
      </c>
      <c r="DI7" s="28" t="str">
        <f t="shared" si="25"/>
        <v>#N/A</v>
      </c>
      <c r="DJ7" s="28" t="str">
        <f t="shared" si="25"/>
        <v>#N/A</v>
      </c>
      <c r="DK7" s="28" t="str">
        <f t="shared" si="25"/>
        <v>#N/A</v>
      </c>
      <c r="DL7" s="28" t="str">
        <f t="shared" si="25"/>
        <v>#N/A</v>
      </c>
      <c r="DM7" s="28" t="str">
        <f t="shared" si="25"/>
        <v>#N/A</v>
      </c>
      <c r="DN7" s="28" t="str">
        <f t="shared" si="25"/>
        <v>#N/A</v>
      </c>
      <c r="DO7" s="28" t="str">
        <f t="shared" si="25"/>
        <v>#N/A</v>
      </c>
      <c r="DP7" s="28" t="str">
        <f t="shared" si="25"/>
        <v>#N/A</v>
      </c>
      <c r="DQ7" s="28" t="str">
        <f t="shared" si="25"/>
        <v>#N/A</v>
      </c>
      <c r="DR7" s="28" t="str">
        <f t="shared" si="25"/>
        <v>#N/A</v>
      </c>
      <c r="DS7" s="28" t="str">
        <f t="shared" si="25"/>
        <v>#N/A</v>
      </c>
      <c r="DT7" s="28" t="str">
        <f t="shared" si="25"/>
        <v>#N/A</v>
      </c>
      <c r="DU7" s="28" t="str">
        <f t="shared" si="25"/>
        <v>#N/A</v>
      </c>
      <c r="DV7" s="28" t="str">
        <f t="shared" si="25"/>
        <v>#N/A</v>
      </c>
      <c r="DW7" s="28" t="str">
        <f t="shared" si="25"/>
        <v>#N/A</v>
      </c>
      <c r="DX7" s="28" t="str">
        <f t="shared" si="25"/>
        <v>#N/A</v>
      </c>
      <c r="DY7" s="28" t="str">
        <f t="shared" si="25"/>
        <v>#N/A</v>
      </c>
      <c r="DZ7" s="28" t="str">
        <f t="shared" si="25"/>
        <v>#N/A</v>
      </c>
      <c r="EA7" s="28" t="str">
        <f t="shared" si="25"/>
        <v>#N/A</v>
      </c>
      <c r="EB7" s="28" t="str">
        <f t="shared" si="25"/>
        <v>#N/A</v>
      </c>
      <c r="EC7" s="28" t="str">
        <f t="shared" si="25"/>
        <v>#N/A</v>
      </c>
      <c r="ED7" s="28" t="str">
        <f t="shared" si="25"/>
        <v>#N/A</v>
      </c>
      <c r="EE7" s="29">
        <f t="shared" si="2"/>
        <v>1507.128385</v>
      </c>
    </row>
    <row r="8">
      <c r="A8" s="3"/>
      <c r="B8" s="30" t="s">
        <v>42</v>
      </c>
      <c r="C8" s="31" t="s">
        <v>43</v>
      </c>
      <c r="D8" s="32">
        <v>9.0</v>
      </c>
      <c r="E8" s="32" t="s">
        <v>42</v>
      </c>
      <c r="F8" s="33">
        <v>45728.0</v>
      </c>
      <c r="G8" s="34"/>
      <c r="H8" s="34" t="b">
        <f t="shared" si="3"/>
        <v>1</v>
      </c>
      <c r="I8" s="34" t="b">
        <f>if(iferror(match(B8,'Osallistujat ja seuranta'!C:C,0),0)&gt;0,TRUE,FALSE)</f>
        <v>1</v>
      </c>
      <c r="J8" s="34" t="b">
        <f>if(iferror(match(C8,'Osallistujat ja seuranta'!C:C,0),0)&gt;0,TRUE,FALSE)</f>
        <v>1</v>
      </c>
      <c r="K8" s="34" t="b">
        <f t="shared" si="4"/>
        <v>1</v>
      </c>
      <c r="L8" s="34" t="b">
        <f t="shared" si="5"/>
        <v>1</v>
      </c>
      <c r="M8" s="34" t="b">
        <f t="shared" si="6"/>
        <v>1</v>
      </c>
      <c r="N8" s="35">
        <f t="shared" si="7"/>
        <v>1</v>
      </c>
      <c r="O8" s="36">
        <f t="shared" si="8"/>
        <v>1881.730221</v>
      </c>
      <c r="P8" s="36">
        <f t="shared" si="9"/>
        <v>100</v>
      </c>
      <c r="Q8" s="37">
        <f t="shared" si="10"/>
        <v>931.730221</v>
      </c>
      <c r="R8" s="36">
        <f t="shared" si="11"/>
        <v>950</v>
      </c>
      <c r="S8" s="35">
        <f t="shared" si="12"/>
        <v>1</v>
      </c>
      <c r="T8" s="35">
        <f t="shared" si="13"/>
        <v>-50.8003506</v>
      </c>
      <c r="U8" s="35">
        <f t="shared" si="14"/>
        <v>-54.33519425</v>
      </c>
      <c r="V8" s="38">
        <f t="shared" si="15"/>
        <v>0.9716630823</v>
      </c>
      <c r="W8" s="39">
        <f t="shared" si="16"/>
        <v>22.97027344</v>
      </c>
      <c r="X8" s="39">
        <f t="shared" si="17"/>
        <v>1.046744032</v>
      </c>
      <c r="Y8" s="39">
        <f>if(N8=1,(W8*(S8-V8))*'Säännöt ja ohjeet'!$B$54+X8,"")</f>
        <v>2.348557528</v>
      </c>
      <c r="Z8" s="39">
        <f t="shared" si="18"/>
        <v>0</v>
      </c>
      <c r="AA8" s="39">
        <f t="shared" si="19"/>
        <v>0.02833691769</v>
      </c>
      <c r="AB8" s="39">
        <f t="shared" si="20"/>
        <v>84.44850629</v>
      </c>
      <c r="AC8" s="39">
        <f t="shared" si="21"/>
        <v>5.5</v>
      </c>
      <c r="AD8" s="39">
        <f>if(N8=1,(AB8*(Z8-AA8))*'Säännöt ja ohjeet'!$B$54+AC8,"")</f>
        <v>0.7139792559</v>
      </c>
      <c r="AE8" s="40">
        <f t="shared" si="22"/>
        <v>-6</v>
      </c>
      <c r="AF8" s="40">
        <f t="shared" si="23"/>
        <v>1</v>
      </c>
      <c r="AG8" s="9"/>
      <c r="AH8" s="9"/>
      <c r="AI8" s="28">
        <f t="shared" ref="AI8:ED8" si="26">if($B8=AI$3,AI7+$Y8,if($C8=AI$3,AI7+$AD8,AI7))</f>
        <v>1204.770186</v>
      </c>
      <c r="AJ8" s="28">
        <f t="shared" si="26"/>
        <v>1884.078778</v>
      </c>
      <c r="AK8" s="28">
        <f t="shared" si="26"/>
        <v>2384.202354</v>
      </c>
      <c r="AL8" s="28">
        <f t="shared" si="26"/>
        <v>1553.277912</v>
      </c>
      <c r="AM8" s="28">
        <f t="shared" si="26"/>
        <v>1486</v>
      </c>
      <c r="AN8" s="28">
        <f t="shared" si="26"/>
        <v>1332.458766</v>
      </c>
      <c r="AO8" s="28">
        <f t="shared" si="26"/>
        <v>2249.842673</v>
      </c>
      <c r="AP8" s="28">
        <f t="shared" si="26"/>
        <v>1490.180031</v>
      </c>
      <c r="AQ8" s="28">
        <f t="shared" si="26"/>
        <v>1207.188514</v>
      </c>
      <c r="AR8" s="28">
        <f t="shared" si="26"/>
        <v>2203.065867</v>
      </c>
      <c r="AS8" s="28">
        <f t="shared" si="26"/>
        <v>1917.754482</v>
      </c>
      <c r="AT8" s="28">
        <f t="shared" si="26"/>
        <v>2382.56061</v>
      </c>
      <c r="AU8" s="28">
        <f t="shared" si="26"/>
        <v>2245.808389</v>
      </c>
      <c r="AV8" s="28">
        <f t="shared" si="26"/>
        <v>1958.014047</v>
      </c>
      <c r="AW8" s="28">
        <f t="shared" si="26"/>
        <v>1015.463624</v>
      </c>
      <c r="AX8" s="28">
        <f t="shared" si="26"/>
        <v>2205.116746</v>
      </c>
      <c r="AY8" s="28">
        <f t="shared" si="26"/>
        <v>1335.441433</v>
      </c>
      <c r="AZ8" s="28">
        <f t="shared" si="26"/>
        <v>2316.469488</v>
      </c>
      <c r="BA8" s="28">
        <f t="shared" si="26"/>
        <v>2137.903665</v>
      </c>
      <c r="BB8" s="28">
        <f t="shared" si="26"/>
        <v>648.326675</v>
      </c>
      <c r="BC8" s="28">
        <f t="shared" si="26"/>
        <v>768.9760492</v>
      </c>
      <c r="BD8" s="28">
        <f t="shared" si="26"/>
        <v>1690.538553</v>
      </c>
      <c r="BE8" s="28">
        <f t="shared" si="26"/>
        <v>204.2477352</v>
      </c>
      <c r="BF8" s="28">
        <f t="shared" si="26"/>
        <v>66</v>
      </c>
      <c r="BG8" s="28">
        <f t="shared" si="26"/>
        <v>1200</v>
      </c>
      <c r="BH8" s="28">
        <f t="shared" si="26"/>
        <v>100.7139793</v>
      </c>
      <c r="BI8" s="28">
        <f t="shared" si="26"/>
        <v>1700</v>
      </c>
      <c r="BJ8" s="28">
        <f t="shared" si="26"/>
        <v>400</v>
      </c>
      <c r="BK8" s="28">
        <f t="shared" si="26"/>
        <v>1829</v>
      </c>
      <c r="BL8" s="28" t="str">
        <f t="shared" si="26"/>
        <v>#N/A</v>
      </c>
      <c r="BM8" s="28" t="str">
        <f t="shared" si="26"/>
        <v>#N/A</v>
      </c>
      <c r="BN8" s="28" t="str">
        <f t="shared" si="26"/>
        <v>#N/A</v>
      </c>
      <c r="BO8" s="28" t="str">
        <f t="shared" si="26"/>
        <v>#N/A</v>
      </c>
      <c r="BP8" s="28" t="str">
        <f t="shared" si="26"/>
        <v>#N/A</v>
      </c>
      <c r="BQ8" s="28" t="str">
        <f t="shared" si="26"/>
        <v>#N/A</v>
      </c>
      <c r="BR8" s="28" t="str">
        <f t="shared" si="26"/>
        <v>#N/A</v>
      </c>
      <c r="BS8" s="28" t="str">
        <f t="shared" si="26"/>
        <v>#N/A</v>
      </c>
      <c r="BT8" s="28" t="str">
        <f t="shared" si="26"/>
        <v>#N/A</v>
      </c>
      <c r="BU8" s="28" t="str">
        <f t="shared" si="26"/>
        <v>#N/A</v>
      </c>
      <c r="BV8" s="28" t="str">
        <f t="shared" si="26"/>
        <v>#N/A</v>
      </c>
      <c r="BW8" s="28" t="str">
        <f t="shared" si="26"/>
        <v>#N/A</v>
      </c>
      <c r="BX8" s="28" t="str">
        <f t="shared" si="26"/>
        <v>#N/A</v>
      </c>
      <c r="BY8" s="28" t="str">
        <f t="shared" si="26"/>
        <v>#N/A</v>
      </c>
      <c r="BZ8" s="28" t="str">
        <f t="shared" si="26"/>
        <v>#N/A</v>
      </c>
      <c r="CA8" s="28" t="str">
        <f t="shared" si="26"/>
        <v>#N/A</v>
      </c>
      <c r="CB8" s="28" t="str">
        <f t="shared" si="26"/>
        <v>#N/A</v>
      </c>
      <c r="CC8" s="28" t="str">
        <f t="shared" si="26"/>
        <v>#N/A</v>
      </c>
      <c r="CD8" s="28" t="str">
        <f t="shared" si="26"/>
        <v>#N/A</v>
      </c>
      <c r="CE8" s="28" t="str">
        <f t="shared" si="26"/>
        <v>#N/A</v>
      </c>
      <c r="CF8" s="28" t="str">
        <f t="shared" si="26"/>
        <v>#N/A</v>
      </c>
      <c r="CG8" s="28" t="str">
        <f t="shared" si="26"/>
        <v>#N/A</v>
      </c>
      <c r="CH8" s="28" t="str">
        <f t="shared" si="26"/>
        <v>#N/A</v>
      </c>
      <c r="CI8" s="28" t="str">
        <f t="shared" si="26"/>
        <v>#N/A</v>
      </c>
      <c r="CJ8" s="28" t="str">
        <f t="shared" si="26"/>
        <v>#N/A</v>
      </c>
      <c r="CK8" s="28" t="str">
        <f t="shared" si="26"/>
        <v>#N/A</v>
      </c>
      <c r="CL8" s="28" t="str">
        <f t="shared" si="26"/>
        <v>#N/A</v>
      </c>
      <c r="CM8" s="28" t="str">
        <f t="shared" si="26"/>
        <v>#N/A</v>
      </c>
      <c r="CN8" s="28" t="str">
        <f t="shared" si="26"/>
        <v>#N/A</v>
      </c>
      <c r="CO8" s="28" t="str">
        <f t="shared" si="26"/>
        <v>#N/A</v>
      </c>
      <c r="CP8" s="28" t="str">
        <f t="shared" si="26"/>
        <v>#N/A</v>
      </c>
      <c r="CQ8" s="28" t="str">
        <f t="shared" si="26"/>
        <v>#N/A</v>
      </c>
      <c r="CR8" s="28" t="str">
        <f t="shared" si="26"/>
        <v>#N/A</v>
      </c>
      <c r="CS8" s="28" t="str">
        <f t="shared" si="26"/>
        <v>#N/A</v>
      </c>
      <c r="CT8" s="28" t="str">
        <f t="shared" si="26"/>
        <v>#N/A</v>
      </c>
      <c r="CU8" s="28" t="str">
        <f t="shared" si="26"/>
        <v>#N/A</v>
      </c>
      <c r="CV8" s="28" t="str">
        <f t="shared" si="26"/>
        <v>#N/A</v>
      </c>
      <c r="CW8" s="28" t="str">
        <f t="shared" si="26"/>
        <v>#N/A</v>
      </c>
      <c r="CX8" s="28" t="str">
        <f t="shared" si="26"/>
        <v>#N/A</v>
      </c>
      <c r="CY8" s="28" t="str">
        <f t="shared" si="26"/>
        <v>#N/A</v>
      </c>
      <c r="CZ8" s="28" t="str">
        <f t="shared" si="26"/>
        <v>#N/A</v>
      </c>
      <c r="DA8" s="28" t="str">
        <f t="shared" si="26"/>
        <v>#N/A</v>
      </c>
      <c r="DB8" s="28" t="str">
        <f t="shared" si="26"/>
        <v>#N/A</v>
      </c>
      <c r="DC8" s="28" t="str">
        <f t="shared" si="26"/>
        <v>#N/A</v>
      </c>
      <c r="DD8" s="28" t="str">
        <f t="shared" si="26"/>
        <v>#N/A</v>
      </c>
      <c r="DE8" s="28" t="str">
        <f t="shared" si="26"/>
        <v>#N/A</v>
      </c>
      <c r="DF8" s="28" t="str">
        <f t="shared" si="26"/>
        <v>#N/A</v>
      </c>
      <c r="DG8" s="28" t="str">
        <f t="shared" si="26"/>
        <v>#N/A</v>
      </c>
      <c r="DH8" s="28" t="str">
        <f t="shared" si="26"/>
        <v>#N/A</v>
      </c>
      <c r="DI8" s="28" t="str">
        <f t="shared" si="26"/>
        <v>#N/A</v>
      </c>
      <c r="DJ8" s="28" t="str">
        <f t="shared" si="26"/>
        <v>#N/A</v>
      </c>
      <c r="DK8" s="28" t="str">
        <f t="shared" si="26"/>
        <v>#N/A</v>
      </c>
      <c r="DL8" s="28" t="str">
        <f t="shared" si="26"/>
        <v>#N/A</v>
      </c>
      <c r="DM8" s="28" t="str">
        <f t="shared" si="26"/>
        <v>#N/A</v>
      </c>
      <c r="DN8" s="28" t="str">
        <f t="shared" si="26"/>
        <v>#N/A</v>
      </c>
      <c r="DO8" s="28" t="str">
        <f t="shared" si="26"/>
        <v>#N/A</v>
      </c>
      <c r="DP8" s="28" t="str">
        <f t="shared" si="26"/>
        <v>#N/A</v>
      </c>
      <c r="DQ8" s="28" t="str">
        <f t="shared" si="26"/>
        <v>#N/A</v>
      </c>
      <c r="DR8" s="28" t="str">
        <f t="shared" si="26"/>
        <v>#N/A</v>
      </c>
      <c r="DS8" s="28" t="str">
        <f t="shared" si="26"/>
        <v>#N/A</v>
      </c>
      <c r="DT8" s="28" t="str">
        <f t="shared" si="26"/>
        <v>#N/A</v>
      </c>
      <c r="DU8" s="28" t="str">
        <f t="shared" si="26"/>
        <v>#N/A</v>
      </c>
      <c r="DV8" s="28" t="str">
        <f t="shared" si="26"/>
        <v>#N/A</v>
      </c>
      <c r="DW8" s="28" t="str">
        <f t="shared" si="26"/>
        <v>#N/A</v>
      </c>
      <c r="DX8" s="28" t="str">
        <f t="shared" si="26"/>
        <v>#N/A</v>
      </c>
      <c r="DY8" s="28" t="str">
        <f t="shared" si="26"/>
        <v>#N/A</v>
      </c>
      <c r="DZ8" s="28" t="str">
        <f t="shared" si="26"/>
        <v>#N/A</v>
      </c>
      <c r="EA8" s="28" t="str">
        <f t="shared" si="26"/>
        <v>#N/A</v>
      </c>
      <c r="EB8" s="28" t="str">
        <f t="shared" si="26"/>
        <v>#N/A</v>
      </c>
      <c r="EC8" s="28" t="str">
        <f t="shared" si="26"/>
        <v>#N/A</v>
      </c>
      <c r="ED8" s="28" t="str">
        <f t="shared" si="26"/>
        <v>#N/A</v>
      </c>
      <c r="EE8" s="29">
        <f t="shared" si="2"/>
        <v>1507.246175</v>
      </c>
    </row>
    <row r="9">
      <c r="A9" s="3"/>
      <c r="B9" s="30" t="s">
        <v>44</v>
      </c>
      <c r="C9" s="31" t="s">
        <v>39</v>
      </c>
      <c r="D9" s="32">
        <v>0.0</v>
      </c>
      <c r="E9" s="32" t="s">
        <v>44</v>
      </c>
      <c r="F9" s="33">
        <v>45728.0</v>
      </c>
      <c r="G9" s="34"/>
      <c r="H9" s="34" t="b">
        <f t="shared" si="3"/>
        <v>1</v>
      </c>
      <c r="I9" s="34" t="b">
        <f>if(iferror(match(B9,'Osallistujat ja seuranta'!C:C,0),0)&gt;0,TRUE,FALSE)</f>
        <v>1</v>
      </c>
      <c r="J9" s="34" t="b">
        <f>if(iferror(match(C9,'Osallistujat ja seuranta'!C:C,0),0)&gt;0,TRUE,FALSE)</f>
        <v>1</v>
      </c>
      <c r="K9" s="34" t="b">
        <f t="shared" si="4"/>
        <v>1</v>
      </c>
      <c r="L9" s="34" t="b">
        <f t="shared" si="5"/>
        <v>1</v>
      </c>
      <c r="M9" s="34" t="b">
        <f t="shared" si="6"/>
        <v>1</v>
      </c>
      <c r="N9" s="35">
        <f t="shared" si="7"/>
        <v>1</v>
      </c>
      <c r="O9" s="36">
        <f t="shared" si="8"/>
        <v>2384.202354</v>
      </c>
      <c r="P9" s="36">
        <f t="shared" si="9"/>
        <v>2203.065867</v>
      </c>
      <c r="Q9" s="37">
        <f t="shared" si="10"/>
        <v>181.1364878</v>
      </c>
      <c r="R9" s="36">
        <f t="shared" si="11"/>
        <v>2203.065867</v>
      </c>
      <c r="S9" s="35">
        <f t="shared" si="12"/>
        <v>1</v>
      </c>
      <c r="T9" s="35">
        <f t="shared" si="13"/>
        <v>-47.738568</v>
      </c>
      <c r="U9" s="35">
        <f t="shared" si="14"/>
        <v>-49.00192091</v>
      </c>
      <c r="V9" s="38">
        <f t="shared" si="15"/>
        <v>0.779602752</v>
      </c>
      <c r="W9" s="39">
        <f t="shared" si="16"/>
        <v>11.40857083</v>
      </c>
      <c r="X9" s="39">
        <f t="shared" si="17"/>
        <v>0.05988068034</v>
      </c>
      <c r="Y9" s="39">
        <f>if(N9=1,(W9*(S9-V9))*'Säännöt ja ohjeet'!$B$54+X9,"")</f>
        <v>5.088715912</v>
      </c>
      <c r="Z9" s="39">
        <f t="shared" si="18"/>
        <v>0</v>
      </c>
      <c r="AA9" s="39">
        <f t="shared" si="19"/>
        <v>0.220397248</v>
      </c>
      <c r="AB9" s="39">
        <f t="shared" si="20"/>
        <v>15.22793057</v>
      </c>
      <c r="AC9" s="39">
        <f t="shared" si="21"/>
        <v>0.2944536754</v>
      </c>
      <c r="AD9" s="39">
        <f>if(N9=1,(AB9*(Z9-AA9))*'Säännöt ja ohjeet'!$B$54+AC9,"")</f>
        <v>-6.417934306</v>
      </c>
      <c r="AE9" s="40">
        <f t="shared" si="22"/>
        <v>8</v>
      </c>
      <c r="AF9" s="40">
        <f t="shared" si="23"/>
        <v>-6</v>
      </c>
      <c r="AG9" s="9"/>
      <c r="AH9" s="9"/>
      <c r="AI9" s="28">
        <f t="shared" ref="AI9:ED9" si="27">if($B9=AI$3,AI8+$Y9,if($C9=AI$3,AI8+$AD9,AI8))</f>
        <v>1204.770186</v>
      </c>
      <c r="AJ9" s="28">
        <f t="shared" si="27"/>
        <v>1884.078778</v>
      </c>
      <c r="AK9" s="28">
        <f t="shared" si="27"/>
        <v>2389.29107</v>
      </c>
      <c r="AL9" s="28">
        <f t="shared" si="27"/>
        <v>1553.277912</v>
      </c>
      <c r="AM9" s="28">
        <f t="shared" si="27"/>
        <v>1486</v>
      </c>
      <c r="AN9" s="28">
        <f t="shared" si="27"/>
        <v>1332.458766</v>
      </c>
      <c r="AO9" s="28">
        <f t="shared" si="27"/>
        <v>2249.842673</v>
      </c>
      <c r="AP9" s="28">
        <f t="shared" si="27"/>
        <v>1490.180031</v>
      </c>
      <c r="AQ9" s="28">
        <f t="shared" si="27"/>
        <v>1207.188514</v>
      </c>
      <c r="AR9" s="28">
        <f t="shared" si="27"/>
        <v>2196.647932</v>
      </c>
      <c r="AS9" s="28">
        <f t="shared" si="27"/>
        <v>1917.754482</v>
      </c>
      <c r="AT9" s="28">
        <f t="shared" si="27"/>
        <v>2382.56061</v>
      </c>
      <c r="AU9" s="28">
        <f t="shared" si="27"/>
        <v>2245.808389</v>
      </c>
      <c r="AV9" s="28">
        <f t="shared" si="27"/>
        <v>1958.014047</v>
      </c>
      <c r="AW9" s="28">
        <f t="shared" si="27"/>
        <v>1015.463624</v>
      </c>
      <c r="AX9" s="28">
        <f t="shared" si="27"/>
        <v>2205.116746</v>
      </c>
      <c r="AY9" s="28">
        <f t="shared" si="27"/>
        <v>1335.441433</v>
      </c>
      <c r="AZ9" s="28">
        <f t="shared" si="27"/>
        <v>2316.469488</v>
      </c>
      <c r="BA9" s="28">
        <f t="shared" si="27"/>
        <v>2137.903665</v>
      </c>
      <c r="BB9" s="28">
        <f t="shared" si="27"/>
        <v>648.326675</v>
      </c>
      <c r="BC9" s="28">
        <f t="shared" si="27"/>
        <v>768.9760492</v>
      </c>
      <c r="BD9" s="28">
        <f t="shared" si="27"/>
        <v>1690.538553</v>
      </c>
      <c r="BE9" s="28">
        <f t="shared" si="27"/>
        <v>204.2477352</v>
      </c>
      <c r="BF9" s="28">
        <f t="shared" si="27"/>
        <v>66</v>
      </c>
      <c r="BG9" s="28">
        <f t="shared" si="27"/>
        <v>1200</v>
      </c>
      <c r="BH9" s="28">
        <f t="shared" si="27"/>
        <v>100.7139793</v>
      </c>
      <c r="BI9" s="28">
        <f t="shared" si="27"/>
        <v>1700</v>
      </c>
      <c r="BJ9" s="28">
        <f t="shared" si="27"/>
        <v>400</v>
      </c>
      <c r="BK9" s="28">
        <f t="shared" si="27"/>
        <v>1829</v>
      </c>
      <c r="BL9" s="28" t="str">
        <f t="shared" si="27"/>
        <v>#N/A</v>
      </c>
      <c r="BM9" s="28" t="str">
        <f t="shared" si="27"/>
        <v>#N/A</v>
      </c>
      <c r="BN9" s="28" t="str">
        <f t="shared" si="27"/>
        <v>#N/A</v>
      </c>
      <c r="BO9" s="28" t="str">
        <f t="shared" si="27"/>
        <v>#N/A</v>
      </c>
      <c r="BP9" s="28" t="str">
        <f t="shared" si="27"/>
        <v>#N/A</v>
      </c>
      <c r="BQ9" s="28" t="str">
        <f t="shared" si="27"/>
        <v>#N/A</v>
      </c>
      <c r="BR9" s="28" t="str">
        <f t="shared" si="27"/>
        <v>#N/A</v>
      </c>
      <c r="BS9" s="28" t="str">
        <f t="shared" si="27"/>
        <v>#N/A</v>
      </c>
      <c r="BT9" s="28" t="str">
        <f t="shared" si="27"/>
        <v>#N/A</v>
      </c>
      <c r="BU9" s="28" t="str">
        <f t="shared" si="27"/>
        <v>#N/A</v>
      </c>
      <c r="BV9" s="28" t="str">
        <f t="shared" si="27"/>
        <v>#N/A</v>
      </c>
      <c r="BW9" s="28" t="str">
        <f t="shared" si="27"/>
        <v>#N/A</v>
      </c>
      <c r="BX9" s="28" t="str">
        <f t="shared" si="27"/>
        <v>#N/A</v>
      </c>
      <c r="BY9" s="28" t="str">
        <f t="shared" si="27"/>
        <v>#N/A</v>
      </c>
      <c r="BZ9" s="28" t="str">
        <f t="shared" si="27"/>
        <v>#N/A</v>
      </c>
      <c r="CA9" s="28" t="str">
        <f t="shared" si="27"/>
        <v>#N/A</v>
      </c>
      <c r="CB9" s="28" t="str">
        <f t="shared" si="27"/>
        <v>#N/A</v>
      </c>
      <c r="CC9" s="28" t="str">
        <f t="shared" si="27"/>
        <v>#N/A</v>
      </c>
      <c r="CD9" s="28" t="str">
        <f t="shared" si="27"/>
        <v>#N/A</v>
      </c>
      <c r="CE9" s="28" t="str">
        <f t="shared" si="27"/>
        <v>#N/A</v>
      </c>
      <c r="CF9" s="28" t="str">
        <f t="shared" si="27"/>
        <v>#N/A</v>
      </c>
      <c r="CG9" s="28" t="str">
        <f t="shared" si="27"/>
        <v>#N/A</v>
      </c>
      <c r="CH9" s="28" t="str">
        <f t="shared" si="27"/>
        <v>#N/A</v>
      </c>
      <c r="CI9" s="28" t="str">
        <f t="shared" si="27"/>
        <v>#N/A</v>
      </c>
      <c r="CJ9" s="28" t="str">
        <f t="shared" si="27"/>
        <v>#N/A</v>
      </c>
      <c r="CK9" s="28" t="str">
        <f t="shared" si="27"/>
        <v>#N/A</v>
      </c>
      <c r="CL9" s="28" t="str">
        <f t="shared" si="27"/>
        <v>#N/A</v>
      </c>
      <c r="CM9" s="28" t="str">
        <f t="shared" si="27"/>
        <v>#N/A</v>
      </c>
      <c r="CN9" s="28" t="str">
        <f t="shared" si="27"/>
        <v>#N/A</v>
      </c>
      <c r="CO9" s="28" t="str">
        <f t="shared" si="27"/>
        <v>#N/A</v>
      </c>
      <c r="CP9" s="28" t="str">
        <f t="shared" si="27"/>
        <v>#N/A</v>
      </c>
      <c r="CQ9" s="28" t="str">
        <f t="shared" si="27"/>
        <v>#N/A</v>
      </c>
      <c r="CR9" s="28" t="str">
        <f t="shared" si="27"/>
        <v>#N/A</v>
      </c>
      <c r="CS9" s="28" t="str">
        <f t="shared" si="27"/>
        <v>#N/A</v>
      </c>
      <c r="CT9" s="28" t="str">
        <f t="shared" si="27"/>
        <v>#N/A</v>
      </c>
      <c r="CU9" s="28" t="str">
        <f t="shared" si="27"/>
        <v>#N/A</v>
      </c>
      <c r="CV9" s="28" t="str">
        <f t="shared" si="27"/>
        <v>#N/A</v>
      </c>
      <c r="CW9" s="28" t="str">
        <f t="shared" si="27"/>
        <v>#N/A</v>
      </c>
      <c r="CX9" s="28" t="str">
        <f t="shared" si="27"/>
        <v>#N/A</v>
      </c>
      <c r="CY9" s="28" t="str">
        <f t="shared" si="27"/>
        <v>#N/A</v>
      </c>
      <c r="CZ9" s="28" t="str">
        <f t="shared" si="27"/>
        <v>#N/A</v>
      </c>
      <c r="DA9" s="28" t="str">
        <f t="shared" si="27"/>
        <v>#N/A</v>
      </c>
      <c r="DB9" s="28" t="str">
        <f t="shared" si="27"/>
        <v>#N/A</v>
      </c>
      <c r="DC9" s="28" t="str">
        <f t="shared" si="27"/>
        <v>#N/A</v>
      </c>
      <c r="DD9" s="28" t="str">
        <f t="shared" si="27"/>
        <v>#N/A</v>
      </c>
      <c r="DE9" s="28" t="str">
        <f t="shared" si="27"/>
        <v>#N/A</v>
      </c>
      <c r="DF9" s="28" t="str">
        <f t="shared" si="27"/>
        <v>#N/A</v>
      </c>
      <c r="DG9" s="28" t="str">
        <f t="shared" si="27"/>
        <v>#N/A</v>
      </c>
      <c r="DH9" s="28" t="str">
        <f t="shared" si="27"/>
        <v>#N/A</v>
      </c>
      <c r="DI9" s="28" t="str">
        <f t="shared" si="27"/>
        <v>#N/A</v>
      </c>
      <c r="DJ9" s="28" t="str">
        <f t="shared" si="27"/>
        <v>#N/A</v>
      </c>
      <c r="DK9" s="28" t="str">
        <f t="shared" si="27"/>
        <v>#N/A</v>
      </c>
      <c r="DL9" s="28" t="str">
        <f t="shared" si="27"/>
        <v>#N/A</v>
      </c>
      <c r="DM9" s="28" t="str">
        <f t="shared" si="27"/>
        <v>#N/A</v>
      </c>
      <c r="DN9" s="28" t="str">
        <f t="shared" si="27"/>
        <v>#N/A</v>
      </c>
      <c r="DO9" s="28" t="str">
        <f t="shared" si="27"/>
        <v>#N/A</v>
      </c>
      <c r="DP9" s="28" t="str">
        <f t="shared" si="27"/>
        <v>#N/A</v>
      </c>
      <c r="DQ9" s="28" t="str">
        <f t="shared" si="27"/>
        <v>#N/A</v>
      </c>
      <c r="DR9" s="28" t="str">
        <f t="shared" si="27"/>
        <v>#N/A</v>
      </c>
      <c r="DS9" s="28" t="str">
        <f t="shared" si="27"/>
        <v>#N/A</v>
      </c>
      <c r="DT9" s="28" t="str">
        <f t="shared" si="27"/>
        <v>#N/A</v>
      </c>
      <c r="DU9" s="28" t="str">
        <f t="shared" si="27"/>
        <v>#N/A</v>
      </c>
      <c r="DV9" s="28" t="str">
        <f t="shared" si="27"/>
        <v>#N/A</v>
      </c>
      <c r="DW9" s="28" t="str">
        <f t="shared" si="27"/>
        <v>#N/A</v>
      </c>
      <c r="DX9" s="28" t="str">
        <f t="shared" si="27"/>
        <v>#N/A</v>
      </c>
      <c r="DY9" s="28" t="str">
        <f t="shared" si="27"/>
        <v>#N/A</v>
      </c>
      <c r="DZ9" s="28" t="str">
        <f t="shared" si="27"/>
        <v>#N/A</v>
      </c>
      <c r="EA9" s="28" t="str">
        <f t="shared" si="27"/>
        <v>#N/A</v>
      </c>
      <c r="EB9" s="28" t="str">
        <f t="shared" si="27"/>
        <v>#N/A</v>
      </c>
      <c r="EC9" s="28" t="str">
        <f t="shared" si="27"/>
        <v>#N/A</v>
      </c>
      <c r="ED9" s="28" t="str">
        <f t="shared" si="27"/>
        <v>#N/A</v>
      </c>
      <c r="EE9" s="29">
        <f t="shared" si="2"/>
        <v>1507.195051</v>
      </c>
    </row>
    <row r="10">
      <c r="A10" s="1"/>
      <c r="B10" s="30" t="s">
        <v>45</v>
      </c>
      <c r="C10" s="31" t="s">
        <v>46</v>
      </c>
      <c r="D10" s="32">
        <v>1.0</v>
      </c>
      <c r="E10" s="32" t="s">
        <v>45</v>
      </c>
      <c r="F10" s="33">
        <v>45728.0</v>
      </c>
      <c r="G10" s="34"/>
      <c r="H10" s="34" t="b">
        <f t="shared" si="3"/>
        <v>1</v>
      </c>
      <c r="I10" s="34" t="b">
        <f>if(iferror(match(B10,'Osallistujat ja seuranta'!C:C,0),0)&gt;0,TRUE,FALSE)</f>
        <v>1</v>
      </c>
      <c r="J10" s="34" t="b">
        <f>if(iferror(match(C10,'Osallistujat ja seuranta'!C:C,0),0)&gt;0,TRUE,FALSE)</f>
        <v>1</v>
      </c>
      <c r="K10" s="34" t="b">
        <f t="shared" si="4"/>
        <v>1</v>
      </c>
      <c r="L10" s="34" t="b">
        <f t="shared" si="5"/>
        <v>1</v>
      </c>
      <c r="M10" s="34" t="b">
        <f t="shared" si="6"/>
        <v>1</v>
      </c>
      <c r="N10" s="35">
        <f t="shared" si="7"/>
        <v>1</v>
      </c>
      <c r="O10" s="36">
        <f t="shared" si="8"/>
        <v>1486</v>
      </c>
      <c r="P10" s="36">
        <f t="shared" si="9"/>
        <v>1200</v>
      </c>
      <c r="Q10" s="37">
        <f t="shared" si="10"/>
        <v>236</v>
      </c>
      <c r="R10" s="36">
        <f t="shared" si="11"/>
        <v>1250</v>
      </c>
      <c r="S10" s="35">
        <f t="shared" si="12"/>
        <v>1</v>
      </c>
      <c r="T10" s="35">
        <f t="shared" si="13"/>
        <v>-52.52302741</v>
      </c>
      <c r="U10" s="35">
        <f t="shared" si="14"/>
        <v>-53.3791655</v>
      </c>
      <c r="V10" s="38">
        <f t="shared" si="15"/>
        <v>0.7018531597</v>
      </c>
      <c r="W10" s="39">
        <f t="shared" si="16"/>
        <v>34.05427661</v>
      </c>
      <c r="X10" s="39">
        <f t="shared" si="17"/>
        <v>2.035007622</v>
      </c>
      <c r="Y10" s="39">
        <f>if(N10=1,(W10*(S10-V10))*'Säännöt ja ohjeet'!$B$54+X10,"")</f>
        <v>22.34135756</v>
      </c>
      <c r="Z10" s="39">
        <f t="shared" si="18"/>
        <v>0</v>
      </c>
      <c r="AA10" s="39">
        <f t="shared" si="19"/>
        <v>0.2981468403</v>
      </c>
      <c r="AB10" s="39">
        <f t="shared" si="20"/>
        <v>43.04303424</v>
      </c>
      <c r="AC10" s="39">
        <f t="shared" si="21"/>
        <v>2.750000214</v>
      </c>
      <c r="AD10" s="39">
        <f>if(N10=1,(AB10*(Z10-AA10))*'Säännöt ja ohjeet'!$B$54+AC10,"")</f>
        <v>-22.91628909</v>
      </c>
      <c r="AE10" s="40">
        <f t="shared" si="22"/>
        <v>8</v>
      </c>
      <c r="AF10" s="40">
        <f t="shared" si="23"/>
        <v>-6</v>
      </c>
      <c r="AG10" s="1"/>
      <c r="AH10" s="9"/>
      <c r="AI10" s="28">
        <f t="shared" ref="AI10:ED10" si="28">if($B10=AI$3,AI9+$Y10,if($C10=AI$3,AI9+$AD10,AI9))</f>
        <v>1204.770186</v>
      </c>
      <c r="AJ10" s="28">
        <f t="shared" si="28"/>
        <v>1884.078778</v>
      </c>
      <c r="AK10" s="28">
        <f t="shared" si="28"/>
        <v>2389.29107</v>
      </c>
      <c r="AL10" s="28">
        <f t="shared" si="28"/>
        <v>1553.277912</v>
      </c>
      <c r="AM10" s="28">
        <f t="shared" si="28"/>
        <v>1508.341358</v>
      </c>
      <c r="AN10" s="28">
        <f t="shared" si="28"/>
        <v>1332.458766</v>
      </c>
      <c r="AO10" s="28">
        <f t="shared" si="28"/>
        <v>2249.842673</v>
      </c>
      <c r="AP10" s="28">
        <f t="shared" si="28"/>
        <v>1490.180031</v>
      </c>
      <c r="AQ10" s="28">
        <f t="shared" si="28"/>
        <v>1207.188514</v>
      </c>
      <c r="AR10" s="28">
        <f t="shared" si="28"/>
        <v>2196.647932</v>
      </c>
      <c r="AS10" s="28">
        <f t="shared" si="28"/>
        <v>1917.754482</v>
      </c>
      <c r="AT10" s="28">
        <f t="shared" si="28"/>
        <v>2382.56061</v>
      </c>
      <c r="AU10" s="28">
        <f t="shared" si="28"/>
        <v>2245.808389</v>
      </c>
      <c r="AV10" s="28">
        <f t="shared" si="28"/>
        <v>1958.014047</v>
      </c>
      <c r="AW10" s="28">
        <f t="shared" si="28"/>
        <v>1015.463624</v>
      </c>
      <c r="AX10" s="28">
        <f t="shared" si="28"/>
        <v>2205.116746</v>
      </c>
      <c r="AY10" s="28">
        <f t="shared" si="28"/>
        <v>1335.441433</v>
      </c>
      <c r="AZ10" s="28">
        <f t="shared" si="28"/>
        <v>2316.469488</v>
      </c>
      <c r="BA10" s="28">
        <f t="shared" si="28"/>
        <v>2137.903665</v>
      </c>
      <c r="BB10" s="28">
        <f t="shared" si="28"/>
        <v>648.326675</v>
      </c>
      <c r="BC10" s="28">
        <f t="shared" si="28"/>
        <v>768.9760492</v>
      </c>
      <c r="BD10" s="28">
        <f t="shared" si="28"/>
        <v>1690.538553</v>
      </c>
      <c r="BE10" s="28">
        <f t="shared" si="28"/>
        <v>204.2477352</v>
      </c>
      <c r="BF10" s="28">
        <f t="shared" si="28"/>
        <v>66</v>
      </c>
      <c r="BG10" s="28">
        <f t="shared" si="28"/>
        <v>1177.083711</v>
      </c>
      <c r="BH10" s="28">
        <f t="shared" si="28"/>
        <v>100.7139793</v>
      </c>
      <c r="BI10" s="28">
        <f t="shared" si="28"/>
        <v>1700</v>
      </c>
      <c r="BJ10" s="28">
        <f t="shared" si="28"/>
        <v>400</v>
      </c>
      <c r="BK10" s="28">
        <f t="shared" si="28"/>
        <v>1829</v>
      </c>
      <c r="BL10" s="28" t="str">
        <f t="shared" si="28"/>
        <v>#N/A</v>
      </c>
      <c r="BM10" s="28" t="str">
        <f t="shared" si="28"/>
        <v>#N/A</v>
      </c>
      <c r="BN10" s="28" t="str">
        <f t="shared" si="28"/>
        <v>#N/A</v>
      </c>
      <c r="BO10" s="28" t="str">
        <f t="shared" si="28"/>
        <v>#N/A</v>
      </c>
      <c r="BP10" s="28" t="str">
        <f t="shared" si="28"/>
        <v>#N/A</v>
      </c>
      <c r="BQ10" s="28" t="str">
        <f t="shared" si="28"/>
        <v>#N/A</v>
      </c>
      <c r="BR10" s="28" t="str">
        <f t="shared" si="28"/>
        <v>#N/A</v>
      </c>
      <c r="BS10" s="28" t="str">
        <f t="shared" si="28"/>
        <v>#N/A</v>
      </c>
      <c r="BT10" s="28" t="str">
        <f t="shared" si="28"/>
        <v>#N/A</v>
      </c>
      <c r="BU10" s="28" t="str">
        <f t="shared" si="28"/>
        <v>#N/A</v>
      </c>
      <c r="BV10" s="28" t="str">
        <f t="shared" si="28"/>
        <v>#N/A</v>
      </c>
      <c r="BW10" s="28" t="str">
        <f t="shared" si="28"/>
        <v>#N/A</v>
      </c>
      <c r="BX10" s="28" t="str">
        <f t="shared" si="28"/>
        <v>#N/A</v>
      </c>
      <c r="BY10" s="28" t="str">
        <f t="shared" si="28"/>
        <v>#N/A</v>
      </c>
      <c r="BZ10" s="28" t="str">
        <f t="shared" si="28"/>
        <v>#N/A</v>
      </c>
      <c r="CA10" s="28" t="str">
        <f t="shared" si="28"/>
        <v>#N/A</v>
      </c>
      <c r="CB10" s="28" t="str">
        <f t="shared" si="28"/>
        <v>#N/A</v>
      </c>
      <c r="CC10" s="28" t="str">
        <f t="shared" si="28"/>
        <v>#N/A</v>
      </c>
      <c r="CD10" s="28" t="str">
        <f t="shared" si="28"/>
        <v>#N/A</v>
      </c>
      <c r="CE10" s="28" t="str">
        <f t="shared" si="28"/>
        <v>#N/A</v>
      </c>
      <c r="CF10" s="28" t="str">
        <f t="shared" si="28"/>
        <v>#N/A</v>
      </c>
      <c r="CG10" s="28" t="str">
        <f t="shared" si="28"/>
        <v>#N/A</v>
      </c>
      <c r="CH10" s="28" t="str">
        <f t="shared" si="28"/>
        <v>#N/A</v>
      </c>
      <c r="CI10" s="28" t="str">
        <f t="shared" si="28"/>
        <v>#N/A</v>
      </c>
      <c r="CJ10" s="28" t="str">
        <f t="shared" si="28"/>
        <v>#N/A</v>
      </c>
      <c r="CK10" s="28" t="str">
        <f t="shared" si="28"/>
        <v>#N/A</v>
      </c>
      <c r="CL10" s="28" t="str">
        <f t="shared" si="28"/>
        <v>#N/A</v>
      </c>
      <c r="CM10" s="28" t="str">
        <f t="shared" si="28"/>
        <v>#N/A</v>
      </c>
      <c r="CN10" s="28" t="str">
        <f t="shared" si="28"/>
        <v>#N/A</v>
      </c>
      <c r="CO10" s="28" t="str">
        <f t="shared" si="28"/>
        <v>#N/A</v>
      </c>
      <c r="CP10" s="28" t="str">
        <f t="shared" si="28"/>
        <v>#N/A</v>
      </c>
      <c r="CQ10" s="28" t="str">
        <f t="shared" si="28"/>
        <v>#N/A</v>
      </c>
      <c r="CR10" s="28" t="str">
        <f t="shared" si="28"/>
        <v>#N/A</v>
      </c>
      <c r="CS10" s="28" t="str">
        <f t="shared" si="28"/>
        <v>#N/A</v>
      </c>
      <c r="CT10" s="28" t="str">
        <f t="shared" si="28"/>
        <v>#N/A</v>
      </c>
      <c r="CU10" s="28" t="str">
        <f t="shared" si="28"/>
        <v>#N/A</v>
      </c>
      <c r="CV10" s="28" t="str">
        <f t="shared" si="28"/>
        <v>#N/A</v>
      </c>
      <c r="CW10" s="28" t="str">
        <f t="shared" si="28"/>
        <v>#N/A</v>
      </c>
      <c r="CX10" s="28" t="str">
        <f t="shared" si="28"/>
        <v>#N/A</v>
      </c>
      <c r="CY10" s="28" t="str">
        <f t="shared" si="28"/>
        <v>#N/A</v>
      </c>
      <c r="CZ10" s="28" t="str">
        <f t="shared" si="28"/>
        <v>#N/A</v>
      </c>
      <c r="DA10" s="28" t="str">
        <f t="shared" si="28"/>
        <v>#N/A</v>
      </c>
      <c r="DB10" s="28" t="str">
        <f t="shared" si="28"/>
        <v>#N/A</v>
      </c>
      <c r="DC10" s="28" t="str">
        <f t="shared" si="28"/>
        <v>#N/A</v>
      </c>
      <c r="DD10" s="28" t="str">
        <f t="shared" si="28"/>
        <v>#N/A</v>
      </c>
      <c r="DE10" s="28" t="str">
        <f t="shared" si="28"/>
        <v>#N/A</v>
      </c>
      <c r="DF10" s="28" t="str">
        <f t="shared" si="28"/>
        <v>#N/A</v>
      </c>
      <c r="DG10" s="28" t="str">
        <f t="shared" si="28"/>
        <v>#N/A</v>
      </c>
      <c r="DH10" s="28" t="str">
        <f t="shared" si="28"/>
        <v>#N/A</v>
      </c>
      <c r="DI10" s="28" t="str">
        <f t="shared" si="28"/>
        <v>#N/A</v>
      </c>
      <c r="DJ10" s="28" t="str">
        <f t="shared" si="28"/>
        <v>#N/A</v>
      </c>
      <c r="DK10" s="28" t="str">
        <f t="shared" si="28"/>
        <v>#N/A</v>
      </c>
      <c r="DL10" s="28" t="str">
        <f t="shared" si="28"/>
        <v>#N/A</v>
      </c>
      <c r="DM10" s="28" t="str">
        <f t="shared" si="28"/>
        <v>#N/A</v>
      </c>
      <c r="DN10" s="28" t="str">
        <f t="shared" si="28"/>
        <v>#N/A</v>
      </c>
      <c r="DO10" s="28" t="str">
        <f t="shared" si="28"/>
        <v>#N/A</v>
      </c>
      <c r="DP10" s="28" t="str">
        <f t="shared" si="28"/>
        <v>#N/A</v>
      </c>
      <c r="DQ10" s="28" t="str">
        <f t="shared" si="28"/>
        <v>#N/A</v>
      </c>
      <c r="DR10" s="28" t="str">
        <f t="shared" si="28"/>
        <v>#N/A</v>
      </c>
      <c r="DS10" s="28" t="str">
        <f t="shared" si="28"/>
        <v>#N/A</v>
      </c>
      <c r="DT10" s="28" t="str">
        <f t="shared" si="28"/>
        <v>#N/A</v>
      </c>
      <c r="DU10" s="28" t="str">
        <f t="shared" si="28"/>
        <v>#N/A</v>
      </c>
      <c r="DV10" s="28" t="str">
        <f t="shared" si="28"/>
        <v>#N/A</v>
      </c>
      <c r="DW10" s="28" t="str">
        <f t="shared" si="28"/>
        <v>#N/A</v>
      </c>
      <c r="DX10" s="28" t="str">
        <f t="shared" si="28"/>
        <v>#N/A</v>
      </c>
      <c r="DY10" s="28" t="str">
        <f t="shared" si="28"/>
        <v>#N/A</v>
      </c>
      <c r="DZ10" s="28" t="str">
        <f t="shared" si="28"/>
        <v>#N/A</v>
      </c>
      <c r="EA10" s="28" t="str">
        <f t="shared" si="28"/>
        <v>#N/A</v>
      </c>
      <c r="EB10" s="28" t="str">
        <f t="shared" si="28"/>
        <v>#N/A</v>
      </c>
      <c r="EC10" s="28" t="str">
        <f t="shared" si="28"/>
        <v>#N/A</v>
      </c>
      <c r="ED10" s="28" t="str">
        <f t="shared" si="28"/>
        <v>#N/A</v>
      </c>
      <c r="EE10" s="29">
        <f t="shared" si="2"/>
        <v>1507.172939</v>
      </c>
    </row>
    <row r="11">
      <c r="A11" s="1"/>
      <c r="B11" s="30" t="s">
        <v>42</v>
      </c>
      <c r="C11" s="31" t="s">
        <v>45</v>
      </c>
      <c r="D11" s="32">
        <v>0.0</v>
      </c>
      <c r="E11" s="32" t="s">
        <v>42</v>
      </c>
      <c r="F11" s="33">
        <v>45728.0</v>
      </c>
      <c r="G11" s="34"/>
      <c r="H11" s="34" t="b">
        <f t="shared" si="3"/>
        <v>1</v>
      </c>
      <c r="I11" s="34" t="b">
        <f>if(iferror(match(B11,'Osallistujat ja seuranta'!C:C,0),0)&gt;0,TRUE,FALSE)</f>
        <v>1</v>
      </c>
      <c r="J11" s="34" t="b">
        <f>if(iferror(match(C11,'Osallistujat ja seuranta'!C:C,0),0)&gt;0,TRUE,FALSE)</f>
        <v>1</v>
      </c>
      <c r="K11" s="34" t="b">
        <f t="shared" si="4"/>
        <v>1</v>
      </c>
      <c r="L11" s="34" t="b">
        <f t="shared" si="5"/>
        <v>1</v>
      </c>
      <c r="M11" s="34" t="b">
        <f t="shared" si="6"/>
        <v>1</v>
      </c>
      <c r="N11" s="35">
        <f t="shared" si="7"/>
        <v>1</v>
      </c>
      <c r="O11" s="36">
        <f t="shared" si="8"/>
        <v>1884.078778</v>
      </c>
      <c r="P11" s="36">
        <f t="shared" si="9"/>
        <v>1508.341358</v>
      </c>
      <c r="Q11" s="37">
        <f t="shared" si="10"/>
        <v>375.7374209</v>
      </c>
      <c r="R11" s="36">
        <f t="shared" si="11"/>
        <v>1508.341358</v>
      </c>
      <c r="S11" s="35">
        <f t="shared" si="12"/>
        <v>1</v>
      </c>
      <c r="T11" s="35">
        <f t="shared" si="13"/>
        <v>-50.78874947</v>
      </c>
      <c r="U11" s="35">
        <f t="shared" si="14"/>
        <v>-52.4362796</v>
      </c>
      <c r="V11" s="38">
        <f t="shared" si="15"/>
        <v>0.8385569613</v>
      </c>
      <c r="W11" s="39">
        <f t="shared" si="16"/>
        <v>22.90944417</v>
      </c>
      <c r="X11" s="39">
        <f t="shared" si="17"/>
        <v>1.040904416</v>
      </c>
      <c r="Y11" s="39">
        <f>if(N11=1,(W11*(S11-V11))*'Säännöt ja ohjeet'!$B$54+X11,"")</f>
        <v>8.438044978</v>
      </c>
      <c r="Z11" s="39">
        <f t="shared" si="18"/>
        <v>0</v>
      </c>
      <c r="AA11" s="39">
        <f t="shared" si="19"/>
        <v>0.1614430387</v>
      </c>
      <c r="AB11" s="39">
        <f t="shared" si="20"/>
        <v>33.38569619</v>
      </c>
      <c r="AC11" s="39">
        <f t="shared" si="21"/>
        <v>1.979156684</v>
      </c>
      <c r="AD11" s="39">
        <f>if(N11=1,(AB11*(Z11-AA11))*'Säännöt ja ohjeet'!$B$54+AC11,"")</f>
        <v>-8.800619801</v>
      </c>
      <c r="AE11" s="40">
        <f t="shared" si="22"/>
        <v>4</v>
      </c>
      <c r="AF11" s="40">
        <f t="shared" si="23"/>
        <v>-2</v>
      </c>
      <c r="AG11" s="1"/>
      <c r="AH11" s="9"/>
      <c r="AI11" s="28">
        <f t="shared" ref="AI11:ED11" si="29">if($B11=AI$3,AI10+$Y11,if($C11=AI$3,AI10+$AD11,AI10))</f>
        <v>1204.770186</v>
      </c>
      <c r="AJ11" s="28">
        <f t="shared" si="29"/>
        <v>1892.516823</v>
      </c>
      <c r="AK11" s="28">
        <f t="shared" si="29"/>
        <v>2389.29107</v>
      </c>
      <c r="AL11" s="28">
        <f t="shared" si="29"/>
        <v>1553.277912</v>
      </c>
      <c r="AM11" s="28">
        <f t="shared" si="29"/>
        <v>1499.540738</v>
      </c>
      <c r="AN11" s="28">
        <f t="shared" si="29"/>
        <v>1332.458766</v>
      </c>
      <c r="AO11" s="28">
        <f t="shared" si="29"/>
        <v>2249.842673</v>
      </c>
      <c r="AP11" s="28">
        <f t="shared" si="29"/>
        <v>1490.180031</v>
      </c>
      <c r="AQ11" s="28">
        <f t="shared" si="29"/>
        <v>1207.188514</v>
      </c>
      <c r="AR11" s="28">
        <f t="shared" si="29"/>
        <v>2196.647932</v>
      </c>
      <c r="AS11" s="28">
        <f t="shared" si="29"/>
        <v>1917.754482</v>
      </c>
      <c r="AT11" s="28">
        <f t="shared" si="29"/>
        <v>2382.56061</v>
      </c>
      <c r="AU11" s="28">
        <f t="shared" si="29"/>
        <v>2245.808389</v>
      </c>
      <c r="AV11" s="28">
        <f t="shared" si="29"/>
        <v>1958.014047</v>
      </c>
      <c r="AW11" s="28">
        <f t="shared" si="29"/>
        <v>1015.463624</v>
      </c>
      <c r="AX11" s="28">
        <f t="shared" si="29"/>
        <v>2205.116746</v>
      </c>
      <c r="AY11" s="28">
        <f t="shared" si="29"/>
        <v>1335.441433</v>
      </c>
      <c r="AZ11" s="28">
        <f t="shared" si="29"/>
        <v>2316.469488</v>
      </c>
      <c r="BA11" s="28">
        <f t="shared" si="29"/>
        <v>2137.903665</v>
      </c>
      <c r="BB11" s="28">
        <f t="shared" si="29"/>
        <v>648.326675</v>
      </c>
      <c r="BC11" s="28">
        <f t="shared" si="29"/>
        <v>768.9760492</v>
      </c>
      <c r="BD11" s="28">
        <f t="shared" si="29"/>
        <v>1690.538553</v>
      </c>
      <c r="BE11" s="28">
        <f t="shared" si="29"/>
        <v>204.2477352</v>
      </c>
      <c r="BF11" s="28">
        <f t="shared" si="29"/>
        <v>66</v>
      </c>
      <c r="BG11" s="28">
        <f t="shared" si="29"/>
        <v>1177.083711</v>
      </c>
      <c r="BH11" s="28">
        <f t="shared" si="29"/>
        <v>100.7139793</v>
      </c>
      <c r="BI11" s="28">
        <f t="shared" si="29"/>
        <v>1700</v>
      </c>
      <c r="BJ11" s="28">
        <f t="shared" si="29"/>
        <v>400</v>
      </c>
      <c r="BK11" s="28">
        <f t="shared" si="29"/>
        <v>1829</v>
      </c>
      <c r="BL11" s="28" t="str">
        <f t="shared" si="29"/>
        <v>#N/A</v>
      </c>
      <c r="BM11" s="28" t="str">
        <f t="shared" si="29"/>
        <v>#N/A</v>
      </c>
      <c r="BN11" s="28" t="str">
        <f t="shared" si="29"/>
        <v>#N/A</v>
      </c>
      <c r="BO11" s="28" t="str">
        <f t="shared" si="29"/>
        <v>#N/A</v>
      </c>
      <c r="BP11" s="28" t="str">
        <f t="shared" si="29"/>
        <v>#N/A</v>
      </c>
      <c r="BQ11" s="28" t="str">
        <f t="shared" si="29"/>
        <v>#N/A</v>
      </c>
      <c r="BR11" s="28" t="str">
        <f t="shared" si="29"/>
        <v>#N/A</v>
      </c>
      <c r="BS11" s="28" t="str">
        <f t="shared" si="29"/>
        <v>#N/A</v>
      </c>
      <c r="BT11" s="28" t="str">
        <f t="shared" si="29"/>
        <v>#N/A</v>
      </c>
      <c r="BU11" s="28" t="str">
        <f t="shared" si="29"/>
        <v>#N/A</v>
      </c>
      <c r="BV11" s="28" t="str">
        <f t="shared" si="29"/>
        <v>#N/A</v>
      </c>
      <c r="BW11" s="28" t="str">
        <f t="shared" si="29"/>
        <v>#N/A</v>
      </c>
      <c r="BX11" s="28" t="str">
        <f t="shared" si="29"/>
        <v>#N/A</v>
      </c>
      <c r="BY11" s="28" t="str">
        <f t="shared" si="29"/>
        <v>#N/A</v>
      </c>
      <c r="BZ11" s="28" t="str">
        <f t="shared" si="29"/>
        <v>#N/A</v>
      </c>
      <c r="CA11" s="28" t="str">
        <f t="shared" si="29"/>
        <v>#N/A</v>
      </c>
      <c r="CB11" s="28" t="str">
        <f t="shared" si="29"/>
        <v>#N/A</v>
      </c>
      <c r="CC11" s="28" t="str">
        <f t="shared" si="29"/>
        <v>#N/A</v>
      </c>
      <c r="CD11" s="28" t="str">
        <f t="shared" si="29"/>
        <v>#N/A</v>
      </c>
      <c r="CE11" s="28" t="str">
        <f t="shared" si="29"/>
        <v>#N/A</v>
      </c>
      <c r="CF11" s="28" t="str">
        <f t="shared" si="29"/>
        <v>#N/A</v>
      </c>
      <c r="CG11" s="28" t="str">
        <f t="shared" si="29"/>
        <v>#N/A</v>
      </c>
      <c r="CH11" s="28" t="str">
        <f t="shared" si="29"/>
        <v>#N/A</v>
      </c>
      <c r="CI11" s="28" t="str">
        <f t="shared" si="29"/>
        <v>#N/A</v>
      </c>
      <c r="CJ11" s="28" t="str">
        <f t="shared" si="29"/>
        <v>#N/A</v>
      </c>
      <c r="CK11" s="28" t="str">
        <f t="shared" si="29"/>
        <v>#N/A</v>
      </c>
      <c r="CL11" s="28" t="str">
        <f t="shared" si="29"/>
        <v>#N/A</v>
      </c>
      <c r="CM11" s="28" t="str">
        <f t="shared" si="29"/>
        <v>#N/A</v>
      </c>
      <c r="CN11" s="28" t="str">
        <f t="shared" si="29"/>
        <v>#N/A</v>
      </c>
      <c r="CO11" s="28" t="str">
        <f t="shared" si="29"/>
        <v>#N/A</v>
      </c>
      <c r="CP11" s="28" t="str">
        <f t="shared" si="29"/>
        <v>#N/A</v>
      </c>
      <c r="CQ11" s="28" t="str">
        <f t="shared" si="29"/>
        <v>#N/A</v>
      </c>
      <c r="CR11" s="28" t="str">
        <f t="shared" si="29"/>
        <v>#N/A</v>
      </c>
      <c r="CS11" s="28" t="str">
        <f t="shared" si="29"/>
        <v>#N/A</v>
      </c>
      <c r="CT11" s="28" t="str">
        <f t="shared" si="29"/>
        <v>#N/A</v>
      </c>
      <c r="CU11" s="28" t="str">
        <f t="shared" si="29"/>
        <v>#N/A</v>
      </c>
      <c r="CV11" s="28" t="str">
        <f t="shared" si="29"/>
        <v>#N/A</v>
      </c>
      <c r="CW11" s="28" t="str">
        <f t="shared" si="29"/>
        <v>#N/A</v>
      </c>
      <c r="CX11" s="28" t="str">
        <f t="shared" si="29"/>
        <v>#N/A</v>
      </c>
      <c r="CY11" s="28" t="str">
        <f t="shared" si="29"/>
        <v>#N/A</v>
      </c>
      <c r="CZ11" s="28" t="str">
        <f t="shared" si="29"/>
        <v>#N/A</v>
      </c>
      <c r="DA11" s="28" t="str">
        <f t="shared" si="29"/>
        <v>#N/A</v>
      </c>
      <c r="DB11" s="28" t="str">
        <f t="shared" si="29"/>
        <v>#N/A</v>
      </c>
      <c r="DC11" s="28" t="str">
        <f t="shared" si="29"/>
        <v>#N/A</v>
      </c>
      <c r="DD11" s="28" t="str">
        <f t="shared" si="29"/>
        <v>#N/A</v>
      </c>
      <c r="DE11" s="28" t="str">
        <f t="shared" si="29"/>
        <v>#N/A</v>
      </c>
      <c r="DF11" s="28" t="str">
        <f t="shared" si="29"/>
        <v>#N/A</v>
      </c>
      <c r="DG11" s="28" t="str">
        <f t="shared" si="29"/>
        <v>#N/A</v>
      </c>
      <c r="DH11" s="28" t="str">
        <f t="shared" si="29"/>
        <v>#N/A</v>
      </c>
      <c r="DI11" s="28" t="str">
        <f t="shared" si="29"/>
        <v>#N/A</v>
      </c>
      <c r="DJ11" s="28" t="str">
        <f t="shared" si="29"/>
        <v>#N/A</v>
      </c>
      <c r="DK11" s="28" t="str">
        <f t="shared" si="29"/>
        <v>#N/A</v>
      </c>
      <c r="DL11" s="28" t="str">
        <f t="shared" si="29"/>
        <v>#N/A</v>
      </c>
      <c r="DM11" s="28" t="str">
        <f t="shared" si="29"/>
        <v>#N/A</v>
      </c>
      <c r="DN11" s="28" t="str">
        <f t="shared" si="29"/>
        <v>#N/A</v>
      </c>
      <c r="DO11" s="28" t="str">
        <f t="shared" si="29"/>
        <v>#N/A</v>
      </c>
      <c r="DP11" s="28" t="str">
        <f t="shared" si="29"/>
        <v>#N/A</v>
      </c>
      <c r="DQ11" s="28" t="str">
        <f t="shared" si="29"/>
        <v>#N/A</v>
      </c>
      <c r="DR11" s="28" t="str">
        <f t="shared" si="29"/>
        <v>#N/A</v>
      </c>
      <c r="DS11" s="28" t="str">
        <f t="shared" si="29"/>
        <v>#N/A</v>
      </c>
      <c r="DT11" s="28" t="str">
        <f t="shared" si="29"/>
        <v>#N/A</v>
      </c>
      <c r="DU11" s="28" t="str">
        <f t="shared" si="29"/>
        <v>#N/A</v>
      </c>
      <c r="DV11" s="28" t="str">
        <f t="shared" si="29"/>
        <v>#N/A</v>
      </c>
      <c r="DW11" s="28" t="str">
        <f t="shared" si="29"/>
        <v>#N/A</v>
      </c>
      <c r="DX11" s="28" t="str">
        <f t="shared" si="29"/>
        <v>#N/A</v>
      </c>
      <c r="DY11" s="28" t="str">
        <f t="shared" si="29"/>
        <v>#N/A</v>
      </c>
      <c r="DZ11" s="28" t="str">
        <f t="shared" si="29"/>
        <v>#N/A</v>
      </c>
      <c r="EA11" s="28" t="str">
        <f t="shared" si="29"/>
        <v>#N/A</v>
      </c>
      <c r="EB11" s="28" t="str">
        <f t="shared" si="29"/>
        <v>#N/A</v>
      </c>
      <c r="EC11" s="28" t="str">
        <f t="shared" si="29"/>
        <v>#N/A</v>
      </c>
      <c r="ED11" s="28" t="str">
        <f t="shared" si="29"/>
        <v>#N/A</v>
      </c>
      <c r="EE11" s="29">
        <f t="shared" si="2"/>
        <v>1507.158994</v>
      </c>
    </row>
    <row r="12">
      <c r="A12" s="1"/>
      <c r="B12" s="30" t="s">
        <v>38</v>
      </c>
      <c r="C12" s="31" t="s">
        <v>46</v>
      </c>
      <c r="D12" s="32">
        <v>1.0</v>
      </c>
      <c r="E12" s="32" t="s">
        <v>38</v>
      </c>
      <c r="F12" s="33">
        <v>45728.0</v>
      </c>
      <c r="G12" s="34"/>
      <c r="H12" s="34" t="b">
        <f t="shared" si="3"/>
        <v>1</v>
      </c>
      <c r="I12" s="34" t="b">
        <f>if(iferror(match(B12,'Osallistujat ja seuranta'!C:C,0),0)&gt;0,TRUE,FALSE)</f>
        <v>1</v>
      </c>
      <c r="J12" s="34" t="b">
        <f>if(iferror(match(C12,'Osallistujat ja seuranta'!C:C,0),0)&gt;0,TRUE,FALSE)</f>
        <v>1</v>
      </c>
      <c r="K12" s="34" t="b">
        <f t="shared" si="4"/>
        <v>1</v>
      </c>
      <c r="L12" s="34" t="b">
        <f t="shared" si="5"/>
        <v>1</v>
      </c>
      <c r="M12" s="34" t="b">
        <f t="shared" si="6"/>
        <v>1</v>
      </c>
      <c r="N12" s="35">
        <f t="shared" si="7"/>
        <v>1</v>
      </c>
      <c r="O12" s="36">
        <f t="shared" si="8"/>
        <v>1553.277912</v>
      </c>
      <c r="P12" s="36">
        <f t="shared" si="9"/>
        <v>1177.083711</v>
      </c>
      <c r="Q12" s="37">
        <f t="shared" si="10"/>
        <v>326.1942016</v>
      </c>
      <c r="R12" s="36">
        <f t="shared" si="11"/>
        <v>1227.083711</v>
      </c>
      <c r="S12" s="35">
        <f t="shared" si="12"/>
        <v>1</v>
      </c>
      <c r="T12" s="35">
        <f t="shared" si="13"/>
        <v>-52.25847352</v>
      </c>
      <c r="U12" s="35">
        <f t="shared" si="14"/>
        <v>-53.45698211</v>
      </c>
      <c r="V12" s="38">
        <f t="shared" si="15"/>
        <v>0.7682593632</v>
      </c>
      <c r="W12" s="39">
        <f t="shared" si="16"/>
        <v>32.05605733</v>
      </c>
      <c r="X12" s="39">
        <f t="shared" si="17"/>
        <v>1.866822891</v>
      </c>
      <c r="Y12" s="39">
        <f>if(N12=1,(W12*(S12-V12))*'Säännöt ja ohjeet'!$B$54+X12,"")</f>
        <v>16.72420517</v>
      </c>
      <c r="Z12" s="39">
        <f t="shared" si="18"/>
        <v>0</v>
      </c>
      <c r="AA12" s="39">
        <f t="shared" si="19"/>
        <v>0.2317406368</v>
      </c>
      <c r="AB12" s="39">
        <f t="shared" si="20"/>
        <v>43.79702367</v>
      </c>
      <c r="AC12" s="39">
        <f t="shared" si="21"/>
        <v>2.807290883</v>
      </c>
      <c r="AD12" s="39">
        <f>if(N12=1,(AB12*(Z12-AA12))*'Säännöt ja ohjeet'!$B$54+AC12,"")</f>
        <v>-17.49180942</v>
      </c>
      <c r="AE12" s="40">
        <f t="shared" si="22"/>
        <v>6</v>
      </c>
      <c r="AF12" s="40">
        <f t="shared" si="23"/>
        <v>-4</v>
      </c>
      <c r="AG12" s="1"/>
      <c r="AH12" s="9"/>
      <c r="AI12" s="28">
        <f t="shared" ref="AI12:ED12" si="30">if($B12=AI$3,AI11+$Y12,if($C12=AI$3,AI11+$AD12,AI11))</f>
        <v>1204.770186</v>
      </c>
      <c r="AJ12" s="28">
        <f t="shared" si="30"/>
        <v>1892.516823</v>
      </c>
      <c r="AK12" s="28">
        <f t="shared" si="30"/>
        <v>2389.29107</v>
      </c>
      <c r="AL12" s="28">
        <f t="shared" si="30"/>
        <v>1570.002118</v>
      </c>
      <c r="AM12" s="28">
        <f t="shared" si="30"/>
        <v>1499.540738</v>
      </c>
      <c r="AN12" s="28">
        <f t="shared" si="30"/>
        <v>1332.458766</v>
      </c>
      <c r="AO12" s="28">
        <f t="shared" si="30"/>
        <v>2249.842673</v>
      </c>
      <c r="AP12" s="28">
        <f t="shared" si="30"/>
        <v>1490.180031</v>
      </c>
      <c r="AQ12" s="28">
        <f t="shared" si="30"/>
        <v>1207.188514</v>
      </c>
      <c r="AR12" s="28">
        <f t="shared" si="30"/>
        <v>2196.647932</v>
      </c>
      <c r="AS12" s="28">
        <f t="shared" si="30"/>
        <v>1917.754482</v>
      </c>
      <c r="AT12" s="28">
        <f t="shared" si="30"/>
        <v>2382.56061</v>
      </c>
      <c r="AU12" s="28">
        <f t="shared" si="30"/>
        <v>2245.808389</v>
      </c>
      <c r="AV12" s="28">
        <f t="shared" si="30"/>
        <v>1958.014047</v>
      </c>
      <c r="AW12" s="28">
        <f t="shared" si="30"/>
        <v>1015.463624</v>
      </c>
      <c r="AX12" s="28">
        <f t="shared" si="30"/>
        <v>2205.116746</v>
      </c>
      <c r="AY12" s="28">
        <f t="shared" si="30"/>
        <v>1335.441433</v>
      </c>
      <c r="AZ12" s="28">
        <f t="shared" si="30"/>
        <v>2316.469488</v>
      </c>
      <c r="BA12" s="28">
        <f t="shared" si="30"/>
        <v>2137.903665</v>
      </c>
      <c r="BB12" s="28">
        <f t="shared" si="30"/>
        <v>648.326675</v>
      </c>
      <c r="BC12" s="28">
        <f t="shared" si="30"/>
        <v>768.9760492</v>
      </c>
      <c r="BD12" s="28">
        <f t="shared" si="30"/>
        <v>1690.538553</v>
      </c>
      <c r="BE12" s="28">
        <f t="shared" si="30"/>
        <v>204.2477352</v>
      </c>
      <c r="BF12" s="28">
        <f t="shared" si="30"/>
        <v>66</v>
      </c>
      <c r="BG12" s="28">
        <f t="shared" si="30"/>
        <v>1159.591901</v>
      </c>
      <c r="BH12" s="28">
        <f t="shared" si="30"/>
        <v>100.7139793</v>
      </c>
      <c r="BI12" s="28">
        <f t="shared" si="30"/>
        <v>1700</v>
      </c>
      <c r="BJ12" s="28">
        <f t="shared" si="30"/>
        <v>400</v>
      </c>
      <c r="BK12" s="28">
        <f t="shared" si="30"/>
        <v>1829</v>
      </c>
      <c r="BL12" s="28" t="str">
        <f t="shared" si="30"/>
        <v>#N/A</v>
      </c>
      <c r="BM12" s="28" t="str">
        <f t="shared" si="30"/>
        <v>#N/A</v>
      </c>
      <c r="BN12" s="28" t="str">
        <f t="shared" si="30"/>
        <v>#N/A</v>
      </c>
      <c r="BO12" s="28" t="str">
        <f t="shared" si="30"/>
        <v>#N/A</v>
      </c>
      <c r="BP12" s="28" t="str">
        <f t="shared" si="30"/>
        <v>#N/A</v>
      </c>
      <c r="BQ12" s="28" t="str">
        <f t="shared" si="30"/>
        <v>#N/A</v>
      </c>
      <c r="BR12" s="28" t="str">
        <f t="shared" si="30"/>
        <v>#N/A</v>
      </c>
      <c r="BS12" s="28" t="str">
        <f t="shared" si="30"/>
        <v>#N/A</v>
      </c>
      <c r="BT12" s="28" t="str">
        <f t="shared" si="30"/>
        <v>#N/A</v>
      </c>
      <c r="BU12" s="28" t="str">
        <f t="shared" si="30"/>
        <v>#N/A</v>
      </c>
      <c r="BV12" s="28" t="str">
        <f t="shared" si="30"/>
        <v>#N/A</v>
      </c>
      <c r="BW12" s="28" t="str">
        <f t="shared" si="30"/>
        <v>#N/A</v>
      </c>
      <c r="BX12" s="28" t="str">
        <f t="shared" si="30"/>
        <v>#N/A</v>
      </c>
      <c r="BY12" s="28" t="str">
        <f t="shared" si="30"/>
        <v>#N/A</v>
      </c>
      <c r="BZ12" s="28" t="str">
        <f t="shared" si="30"/>
        <v>#N/A</v>
      </c>
      <c r="CA12" s="28" t="str">
        <f t="shared" si="30"/>
        <v>#N/A</v>
      </c>
      <c r="CB12" s="28" t="str">
        <f t="shared" si="30"/>
        <v>#N/A</v>
      </c>
      <c r="CC12" s="28" t="str">
        <f t="shared" si="30"/>
        <v>#N/A</v>
      </c>
      <c r="CD12" s="28" t="str">
        <f t="shared" si="30"/>
        <v>#N/A</v>
      </c>
      <c r="CE12" s="28" t="str">
        <f t="shared" si="30"/>
        <v>#N/A</v>
      </c>
      <c r="CF12" s="28" t="str">
        <f t="shared" si="30"/>
        <v>#N/A</v>
      </c>
      <c r="CG12" s="28" t="str">
        <f t="shared" si="30"/>
        <v>#N/A</v>
      </c>
      <c r="CH12" s="28" t="str">
        <f t="shared" si="30"/>
        <v>#N/A</v>
      </c>
      <c r="CI12" s="28" t="str">
        <f t="shared" si="30"/>
        <v>#N/A</v>
      </c>
      <c r="CJ12" s="28" t="str">
        <f t="shared" si="30"/>
        <v>#N/A</v>
      </c>
      <c r="CK12" s="28" t="str">
        <f t="shared" si="30"/>
        <v>#N/A</v>
      </c>
      <c r="CL12" s="28" t="str">
        <f t="shared" si="30"/>
        <v>#N/A</v>
      </c>
      <c r="CM12" s="28" t="str">
        <f t="shared" si="30"/>
        <v>#N/A</v>
      </c>
      <c r="CN12" s="28" t="str">
        <f t="shared" si="30"/>
        <v>#N/A</v>
      </c>
      <c r="CO12" s="28" t="str">
        <f t="shared" si="30"/>
        <v>#N/A</v>
      </c>
      <c r="CP12" s="28" t="str">
        <f t="shared" si="30"/>
        <v>#N/A</v>
      </c>
      <c r="CQ12" s="28" t="str">
        <f t="shared" si="30"/>
        <v>#N/A</v>
      </c>
      <c r="CR12" s="28" t="str">
        <f t="shared" si="30"/>
        <v>#N/A</v>
      </c>
      <c r="CS12" s="28" t="str">
        <f t="shared" si="30"/>
        <v>#N/A</v>
      </c>
      <c r="CT12" s="28" t="str">
        <f t="shared" si="30"/>
        <v>#N/A</v>
      </c>
      <c r="CU12" s="28" t="str">
        <f t="shared" si="30"/>
        <v>#N/A</v>
      </c>
      <c r="CV12" s="28" t="str">
        <f t="shared" si="30"/>
        <v>#N/A</v>
      </c>
      <c r="CW12" s="28" t="str">
        <f t="shared" si="30"/>
        <v>#N/A</v>
      </c>
      <c r="CX12" s="28" t="str">
        <f t="shared" si="30"/>
        <v>#N/A</v>
      </c>
      <c r="CY12" s="28" t="str">
        <f t="shared" si="30"/>
        <v>#N/A</v>
      </c>
      <c r="CZ12" s="28" t="str">
        <f t="shared" si="30"/>
        <v>#N/A</v>
      </c>
      <c r="DA12" s="28" t="str">
        <f t="shared" si="30"/>
        <v>#N/A</v>
      </c>
      <c r="DB12" s="28" t="str">
        <f t="shared" si="30"/>
        <v>#N/A</v>
      </c>
      <c r="DC12" s="28" t="str">
        <f t="shared" si="30"/>
        <v>#N/A</v>
      </c>
      <c r="DD12" s="28" t="str">
        <f t="shared" si="30"/>
        <v>#N/A</v>
      </c>
      <c r="DE12" s="28" t="str">
        <f t="shared" si="30"/>
        <v>#N/A</v>
      </c>
      <c r="DF12" s="28" t="str">
        <f t="shared" si="30"/>
        <v>#N/A</v>
      </c>
      <c r="DG12" s="28" t="str">
        <f t="shared" si="30"/>
        <v>#N/A</v>
      </c>
      <c r="DH12" s="28" t="str">
        <f t="shared" si="30"/>
        <v>#N/A</v>
      </c>
      <c r="DI12" s="28" t="str">
        <f t="shared" si="30"/>
        <v>#N/A</v>
      </c>
      <c r="DJ12" s="28" t="str">
        <f t="shared" si="30"/>
        <v>#N/A</v>
      </c>
      <c r="DK12" s="28" t="str">
        <f t="shared" si="30"/>
        <v>#N/A</v>
      </c>
      <c r="DL12" s="28" t="str">
        <f t="shared" si="30"/>
        <v>#N/A</v>
      </c>
      <c r="DM12" s="28" t="str">
        <f t="shared" si="30"/>
        <v>#N/A</v>
      </c>
      <c r="DN12" s="28" t="str">
        <f t="shared" si="30"/>
        <v>#N/A</v>
      </c>
      <c r="DO12" s="28" t="str">
        <f t="shared" si="30"/>
        <v>#N/A</v>
      </c>
      <c r="DP12" s="28" t="str">
        <f t="shared" si="30"/>
        <v>#N/A</v>
      </c>
      <c r="DQ12" s="28" t="str">
        <f t="shared" si="30"/>
        <v>#N/A</v>
      </c>
      <c r="DR12" s="28" t="str">
        <f t="shared" si="30"/>
        <v>#N/A</v>
      </c>
      <c r="DS12" s="28" t="str">
        <f t="shared" si="30"/>
        <v>#N/A</v>
      </c>
      <c r="DT12" s="28" t="str">
        <f t="shared" si="30"/>
        <v>#N/A</v>
      </c>
      <c r="DU12" s="28" t="str">
        <f t="shared" si="30"/>
        <v>#N/A</v>
      </c>
      <c r="DV12" s="28" t="str">
        <f t="shared" si="30"/>
        <v>#N/A</v>
      </c>
      <c r="DW12" s="28" t="str">
        <f t="shared" si="30"/>
        <v>#N/A</v>
      </c>
      <c r="DX12" s="28" t="str">
        <f t="shared" si="30"/>
        <v>#N/A</v>
      </c>
      <c r="DY12" s="28" t="str">
        <f t="shared" si="30"/>
        <v>#N/A</v>
      </c>
      <c r="DZ12" s="28" t="str">
        <f t="shared" si="30"/>
        <v>#N/A</v>
      </c>
      <c r="EA12" s="28" t="str">
        <f t="shared" si="30"/>
        <v>#N/A</v>
      </c>
      <c r="EB12" s="28" t="str">
        <f t="shared" si="30"/>
        <v>#N/A</v>
      </c>
      <c r="EC12" s="28" t="str">
        <f t="shared" si="30"/>
        <v>#N/A</v>
      </c>
      <c r="ED12" s="28" t="str">
        <f t="shared" si="30"/>
        <v>#N/A</v>
      </c>
      <c r="EE12" s="29">
        <f t="shared" si="2"/>
        <v>1507.12947</v>
      </c>
    </row>
    <row r="13">
      <c r="A13" s="1"/>
      <c r="B13" s="30" t="s">
        <v>40</v>
      </c>
      <c r="C13" s="31" t="s">
        <v>47</v>
      </c>
      <c r="D13" s="32">
        <v>0.0</v>
      </c>
      <c r="E13" s="32" t="s">
        <v>40</v>
      </c>
      <c r="F13" s="33">
        <v>45725.0</v>
      </c>
      <c r="G13" s="34"/>
      <c r="H13" s="34" t="b">
        <f t="shared" si="3"/>
        <v>1</v>
      </c>
      <c r="I13" s="34" t="b">
        <f>if(iferror(match(B13,'Osallistujat ja seuranta'!C:C,0),0)&gt;0,TRUE,FALSE)</f>
        <v>1</v>
      </c>
      <c r="J13" s="34" t="b">
        <f>if(iferror(match(C13,'Osallistujat ja seuranta'!C:C,0),0)&gt;0,TRUE,FALSE)</f>
        <v>1</v>
      </c>
      <c r="K13" s="34" t="b">
        <f t="shared" si="4"/>
        <v>1</v>
      </c>
      <c r="L13" s="34" t="b">
        <f t="shared" si="5"/>
        <v>1</v>
      </c>
      <c r="M13" s="34" t="b">
        <f t="shared" si="6"/>
        <v>1</v>
      </c>
      <c r="N13" s="41">
        <v>1.0</v>
      </c>
      <c r="O13" s="36">
        <f t="shared" si="8"/>
        <v>204.2477352</v>
      </c>
      <c r="P13" s="36">
        <f t="shared" si="9"/>
        <v>66</v>
      </c>
      <c r="Q13" s="37">
        <f t="shared" si="10"/>
        <v>138.2477352</v>
      </c>
      <c r="R13" s="36">
        <f t="shared" si="11"/>
        <v>66</v>
      </c>
      <c r="S13" s="35">
        <f t="shared" si="12"/>
        <v>1</v>
      </c>
      <c r="T13" s="35">
        <f t="shared" si="13"/>
        <v>-56.2645035</v>
      </c>
      <c r="U13" s="35">
        <f t="shared" si="14"/>
        <v>-56.57032528</v>
      </c>
      <c r="V13" s="38">
        <f t="shared" si="15"/>
        <v>0.5758650801</v>
      </c>
      <c r="W13" s="39">
        <f t="shared" si="16"/>
        <v>80.08993217</v>
      </c>
      <c r="X13" s="39">
        <f t="shared" si="17"/>
        <v>5.239380662</v>
      </c>
      <c r="Y13" s="39">
        <f>if(N13=1,(W13*(S13-V13))*'Säännöt ja ohjeet'!$B$54+X13,"")</f>
        <v>73.1772546</v>
      </c>
      <c r="Z13" s="39">
        <f t="shared" si="18"/>
        <v>0</v>
      </c>
      <c r="AA13" s="39">
        <f t="shared" si="19"/>
        <v>0.4241349199</v>
      </c>
      <c r="AB13" s="39">
        <f t="shared" si="20"/>
        <v>85.88870049</v>
      </c>
      <c r="AC13" s="39">
        <f t="shared" si="21"/>
        <v>5.585</v>
      </c>
      <c r="AD13" s="39">
        <f>if(N13=1,(AB13*(Z13-AA13))*'Säännöt ja ohjeet'!$B$54+AC13,"")</f>
        <v>-67.27179421</v>
      </c>
      <c r="AE13" s="40">
        <f t="shared" si="22"/>
        <v>9</v>
      </c>
      <c r="AF13" s="40">
        <f t="shared" si="23"/>
        <v>-7</v>
      </c>
      <c r="AG13" s="1"/>
      <c r="AH13" s="9"/>
      <c r="AI13" s="28">
        <f t="shared" ref="AI13:ED13" si="31">if($B13=AI$3,AI12+$Y13,if($C13=AI$3,AI12+$AD13,AI12))</f>
        <v>1204.770186</v>
      </c>
      <c r="AJ13" s="28">
        <f t="shared" si="31"/>
        <v>1892.516823</v>
      </c>
      <c r="AK13" s="28">
        <f t="shared" si="31"/>
        <v>2389.29107</v>
      </c>
      <c r="AL13" s="28">
        <f t="shared" si="31"/>
        <v>1570.002118</v>
      </c>
      <c r="AM13" s="28">
        <f t="shared" si="31"/>
        <v>1499.540738</v>
      </c>
      <c r="AN13" s="28">
        <f t="shared" si="31"/>
        <v>1332.458766</v>
      </c>
      <c r="AO13" s="28">
        <f t="shared" si="31"/>
        <v>2249.842673</v>
      </c>
      <c r="AP13" s="28">
        <f t="shared" si="31"/>
        <v>1490.180031</v>
      </c>
      <c r="AQ13" s="28">
        <f t="shared" si="31"/>
        <v>1207.188514</v>
      </c>
      <c r="AR13" s="28">
        <f t="shared" si="31"/>
        <v>2196.647932</v>
      </c>
      <c r="AS13" s="28">
        <f t="shared" si="31"/>
        <v>1917.754482</v>
      </c>
      <c r="AT13" s="28">
        <f t="shared" si="31"/>
        <v>2382.56061</v>
      </c>
      <c r="AU13" s="28">
        <f t="shared" si="31"/>
        <v>2245.808389</v>
      </c>
      <c r="AV13" s="28">
        <f t="shared" si="31"/>
        <v>1958.014047</v>
      </c>
      <c r="AW13" s="28">
        <f t="shared" si="31"/>
        <v>1015.463624</v>
      </c>
      <c r="AX13" s="28">
        <f t="shared" si="31"/>
        <v>2205.116746</v>
      </c>
      <c r="AY13" s="28">
        <f t="shared" si="31"/>
        <v>1335.441433</v>
      </c>
      <c r="AZ13" s="28">
        <f t="shared" si="31"/>
        <v>2316.469488</v>
      </c>
      <c r="BA13" s="28">
        <f t="shared" si="31"/>
        <v>2137.903665</v>
      </c>
      <c r="BB13" s="28">
        <f t="shared" si="31"/>
        <v>648.326675</v>
      </c>
      <c r="BC13" s="28">
        <f t="shared" si="31"/>
        <v>768.9760492</v>
      </c>
      <c r="BD13" s="28">
        <f t="shared" si="31"/>
        <v>1690.538553</v>
      </c>
      <c r="BE13" s="28">
        <f t="shared" si="31"/>
        <v>277.4249898</v>
      </c>
      <c r="BF13" s="28">
        <f t="shared" si="31"/>
        <v>-1.271794212</v>
      </c>
      <c r="BG13" s="28">
        <f t="shared" si="31"/>
        <v>1159.591901</v>
      </c>
      <c r="BH13" s="28">
        <f t="shared" si="31"/>
        <v>100.7139793</v>
      </c>
      <c r="BI13" s="28">
        <f t="shared" si="31"/>
        <v>1700</v>
      </c>
      <c r="BJ13" s="28">
        <f t="shared" si="31"/>
        <v>400</v>
      </c>
      <c r="BK13" s="28">
        <f t="shared" si="31"/>
        <v>1829</v>
      </c>
      <c r="BL13" s="28" t="str">
        <f t="shared" si="31"/>
        <v>#N/A</v>
      </c>
      <c r="BM13" s="28" t="str">
        <f t="shared" si="31"/>
        <v>#N/A</v>
      </c>
      <c r="BN13" s="28" t="str">
        <f t="shared" si="31"/>
        <v>#N/A</v>
      </c>
      <c r="BO13" s="28" t="str">
        <f t="shared" si="31"/>
        <v>#N/A</v>
      </c>
      <c r="BP13" s="28" t="str">
        <f t="shared" si="31"/>
        <v>#N/A</v>
      </c>
      <c r="BQ13" s="28" t="str">
        <f t="shared" si="31"/>
        <v>#N/A</v>
      </c>
      <c r="BR13" s="28" t="str">
        <f t="shared" si="31"/>
        <v>#N/A</v>
      </c>
      <c r="BS13" s="28" t="str">
        <f t="shared" si="31"/>
        <v>#N/A</v>
      </c>
      <c r="BT13" s="28" t="str">
        <f t="shared" si="31"/>
        <v>#N/A</v>
      </c>
      <c r="BU13" s="28" t="str">
        <f t="shared" si="31"/>
        <v>#N/A</v>
      </c>
      <c r="BV13" s="28" t="str">
        <f t="shared" si="31"/>
        <v>#N/A</v>
      </c>
      <c r="BW13" s="28" t="str">
        <f t="shared" si="31"/>
        <v>#N/A</v>
      </c>
      <c r="BX13" s="28" t="str">
        <f t="shared" si="31"/>
        <v>#N/A</v>
      </c>
      <c r="BY13" s="28" t="str">
        <f t="shared" si="31"/>
        <v>#N/A</v>
      </c>
      <c r="BZ13" s="28" t="str">
        <f t="shared" si="31"/>
        <v>#N/A</v>
      </c>
      <c r="CA13" s="28" t="str">
        <f t="shared" si="31"/>
        <v>#N/A</v>
      </c>
      <c r="CB13" s="28" t="str">
        <f t="shared" si="31"/>
        <v>#N/A</v>
      </c>
      <c r="CC13" s="28" t="str">
        <f t="shared" si="31"/>
        <v>#N/A</v>
      </c>
      <c r="CD13" s="28" t="str">
        <f t="shared" si="31"/>
        <v>#N/A</v>
      </c>
      <c r="CE13" s="28" t="str">
        <f t="shared" si="31"/>
        <v>#N/A</v>
      </c>
      <c r="CF13" s="28" t="str">
        <f t="shared" si="31"/>
        <v>#N/A</v>
      </c>
      <c r="CG13" s="28" t="str">
        <f t="shared" si="31"/>
        <v>#N/A</v>
      </c>
      <c r="CH13" s="28" t="str">
        <f t="shared" si="31"/>
        <v>#N/A</v>
      </c>
      <c r="CI13" s="28" t="str">
        <f t="shared" si="31"/>
        <v>#N/A</v>
      </c>
      <c r="CJ13" s="28" t="str">
        <f t="shared" si="31"/>
        <v>#N/A</v>
      </c>
      <c r="CK13" s="28" t="str">
        <f t="shared" si="31"/>
        <v>#N/A</v>
      </c>
      <c r="CL13" s="28" t="str">
        <f t="shared" si="31"/>
        <v>#N/A</v>
      </c>
      <c r="CM13" s="28" t="str">
        <f t="shared" si="31"/>
        <v>#N/A</v>
      </c>
      <c r="CN13" s="28" t="str">
        <f t="shared" si="31"/>
        <v>#N/A</v>
      </c>
      <c r="CO13" s="28" t="str">
        <f t="shared" si="31"/>
        <v>#N/A</v>
      </c>
      <c r="CP13" s="28" t="str">
        <f t="shared" si="31"/>
        <v>#N/A</v>
      </c>
      <c r="CQ13" s="28" t="str">
        <f t="shared" si="31"/>
        <v>#N/A</v>
      </c>
      <c r="CR13" s="28" t="str">
        <f t="shared" si="31"/>
        <v>#N/A</v>
      </c>
      <c r="CS13" s="28" t="str">
        <f t="shared" si="31"/>
        <v>#N/A</v>
      </c>
      <c r="CT13" s="28" t="str">
        <f t="shared" si="31"/>
        <v>#N/A</v>
      </c>
      <c r="CU13" s="28" t="str">
        <f t="shared" si="31"/>
        <v>#N/A</v>
      </c>
      <c r="CV13" s="28" t="str">
        <f t="shared" si="31"/>
        <v>#N/A</v>
      </c>
      <c r="CW13" s="28" t="str">
        <f t="shared" si="31"/>
        <v>#N/A</v>
      </c>
      <c r="CX13" s="28" t="str">
        <f t="shared" si="31"/>
        <v>#N/A</v>
      </c>
      <c r="CY13" s="28" t="str">
        <f t="shared" si="31"/>
        <v>#N/A</v>
      </c>
      <c r="CZ13" s="28" t="str">
        <f t="shared" si="31"/>
        <v>#N/A</v>
      </c>
      <c r="DA13" s="28" t="str">
        <f t="shared" si="31"/>
        <v>#N/A</v>
      </c>
      <c r="DB13" s="28" t="str">
        <f t="shared" si="31"/>
        <v>#N/A</v>
      </c>
      <c r="DC13" s="28" t="str">
        <f t="shared" si="31"/>
        <v>#N/A</v>
      </c>
      <c r="DD13" s="28" t="str">
        <f t="shared" si="31"/>
        <v>#N/A</v>
      </c>
      <c r="DE13" s="28" t="str">
        <f t="shared" si="31"/>
        <v>#N/A</v>
      </c>
      <c r="DF13" s="28" t="str">
        <f t="shared" si="31"/>
        <v>#N/A</v>
      </c>
      <c r="DG13" s="28" t="str">
        <f t="shared" si="31"/>
        <v>#N/A</v>
      </c>
      <c r="DH13" s="28" t="str">
        <f t="shared" si="31"/>
        <v>#N/A</v>
      </c>
      <c r="DI13" s="28" t="str">
        <f t="shared" si="31"/>
        <v>#N/A</v>
      </c>
      <c r="DJ13" s="28" t="str">
        <f t="shared" si="31"/>
        <v>#N/A</v>
      </c>
      <c r="DK13" s="28" t="str">
        <f t="shared" si="31"/>
        <v>#N/A</v>
      </c>
      <c r="DL13" s="28" t="str">
        <f t="shared" si="31"/>
        <v>#N/A</v>
      </c>
      <c r="DM13" s="28" t="str">
        <f t="shared" si="31"/>
        <v>#N/A</v>
      </c>
      <c r="DN13" s="28" t="str">
        <f t="shared" si="31"/>
        <v>#N/A</v>
      </c>
      <c r="DO13" s="28" t="str">
        <f t="shared" si="31"/>
        <v>#N/A</v>
      </c>
      <c r="DP13" s="28" t="str">
        <f t="shared" si="31"/>
        <v>#N/A</v>
      </c>
      <c r="DQ13" s="28" t="str">
        <f t="shared" si="31"/>
        <v>#N/A</v>
      </c>
      <c r="DR13" s="28" t="str">
        <f t="shared" si="31"/>
        <v>#N/A</v>
      </c>
      <c r="DS13" s="28" t="str">
        <f t="shared" si="31"/>
        <v>#N/A</v>
      </c>
      <c r="DT13" s="28" t="str">
        <f t="shared" si="31"/>
        <v>#N/A</v>
      </c>
      <c r="DU13" s="28" t="str">
        <f t="shared" si="31"/>
        <v>#N/A</v>
      </c>
      <c r="DV13" s="28" t="str">
        <f t="shared" si="31"/>
        <v>#N/A</v>
      </c>
      <c r="DW13" s="28" t="str">
        <f t="shared" si="31"/>
        <v>#N/A</v>
      </c>
      <c r="DX13" s="28" t="str">
        <f t="shared" si="31"/>
        <v>#N/A</v>
      </c>
      <c r="DY13" s="28" t="str">
        <f t="shared" si="31"/>
        <v>#N/A</v>
      </c>
      <c r="DZ13" s="28" t="str">
        <f t="shared" si="31"/>
        <v>#N/A</v>
      </c>
      <c r="EA13" s="28" t="str">
        <f t="shared" si="31"/>
        <v>#N/A</v>
      </c>
      <c r="EB13" s="28" t="str">
        <f t="shared" si="31"/>
        <v>#N/A</v>
      </c>
      <c r="EC13" s="28" t="str">
        <f t="shared" si="31"/>
        <v>#N/A</v>
      </c>
      <c r="ED13" s="28" t="str">
        <f t="shared" si="31"/>
        <v>#N/A</v>
      </c>
      <c r="EE13" s="29">
        <f t="shared" si="2"/>
        <v>1507.356603</v>
      </c>
    </row>
    <row r="14">
      <c r="A14" s="1"/>
      <c r="B14" s="30" t="s">
        <v>42</v>
      </c>
      <c r="C14" s="31" t="s">
        <v>48</v>
      </c>
      <c r="D14" s="32">
        <v>0.0</v>
      </c>
      <c r="E14" s="32" t="s">
        <v>48</v>
      </c>
      <c r="F14" s="33">
        <v>45732.0</v>
      </c>
      <c r="G14" s="34"/>
      <c r="H14" s="34" t="b">
        <f t="shared" si="3"/>
        <v>1</v>
      </c>
      <c r="I14" s="34" t="b">
        <f>if(iferror(match(B14,'Osallistujat ja seuranta'!C:C,0),0)&gt;0,TRUE,FALSE)</f>
        <v>1</v>
      </c>
      <c r="J14" s="34" t="b">
        <f>if(iferror(match(C14,'Osallistujat ja seuranta'!C:C,0),0)&gt;0,TRUE,FALSE)</f>
        <v>1</v>
      </c>
      <c r="K14" s="34" t="b">
        <f t="shared" si="4"/>
        <v>1</v>
      </c>
      <c r="L14" s="34" t="b">
        <f t="shared" si="5"/>
        <v>1</v>
      </c>
      <c r="M14" s="34" t="b">
        <f t="shared" si="6"/>
        <v>1</v>
      </c>
      <c r="N14" s="35">
        <f t="shared" ref="N14:N180" si="33">if(and(I14:M14),1,if(H14,0,""))</f>
        <v>1</v>
      </c>
      <c r="O14" s="36">
        <f t="shared" si="8"/>
        <v>1892.516823</v>
      </c>
      <c r="P14" s="36">
        <f t="shared" si="9"/>
        <v>1700</v>
      </c>
      <c r="Q14" s="37">
        <f t="shared" si="10"/>
        <v>192.5168235</v>
      </c>
      <c r="R14" s="36">
        <f t="shared" si="11"/>
        <v>1700</v>
      </c>
      <c r="S14" s="35">
        <f t="shared" si="12"/>
        <v>0</v>
      </c>
      <c r="T14" s="35">
        <f t="shared" si="13"/>
        <v>-50.74690885</v>
      </c>
      <c r="U14" s="35">
        <f t="shared" si="14"/>
        <v>-51.64431236</v>
      </c>
      <c r="V14" s="38">
        <f t="shared" si="15"/>
        <v>0.7104156304</v>
      </c>
      <c r="W14" s="39">
        <f t="shared" si="16"/>
        <v>22.69139244</v>
      </c>
      <c r="X14" s="39">
        <f t="shared" si="17"/>
        <v>1.019931443</v>
      </c>
      <c r="Y14" s="39">
        <f>if(N14=1,(W14*(S14-V14))*'Säännöt ja ohjeet'!$B$54+X14,"")</f>
        <v>-31.22070829</v>
      </c>
      <c r="Z14" s="39">
        <f t="shared" si="18"/>
        <v>1</v>
      </c>
      <c r="AA14" s="39">
        <f t="shared" si="19"/>
        <v>0.2895843696</v>
      </c>
      <c r="AB14" s="39">
        <f t="shared" si="20"/>
        <v>27.85761803</v>
      </c>
      <c r="AC14" s="39">
        <f t="shared" si="21"/>
        <v>1.500110586</v>
      </c>
      <c r="AD14" s="39">
        <f>if(N14=1,(AB14*(Z14-AA14))*'Säännöt ja ohjeet'!$B$54+AC14,"")</f>
        <v>41.08108513</v>
      </c>
      <c r="AE14" s="40">
        <f t="shared" si="22"/>
        <v>-12</v>
      </c>
      <c r="AF14" s="40">
        <f t="shared" si="23"/>
        <v>14</v>
      </c>
      <c r="AG14" s="1"/>
      <c r="AH14" s="9"/>
      <c r="AI14" s="28">
        <f t="shared" ref="AI14:ED14" si="32">if($B14=AI$3,AI13+$Y14,if($C14=AI$3,AI13+$AD14,AI13))</f>
        <v>1204.770186</v>
      </c>
      <c r="AJ14" s="28">
        <f t="shared" si="32"/>
        <v>1861.296115</v>
      </c>
      <c r="AK14" s="28">
        <f t="shared" si="32"/>
        <v>2389.29107</v>
      </c>
      <c r="AL14" s="28">
        <f t="shared" si="32"/>
        <v>1570.002118</v>
      </c>
      <c r="AM14" s="28">
        <f t="shared" si="32"/>
        <v>1499.540738</v>
      </c>
      <c r="AN14" s="28">
        <f t="shared" si="32"/>
        <v>1332.458766</v>
      </c>
      <c r="AO14" s="28">
        <f t="shared" si="32"/>
        <v>2249.842673</v>
      </c>
      <c r="AP14" s="28">
        <f t="shared" si="32"/>
        <v>1490.180031</v>
      </c>
      <c r="AQ14" s="28">
        <f t="shared" si="32"/>
        <v>1207.188514</v>
      </c>
      <c r="AR14" s="28">
        <f t="shared" si="32"/>
        <v>2196.647932</v>
      </c>
      <c r="AS14" s="28">
        <f t="shared" si="32"/>
        <v>1917.754482</v>
      </c>
      <c r="AT14" s="28">
        <f t="shared" si="32"/>
        <v>2382.56061</v>
      </c>
      <c r="AU14" s="28">
        <f t="shared" si="32"/>
        <v>2245.808389</v>
      </c>
      <c r="AV14" s="28">
        <f t="shared" si="32"/>
        <v>1958.014047</v>
      </c>
      <c r="AW14" s="28">
        <f t="shared" si="32"/>
        <v>1015.463624</v>
      </c>
      <c r="AX14" s="28">
        <f t="shared" si="32"/>
        <v>2205.116746</v>
      </c>
      <c r="AY14" s="28">
        <f t="shared" si="32"/>
        <v>1335.441433</v>
      </c>
      <c r="AZ14" s="28">
        <f t="shared" si="32"/>
        <v>2316.469488</v>
      </c>
      <c r="BA14" s="28">
        <f t="shared" si="32"/>
        <v>2137.903665</v>
      </c>
      <c r="BB14" s="28">
        <f t="shared" si="32"/>
        <v>648.326675</v>
      </c>
      <c r="BC14" s="28">
        <f t="shared" si="32"/>
        <v>768.9760492</v>
      </c>
      <c r="BD14" s="28">
        <f t="shared" si="32"/>
        <v>1690.538553</v>
      </c>
      <c r="BE14" s="28">
        <f t="shared" si="32"/>
        <v>277.4249898</v>
      </c>
      <c r="BF14" s="28">
        <f t="shared" si="32"/>
        <v>-1.271794212</v>
      </c>
      <c r="BG14" s="28">
        <f t="shared" si="32"/>
        <v>1159.591901</v>
      </c>
      <c r="BH14" s="28">
        <f t="shared" si="32"/>
        <v>100.7139793</v>
      </c>
      <c r="BI14" s="28">
        <f t="shared" si="32"/>
        <v>1741.081085</v>
      </c>
      <c r="BJ14" s="28">
        <f t="shared" si="32"/>
        <v>400</v>
      </c>
      <c r="BK14" s="28">
        <f t="shared" si="32"/>
        <v>1829</v>
      </c>
      <c r="BL14" s="28" t="str">
        <f t="shared" si="32"/>
        <v>#N/A</v>
      </c>
      <c r="BM14" s="28" t="str">
        <f t="shared" si="32"/>
        <v>#N/A</v>
      </c>
      <c r="BN14" s="28" t="str">
        <f t="shared" si="32"/>
        <v>#N/A</v>
      </c>
      <c r="BO14" s="28" t="str">
        <f t="shared" si="32"/>
        <v>#N/A</v>
      </c>
      <c r="BP14" s="28" t="str">
        <f t="shared" si="32"/>
        <v>#N/A</v>
      </c>
      <c r="BQ14" s="28" t="str">
        <f t="shared" si="32"/>
        <v>#N/A</v>
      </c>
      <c r="BR14" s="28" t="str">
        <f t="shared" si="32"/>
        <v>#N/A</v>
      </c>
      <c r="BS14" s="28" t="str">
        <f t="shared" si="32"/>
        <v>#N/A</v>
      </c>
      <c r="BT14" s="28" t="str">
        <f t="shared" si="32"/>
        <v>#N/A</v>
      </c>
      <c r="BU14" s="28" t="str">
        <f t="shared" si="32"/>
        <v>#N/A</v>
      </c>
      <c r="BV14" s="28" t="str">
        <f t="shared" si="32"/>
        <v>#N/A</v>
      </c>
      <c r="BW14" s="28" t="str">
        <f t="shared" si="32"/>
        <v>#N/A</v>
      </c>
      <c r="BX14" s="28" t="str">
        <f t="shared" si="32"/>
        <v>#N/A</v>
      </c>
      <c r="BY14" s="28" t="str">
        <f t="shared" si="32"/>
        <v>#N/A</v>
      </c>
      <c r="BZ14" s="28" t="str">
        <f t="shared" si="32"/>
        <v>#N/A</v>
      </c>
      <c r="CA14" s="28" t="str">
        <f t="shared" si="32"/>
        <v>#N/A</v>
      </c>
      <c r="CB14" s="28" t="str">
        <f t="shared" si="32"/>
        <v>#N/A</v>
      </c>
      <c r="CC14" s="28" t="str">
        <f t="shared" si="32"/>
        <v>#N/A</v>
      </c>
      <c r="CD14" s="28" t="str">
        <f t="shared" si="32"/>
        <v>#N/A</v>
      </c>
      <c r="CE14" s="28" t="str">
        <f t="shared" si="32"/>
        <v>#N/A</v>
      </c>
      <c r="CF14" s="28" t="str">
        <f t="shared" si="32"/>
        <v>#N/A</v>
      </c>
      <c r="CG14" s="28" t="str">
        <f t="shared" si="32"/>
        <v>#N/A</v>
      </c>
      <c r="CH14" s="28" t="str">
        <f t="shared" si="32"/>
        <v>#N/A</v>
      </c>
      <c r="CI14" s="28" t="str">
        <f t="shared" si="32"/>
        <v>#N/A</v>
      </c>
      <c r="CJ14" s="28" t="str">
        <f t="shared" si="32"/>
        <v>#N/A</v>
      </c>
      <c r="CK14" s="28" t="str">
        <f t="shared" si="32"/>
        <v>#N/A</v>
      </c>
      <c r="CL14" s="28" t="str">
        <f t="shared" si="32"/>
        <v>#N/A</v>
      </c>
      <c r="CM14" s="28" t="str">
        <f t="shared" si="32"/>
        <v>#N/A</v>
      </c>
      <c r="CN14" s="28" t="str">
        <f t="shared" si="32"/>
        <v>#N/A</v>
      </c>
      <c r="CO14" s="28" t="str">
        <f t="shared" si="32"/>
        <v>#N/A</v>
      </c>
      <c r="CP14" s="28" t="str">
        <f t="shared" si="32"/>
        <v>#N/A</v>
      </c>
      <c r="CQ14" s="28" t="str">
        <f t="shared" si="32"/>
        <v>#N/A</v>
      </c>
      <c r="CR14" s="28" t="str">
        <f t="shared" si="32"/>
        <v>#N/A</v>
      </c>
      <c r="CS14" s="28" t="str">
        <f t="shared" si="32"/>
        <v>#N/A</v>
      </c>
      <c r="CT14" s="28" t="str">
        <f t="shared" si="32"/>
        <v>#N/A</v>
      </c>
      <c r="CU14" s="28" t="str">
        <f t="shared" si="32"/>
        <v>#N/A</v>
      </c>
      <c r="CV14" s="28" t="str">
        <f t="shared" si="32"/>
        <v>#N/A</v>
      </c>
      <c r="CW14" s="28" t="str">
        <f t="shared" si="32"/>
        <v>#N/A</v>
      </c>
      <c r="CX14" s="28" t="str">
        <f t="shared" si="32"/>
        <v>#N/A</v>
      </c>
      <c r="CY14" s="28" t="str">
        <f t="shared" si="32"/>
        <v>#N/A</v>
      </c>
      <c r="CZ14" s="28" t="str">
        <f t="shared" si="32"/>
        <v>#N/A</v>
      </c>
      <c r="DA14" s="28" t="str">
        <f t="shared" si="32"/>
        <v>#N/A</v>
      </c>
      <c r="DB14" s="28" t="str">
        <f t="shared" si="32"/>
        <v>#N/A</v>
      </c>
      <c r="DC14" s="28" t="str">
        <f t="shared" si="32"/>
        <v>#N/A</v>
      </c>
      <c r="DD14" s="28" t="str">
        <f t="shared" si="32"/>
        <v>#N/A</v>
      </c>
      <c r="DE14" s="28" t="str">
        <f t="shared" si="32"/>
        <v>#N/A</v>
      </c>
      <c r="DF14" s="28" t="str">
        <f t="shared" si="32"/>
        <v>#N/A</v>
      </c>
      <c r="DG14" s="28" t="str">
        <f t="shared" si="32"/>
        <v>#N/A</v>
      </c>
      <c r="DH14" s="28" t="str">
        <f t="shared" si="32"/>
        <v>#N/A</v>
      </c>
      <c r="DI14" s="28" t="str">
        <f t="shared" si="32"/>
        <v>#N/A</v>
      </c>
      <c r="DJ14" s="28" t="str">
        <f t="shared" si="32"/>
        <v>#N/A</v>
      </c>
      <c r="DK14" s="28" t="str">
        <f t="shared" si="32"/>
        <v>#N/A</v>
      </c>
      <c r="DL14" s="28" t="str">
        <f t="shared" si="32"/>
        <v>#N/A</v>
      </c>
      <c r="DM14" s="28" t="str">
        <f t="shared" si="32"/>
        <v>#N/A</v>
      </c>
      <c r="DN14" s="28" t="str">
        <f t="shared" si="32"/>
        <v>#N/A</v>
      </c>
      <c r="DO14" s="28" t="str">
        <f t="shared" si="32"/>
        <v>#N/A</v>
      </c>
      <c r="DP14" s="28" t="str">
        <f t="shared" si="32"/>
        <v>#N/A</v>
      </c>
      <c r="DQ14" s="28" t="str">
        <f t="shared" si="32"/>
        <v>#N/A</v>
      </c>
      <c r="DR14" s="28" t="str">
        <f t="shared" si="32"/>
        <v>#N/A</v>
      </c>
      <c r="DS14" s="28" t="str">
        <f t="shared" si="32"/>
        <v>#N/A</v>
      </c>
      <c r="DT14" s="28" t="str">
        <f t="shared" si="32"/>
        <v>#N/A</v>
      </c>
      <c r="DU14" s="28" t="str">
        <f t="shared" si="32"/>
        <v>#N/A</v>
      </c>
      <c r="DV14" s="28" t="str">
        <f t="shared" si="32"/>
        <v>#N/A</v>
      </c>
      <c r="DW14" s="28" t="str">
        <f t="shared" si="32"/>
        <v>#N/A</v>
      </c>
      <c r="DX14" s="28" t="str">
        <f t="shared" si="32"/>
        <v>#N/A</v>
      </c>
      <c r="DY14" s="28" t="str">
        <f t="shared" si="32"/>
        <v>#N/A</v>
      </c>
      <c r="DZ14" s="28" t="str">
        <f t="shared" si="32"/>
        <v>#N/A</v>
      </c>
      <c r="EA14" s="28" t="str">
        <f t="shared" si="32"/>
        <v>#N/A</v>
      </c>
      <c r="EB14" s="28" t="str">
        <f t="shared" si="32"/>
        <v>#N/A</v>
      </c>
      <c r="EC14" s="28" t="str">
        <f t="shared" si="32"/>
        <v>#N/A</v>
      </c>
      <c r="ED14" s="28" t="str">
        <f t="shared" si="32"/>
        <v>#N/A</v>
      </c>
      <c r="EE14" s="29">
        <f t="shared" si="2"/>
        <v>1506.155807</v>
      </c>
    </row>
    <row r="15">
      <c r="A15" s="1"/>
      <c r="B15" s="30" t="s">
        <v>42</v>
      </c>
      <c r="C15" s="31" t="s">
        <v>46</v>
      </c>
      <c r="D15" s="32">
        <v>4.0</v>
      </c>
      <c r="E15" s="32" t="s">
        <v>46</v>
      </c>
      <c r="F15" s="33">
        <v>45732.0</v>
      </c>
      <c r="G15" s="34"/>
      <c r="H15" s="34" t="b">
        <f t="shared" si="3"/>
        <v>1</v>
      </c>
      <c r="I15" s="34" t="b">
        <f>if(iferror(match(B15,'Osallistujat ja seuranta'!C:C,0),0)&gt;0,TRUE,FALSE)</f>
        <v>1</v>
      </c>
      <c r="J15" s="34" t="b">
        <f>if(iferror(match(C15,'Osallistujat ja seuranta'!C:C,0),0)&gt;0,TRUE,FALSE)</f>
        <v>1</v>
      </c>
      <c r="K15" s="34" t="b">
        <f t="shared" si="4"/>
        <v>1</v>
      </c>
      <c r="L15" s="34" t="b">
        <f t="shared" si="5"/>
        <v>1</v>
      </c>
      <c r="M15" s="34" t="b">
        <f t="shared" si="6"/>
        <v>1</v>
      </c>
      <c r="N15" s="35">
        <f t="shared" si="33"/>
        <v>1</v>
      </c>
      <c r="O15" s="36">
        <f t="shared" si="8"/>
        <v>1861.296115</v>
      </c>
      <c r="P15" s="36">
        <f t="shared" si="9"/>
        <v>1159.591901</v>
      </c>
      <c r="Q15" s="37">
        <f t="shared" si="10"/>
        <v>351.7042137</v>
      </c>
      <c r="R15" s="36">
        <f t="shared" si="11"/>
        <v>1509.591901</v>
      </c>
      <c r="S15" s="35">
        <f t="shared" si="12"/>
        <v>0</v>
      </c>
      <c r="T15" s="35">
        <f t="shared" si="13"/>
        <v>-50.90048535</v>
      </c>
      <c r="U15" s="35">
        <f t="shared" si="14"/>
        <v>-52.43139203</v>
      </c>
      <c r="V15" s="38">
        <f t="shared" si="15"/>
        <v>0.8221389329</v>
      </c>
      <c r="W15" s="39">
        <f t="shared" si="16"/>
        <v>23.50207853</v>
      </c>
      <c r="X15" s="39">
        <f t="shared" si="17"/>
        <v>1.097588696</v>
      </c>
      <c r="Y15" s="39">
        <f>if(N15=1,(W15*(S15-V15))*'Säännöt ja ohjeet'!$B$54+X15,"")</f>
        <v>-37.54635882</v>
      </c>
      <c r="Z15" s="39">
        <f t="shared" si="18"/>
        <v>1</v>
      </c>
      <c r="AA15" s="39">
        <f t="shared" si="19"/>
        <v>0.1778610671</v>
      </c>
      <c r="AB15" s="39">
        <f t="shared" si="20"/>
        <v>44.37583558</v>
      </c>
      <c r="AC15" s="39">
        <f t="shared" si="21"/>
        <v>2.851020375</v>
      </c>
      <c r="AD15" s="39">
        <f>if(N15=1,(AB15*(Z15-AA15))*'Säännöt ja ohjeet'!$B$54+AC15,"")</f>
        <v>75.8172246</v>
      </c>
      <c r="AE15" s="40">
        <f t="shared" si="22"/>
        <v>-15</v>
      </c>
      <c r="AF15" s="40">
        <f t="shared" si="23"/>
        <v>17</v>
      </c>
      <c r="AG15" s="1"/>
      <c r="AH15" s="9"/>
      <c r="AI15" s="28">
        <f t="shared" ref="AI15:ED15" si="34">if($B15=AI$3,AI14+$Y15,if($C15=AI$3,AI14+$AD15,AI14))</f>
        <v>1204.770186</v>
      </c>
      <c r="AJ15" s="28">
        <f t="shared" si="34"/>
        <v>1823.749756</v>
      </c>
      <c r="AK15" s="28">
        <f t="shared" si="34"/>
        <v>2389.29107</v>
      </c>
      <c r="AL15" s="28">
        <f t="shared" si="34"/>
        <v>1570.002118</v>
      </c>
      <c r="AM15" s="28">
        <f t="shared" si="34"/>
        <v>1499.540738</v>
      </c>
      <c r="AN15" s="28">
        <f t="shared" si="34"/>
        <v>1332.458766</v>
      </c>
      <c r="AO15" s="28">
        <f t="shared" si="34"/>
        <v>2249.842673</v>
      </c>
      <c r="AP15" s="28">
        <f t="shared" si="34"/>
        <v>1490.180031</v>
      </c>
      <c r="AQ15" s="28">
        <f t="shared" si="34"/>
        <v>1207.188514</v>
      </c>
      <c r="AR15" s="28">
        <f t="shared" si="34"/>
        <v>2196.647932</v>
      </c>
      <c r="AS15" s="28">
        <f t="shared" si="34"/>
        <v>1917.754482</v>
      </c>
      <c r="AT15" s="28">
        <f t="shared" si="34"/>
        <v>2382.56061</v>
      </c>
      <c r="AU15" s="28">
        <f t="shared" si="34"/>
        <v>2245.808389</v>
      </c>
      <c r="AV15" s="28">
        <f t="shared" si="34"/>
        <v>1958.014047</v>
      </c>
      <c r="AW15" s="28">
        <f t="shared" si="34"/>
        <v>1015.463624</v>
      </c>
      <c r="AX15" s="28">
        <f t="shared" si="34"/>
        <v>2205.116746</v>
      </c>
      <c r="AY15" s="28">
        <f t="shared" si="34"/>
        <v>1335.441433</v>
      </c>
      <c r="AZ15" s="28">
        <f t="shared" si="34"/>
        <v>2316.469488</v>
      </c>
      <c r="BA15" s="28">
        <f t="shared" si="34"/>
        <v>2137.903665</v>
      </c>
      <c r="BB15" s="28">
        <f t="shared" si="34"/>
        <v>648.326675</v>
      </c>
      <c r="BC15" s="28">
        <f t="shared" si="34"/>
        <v>768.9760492</v>
      </c>
      <c r="BD15" s="28">
        <f t="shared" si="34"/>
        <v>1690.538553</v>
      </c>
      <c r="BE15" s="28">
        <f t="shared" si="34"/>
        <v>277.4249898</v>
      </c>
      <c r="BF15" s="28">
        <f t="shared" si="34"/>
        <v>-1.271794212</v>
      </c>
      <c r="BG15" s="28">
        <f t="shared" si="34"/>
        <v>1235.409126</v>
      </c>
      <c r="BH15" s="28">
        <f t="shared" si="34"/>
        <v>100.7139793</v>
      </c>
      <c r="BI15" s="28">
        <f t="shared" si="34"/>
        <v>1741.081085</v>
      </c>
      <c r="BJ15" s="28">
        <f t="shared" si="34"/>
        <v>400</v>
      </c>
      <c r="BK15" s="28">
        <f t="shared" si="34"/>
        <v>1829</v>
      </c>
      <c r="BL15" s="28" t="str">
        <f t="shared" si="34"/>
        <v>#N/A</v>
      </c>
      <c r="BM15" s="28" t="str">
        <f t="shared" si="34"/>
        <v>#N/A</v>
      </c>
      <c r="BN15" s="28" t="str">
        <f t="shared" si="34"/>
        <v>#N/A</v>
      </c>
      <c r="BO15" s="28" t="str">
        <f t="shared" si="34"/>
        <v>#N/A</v>
      </c>
      <c r="BP15" s="28" t="str">
        <f t="shared" si="34"/>
        <v>#N/A</v>
      </c>
      <c r="BQ15" s="28" t="str">
        <f t="shared" si="34"/>
        <v>#N/A</v>
      </c>
      <c r="BR15" s="28" t="str">
        <f t="shared" si="34"/>
        <v>#N/A</v>
      </c>
      <c r="BS15" s="28" t="str">
        <f t="shared" si="34"/>
        <v>#N/A</v>
      </c>
      <c r="BT15" s="28" t="str">
        <f t="shared" si="34"/>
        <v>#N/A</v>
      </c>
      <c r="BU15" s="28" t="str">
        <f t="shared" si="34"/>
        <v>#N/A</v>
      </c>
      <c r="BV15" s="28" t="str">
        <f t="shared" si="34"/>
        <v>#N/A</v>
      </c>
      <c r="BW15" s="28" t="str">
        <f t="shared" si="34"/>
        <v>#N/A</v>
      </c>
      <c r="BX15" s="28" t="str">
        <f t="shared" si="34"/>
        <v>#N/A</v>
      </c>
      <c r="BY15" s="28" t="str">
        <f t="shared" si="34"/>
        <v>#N/A</v>
      </c>
      <c r="BZ15" s="28" t="str">
        <f t="shared" si="34"/>
        <v>#N/A</v>
      </c>
      <c r="CA15" s="28" t="str">
        <f t="shared" si="34"/>
        <v>#N/A</v>
      </c>
      <c r="CB15" s="28" t="str">
        <f t="shared" si="34"/>
        <v>#N/A</v>
      </c>
      <c r="CC15" s="28" t="str">
        <f t="shared" si="34"/>
        <v>#N/A</v>
      </c>
      <c r="CD15" s="28" t="str">
        <f t="shared" si="34"/>
        <v>#N/A</v>
      </c>
      <c r="CE15" s="28" t="str">
        <f t="shared" si="34"/>
        <v>#N/A</v>
      </c>
      <c r="CF15" s="28" t="str">
        <f t="shared" si="34"/>
        <v>#N/A</v>
      </c>
      <c r="CG15" s="28" t="str">
        <f t="shared" si="34"/>
        <v>#N/A</v>
      </c>
      <c r="CH15" s="28" t="str">
        <f t="shared" si="34"/>
        <v>#N/A</v>
      </c>
      <c r="CI15" s="28" t="str">
        <f t="shared" si="34"/>
        <v>#N/A</v>
      </c>
      <c r="CJ15" s="28" t="str">
        <f t="shared" si="34"/>
        <v>#N/A</v>
      </c>
      <c r="CK15" s="28" t="str">
        <f t="shared" si="34"/>
        <v>#N/A</v>
      </c>
      <c r="CL15" s="28" t="str">
        <f t="shared" si="34"/>
        <v>#N/A</v>
      </c>
      <c r="CM15" s="28" t="str">
        <f t="shared" si="34"/>
        <v>#N/A</v>
      </c>
      <c r="CN15" s="28" t="str">
        <f t="shared" si="34"/>
        <v>#N/A</v>
      </c>
      <c r="CO15" s="28" t="str">
        <f t="shared" si="34"/>
        <v>#N/A</v>
      </c>
      <c r="CP15" s="28" t="str">
        <f t="shared" si="34"/>
        <v>#N/A</v>
      </c>
      <c r="CQ15" s="28" t="str">
        <f t="shared" si="34"/>
        <v>#N/A</v>
      </c>
      <c r="CR15" s="28" t="str">
        <f t="shared" si="34"/>
        <v>#N/A</v>
      </c>
      <c r="CS15" s="28" t="str">
        <f t="shared" si="34"/>
        <v>#N/A</v>
      </c>
      <c r="CT15" s="28" t="str">
        <f t="shared" si="34"/>
        <v>#N/A</v>
      </c>
      <c r="CU15" s="28" t="str">
        <f t="shared" si="34"/>
        <v>#N/A</v>
      </c>
      <c r="CV15" s="28" t="str">
        <f t="shared" si="34"/>
        <v>#N/A</v>
      </c>
      <c r="CW15" s="28" t="str">
        <f t="shared" si="34"/>
        <v>#N/A</v>
      </c>
      <c r="CX15" s="28" t="str">
        <f t="shared" si="34"/>
        <v>#N/A</v>
      </c>
      <c r="CY15" s="28" t="str">
        <f t="shared" si="34"/>
        <v>#N/A</v>
      </c>
      <c r="CZ15" s="28" t="str">
        <f t="shared" si="34"/>
        <v>#N/A</v>
      </c>
      <c r="DA15" s="28" t="str">
        <f t="shared" si="34"/>
        <v>#N/A</v>
      </c>
      <c r="DB15" s="28" t="str">
        <f t="shared" si="34"/>
        <v>#N/A</v>
      </c>
      <c r="DC15" s="28" t="str">
        <f t="shared" si="34"/>
        <v>#N/A</v>
      </c>
      <c r="DD15" s="28" t="str">
        <f t="shared" si="34"/>
        <v>#N/A</v>
      </c>
      <c r="DE15" s="28" t="str">
        <f t="shared" si="34"/>
        <v>#N/A</v>
      </c>
      <c r="DF15" s="28" t="str">
        <f t="shared" si="34"/>
        <v>#N/A</v>
      </c>
      <c r="DG15" s="28" t="str">
        <f t="shared" si="34"/>
        <v>#N/A</v>
      </c>
      <c r="DH15" s="28" t="str">
        <f t="shared" si="34"/>
        <v>#N/A</v>
      </c>
      <c r="DI15" s="28" t="str">
        <f t="shared" si="34"/>
        <v>#N/A</v>
      </c>
      <c r="DJ15" s="28" t="str">
        <f t="shared" si="34"/>
        <v>#N/A</v>
      </c>
      <c r="DK15" s="28" t="str">
        <f t="shared" si="34"/>
        <v>#N/A</v>
      </c>
      <c r="DL15" s="28" t="str">
        <f t="shared" si="34"/>
        <v>#N/A</v>
      </c>
      <c r="DM15" s="28" t="str">
        <f t="shared" si="34"/>
        <v>#N/A</v>
      </c>
      <c r="DN15" s="28" t="str">
        <f t="shared" si="34"/>
        <v>#N/A</v>
      </c>
      <c r="DO15" s="28" t="str">
        <f t="shared" si="34"/>
        <v>#N/A</v>
      </c>
      <c r="DP15" s="28" t="str">
        <f t="shared" si="34"/>
        <v>#N/A</v>
      </c>
      <c r="DQ15" s="28" t="str">
        <f t="shared" si="34"/>
        <v>#N/A</v>
      </c>
      <c r="DR15" s="28" t="str">
        <f t="shared" si="34"/>
        <v>#N/A</v>
      </c>
      <c r="DS15" s="28" t="str">
        <f t="shared" si="34"/>
        <v>#N/A</v>
      </c>
      <c r="DT15" s="28" t="str">
        <f t="shared" si="34"/>
        <v>#N/A</v>
      </c>
      <c r="DU15" s="28" t="str">
        <f t="shared" si="34"/>
        <v>#N/A</v>
      </c>
      <c r="DV15" s="28" t="str">
        <f t="shared" si="34"/>
        <v>#N/A</v>
      </c>
      <c r="DW15" s="28" t="str">
        <f t="shared" si="34"/>
        <v>#N/A</v>
      </c>
      <c r="DX15" s="28" t="str">
        <f t="shared" si="34"/>
        <v>#N/A</v>
      </c>
      <c r="DY15" s="28" t="str">
        <f t="shared" si="34"/>
        <v>#N/A</v>
      </c>
      <c r="DZ15" s="28" t="str">
        <f t="shared" si="34"/>
        <v>#N/A</v>
      </c>
      <c r="EA15" s="28" t="str">
        <f t="shared" si="34"/>
        <v>#N/A</v>
      </c>
      <c r="EB15" s="28" t="str">
        <f t="shared" si="34"/>
        <v>#N/A</v>
      </c>
      <c r="EC15" s="28" t="str">
        <f t="shared" si="34"/>
        <v>#N/A</v>
      </c>
      <c r="ED15" s="28" t="str">
        <f t="shared" si="34"/>
        <v>#N/A</v>
      </c>
      <c r="EE15" s="29">
        <f t="shared" si="2"/>
        <v>1507.627763</v>
      </c>
    </row>
    <row r="16">
      <c r="A16" s="1"/>
      <c r="B16" s="30" t="s">
        <v>38</v>
      </c>
      <c r="C16" s="31" t="s">
        <v>46</v>
      </c>
      <c r="D16" s="32">
        <v>2.0</v>
      </c>
      <c r="E16" s="32" t="s">
        <v>46</v>
      </c>
      <c r="F16" s="33">
        <v>45732.0</v>
      </c>
      <c r="G16" s="34"/>
      <c r="H16" s="34" t="b">
        <f t="shared" si="3"/>
        <v>1</v>
      </c>
      <c r="I16" s="34" t="b">
        <f>if(iferror(match(B16,'Osallistujat ja seuranta'!C:C,0),0)&gt;0,TRUE,FALSE)</f>
        <v>1</v>
      </c>
      <c r="J16" s="34" t="b">
        <f>if(iferror(match(C16,'Osallistujat ja seuranta'!C:C,0),0)&gt;0,TRUE,FALSE)</f>
        <v>1</v>
      </c>
      <c r="K16" s="34" t="b">
        <f t="shared" si="4"/>
        <v>1</v>
      </c>
      <c r="L16" s="34" t="b">
        <f t="shared" si="5"/>
        <v>1</v>
      </c>
      <c r="M16" s="34" t="b">
        <f t="shared" si="6"/>
        <v>1</v>
      </c>
      <c r="N16" s="35">
        <f t="shared" si="33"/>
        <v>1</v>
      </c>
      <c r="O16" s="36">
        <f t="shared" si="8"/>
        <v>1570.002118</v>
      </c>
      <c r="P16" s="36">
        <f t="shared" si="9"/>
        <v>1235.409126</v>
      </c>
      <c r="Q16" s="37">
        <f t="shared" si="10"/>
        <v>184.5929916</v>
      </c>
      <c r="R16" s="36">
        <f t="shared" si="11"/>
        <v>1385.409126</v>
      </c>
      <c r="S16" s="35">
        <f t="shared" si="12"/>
        <v>0</v>
      </c>
      <c r="T16" s="35">
        <f t="shared" si="13"/>
        <v>-52.19112824</v>
      </c>
      <c r="U16" s="35">
        <f t="shared" si="14"/>
        <v>-52.90081465</v>
      </c>
      <c r="V16" s="38">
        <f t="shared" si="15"/>
        <v>0.6703318637</v>
      </c>
      <c r="W16" s="39">
        <f t="shared" si="16"/>
        <v>31.56639025</v>
      </c>
      <c r="X16" s="39">
        <f t="shared" si="17"/>
        <v>1.825016487</v>
      </c>
      <c r="Y16" s="39">
        <f>if(N16=1,(W16*(S16-V16))*'Säännöt ja ohjeet'!$B$54+X16,"")</f>
        <v>-40.49489793</v>
      </c>
      <c r="Z16" s="39">
        <f t="shared" si="18"/>
        <v>1</v>
      </c>
      <c r="AA16" s="39">
        <f t="shared" si="19"/>
        <v>0.3296681363</v>
      </c>
      <c r="AB16" s="39">
        <f t="shared" si="20"/>
        <v>41.88769014</v>
      </c>
      <c r="AC16" s="39">
        <f t="shared" si="21"/>
        <v>2.661477517</v>
      </c>
      <c r="AD16" s="39">
        <f>if(N16=1,(AB16*(Z16-AA16))*'Säännöt ja ohjeet'!$B$54+AC16,"")</f>
        <v>58.81878431</v>
      </c>
      <c r="AE16" s="40">
        <f t="shared" si="22"/>
        <v>-11</v>
      </c>
      <c r="AF16" s="40">
        <f t="shared" si="23"/>
        <v>13</v>
      </c>
      <c r="AG16" s="1"/>
      <c r="AH16" s="9"/>
      <c r="AI16" s="28">
        <f t="shared" ref="AI16:ED16" si="35">if($B16=AI$3,AI15+$Y16,if($C16=AI$3,AI15+$AD16,AI15))</f>
        <v>1204.770186</v>
      </c>
      <c r="AJ16" s="28">
        <f t="shared" si="35"/>
        <v>1823.749756</v>
      </c>
      <c r="AK16" s="28">
        <f t="shared" si="35"/>
        <v>2389.29107</v>
      </c>
      <c r="AL16" s="28">
        <f t="shared" si="35"/>
        <v>1529.50722</v>
      </c>
      <c r="AM16" s="28">
        <f t="shared" si="35"/>
        <v>1499.540738</v>
      </c>
      <c r="AN16" s="28">
        <f t="shared" si="35"/>
        <v>1332.458766</v>
      </c>
      <c r="AO16" s="28">
        <f t="shared" si="35"/>
        <v>2249.842673</v>
      </c>
      <c r="AP16" s="28">
        <f t="shared" si="35"/>
        <v>1490.180031</v>
      </c>
      <c r="AQ16" s="28">
        <f t="shared" si="35"/>
        <v>1207.188514</v>
      </c>
      <c r="AR16" s="28">
        <f t="shared" si="35"/>
        <v>2196.647932</v>
      </c>
      <c r="AS16" s="28">
        <f t="shared" si="35"/>
        <v>1917.754482</v>
      </c>
      <c r="AT16" s="28">
        <f t="shared" si="35"/>
        <v>2382.56061</v>
      </c>
      <c r="AU16" s="28">
        <f t="shared" si="35"/>
        <v>2245.808389</v>
      </c>
      <c r="AV16" s="28">
        <f t="shared" si="35"/>
        <v>1958.014047</v>
      </c>
      <c r="AW16" s="28">
        <f t="shared" si="35"/>
        <v>1015.463624</v>
      </c>
      <c r="AX16" s="28">
        <f t="shared" si="35"/>
        <v>2205.116746</v>
      </c>
      <c r="AY16" s="28">
        <f t="shared" si="35"/>
        <v>1335.441433</v>
      </c>
      <c r="AZ16" s="28">
        <f t="shared" si="35"/>
        <v>2316.469488</v>
      </c>
      <c r="BA16" s="28">
        <f t="shared" si="35"/>
        <v>2137.903665</v>
      </c>
      <c r="BB16" s="28">
        <f t="shared" si="35"/>
        <v>648.326675</v>
      </c>
      <c r="BC16" s="28">
        <f t="shared" si="35"/>
        <v>768.9760492</v>
      </c>
      <c r="BD16" s="28">
        <f t="shared" si="35"/>
        <v>1690.538553</v>
      </c>
      <c r="BE16" s="28">
        <f t="shared" si="35"/>
        <v>277.4249898</v>
      </c>
      <c r="BF16" s="28">
        <f t="shared" si="35"/>
        <v>-1.271794212</v>
      </c>
      <c r="BG16" s="28">
        <f t="shared" si="35"/>
        <v>1294.22791</v>
      </c>
      <c r="BH16" s="28">
        <f t="shared" si="35"/>
        <v>100.7139793</v>
      </c>
      <c r="BI16" s="28">
        <f t="shared" si="35"/>
        <v>1741.081085</v>
      </c>
      <c r="BJ16" s="28">
        <f t="shared" si="35"/>
        <v>400</v>
      </c>
      <c r="BK16" s="28">
        <f t="shared" si="35"/>
        <v>1829</v>
      </c>
      <c r="BL16" s="28" t="str">
        <f t="shared" si="35"/>
        <v>#N/A</v>
      </c>
      <c r="BM16" s="28" t="str">
        <f t="shared" si="35"/>
        <v>#N/A</v>
      </c>
      <c r="BN16" s="28" t="str">
        <f t="shared" si="35"/>
        <v>#N/A</v>
      </c>
      <c r="BO16" s="28" t="str">
        <f t="shared" si="35"/>
        <v>#N/A</v>
      </c>
      <c r="BP16" s="28" t="str">
        <f t="shared" si="35"/>
        <v>#N/A</v>
      </c>
      <c r="BQ16" s="28" t="str">
        <f t="shared" si="35"/>
        <v>#N/A</v>
      </c>
      <c r="BR16" s="28" t="str">
        <f t="shared" si="35"/>
        <v>#N/A</v>
      </c>
      <c r="BS16" s="28" t="str">
        <f t="shared" si="35"/>
        <v>#N/A</v>
      </c>
      <c r="BT16" s="28" t="str">
        <f t="shared" si="35"/>
        <v>#N/A</v>
      </c>
      <c r="BU16" s="28" t="str">
        <f t="shared" si="35"/>
        <v>#N/A</v>
      </c>
      <c r="BV16" s="28" t="str">
        <f t="shared" si="35"/>
        <v>#N/A</v>
      </c>
      <c r="BW16" s="28" t="str">
        <f t="shared" si="35"/>
        <v>#N/A</v>
      </c>
      <c r="BX16" s="28" t="str">
        <f t="shared" si="35"/>
        <v>#N/A</v>
      </c>
      <c r="BY16" s="28" t="str">
        <f t="shared" si="35"/>
        <v>#N/A</v>
      </c>
      <c r="BZ16" s="28" t="str">
        <f t="shared" si="35"/>
        <v>#N/A</v>
      </c>
      <c r="CA16" s="28" t="str">
        <f t="shared" si="35"/>
        <v>#N/A</v>
      </c>
      <c r="CB16" s="28" t="str">
        <f t="shared" si="35"/>
        <v>#N/A</v>
      </c>
      <c r="CC16" s="28" t="str">
        <f t="shared" si="35"/>
        <v>#N/A</v>
      </c>
      <c r="CD16" s="28" t="str">
        <f t="shared" si="35"/>
        <v>#N/A</v>
      </c>
      <c r="CE16" s="28" t="str">
        <f t="shared" si="35"/>
        <v>#N/A</v>
      </c>
      <c r="CF16" s="28" t="str">
        <f t="shared" si="35"/>
        <v>#N/A</v>
      </c>
      <c r="CG16" s="28" t="str">
        <f t="shared" si="35"/>
        <v>#N/A</v>
      </c>
      <c r="CH16" s="28" t="str">
        <f t="shared" si="35"/>
        <v>#N/A</v>
      </c>
      <c r="CI16" s="28" t="str">
        <f t="shared" si="35"/>
        <v>#N/A</v>
      </c>
      <c r="CJ16" s="28" t="str">
        <f t="shared" si="35"/>
        <v>#N/A</v>
      </c>
      <c r="CK16" s="28" t="str">
        <f t="shared" si="35"/>
        <v>#N/A</v>
      </c>
      <c r="CL16" s="28" t="str">
        <f t="shared" si="35"/>
        <v>#N/A</v>
      </c>
      <c r="CM16" s="28" t="str">
        <f t="shared" si="35"/>
        <v>#N/A</v>
      </c>
      <c r="CN16" s="28" t="str">
        <f t="shared" si="35"/>
        <v>#N/A</v>
      </c>
      <c r="CO16" s="28" t="str">
        <f t="shared" si="35"/>
        <v>#N/A</v>
      </c>
      <c r="CP16" s="28" t="str">
        <f t="shared" si="35"/>
        <v>#N/A</v>
      </c>
      <c r="CQ16" s="28" t="str">
        <f t="shared" si="35"/>
        <v>#N/A</v>
      </c>
      <c r="CR16" s="28" t="str">
        <f t="shared" si="35"/>
        <v>#N/A</v>
      </c>
      <c r="CS16" s="28" t="str">
        <f t="shared" si="35"/>
        <v>#N/A</v>
      </c>
      <c r="CT16" s="28" t="str">
        <f t="shared" si="35"/>
        <v>#N/A</v>
      </c>
      <c r="CU16" s="28" t="str">
        <f t="shared" si="35"/>
        <v>#N/A</v>
      </c>
      <c r="CV16" s="28" t="str">
        <f t="shared" si="35"/>
        <v>#N/A</v>
      </c>
      <c r="CW16" s="28" t="str">
        <f t="shared" si="35"/>
        <v>#N/A</v>
      </c>
      <c r="CX16" s="28" t="str">
        <f t="shared" si="35"/>
        <v>#N/A</v>
      </c>
      <c r="CY16" s="28" t="str">
        <f t="shared" si="35"/>
        <v>#N/A</v>
      </c>
      <c r="CZ16" s="28" t="str">
        <f t="shared" si="35"/>
        <v>#N/A</v>
      </c>
      <c r="DA16" s="28" t="str">
        <f t="shared" si="35"/>
        <v>#N/A</v>
      </c>
      <c r="DB16" s="28" t="str">
        <f t="shared" si="35"/>
        <v>#N/A</v>
      </c>
      <c r="DC16" s="28" t="str">
        <f t="shared" si="35"/>
        <v>#N/A</v>
      </c>
      <c r="DD16" s="28" t="str">
        <f t="shared" si="35"/>
        <v>#N/A</v>
      </c>
      <c r="DE16" s="28" t="str">
        <f t="shared" si="35"/>
        <v>#N/A</v>
      </c>
      <c r="DF16" s="28" t="str">
        <f t="shared" si="35"/>
        <v>#N/A</v>
      </c>
      <c r="DG16" s="28" t="str">
        <f t="shared" si="35"/>
        <v>#N/A</v>
      </c>
      <c r="DH16" s="28" t="str">
        <f t="shared" si="35"/>
        <v>#N/A</v>
      </c>
      <c r="DI16" s="28" t="str">
        <f t="shared" si="35"/>
        <v>#N/A</v>
      </c>
      <c r="DJ16" s="28" t="str">
        <f t="shared" si="35"/>
        <v>#N/A</v>
      </c>
      <c r="DK16" s="28" t="str">
        <f t="shared" si="35"/>
        <v>#N/A</v>
      </c>
      <c r="DL16" s="28" t="str">
        <f t="shared" si="35"/>
        <v>#N/A</v>
      </c>
      <c r="DM16" s="28" t="str">
        <f t="shared" si="35"/>
        <v>#N/A</v>
      </c>
      <c r="DN16" s="28" t="str">
        <f t="shared" si="35"/>
        <v>#N/A</v>
      </c>
      <c r="DO16" s="28" t="str">
        <f t="shared" si="35"/>
        <v>#N/A</v>
      </c>
      <c r="DP16" s="28" t="str">
        <f t="shared" si="35"/>
        <v>#N/A</v>
      </c>
      <c r="DQ16" s="28" t="str">
        <f t="shared" si="35"/>
        <v>#N/A</v>
      </c>
      <c r="DR16" s="28" t="str">
        <f t="shared" si="35"/>
        <v>#N/A</v>
      </c>
      <c r="DS16" s="28" t="str">
        <f t="shared" si="35"/>
        <v>#N/A</v>
      </c>
      <c r="DT16" s="28" t="str">
        <f t="shared" si="35"/>
        <v>#N/A</v>
      </c>
      <c r="DU16" s="28" t="str">
        <f t="shared" si="35"/>
        <v>#N/A</v>
      </c>
      <c r="DV16" s="28" t="str">
        <f t="shared" si="35"/>
        <v>#N/A</v>
      </c>
      <c r="DW16" s="28" t="str">
        <f t="shared" si="35"/>
        <v>#N/A</v>
      </c>
      <c r="DX16" s="28" t="str">
        <f t="shared" si="35"/>
        <v>#N/A</v>
      </c>
      <c r="DY16" s="28" t="str">
        <f t="shared" si="35"/>
        <v>#N/A</v>
      </c>
      <c r="DZ16" s="28" t="str">
        <f t="shared" si="35"/>
        <v>#N/A</v>
      </c>
      <c r="EA16" s="28" t="str">
        <f t="shared" si="35"/>
        <v>#N/A</v>
      </c>
      <c r="EB16" s="28" t="str">
        <f t="shared" si="35"/>
        <v>#N/A</v>
      </c>
      <c r="EC16" s="28" t="str">
        <f t="shared" si="35"/>
        <v>#N/A</v>
      </c>
      <c r="ED16" s="28" t="str">
        <f t="shared" si="35"/>
        <v>#N/A</v>
      </c>
      <c r="EE16" s="29">
        <f t="shared" si="2"/>
        <v>1508.332528</v>
      </c>
    </row>
    <row r="17">
      <c r="A17" s="1"/>
      <c r="B17" s="30" t="s">
        <v>38</v>
      </c>
      <c r="C17" s="31" t="s">
        <v>45</v>
      </c>
      <c r="D17" s="31">
        <v>0.0</v>
      </c>
      <c r="E17" s="31" t="s">
        <v>38</v>
      </c>
      <c r="F17" s="33">
        <v>45732.0</v>
      </c>
      <c r="G17" s="34"/>
      <c r="H17" s="34" t="b">
        <f t="shared" si="3"/>
        <v>1</v>
      </c>
      <c r="I17" s="34" t="b">
        <f>if(iferror(match(B17,'Osallistujat ja seuranta'!C:C,0),0)&gt;0,TRUE,FALSE)</f>
        <v>1</v>
      </c>
      <c r="J17" s="34" t="b">
        <f>if(iferror(match(C17,'Osallistujat ja seuranta'!C:C,0),0)&gt;0,TRUE,FALSE)</f>
        <v>1</v>
      </c>
      <c r="K17" s="34" t="b">
        <f t="shared" si="4"/>
        <v>1</v>
      </c>
      <c r="L17" s="34" t="b">
        <f t="shared" si="5"/>
        <v>1</v>
      </c>
      <c r="M17" s="34" t="b">
        <f t="shared" si="6"/>
        <v>1</v>
      </c>
      <c r="N17" s="35">
        <f t="shared" si="33"/>
        <v>1</v>
      </c>
      <c r="O17" s="36">
        <f t="shared" si="8"/>
        <v>1529.50722</v>
      </c>
      <c r="P17" s="36">
        <f t="shared" si="9"/>
        <v>1499.540738</v>
      </c>
      <c r="Q17" s="37">
        <f t="shared" si="10"/>
        <v>29.96648197</v>
      </c>
      <c r="R17" s="36">
        <f t="shared" si="11"/>
        <v>1499.540738</v>
      </c>
      <c r="S17" s="35">
        <f t="shared" si="12"/>
        <v>1</v>
      </c>
      <c r="T17" s="35">
        <f t="shared" si="13"/>
        <v>-52.35309236</v>
      </c>
      <c r="U17" s="35">
        <f t="shared" si="14"/>
        <v>-52.4705794</v>
      </c>
      <c r="V17" s="38">
        <f t="shared" si="15"/>
        <v>0.5293380219</v>
      </c>
      <c r="W17" s="39">
        <f t="shared" si="16"/>
        <v>32.75689006</v>
      </c>
      <c r="X17" s="39">
        <f t="shared" si="17"/>
        <v>1.92624508</v>
      </c>
      <c r="Y17" s="39">
        <f>if(N17=1,(W17*(S17-V17))*'Säännöt ja ohjeet'!$B$54+X17,"")</f>
        <v>32.76109042</v>
      </c>
      <c r="Z17" s="39">
        <f t="shared" si="18"/>
        <v>0</v>
      </c>
      <c r="AA17" s="39">
        <f t="shared" si="19"/>
        <v>0.4706619781</v>
      </c>
      <c r="AB17" s="39">
        <f t="shared" si="20"/>
        <v>33.64846723</v>
      </c>
      <c r="AC17" s="39">
        <f t="shared" si="21"/>
        <v>2.001157183</v>
      </c>
      <c r="AD17" s="39">
        <f>if(N17=1,(AB17*(Z17-AA17))*'Säännöt ja ohjeet'!$B$54+AC17,"")</f>
        <v>-29.67295111</v>
      </c>
      <c r="AE17" s="40">
        <f t="shared" si="22"/>
        <v>11</v>
      </c>
      <c r="AF17" s="40">
        <f t="shared" si="23"/>
        <v>-9</v>
      </c>
      <c r="AG17" s="1"/>
      <c r="AH17" s="9"/>
      <c r="AI17" s="28">
        <f t="shared" ref="AI17:ED17" si="36">if($B17=AI$3,AI16+$Y17,if($C17=AI$3,AI16+$AD17,AI16))</f>
        <v>1204.770186</v>
      </c>
      <c r="AJ17" s="28">
        <f t="shared" si="36"/>
        <v>1823.749756</v>
      </c>
      <c r="AK17" s="28">
        <f t="shared" si="36"/>
        <v>2389.29107</v>
      </c>
      <c r="AL17" s="28">
        <f t="shared" si="36"/>
        <v>1562.26831</v>
      </c>
      <c r="AM17" s="28">
        <f t="shared" si="36"/>
        <v>1469.867787</v>
      </c>
      <c r="AN17" s="28">
        <f t="shared" si="36"/>
        <v>1332.458766</v>
      </c>
      <c r="AO17" s="28">
        <f t="shared" si="36"/>
        <v>2249.842673</v>
      </c>
      <c r="AP17" s="28">
        <f t="shared" si="36"/>
        <v>1490.180031</v>
      </c>
      <c r="AQ17" s="28">
        <f t="shared" si="36"/>
        <v>1207.188514</v>
      </c>
      <c r="AR17" s="28">
        <f t="shared" si="36"/>
        <v>2196.647932</v>
      </c>
      <c r="AS17" s="28">
        <f t="shared" si="36"/>
        <v>1917.754482</v>
      </c>
      <c r="AT17" s="28">
        <f t="shared" si="36"/>
        <v>2382.56061</v>
      </c>
      <c r="AU17" s="28">
        <f t="shared" si="36"/>
        <v>2245.808389</v>
      </c>
      <c r="AV17" s="28">
        <f t="shared" si="36"/>
        <v>1958.014047</v>
      </c>
      <c r="AW17" s="28">
        <f t="shared" si="36"/>
        <v>1015.463624</v>
      </c>
      <c r="AX17" s="28">
        <f t="shared" si="36"/>
        <v>2205.116746</v>
      </c>
      <c r="AY17" s="28">
        <f t="shared" si="36"/>
        <v>1335.441433</v>
      </c>
      <c r="AZ17" s="28">
        <f t="shared" si="36"/>
        <v>2316.469488</v>
      </c>
      <c r="BA17" s="28">
        <f t="shared" si="36"/>
        <v>2137.903665</v>
      </c>
      <c r="BB17" s="28">
        <f t="shared" si="36"/>
        <v>648.326675</v>
      </c>
      <c r="BC17" s="28">
        <f t="shared" si="36"/>
        <v>768.9760492</v>
      </c>
      <c r="BD17" s="28">
        <f t="shared" si="36"/>
        <v>1690.538553</v>
      </c>
      <c r="BE17" s="28">
        <f t="shared" si="36"/>
        <v>277.4249898</v>
      </c>
      <c r="BF17" s="28">
        <f t="shared" si="36"/>
        <v>-1.271794212</v>
      </c>
      <c r="BG17" s="28">
        <f t="shared" si="36"/>
        <v>1294.22791</v>
      </c>
      <c r="BH17" s="28">
        <f t="shared" si="36"/>
        <v>100.7139793</v>
      </c>
      <c r="BI17" s="28">
        <f t="shared" si="36"/>
        <v>1741.081085</v>
      </c>
      <c r="BJ17" s="28">
        <f t="shared" si="36"/>
        <v>400</v>
      </c>
      <c r="BK17" s="28">
        <f t="shared" si="36"/>
        <v>1829</v>
      </c>
      <c r="BL17" s="28" t="str">
        <f t="shared" si="36"/>
        <v>#N/A</v>
      </c>
      <c r="BM17" s="28" t="str">
        <f t="shared" si="36"/>
        <v>#N/A</v>
      </c>
      <c r="BN17" s="28" t="str">
        <f t="shared" si="36"/>
        <v>#N/A</v>
      </c>
      <c r="BO17" s="28" t="str">
        <f t="shared" si="36"/>
        <v>#N/A</v>
      </c>
      <c r="BP17" s="28" t="str">
        <f t="shared" si="36"/>
        <v>#N/A</v>
      </c>
      <c r="BQ17" s="28" t="str">
        <f t="shared" si="36"/>
        <v>#N/A</v>
      </c>
      <c r="BR17" s="28" t="str">
        <f t="shared" si="36"/>
        <v>#N/A</v>
      </c>
      <c r="BS17" s="28" t="str">
        <f t="shared" si="36"/>
        <v>#N/A</v>
      </c>
      <c r="BT17" s="28" t="str">
        <f t="shared" si="36"/>
        <v>#N/A</v>
      </c>
      <c r="BU17" s="28" t="str">
        <f t="shared" si="36"/>
        <v>#N/A</v>
      </c>
      <c r="BV17" s="28" t="str">
        <f t="shared" si="36"/>
        <v>#N/A</v>
      </c>
      <c r="BW17" s="28" t="str">
        <f t="shared" si="36"/>
        <v>#N/A</v>
      </c>
      <c r="BX17" s="28" t="str">
        <f t="shared" si="36"/>
        <v>#N/A</v>
      </c>
      <c r="BY17" s="28" t="str">
        <f t="shared" si="36"/>
        <v>#N/A</v>
      </c>
      <c r="BZ17" s="28" t="str">
        <f t="shared" si="36"/>
        <v>#N/A</v>
      </c>
      <c r="CA17" s="28" t="str">
        <f t="shared" si="36"/>
        <v>#N/A</v>
      </c>
      <c r="CB17" s="28" t="str">
        <f t="shared" si="36"/>
        <v>#N/A</v>
      </c>
      <c r="CC17" s="28" t="str">
        <f t="shared" si="36"/>
        <v>#N/A</v>
      </c>
      <c r="CD17" s="28" t="str">
        <f t="shared" si="36"/>
        <v>#N/A</v>
      </c>
      <c r="CE17" s="28" t="str">
        <f t="shared" si="36"/>
        <v>#N/A</v>
      </c>
      <c r="CF17" s="28" t="str">
        <f t="shared" si="36"/>
        <v>#N/A</v>
      </c>
      <c r="CG17" s="28" t="str">
        <f t="shared" si="36"/>
        <v>#N/A</v>
      </c>
      <c r="CH17" s="28" t="str">
        <f t="shared" si="36"/>
        <v>#N/A</v>
      </c>
      <c r="CI17" s="28" t="str">
        <f t="shared" si="36"/>
        <v>#N/A</v>
      </c>
      <c r="CJ17" s="28" t="str">
        <f t="shared" si="36"/>
        <v>#N/A</v>
      </c>
      <c r="CK17" s="28" t="str">
        <f t="shared" si="36"/>
        <v>#N/A</v>
      </c>
      <c r="CL17" s="28" t="str">
        <f t="shared" si="36"/>
        <v>#N/A</v>
      </c>
      <c r="CM17" s="28" t="str">
        <f t="shared" si="36"/>
        <v>#N/A</v>
      </c>
      <c r="CN17" s="28" t="str">
        <f t="shared" si="36"/>
        <v>#N/A</v>
      </c>
      <c r="CO17" s="28" t="str">
        <f t="shared" si="36"/>
        <v>#N/A</v>
      </c>
      <c r="CP17" s="28" t="str">
        <f t="shared" si="36"/>
        <v>#N/A</v>
      </c>
      <c r="CQ17" s="28" t="str">
        <f t="shared" si="36"/>
        <v>#N/A</v>
      </c>
      <c r="CR17" s="28" t="str">
        <f t="shared" si="36"/>
        <v>#N/A</v>
      </c>
      <c r="CS17" s="28" t="str">
        <f t="shared" si="36"/>
        <v>#N/A</v>
      </c>
      <c r="CT17" s="28" t="str">
        <f t="shared" si="36"/>
        <v>#N/A</v>
      </c>
      <c r="CU17" s="28" t="str">
        <f t="shared" si="36"/>
        <v>#N/A</v>
      </c>
      <c r="CV17" s="28" t="str">
        <f t="shared" si="36"/>
        <v>#N/A</v>
      </c>
      <c r="CW17" s="28" t="str">
        <f t="shared" si="36"/>
        <v>#N/A</v>
      </c>
      <c r="CX17" s="28" t="str">
        <f t="shared" si="36"/>
        <v>#N/A</v>
      </c>
      <c r="CY17" s="28" t="str">
        <f t="shared" si="36"/>
        <v>#N/A</v>
      </c>
      <c r="CZ17" s="28" t="str">
        <f t="shared" si="36"/>
        <v>#N/A</v>
      </c>
      <c r="DA17" s="28" t="str">
        <f t="shared" si="36"/>
        <v>#N/A</v>
      </c>
      <c r="DB17" s="28" t="str">
        <f t="shared" si="36"/>
        <v>#N/A</v>
      </c>
      <c r="DC17" s="28" t="str">
        <f t="shared" si="36"/>
        <v>#N/A</v>
      </c>
      <c r="DD17" s="28" t="str">
        <f t="shared" si="36"/>
        <v>#N/A</v>
      </c>
      <c r="DE17" s="28" t="str">
        <f t="shared" si="36"/>
        <v>#N/A</v>
      </c>
      <c r="DF17" s="28" t="str">
        <f t="shared" si="36"/>
        <v>#N/A</v>
      </c>
      <c r="DG17" s="28" t="str">
        <f t="shared" si="36"/>
        <v>#N/A</v>
      </c>
      <c r="DH17" s="28" t="str">
        <f t="shared" si="36"/>
        <v>#N/A</v>
      </c>
      <c r="DI17" s="28" t="str">
        <f t="shared" si="36"/>
        <v>#N/A</v>
      </c>
      <c r="DJ17" s="28" t="str">
        <f t="shared" si="36"/>
        <v>#N/A</v>
      </c>
      <c r="DK17" s="28" t="str">
        <f t="shared" si="36"/>
        <v>#N/A</v>
      </c>
      <c r="DL17" s="28" t="str">
        <f t="shared" si="36"/>
        <v>#N/A</v>
      </c>
      <c r="DM17" s="28" t="str">
        <f t="shared" si="36"/>
        <v>#N/A</v>
      </c>
      <c r="DN17" s="28" t="str">
        <f t="shared" si="36"/>
        <v>#N/A</v>
      </c>
      <c r="DO17" s="28" t="str">
        <f t="shared" si="36"/>
        <v>#N/A</v>
      </c>
      <c r="DP17" s="28" t="str">
        <f t="shared" si="36"/>
        <v>#N/A</v>
      </c>
      <c r="DQ17" s="28" t="str">
        <f t="shared" si="36"/>
        <v>#N/A</v>
      </c>
      <c r="DR17" s="28" t="str">
        <f t="shared" si="36"/>
        <v>#N/A</v>
      </c>
      <c r="DS17" s="28" t="str">
        <f t="shared" si="36"/>
        <v>#N/A</v>
      </c>
      <c r="DT17" s="28" t="str">
        <f t="shared" si="36"/>
        <v>#N/A</v>
      </c>
      <c r="DU17" s="28" t="str">
        <f t="shared" si="36"/>
        <v>#N/A</v>
      </c>
      <c r="DV17" s="28" t="str">
        <f t="shared" si="36"/>
        <v>#N/A</v>
      </c>
      <c r="DW17" s="28" t="str">
        <f t="shared" si="36"/>
        <v>#N/A</v>
      </c>
      <c r="DX17" s="28" t="str">
        <f t="shared" si="36"/>
        <v>#N/A</v>
      </c>
      <c r="DY17" s="28" t="str">
        <f t="shared" si="36"/>
        <v>#N/A</v>
      </c>
      <c r="DZ17" s="28" t="str">
        <f t="shared" si="36"/>
        <v>#N/A</v>
      </c>
      <c r="EA17" s="28" t="str">
        <f t="shared" si="36"/>
        <v>#N/A</v>
      </c>
      <c r="EB17" s="28" t="str">
        <f t="shared" si="36"/>
        <v>#N/A</v>
      </c>
      <c r="EC17" s="28" t="str">
        <f t="shared" si="36"/>
        <v>#N/A</v>
      </c>
      <c r="ED17" s="28" t="str">
        <f t="shared" si="36"/>
        <v>#N/A</v>
      </c>
      <c r="EE17" s="29">
        <f t="shared" si="2"/>
        <v>1508.451303</v>
      </c>
    </row>
    <row r="18">
      <c r="A18" s="1"/>
      <c r="B18" s="30" t="s">
        <v>49</v>
      </c>
      <c r="C18" s="31" t="s">
        <v>47</v>
      </c>
      <c r="D18" s="31">
        <v>6.0</v>
      </c>
      <c r="E18" s="31" t="s">
        <v>49</v>
      </c>
      <c r="F18" s="33">
        <v>45732.0</v>
      </c>
      <c r="G18" s="34"/>
      <c r="H18" s="34" t="b">
        <f t="shared" si="3"/>
        <v>1</v>
      </c>
      <c r="I18" s="34" t="b">
        <f>if(iferror(match(B18,'Osallistujat ja seuranta'!C:C,0),0)&gt;0,TRUE,FALSE)</f>
        <v>1</v>
      </c>
      <c r="J18" s="34" t="b">
        <f>if(iferror(match(C18,'Osallistujat ja seuranta'!C:C,0),0)&gt;0,TRUE,FALSE)</f>
        <v>1</v>
      </c>
      <c r="K18" s="34" t="b">
        <f t="shared" si="4"/>
        <v>1</v>
      </c>
      <c r="L18" s="34" t="b">
        <f t="shared" si="5"/>
        <v>1</v>
      </c>
      <c r="M18" s="34" t="b">
        <f t="shared" si="6"/>
        <v>1</v>
      </c>
      <c r="N18" s="35">
        <f t="shared" si="33"/>
        <v>1</v>
      </c>
      <c r="O18" s="36">
        <f t="shared" si="8"/>
        <v>768.9760492</v>
      </c>
      <c r="P18" s="36">
        <f t="shared" si="9"/>
        <v>-1.271794212</v>
      </c>
      <c r="Q18" s="37">
        <f t="shared" si="10"/>
        <v>220.2478434</v>
      </c>
      <c r="R18" s="36">
        <f t="shared" si="11"/>
        <v>548.7282058</v>
      </c>
      <c r="S18" s="35">
        <f t="shared" si="12"/>
        <v>1</v>
      </c>
      <c r="T18" s="35">
        <f t="shared" si="13"/>
        <v>-54.85465456</v>
      </c>
      <c r="U18" s="35">
        <f t="shared" si="14"/>
        <v>-55.43872988</v>
      </c>
      <c r="V18" s="38">
        <f t="shared" si="15"/>
        <v>0.6420045965</v>
      </c>
      <c r="W18" s="39">
        <f t="shared" si="16"/>
        <v>58.02645174</v>
      </c>
      <c r="X18" s="39">
        <f t="shared" si="17"/>
        <v>3.827559878</v>
      </c>
      <c r="Y18" s="39">
        <f>if(N18=1,(W18*(S18-V18))*'Säännöt ja ohjeet'!$B$54+X18,"")</f>
        <v>45.37396589</v>
      </c>
      <c r="Z18" s="39">
        <f t="shared" si="18"/>
        <v>0</v>
      </c>
      <c r="AA18" s="39">
        <f t="shared" si="19"/>
        <v>0.3579954035</v>
      </c>
      <c r="AB18" s="39">
        <f t="shared" si="20"/>
        <v>88.76506125</v>
      </c>
      <c r="AC18" s="39">
        <f t="shared" si="21"/>
        <v>5.753179486</v>
      </c>
      <c r="AD18" s="39">
        <f>if(N18=1,(AB18*(Z18-AA18))*'Säännöt ja ohjeet'!$B$54+AC18,"")</f>
        <v>-57.80178836</v>
      </c>
      <c r="AE18" s="40">
        <f t="shared" si="22"/>
        <v>8</v>
      </c>
      <c r="AF18" s="40">
        <f t="shared" si="23"/>
        <v>-6</v>
      </c>
      <c r="AG18" s="1"/>
      <c r="AH18" s="9"/>
      <c r="AI18" s="28">
        <f t="shared" ref="AI18:ED18" si="37">if($B18=AI$3,AI17+$Y18,if($C18=AI$3,AI17+$AD18,AI17))</f>
        <v>1204.770186</v>
      </c>
      <c r="AJ18" s="28">
        <f t="shared" si="37"/>
        <v>1823.749756</v>
      </c>
      <c r="AK18" s="28">
        <f t="shared" si="37"/>
        <v>2389.29107</v>
      </c>
      <c r="AL18" s="28">
        <f t="shared" si="37"/>
        <v>1562.26831</v>
      </c>
      <c r="AM18" s="28">
        <f t="shared" si="37"/>
        <v>1469.867787</v>
      </c>
      <c r="AN18" s="28">
        <f t="shared" si="37"/>
        <v>1332.458766</v>
      </c>
      <c r="AO18" s="28">
        <f t="shared" si="37"/>
        <v>2249.842673</v>
      </c>
      <c r="AP18" s="28">
        <f t="shared" si="37"/>
        <v>1490.180031</v>
      </c>
      <c r="AQ18" s="28">
        <f t="shared" si="37"/>
        <v>1207.188514</v>
      </c>
      <c r="AR18" s="28">
        <f t="shared" si="37"/>
        <v>2196.647932</v>
      </c>
      <c r="AS18" s="28">
        <f t="shared" si="37"/>
        <v>1917.754482</v>
      </c>
      <c r="AT18" s="28">
        <f t="shared" si="37"/>
        <v>2382.56061</v>
      </c>
      <c r="AU18" s="28">
        <f t="shared" si="37"/>
        <v>2245.808389</v>
      </c>
      <c r="AV18" s="28">
        <f t="shared" si="37"/>
        <v>1958.014047</v>
      </c>
      <c r="AW18" s="28">
        <f t="shared" si="37"/>
        <v>1015.463624</v>
      </c>
      <c r="AX18" s="28">
        <f t="shared" si="37"/>
        <v>2205.116746</v>
      </c>
      <c r="AY18" s="28">
        <f t="shared" si="37"/>
        <v>1335.441433</v>
      </c>
      <c r="AZ18" s="28">
        <f t="shared" si="37"/>
        <v>2316.469488</v>
      </c>
      <c r="BA18" s="28">
        <f t="shared" si="37"/>
        <v>2137.903665</v>
      </c>
      <c r="BB18" s="28">
        <f t="shared" si="37"/>
        <v>648.326675</v>
      </c>
      <c r="BC18" s="28">
        <f t="shared" si="37"/>
        <v>814.3500151</v>
      </c>
      <c r="BD18" s="28">
        <f t="shared" si="37"/>
        <v>1690.538553</v>
      </c>
      <c r="BE18" s="28">
        <f t="shared" si="37"/>
        <v>277.4249898</v>
      </c>
      <c r="BF18" s="28">
        <f t="shared" si="37"/>
        <v>-59.07358257</v>
      </c>
      <c r="BG18" s="28">
        <f t="shared" si="37"/>
        <v>1294.22791</v>
      </c>
      <c r="BH18" s="28">
        <f t="shared" si="37"/>
        <v>100.7139793</v>
      </c>
      <c r="BI18" s="28">
        <f t="shared" si="37"/>
        <v>1741.081085</v>
      </c>
      <c r="BJ18" s="28">
        <f t="shared" si="37"/>
        <v>400</v>
      </c>
      <c r="BK18" s="28">
        <f t="shared" si="37"/>
        <v>1829</v>
      </c>
      <c r="BL18" s="28" t="str">
        <f t="shared" si="37"/>
        <v>#N/A</v>
      </c>
      <c r="BM18" s="28" t="str">
        <f t="shared" si="37"/>
        <v>#N/A</v>
      </c>
      <c r="BN18" s="28" t="str">
        <f t="shared" si="37"/>
        <v>#N/A</v>
      </c>
      <c r="BO18" s="28" t="str">
        <f t="shared" si="37"/>
        <v>#N/A</v>
      </c>
      <c r="BP18" s="28" t="str">
        <f t="shared" si="37"/>
        <v>#N/A</v>
      </c>
      <c r="BQ18" s="28" t="str">
        <f t="shared" si="37"/>
        <v>#N/A</v>
      </c>
      <c r="BR18" s="28" t="str">
        <f t="shared" si="37"/>
        <v>#N/A</v>
      </c>
      <c r="BS18" s="28" t="str">
        <f t="shared" si="37"/>
        <v>#N/A</v>
      </c>
      <c r="BT18" s="28" t="str">
        <f t="shared" si="37"/>
        <v>#N/A</v>
      </c>
      <c r="BU18" s="28" t="str">
        <f t="shared" si="37"/>
        <v>#N/A</v>
      </c>
      <c r="BV18" s="28" t="str">
        <f t="shared" si="37"/>
        <v>#N/A</v>
      </c>
      <c r="BW18" s="28" t="str">
        <f t="shared" si="37"/>
        <v>#N/A</v>
      </c>
      <c r="BX18" s="28" t="str">
        <f t="shared" si="37"/>
        <v>#N/A</v>
      </c>
      <c r="BY18" s="28" t="str">
        <f t="shared" si="37"/>
        <v>#N/A</v>
      </c>
      <c r="BZ18" s="28" t="str">
        <f t="shared" si="37"/>
        <v>#N/A</v>
      </c>
      <c r="CA18" s="28" t="str">
        <f t="shared" si="37"/>
        <v>#N/A</v>
      </c>
      <c r="CB18" s="28" t="str">
        <f t="shared" si="37"/>
        <v>#N/A</v>
      </c>
      <c r="CC18" s="28" t="str">
        <f t="shared" si="37"/>
        <v>#N/A</v>
      </c>
      <c r="CD18" s="28" t="str">
        <f t="shared" si="37"/>
        <v>#N/A</v>
      </c>
      <c r="CE18" s="28" t="str">
        <f t="shared" si="37"/>
        <v>#N/A</v>
      </c>
      <c r="CF18" s="28" t="str">
        <f t="shared" si="37"/>
        <v>#N/A</v>
      </c>
      <c r="CG18" s="28" t="str">
        <f t="shared" si="37"/>
        <v>#N/A</v>
      </c>
      <c r="CH18" s="28" t="str">
        <f t="shared" si="37"/>
        <v>#N/A</v>
      </c>
      <c r="CI18" s="28" t="str">
        <f t="shared" si="37"/>
        <v>#N/A</v>
      </c>
      <c r="CJ18" s="28" t="str">
        <f t="shared" si="37"/>
        <v>#N/A</v>
      </c>
      <c r="CK18" s="28" t="str">
        <f t="shared" si="37"/>
        <v>#N/A</v>
      </c>
      <c r="CL18" s="28" t="str">
        <f t="shared" si="37"/>
        <v>#N/A</v>
      </c>
      <c r="CM18" s="28" t="str">
        <f t="shared" si="37"/>
        <v>#N/A</v>
      </c>
      <c r="CN18" s="28" t="str">
        <f t="shared" si="37"/>
        <v>#N/A</v>
      </c>
      <c r="CO18" s="28" t="str">
        <f t="shared" si="37"/>
        <v>#N/A</v>
      </c>
      <c r="CP18" s="28" t="str">
        <f t="shared" si="37"/>
        <v>#N/A</v>
      </c>
      <c r="CQ18" s="28" t="str">
        <f t="shared" si="37"/>
        <v>#N/A</v>
      </c>
      <c r="CR18" s="28" t="str">
        <f t="shared" si="37"/>
        <v>#N/A</v>
      </c>
      <c r="CS18" s="28" t="str">
        <f t="shared" si="37"/>
        <v>#N/A</v>
      </c>
      <c r="CT18" s="28" t="str">
        <f t="shared" si="37"/>
        <v>#N/A</v>
      </c>
      <c r="CU18" s="28" t="str">
        <f t="shared" si="37"/>
        <v>#N/A</v>
      </c>
      <c r="CV18" s="28" t="str">
        <f t="shared" si="37"/>
        <v>#N/A</v>
      </c>
      <c r="CW18" s="28" t="str">
        <f t="shared" si="37"/>
        <v>#N/A</v>
      </c>
      <c r="CX18" s="28" t="str">
        <f t="shared" si="37"/>
        <v>#N/A</v>
      </c>
      <c r="CY18" s="28" t="str">
        <f t="shared" si="37"/>
        <v>#N/A</v>
      </c>
      <c r="CZ18" s="28" t="str">
        <f t="shared" si="37"/>
        <v>#N/A</v>
      </c>
      <c r="DA18" s="28" t="str">
        <f t="shared" si="37"/>
        <v>#N/A</v>
      </c>
      <c r="DB18" s="28" t="str">
        <f t="shared" si="37"/>
        <v>#N/A</v>
      </c>
      <c r="DC18" s="28" t="str">
        <f t="shared" si="37"/>
        <v>#N/A</v>
      </c>
      <c r="DD18" s="28" t="str">
        <f t="shared" si="37"/>
        <v>#N/A</v>
      </c>
      <c r="DE18" s="28" t="str">
        <f t="shared" si="37"/>
        <v>#N/A</v>
      </c>
      <c r="DF18" s="28" t="str">
        <f t="shared" si="37"/>
        <v>#N/A</v>
      </c>
      <c r="DG18" s="28" t="str">
        <f t="shared" si="37"/>
        <v>#N/A</v>
      </c>
      <c r="DH18" s="28" t="str">
        <f t="shared" si="37"/>
        <v>#N/A</v>
      </c>
      <c r="DI18" s="28" t="str">
        <f t="shared" si="37"/>
        <v>#N/A</v>
      </c>
      <c r="DJ18" s="28" t="str">
        <f t="shared" si="37"/>
        <v>#N/A</v>
      </c>
      <c r="DK18" s="28" t="str">
        <f t="shared" si="37"/>
        <v>#N/A</v>
      </c>
      <c r="DL18" s="28" t="str">
        <f t="shared" si="37"/>
        <v>#N/A</v>
      </c>
      <c r="DM18" s="28" t="str">
        <f t="shared" si="37"/>
        <v>#N/A</v>
      </c>
      <c r="DN18" s="28" t="str">
        <f t="shared" si="37"/>
        <v>#N/A</v>
      </c>
      <c r="DO18" s="28" t="str">
        <f t="shared" si="37"/>
        <v>#N/A</v>
      </c>
      <c r="DP18" s="28" t="str">
        <f t="shared" si="37"/>
        <v>#N/A</v>
      </c>
      <c r="DQ18" s="28" t="str">
        <f t="shared" si="37"/>
        <v>#N/A</v>
      </c>
      <c r="DR18" s="28" t="str">
        <f t="shared" si="37"/>
        <v>#N/A</v>
      </c>
      <c r="DS18" s="28" t="str">
        <f t="shared" si="37"/>
        <v>#N/A</v>
      </c>
      <c r="DT18" s="28" t="str">
        <f t="shared" si="37"/>
        <v>#N/A</v>
      </c>
      <c r="DU18" s="28" t="str">
        <f t="shared" si="37"/>
        <v>#N/A</v>
      </c>
      <c r="DV18" s="28" t="str">
        <f t="shared" si="37"/>
        <v>#N/A</v>
      </c>
      <c r="DW18" s="28" t="str">
        <f t="shared" si="37"/>
        <v>#N/A</v>
      </c>
      <c r="DX18" s="28" t="str">
        <f t="shared" si="37"/>
        <v>#N/A</v>
      </c>
      <c r="DY18" s="28" t="str">
        <f t="shared" si="37"/>
        <v>#N/A</v>
      </c>
      <c r="DZ18" s="28" t="str">
        <f t="shared" si="37"/>
        <v>#N/A</v>
      </c>
      <c r="EA18" s="28" t="str">
        <f t="shared" si="37"/>
        <v>#N/A</v>
      </c>
      <c r="EB18" s="28" t="str">
        <f t="shared" si="37"/>
        <v>#N/A</v>
      </c>
      <c r="EC18" s="28" t="str">
        <f t="shared" si="37"/>
        <v>#N/A</v>
      </c>
      <c r="ED18" s="28" t="str">
        <f t="shared" si="37"/>
        <v>#N/A</v>
      </c>
      <c r="EE18" s="29">
        <f t="shared" si="2"/>
        <v>1507.97331</v>
      </c>
    </row>
    <row r="19">
      <c r="A19" s="1"/>
      <c r="B19" s="30" t="s">
        <v>42</v>
      </c>
      <c r="C19" s="31" t="s">
        <v>45</v>
      </c>
      <c r="D19" s="31">
        <v>2.0</v>
      </c>
      <c r="E19" s="31" t="s">
        <v>45</v>
      </c>
      <c r="F19" s="33">
        <v>45735.0</v>
      </c>
      <c r="G19" s="34"/>
      <c r="H19" s="34" t="b">
        <f t="shared" si="3"/>
        <v>1</v>
      </c>
      <c r="I19" s="34" t="b">
        <f>if(iferror(match(B19,'Osallistujat ja seuranta'!C:C,0),0)&gt;0,TRUE,FALSE)</f>
        <v>1</v>
      </c>
      <c r="J19" s="34" t="b">
        <f>if(iferror(match(C19,'Osallistujat ja seuranta'!C:C,0),0)&gt;0,TRUE,FALSE)</f>
        <v>1</v>
      </c>
      <c r="K19" s="34" t="b">
        <f t="shared" si="4"/>
        <v>1</v>
      </c>
      <c r="L19" s="34" t="b">
        <f t="shared" si="5"/>
        <v>1</v>
      </c>
      <c r="M19" s="34" t="b">
        <f t="shared" si="6"/>
        <v>1</v>
      </c>
      <c r="N19" s="35">
        <f t="shared" si="33"/>
        <v>1</v>
      </c>
      <c r="O19" s="36">
        <f t="shared" si="8"/>
        <v>1823.749756</v>
      </c>
      <c r="P19" s="36">
        <f t="shared" si="9"/>
        <v>1469.867787</v>
      </c>
      <c r="Q19" s="37">
        <f t="shared" si="10"/>
        <v>203.8819697</v>
      </c>
      <c r="R19" s="36">
        <f t="shared" si="11"/>
        <v>1619.867787</v>
      </c>
      <c r="S19" s="35">
        <f t="shared" si="12"/>
        <v>0</v>
      </c>
      <c r="T19" s="35">
        <f t="shared" si="13"/>
        <v>-51.08082373</v>
      </c>
      <c r="U19" s="35">
        <f t="shared" si="14"/>
        <v>-51.98639437</v>
      </c>
      <c r="V19" s="38">
        <f t="shared" si="15"/>
        <v>0.7120929255</v>
      </c>
      <c r="W19" s="39">
        <f t="shared" si="16"/>
        <v>24.49108235</v>
      </c>
      <c r="X19" s="39">
        <f t="shared" si="17"/>
        <v>1.191144476</v>
      </c>
      <c r="Y19" s="39">
        <f>if(N19=1,(W19*(S19-V19))*'Säännöt ja ohjeet'!$B$54+X19,"")</f>
        <v>-33.68870848</v>
      </c>
      <c r="Z19" s="39">
        <f t="shared" si="18"/>
        <v>1</v>
      </c>
      <c r="AA19" s="39">
        <f t="shared" si="19"/>
        <v>0.2879070745</v>
      </c>
      <c r="AB19" s="39">
        <f t="shared" si="20"/>
        <v>34.54012871</v>
      </c>
      <c r="AC19" s="39">
        <f t="shared" si="21"/>
        <v>2.075336764</v>
      </c>
      <c r="AD19" s="39">
        <f>if(N19=1,(AB19*(Z19-AA19))*'Säännöt ja ohjeet'!$B$54+AC19,"")</f>
        <v>51.26689936</v>
      </c>
      <c r="AE19" s="40">
        <f t="shared" si="22"/>
        <v>-12</v>
      </c>
      <c r="AF19" s="40">
        <f t="shared" si="23"/>
        <v>14</v>
      </c>
      <c r="AG19" s="1"/>
      <c r="AH19" s="9"/>
      <c r="AI19" s="28">
        <f t="shared" ref="AI19:ED19" si="38">if($B19=AI$3,AI18+$Y19,if($C19=AI$3,AI18+$AD19,AI18))</f>
        <v>1204.770186</v>
      </c>
      <c r="AJ19" s="28">
        <f t="shared" si="38"/>
        <v>1790.061048</v>
      </c>
      <c r="AK19" s="28">
        <f t="shared" si="38"/>
        <v>2389.29107</v>
      </c>
      <c r="AL19" s="28">
        <f t="shared" si="38"/>
        <v>1562.26831</v>
      </c>
      <c r="AM19" s="28">
        <f t="shared" si="38"/>
        <v>1521.134686</v>
      </c>
      <c r="AN19" s="28">
        <f t="shared" si="38"/>
        <v>1332.458766</v>
      </c>
      <c r="AO19" s="28">
        <f t="shared" si="38"/>
        <v>2249.842673</v>
      </c>
      <c r="AP19" s="28">
        <f t="shared" si="38"/>
        <v>1490.180031</v>
      </c>
      <c r="AQ19" s="28">
        <f t="shared" si="38"/>
        <v>1207.188514</v>
      </c>
      <c r="AR19" s="28">
        <f t="shared" si="38"/>
        <v>2196.647932</v>
      </c>
      <c r="AS19" s="28">
        <f t="shared" si="38"/>
        <v>1917.754482</v>
      </c>
      <c r="AT19" s="28">
        <f t="shared" si="38"/>
        <v>2382.56061</v>
      </c>
      <c r="AU19" s="28">
        <f t="shared" si="38"/>
        <v>2245.808389</v>
      </c>
      <c r="AV19" s="28">
        <f t="shared" si="38"/>
        <v>1958.014047</v>
      </c>
      <c r="AW19" s="28">
        <f t="shared" si="38"/>
        <v>1015.463624</v>
      </c>
      <c r="AX19" s="28">
        <f t="shared" si="38"/>
        <v>2205.116746</v>
      </c>
      <c r="AY19" s="28">
        <f t="shared" si="38"/>
        <v>1335.441433</v>
      </c>
      <c r="AZ19" s="28">
        <f t="shared" si="38"/>
        <v>2316.469488</v>
      </c>
      <c r="BA19" s="28">
        <f t="shared" si="38"/>
        <v>2137.903665</v>
      </c>
      <c r="BB19" s="28">
        <f t="shared" si="38"/>
        <v>648.326675</v>
      </c>
      <c r="BC19" s="28">
        <f t="shared" si="38"/>
        <v>814.3500151</v>
      </c>
      <c r="BD19" s="28">
        <f t="shared" si="38"/>
        <v>1690.538553</v>
      </c>
      <c r="BE19" s="28">
        <f t="shared" si="38"/>
        <v>277.4249898</v>
      </c>
      <c r="BF19" s="28">
        <f t="shared" si="38"/>
        <v>-59.07358257</v>
      </c>
      <c r="BG19" s="28">
        <f t="shared" si="38"/>
        <v>1294.22791</v>
      </c>
      <c r="BH19" s="28">
        <f t="shared" si="38"/>
        <v>100.7139793</v>
      </c>
      <c r="BI19" s="28">
        <f t="shared" si="38"/>
        <v>1741.081085</v>
      </c>
      <c r="BJ19" s="28">
        <f t="shared" si="38"/>
        <v>400</v>
      </c>
      <c r="BK19" s="28">
        <f t="shared" si="38"/>
        <v>1829</v>
      </c>
      <c r="BL19" s="28" t="str">
        <f t="shared" si="38"/>
        <v>#N/A</v>
      </c>
      <c r="BM19" s="28" t="str">
        <f t="shared" si="38"/>
        <v>#N/A</v>
      </c>
      <c r="BN19" s="28" t="str">
        <f t="shared" si="38"/>
        <v>#N/A</v>
      </c>
      <c r="BO19" s="28" t="str">
        <f t="shared" si="38"/>
        <v>#N/A</v>
      </c>
      <c r="BP19" s="28" t="str">
        <f t="shared" si="38"/>
        <v>#N/A</v>
      </c>
      <c r="BQ19" s="28" t="str">
        <f t="shared" si="38"/>
        <v>#N/A</v>
      </c>
      <c r="BR19" s="28" t="str">
        <f t="shared" si="38"/>
        <v>#N/A</v>
      </c>
      <c r="BS19" s="28" t="str">
        <f t="shared" si="38"/>
        <v>#N/A</v>
      </c>
      <c r="BT19" s="28" t="str">
        <f t="shared" si="38"/>
        <v>#N/A</v>
      </c>
      <c r="BU19" s="28" t="str">
        <f t="shared" si="38"/>
        <v>#N/A</v>
      </c>
      <c r="BV19" s="28" t="str">
        <f t="shared" si="38"/>
        <v>#N/A</v>
      </c>
      <c r="BW19" s="28" t="str">
        <f t="shared" si="38"/>
        <v>#N/A</v>
      </c>
      <c r="BX19" s="28" t="str">
        <f t="shared" si="38"/>
        <v>#N/A</v>
      </c>
      <c r="BY19" s="28" t="str">
        <f t="shared" si="38"/>
        <v>#N/A</v>
      </c>
      <c r="BZ19" s="28" t="str">
        <f t="shared" si="38"/>
        <v>#N/A</v>
      </c>
      <c r="CA19" s="28" t="str">
        <f t="shared" si="38"/>
        <v>#N/A</v>
      </c>
      <c r="CB19" s="28" t="str">
        <f t="shared" si="38"/>
        <v>#N/A</v>
      </c>
      <c r="CC19" s="28" t="str">
        <f t="shared" si="38"/>
        <v>#N/A</v>
      </c>
      <c r="CD19" s="28" t="str">
        <f t="shared" si="38"/>
        <v>#N/A</v>
      </c>
      <c r="CE19" s="28" t="str">
        <f t="shared" si="38"/>
        <v>#N/A</v>
      </c>
      <c r="CF19" s="28" t="str">
        <f t="shared" si="38"/>
        <v>#N/A</v>
      </c>
      <c r="CG19" s="28" t="str">
        <f t="shared" si="38"/>
        <v>#N/A</v>
      </c>
      <c r="CH19" s="28" t="str">
        <f t="shared" si="38"/>
        <v>#N/A</v>
      </c>
      <c r="CI19" s="28" t="str">
        <f t="shared" si="38"/>
        <v>#N/A</v>
      </c>
      <c r="CJ19" s="28" t="str">
        <f t="shared" si="38"/>
        <v>#N/A</v>
      </c>
      <c r="CK19" s="28" t="str">
        <f t="shared" si="38"/>
        <v>#N/A</v>
      </c>
      <c r="CL19" s="28" t="str">
        <f t="shared" si="38"/>
        <v>#N/A</v>
      </c>
      <c r="CM19" s="28" t="str">
        <f t="shared" si="38"/>
        <v>#N/A</v>
      </c>
      <c r="CN19" s="28" t="str">
        <f t="shared" si="38"/>
        <v>#N/A</v>
      </c>
      <c r="CO19" s="28" t="str">
        <f t="shared" si="38"/>
        <v>#N/A</v>
      </c>
      <c r="CP19" s="28" t="str">
        <f t="shared" si="38"/>
        <v>#N/A</v>
      </c>
      <c r="CQ19" s="28" t="str">
        <f t="shared" si="38"/>
        <v>#N/A</v>
      </c>
      <c r="CR19" s="28" t="str">
        <f t="shared" si="38"/>
        <v>#N/A</v>
      </c>
      <c r="CS19" s="28" t="str">
        <f t="shared" si="38"/>
        <v>#N/A</v>
      </c>
      <c r="CT19" s="28" t="str">
        <f t="shared" si="38"/>
        <v>#N/A</v>
      </c>
      <c r="CU19" s="28" t="str">
        <f t="shared" si="38"/>
        <v>#N/A</v>
      </c>
      <c r="CV19" s="28" t="str">
        <f t="shared" si="38"/>
        <v>#N/A</v>
      </c>
      <c r="CW19" s="28" t="str">
        <f t="shared" si="38"/>
        <v>#N/A</v>
      </c>
      <c r="CX19" s="28" t="str">
        <f t="shared" si="38"/>
        <v>#N/A</v>
      </c>
      <c r="CY19" s="28" t="str">
        <f t="shared" si="38"/>
        <v>#N/A</v>
      </c>
      <c r="CZ19" s="28" t="str">
        <f t="shared" si="38"/>
        <v>#N/A</v>
      </c>
      <c r="DA19" s="28" t="str">
        <f t="shared" si="38"/>
        <v>#N/A</v>
      </c>
      <c r="DB19" s="28" t="str">
        <f t="shared" si="38"/>
        <v>#N/A</v>
      </c>
      <c r="DC19" s="28" t="str">
        <f t="shared" si="38"/>
        <v>#N/A</v>
      </c>
      <c r="DD19" s="28" t="str">
        <f t="shared" si="38"/>
        <v>#N/A</v>
      </c>
      <c r="DE19" s="28" t="str">
        <f t="shared" si="38"/>
        <v>#N/A</v>
      </c>
      <c r="DF19" s="28" t="str">
        <f t="shared" si="38"/>
        <v>#N/A</v>
      </c>
      <c r="DG19" s="28" t="str">
        <f t="shared" si="38"/>
        <v>#N/A</v>
      </c>
      <c r="DH19" s="28" t="str">
        <f t="shared" si="38"/>
        <v>#N/A</v>
      </c>
      <c r="DI19" s="28" t="str">
        <f t="shared" si="38"/>
        <v>#N/A</v>
      </c>
      <c r="DJ19" s="28" t="str">
        <f t="shared" si="38"/>
        <v>#N/A</v>
      </c>
      <c r="DK19" s="28" t="str">
        <f t="shared" si="38"/>
        <v>#N/A</v>
      </c>
      <c r="DL19" s="28" t="str">
        <f t="shared" si="38"/>
        <v>#N/A</v>
      </c>
      <c r="DM19" s="28" t="str">
        <f t="shared" si="38"/>
        <v>#N/A</v>
      </c>
      <c r="DN19" s="28" t="str">
        <f t="shared" si="38"/>
        <v>#N/A</v>
      </c>
      <c r="DO19" s="28" t="str">
        <f t="shared" si="38"/>
        <v>#N/A</v>
      </c>
      <c r="DP19" s="28" t="str">
        <f t="shared" si="38"/>
        <v>#N/A</v>
      </c>
      <c r="DQ19" s="28" t="str">
        <f t="shared" si="38"/>
        <v>#N/A</v>
      </c>
      <c r="DR19" s="28" t="str">
        <f t="shared" si="38"/>
        <v>#N/A</v>
      </c>
      <c r="DS19" s="28" t="str">
        <f t="shared" si="38"/>
        <v>#N/A</v>
      </c>
      <c r="DT19" s="28" t="str">
        <f t="shared" si="38"/>
        <v>#N/A</v>
      </c>
      <c r="DU19" s="28" t="str">
        <f t="shared" si="38"/>
        <v>#N/A</v>
      </c>
      <c r="DV19" s="28" t="str">
        <f t="shared" si="38"/>
        <v>#N/A</v>
      </c>
      <c r="DW19" s="28" t="str">
        <f t="shared" si="38"/>
        <v>#N/A</v>
      </c>
      <c r="DX19" s="28" t="str">
        <f t="shared" si="38"/>
        <v>#N/A</v>
      </c>
      <c r="DY19" s="28" t="str">
        <f t="shared" si="38"/>
        <v>#N/A</v>
      </c>
      <c r="DZ19" s="28" t="str">
        <f t="shared" si="38"/>
        <v>#N/A</v>
      </c>
      <c r="EA19" s="28" t="str">
        <f t="shared" si="38"/>
        <v>#N/A</v>
      </c>
      <c r="EB19" s="28" t="str">
        <f t="shared" si="38"/>
        <v>#N/A</v>
      </c>
      <c r="EC19" s="28" t="str">
        <f t="shared" si="38"/>
        <v>#N/A</v>
      </c>
      <c r="ED19" s="28" t="str">
        <f t="shared" si="38"/>
        <v>#N/A</v>
      </c>
      <c r="EE19" s="29">
        <f t="shared" si="2"/>
        <v>1508.649394</v>
      </c>
    </row>
    <row r="20">
      <c r="A20" s="1"/>
      <c r="B20" s="30" t="s">
        <v>38</v>
      </c>
      <c r="C20" s="31" t="s">
        <v>45</v>
      </c>
      <c r="D20" s="31">
        <v>0.0</v>
      </c>
      <c r="E20" s="31" t="s">
        <v>38</v>
      </c>
      <c r="F20" s="33">
        <v>45735.0</v>
      </c>
      <c r="G20" s="34"/>
      <c r="H20" s="34" t="b">
        <f t="shared" si="3"/>
        <v>1</v>
      </c>
      <c r="I20" s="34" t="b">
        <f>if(iferror(match(B20,'Osallistujat ja seuranta'!C:C,0),0)&gt;0,TRUE,FALSE)</f>
        <v>1</v>
      </c>
      <c r="J20" s="34" t="b">
        <f>if(iferror(match(C20,'Osallistujat ja seuranta'!C:C,0),0)&gt;0,TRUE,FALSE)</f>
        <v>1</v>
      </c>
      <c r="K20" s="34" t="b">
        <f t="shared" si="4"/>
        <v>1</v>
      </c>
      <c r="L20" s="34" t="b">
        <f t="shared" si="5"/>
        <v>1</v>
      </c>
      <c r="M20" s="34" t="b">
        <f t="shared" si="6"/>
        <v>1</v>
      </c>
      <c r="N20" s="35">
        <f t="shared" si="33"/>
        <v>1</v>
      </c>
      <c r="O20" s="36">
        <f t="shared" si="8"/>
        <v>1562.26831</v>
      </c>
      <c r="P20" s="36">
        <f t="shared" si="9"/>
        <v>1521.134686</v>
      </c>
      <c r="Q20" s="37">
        <f t="shared" si="10"/>
        <v>41.13362414</v>
      </c>
      <c r="R20" s="36">
        <f t="shared" si="11"/>
        <v>1521.134686</v>
      </c>
      <c r="S20" s="35">
        <f t="shared" si="12"/>
        <v>1</v>
      </c>
      <c r="T20" s="35">
        <f t="shared" si="13"/>
        <v>-52.22235141</v>
      </c>
      <c r="U20" s="35">
        <f t="shared" si="14"/>
        <v>-52.38611683</v>
      </c>
      <c r="V20" s="38">
        <f t="shared" si="15"/>
        <v>0.5408501001</v>
      </c>
      <c r="W20" s="39">
        <f t="shared" si="16"/>
        <v>31.79247663</v>
      </c>
      <c r="X20" s="39">
        <f t="shared" si="17"/>
        <v>1.844348999</v>
      </c>
      <c r="Y20" s="39">
        <f>if(N20=1,(W20*(S20-V20))*'Säännöt ja ohjeet'!$B$54+X20,"")</f>
        <v>31.03937392</v>
      </c>
      <c r="Z20" s="39">
        <f t="shared" si="18"/>
        <v>0</v>
      </c>
      <c r="AA20" s="39">
        <f t="shared" si="19"/>
        <v>0.4591498999</v>
      </c>
      <c r="AB20" s="39">
        <f t="shared" si="20"/>
        <v>33.00508944</v>
      </c>
      <c r="AC20" s="39">
        <f t="shared" si="21"/>
        <v>1.94717511</v>
      </c>
      <c r="AD20" s="39">
        <f>if(N20=1,(AB20*(Z20-AA20))*'Säännöt ja ohjeet'!$B$54+AC20,"")</f>
        <v>-28.36139191</v>
      </c>
      <c r="AE20" s="40">
        <f t="shared" si="22"/>
        <v>11</v>
      </c>
      <c r="AF20" s="40">
        <f t="shared" si="23"/>
        <v>-9</v>
      </c>
      <c r="AG20" s="1"/>
      <c r="AH20" s="9"/>
      <c r="AI20" s="28">
        <f t="shared" ref="AI20:ED20" si="39">if($B20=AI$3,AI19+$Y20,if($C20=AI$3,AI19+$AD20,AI19))</f>
        <v>1204.770186</v>
      </c>
      <c r="AJ20" s="28">
        <f t="shared" si="39"/>
        <v>1790.061048</v>
      </c>
      <c r="AK20" s="28">
        <f t="shared" si="39"/>
        <v>2389.29107</v>
      </c>
      <c r="AL20" s="28">
        <f t="shared" si="39"/>
        <v>1593.307684</v>
      </c>
      <c r="AM20" s="28">
        <f t="shared" si="39"/>
        <v>1492.773294</v>
      </c>
      <c r="AN20" s="28">
        <f t="shared" si="39"/>
        <v>1332.458766</v>
      </c>
      <c r="AO20" s="28">
        <f t="shared" si="39"/>
        <v>2249.842673</v>
      </c>
      <c r="AP20" s="28">
        <f t="shared" si="39"/>
        <v>1490.180031</v>
      </c>
      <c r="AQ20" s="28">
        <f t="shared" si="39"/>
        <v>1207.188514</v>
      </c>
      <c r="AR20" s="28">
        <f t="shared" si="39"/>
        <v>2196.647932</v>
      </c>
      <c r="AS20" s="28">
        <f t="shared" si="39"/>
        <v>1917.754482</v>
      </c>
      <c r="AT20" s="28">
        <f t="shared" si="39"/>
        <v>2382.56061</v>
      </c>
      <c r="AU20" s="28">
        <f t="shared" si="39"/>
        <v>2245.808389</v>
      </c>
      <c r="AV20" s="28">
        <f t="shared" si="39"/>
        <v>1958.014047</v>
      </c>
      <c r="AW20" s="28">
        <f t="shared" si="39"/>
        <v>1015.463624</v>
      </c>
      <c r="AX20" s="28">
        <f t="shared" si="39"/>
        <v>2205.116746</v>
      </c>
      <c r="AY20" s="28">
        <f t="shared" si="39"/>
        <v>1335.441433</v>
      </c>
      <c r="AZ20" s="28">
        <f t="shared" si="39"/>
        <v>2316.469488</v>
      </c>
      <c r="BA20" s="28">
        <f t="shared" si="39"/>
        <v>2137.903665</v>
      </c>
      <c r="BB20" s="28">
        <f t="shared" si="39"/>
        <v>648.326675</v>
      </c>
      <c r="BC20" s="28">
        <f t="shared" si="39"/>
        <v>814.3500151</v>
      </c>
      <c r="BD20" s="28">
        <f t="shared" si="39"/>
        <v>1690.538553</v>
      </c>
      <c r="BE20" s="28">
        <f t="shared" si="39"/>
        <v>277.4249898</v>
      </c>
      <c r="BF20" s="28">
        <f t="shared" si="39"/>
        <v>-59.07358257</v>
      </c>
      <c r="BG20" s="28">
        <f t="shared" si="39"/>
        <v>1294.22791</v>
      </c>
      <c r="BH20" s="28">
        <f t="shared" si="39"/>
        <v>100.7139793</v>
      </c>
      <c r="BI20" s="28">
        <f t="shared" si="39"/>
        <v>1741.081085</v>
      </c>
      <c r="BJ20" s="28">
        <f t="shared" si="39"/>
        <v>400</v>
      </c>
      <c r="BK20" s="28">
        <f t="shared" si="39"/>
        <v>1829</v>
      </c>
      <c r="BL20" s="28" t="str">
        <f t="shared" si="39"/>
        <v>#N/A</v>
      </c>
      <c r="BM20" s="28" t="str">
        <f t="shared" si="39"/>
        <v>#N/A</v>
      </c>
      <c r="BN20" s="28" t="str">
        <f t="shared" si="39"/>
        <v>#N/A</v>
      </c>
      <c r="BO20" s="28" t="str">
        <f t="shared" si="39"/>
        <v>#N/A</v>
      </c>
      <c r="BP20" s="28" t="str">
        <f t="shared" si="39"/>
        <v>#N/A</v>
      </c>
      <c r="BQ20" s="28" t="str">
        <f t="shared" si="39"/>
        <v>#N/A</v>
      </c>
      <c r="BR20" s="28" t="str">
        <f t="shared" si="39"/>
        <v>#N/A</v>
      </c>
      <c r="BS20" s="28" t="str">
        <f t="shared" si="39"/>
        <v>#N/A</v>
      </c>
      <c r="BT20" s="28" t="str">
        <f t="shared" si="39"/>
        <v>#N/A</v>
      </c>
      <c r="BU20" s="28" t="str">
        <f t="shared" si="39"/>
        <v>#N/A</v>
      </c>
      <c r="BV20" s="28" t="str">
        <f t="shared" si="39"/>
        <v>#N/A</v>
      </c>
      <c r="BW20" s="28" t="str">
        <f t="shared" si="39"/>
        <v>#N/A</v>
      </c>
      <c r="BX20" s="28" t="str">
        <f t="shared" si="39"/>
        <v>#N/A</v>
      </c>
      <c r="BY20" s="28" t="str">
        <f t="shared" si="39"/>
        <v>#N/A</v>
      </c>
      <c r="BZ20" s="28" t="str">
        <f t="shared" si="39"/>
        <v>#N/A</v>
      </c>
      <c r="CA20" s="28" t="str">
        <f t="shared" si="39"/>
        <v>#N/A</v>
      </c>
      <c r="CB20" s="28" t="str">
        <f t="shared" si="39"/>
        <v>#N/A</v>
      </c>
      <c r="CC20" s="28" t="str">
        <f t="shared" si="39"/>
        <v>#N/A</v>
      </c>
      <c r="CD20" s="28" t="str">
        <f t="shared" si="39"/>
        <v>#N/A</v>
      </c>
      <c r="CE20" s="28" t="str">
        <f t="shared" si="39"/>
        <v>#N/A</v>
      </c>
      <c r="CF20" s="28" t="str">
        <f t="shared" si="39"/>
        <v>#N/A</v>
      </c>
      <c r="CG20" s="28" t="str">
        <f t="shared" si="39"/>
        <v>#N/A</v>
      </c>
      <c r="CH20" s="28" t="str">
        <f t="shared" si="39"/>
        <v>#N/A</v>
      </c>
      <c r="CI20" s="28" t="str">
        <f t="shared" si="39"/>
        <v>#N/A</v>
      </c>
      <c r="CJ20" s="28" t="str">
        <f t="shared" si="39"/>
        <v>#N/A</v>
      </c>
      <c r="CK20" s="28" t="str">
        <f t="shared" si="39"/>
        <v>#N/A</v>
      </c>
      <c r="CL20" s="28" t="str">
        <f t="shared" si="39"/>
        <v>#N/A</v>
      </c>
      <c r="CM20" s="28" t="str">
        <f t="shared" si="39"/>
        <v>#N/A</v>
      </c>
      <c r="CN20" s="28" t="str">
        <f t="shared" si="39"/>
        <v>#N/A</v>
      </c>
      <c r="CO20" s="28" t="str">
        <f t="shared" si="39"/>
        <v>#N/A</v>
      </c>
      <c r="CP20" s="28" t="str">
        <f t="shared" si="39"/>
        <v>#N/A</v>
      </c>
      <c r="CQ20" s="28" t="str">
        <f t="shared" si="39"/>
        <v>#N/A</v>
      </c>
      <c r="CR20" s="28" t="str">
        <f t="shared" si="39"/>
        <v>#N/A</v>
      </c>
      <c r="CS20" s="28" t="str">
        <f t="shared" si="39"/>
        <v>#N/A</v>
      </c>
      <c r="CT20" s="28" t="str">
        <f t="shared" si="39"/>
        <v>#N/A</v>
      </c>
      <c r="CU20" s="28" t="str">
        <f t="shared" si="39"/>
        <v>#N/A</v>
      </c>
      <c r="CV20" s="28" t="str">
        <f t="shared" si="39"/>
        <v>#N/A</v>
      </c>
      <c r="CW20" s="28" t="str">
        <f t="shared" si="39"/>
        <v>#N/A</v>
      </c>
      <c r="CX20" s="28" t="str">
        <f t="shared" si="39"/>
        <v>#N/A</v>
      </c>
      <c r="CY20" s="28" t="str">
        <f t="shared" si="39"/>
        <v>#N/A</v>
      </c>
      <c r="CZ20" s="28" t="str">
        <f t="shared" si="39"/>
        <v>#N/A</v>
      </c>
      <c r="DA20" s="28" t="str">
        <f t="shared" si="39"/>
        <v>#N/A</v>
      </c>
      <c r="DB20" s="28" t="str">
        <f t="shared" si="39"/>
        <v>#N/A</v>
      </c>
      <c r="DC20" s="28" t="str">
        <f t="shared" si="39"/>
        <v>#N/A</v>
      </c>
      <c r="DD20" s="28" t="str">
        <f t="shared" si="39"/>
        <v>#N/A</v>
      </c>
      <c r="DE20" s="28" t="str">
        <f t="shared" si="39"/>
        <v>#N/A</v>
      </c>
      <c r="DF20" s="28" t="str">
        <f t="shared" si="39"/>
        <v>#N/A</v>
      </c>
      <c r="DG20" s="28" t="str">
        <f t="shared" si="39"/>
        <v>#N/A</v>
      </c>
      <c r="DH20" s="28" t="str">
        <f t="shared" si="39"/>
        <v>#N/A</v>
      </c>
      <c r="DI20" s="28" t="str">
        <f t="shared" si="39"/>
        <v>#N/A</v>
      </c>
      <c r="DJ20" s="28" t="str">
        <f t="shared" si="39"/>
        <v>#N/A</v>
      </c>
      <c r="DK20" s="28" t="str">
        <f t="shared" si="39"/>
        <v>#N/A</v>
      </c>
      <c r="DL20" s="28" t="str">
        <f t="shared" si="39"/>
        <v>#N/A</v>
      </c>
      <c r="DM20" s="28" t="str">
        <f t="shared" si="39"/>
        <v>#N/A</v>
      </c>
      <c r="DN20" s="28" t="str">
        <f t="shared" si="39"/>
        <v>#N/A</v>
      </c>
      <c r="DO20" s="28" t="str">
        <f t="shared" si="39"/>
        <v>#N/A</v>
      </c>
      <c r="DP20" s="28" t="str">
        <f t="shared" si="39"/>
        <v>#N/A</v>
      </c>
      <c r="DQ20" s="28" t="str">
        <f t="shared" si="39"/>
        <v>#N/A</v>
      </c>
      <c r="DR20" s="28" t="str">
        <f t="shared" si="39"/>
        <v>#N/A</v>
      </c>
      <c r="DS20" s="28" t="str">
        <f t="shared" si="39"/>
        <v>#N/A</v>
      </c>
      <c r="DT20" s="28" t="str">
        <f t="shared" si="39"/>
        <v>#N/A</v>
      </c>
      <c r="DU20" s="28" t="str">
        <f t="shared" si="39"/>
        <v>#N/A</v>
      </c>
      <c r="DV20" s="28" t="str">
        <f t="shared" si="39"/>
        <v>#N/A</v>
      </c>
      <c r="DW20" s="28" t="str">
        <f t="shared" si="39"/>
        <v>#N/A</v>
      </c>
      <c r="DX20" s="28" t="str">
        <f t="shared" si="39"/>
        <v>#N/A</v>
      </c>
      <c r="DY20" s="28" t="str">
        <f t="shared" si="39"/>
        <v>#N/A</v>
      </c>
      <c r="DZ20" s="28" t="str">
        <f t="shared" si="39"/>
        <v>#N/A</v>
      </c>
      <c r="EA20" s="28" t="str">
        <f t="shared" si="39"/>
        <v>#N/A</v>
      </c>
      <c r="EB20" s="28" t="str">
        <f t="shared" si="39"/>
        <v>#N/A</v>
      </c>
      <c r="EC20" s="28" t="str">
        <f t="shared" si="39"/>
        <v>#N/A</v>
      </c>
      <c r="ED20" s="28" t="str">
        <f t="shared" si="39"/>
        <v>#N/A</v>
      </c>
      <c r="EE20" s="29">
        <f t="shared" si="2"/>
        <v>1508.752393</v>
      </c>
    </row>
    <row r="21">
      <c r="A21" s="1"/>
      <c r="B21" s="30" t="s">
        <v>45</v>
      </c>
      <c r="C21" s="31" t="s">
        <v>49</v>
      </c>
      <c r="D21" s="31">
        <v>0.0</v>
      </c>
      <c r="E21" s="31" t="s">
        <v>45</v>
      </c>
      <c r="F21" s="33">
        <v>45739.0</v>
      </c>
      <c r="G21" s="34"/>
      <c r="H21" s="34" t="b">
        <f t="shared" si="3"/>
        <v>1</v>
      </c>
      <c r="I21" s="34" t="b">
        <f>if(iferror(match(B21,'Osallistujat ja seuranta'!C:C,0),0)&gt;0,TRUE,FALSE)</f>
        <v>1</v>
      </c>
      <c r="J21" s="34" t="b">
        <f>if(iferror(match(C21,'Osallistujat ja seuranta'!C:C,0),0)&gt;0,TRUE,FALSE)</f>
        <v>1</v>
      </c>
      <c r="K21" s="34" t="b">
        <f t="shared" si="4"/>
        <v>1</v>
      </c>
      <c r="L21" s="34" t="b">
        <f t="shared" si="5"/>
        <v>1</v>
      </c>
      <c r="M21" s="34" t="b">
        <f t="shared" si="6"/>
        <v>1</v>
      </c>
      <c r="N21" s="35">
        <f t="shared" si="33"/>
        <v>1</v>
      </c>
      <c r="O21" s="36">
        <f t="shared" si="8"/>
        <v>1492.773294</v>
      </c>
      <c r="P21" s="36">
        <f t="shared" si="9"/>
        <v>814.3500151</v>
      </c>
      <c r="Q21" s="37">
        <f t="shared" si="10"/>
        <v>678.423279</v>
      </c>
      <c r="R21" s="36">
        <f t="shared" si="11"/>
        <v>814.3500151</v>
      </c>
      <c r="S21" s="35">
        <f t="shared" si="12"/>
        <v>1</v>
      </c>
      <c r="T21" s="35">
        <f t="shared" si="13"/>
        <v>-52.4968412</v>
      </c>
      <c r="U21" s="35">
        <f t="shared" si="14"/>
        <v>-54.72802627</v>
      </c>
      <c r="V21" s="38">
        <f t="shared" si="15"/>
        <v>0.9030151961</v>
      </c>
      <c r="W21" s="39">
        <f t="shared" si="16"/>
        <v>33.85105621</v>
      </c>
      <c r="X21" s="39">
        <f t="shared" si="17"/>
        <v>2.01807506</v>
      </c>
      <c r="Y21" s="39">
        <f>if(N21=1,(W21*(S21-V21))*'Säännöt ja ohjeet'!$B$54+X21,"")</f>
        <v>8.58415116</v>
      </c>
      <c r="Z21" s="39">
        <f t="shared" si="18"/>
        <v>0</v>
      </c>
      <c r="AA21" s="39">
        <f t="shared" si="19"/>
        <v>0.09698480393</v>
      </c>
      <c r="AB21" s="39">
        <f t="shared" si="20"/>
        <v>56.37102931</v>
      </c>
      <c r="AC21" s="39">
        <f t="shared" si="21"/>
        <v>3.714124964</v>
      </c>
      <c r="AD21" s="39">
        <f>if(N21=1,(AB21*(Z21-AA21))*'Säännöt ja ohjeet'!$B$54+AC21,"")</f>
        <v>-7.220141486</v>
      </c>
      <c r="AE21" s="40">
        <f t="shared" si="22"/>
        <v>-2</v>
      </c>
      <c r="AF21" s="40">
        <f t="shared" si="23"/>
        <v>1</v>
      </c>
      <c r="AG21" s="1"/>
      <c r="AH21" s="9"/>
      <c r="AI21" s="28">
        <f t="shared" ref="AI21:ED21" si="40">if($B21=AI$3,AI20+$Y21,if($C21=AI$3,AI20+$AD21,AI20))</f>
        <v>1204.770186</v>
      </c>
      <c r="AJ21" s="28">
        <f t="shared" si="40"/>
        <v>1790.061048</v>
      </c>
      <c r="AK21" s="28">
        <f t="shared" si="40"/>
        <v>2389.29107</v>
      </c>
      <c r="AL21" s="28">
        <f t="shared" si="40"/>
        <v>1593.307684</v>
      </c>
      <c r="AM21" s="28">
        <f t="shared" si="40"/>
        <v>1501.357445</v>
      </c>
      <c r="AN21" s="28">
        <f t="shared" si="40"/>
        <v>1332.458766</v>
      </c>
      <c r="AO21" s="28">
        <f t="shared" si="40"/>
        <v>2249.842673</v>
      </c>
      <c r="AP21" s="28">
        <f t="shared" si="40"/>
        <v>1490.180031</v>
      </c>
      <c r="AQ21" s="28">
        <f t="shared" si="40"/>
        <v>1207.188514</v>
      </c>
      <c r="AR21" s="28">
        <f t="shared" si="40"/>
        <v>2196.647932</v>
      </c>
      <c r="AS21" s="28">
        <f t="shared" si="40"/>
        <v>1917.754482</v>
      </c>
      <c r="AT21" s="28">
        <f t="shared" si="40"/>
        <v>2382.56061</v>
      </c>
      <c r="AU21" s="28">
        <f t="shared" si="40"/>
        <v>2245.808389</v>
      </c>
      <c r="AV21" s="28">
        <f t="shared" si="40"/>
        <v>1958.014047</v>
      </c>
      <c r="AW21" s="28">
        <f t="shared" si="40"/>
        <v>1015.463624</v>
      </c>
      <c r="AX21" s="28">
        <f t="shared" si="40"/>
        <v>2205.116746</v>
      </c>
      <c r="AY21" s="28">
        <f t="shared" si="40"/>
        <v>1335.441433</v>
      </c>
      <c r="AZ21" s="28">
        <f t="shared" si="40"/>
        <v>2316.469488</v>
      </c>
      <c r="BA21" s="28">
        <f t="shared" si="40"/>
        <v>2137.903665</v>
      </c>
      <c r="BB21" s="28">
        <f t="shared" si="40"/>
        <v>648.326675</v>
      </c>
      <c r="BC21" s="28">
        <f t="shared" si="40"/>
        <v>807.1298736</v>
      </c>
      <c r="BD21" s="28">
        <f t="shared" si="40"/>
        <v>1690.538553</v>
      </c>
      <c r="BE21" s="28">
        <f t="shared" si="40"/>
        <v>277.4249898</v>
      </c>
      <c r="BF21" s="28">
        <f t="shared" si="40"/>
        <v>-59.07358257</v>
      </c>
      <c r="BG21" s="28">
        <f t="shared" si="40"/>
        <v>1294.22791</v>
      </c>
      <c r="BH21" s="28">
        <f t="shared" si="40"/>
        <v>100.7139793</v>
      </c>
      <c r="BI21" s="28">
        <f t="shared" si="40"/>
        <v>1741.081085</v>
      </c>
      <c r="BJ21" s="28">
        <f t="shared" si="40"/>
        <v>400</v>
      </c>
      <c r="BK21" s="28">
        <f t="shared" si="40"/>
        <v>1829</v>
      </c>
      <c r="BL21" s="28" t="str">
        <f t="shared" si="40"/>
        <v>#N/A</v>
      </c>
      <c r="BM21" s="28" t="str">
        <f t="shared" si="40"/>
        <v>#N/A</v>
      </c>
      <c r="BN21" s="28" t="str">
        <f t="shared" si="40"/>
        <v>#N/A</v>
      </c>
      <c r="BO21" s="28" t="str">
        <f t="shared" si="40"/>
        <v>#N/A</v>
      </c>
      <c r="BP21" s="28" t="str">
        <f t="shared" si="40"/>
        <v>#N/A</v>
      </c>
      <c r="BQ21" s="28" t="str">
        <f t="shared" si="40"/>
        <v>#N/A</v>
      </c>
      <c r="BR21" s="28" t="str">
        <f t="shared" si="40"/>
        <v>#N/A</v>
      </c>
      <c r="BS21" s="28" t="str">
        <f t="shared" si="40"/>
        <v>#N/A</v>
      </c>
      <c r="BT21" s="28" t="str">
        <f t="shared" si="40"/>
        <v>#N/A</v>
      </c>
      <c r="BU21" s="28" t="str">
        <f t="shared" si="40"/>
        <v>#N/A</v>
      </c>
      <c r="BV21" s="28" t="str">
        <f t="shared" si="40"/>
        <v>#N/A</v>
      </c>
      <c r="BW21" s="28" t="str">
        <f t="shared" si="40"/>
        <v>#N/A</v>
      </c>
      <c r="BX21" s="28" t="str">
        <f t="shared" si="40"/>
        <v>#N/A</v>
      </c>
      <c r="BY21" s="28" t="str">
        <f t="shared" si="40"/>
        <v>#N/A</v>
      </c>
      <c r="BZ21" s="28" t="str">
        <f t="shared" si="40"/>
        <v>#N/A</v>
      </c>
      <c r="CA21" s="28" t="str">
        <f t="shared" si="40"/>
        <v>#N/A</v>
      </c>
      <c r="CB21" s="28" t="str">
        <f t="shared" si="40"/>
        <v>#N/A</v>
      </c>
      <c r="CC21" s="28" t="str">
        <f t="shared" si="40"/>
        <v>#N/A</v>
      </c>
      <c r="CD21" s="28" t="str">
        <f t="shared" si="40"/>
        <v>#N/A</v>
      </c>
      <c r="CE21" s="28" t="str">
        <f t="shared" si="40"/>
        <v>#N/A</v>
      </c>
      <c r="CF21" s="28" t="str">
        <f t="shared" si="40"/>
        <v>#N/A</v>
      </c>
      <c r="CG21" s="28" t="str">
        <f t="shared" si="40"/>
        <v>#N/A</v>
      </c>
      <c r="CH21" s="28" t="str">
        <f t="shared" si="40"/>
        <v>#N/A</v>
      </c>
      <c r="CI21" s="28" t="str">
        <f t="shared" si="40"/>
        <v>#N/A</v>
      </c>
      <c r="CJ21" s="28" t="str">
        <f t="shared" si="40"/>
        <v>#N/A</v>
      </c>
      <c r="CK21" s="28" t="str">
        <f t="shared" si="40"/>
        <v>#N/A</v>
      </c>
      <c r="CL21" s="28" t="str">
        <f t="shared" si="40"/>
        <v>#N/A</v>
      </c>
      <c r="CM21" s="28" t="str">
        <f t="shared" si="40"/>
        <v>#N/A</v>
      </c>
      <c r="CN21" s="28" t="str">
        <f t="shared" si="40"/>
        <v>#N/A</v>
      </c>
      <c r="CO21" s="28" t="str">
        <f t="shared" si="40"/>
        <v>#N/A</v>
      </c>
      <c r="CP21" s="28" t="str">
        <f t="shared" si="40"/>
        <v>#N/A</v>
      </c>
      <c r="CQ21" s="28" t="str">
        <f t="shared" si="40"/>
        <v>#N/A</v>
      </c>
      <c r="CR21" s="28" t="str">
        <f t="shared" si="40"/>
        <v>#N/A</v>
      </c>
      <c r="CS21" s="28" t="str">
        <f t="shared" si="40"/>
        <v>#N/A</v>
      </c>
      <c r="CT21" s="28" t="str">
        <f t="shared" si="40"/>
        <v>#N/A</v>
      </c>
      <c r="CU21" s="28" t="str">
        <f t="shared" si="40"/>
        <v>#N/A</v>
      </c>
      <c r="CV21" s="28" t="str">
        <f t="shared" si="40"/>
        <v>#N/A</v>
      </c>
      <c r="CW21" s="28" t="str">
        <f t="shared" si="40"/>
        <v>#N/A</v>
      </c>
      <c r="CX21" s="28" t="str">
        <f t="shared" si="40"/>
        <v>#N/A</v>
      </c>
      <c r="CY21" s="28" t="str">
        <f t="shared" si="40"/>
        <v>#N/A</v>
      </c>
      <c r="CZ21" s="28" t="str">
        <f t="shared" si="40"/>
        <v>#N/A</v>
      </c>
      <c r="DA21" s="28" t="str">
        <f t="shared" si="40"/>
        <v>#N/A</v>
      </c>
      <c r="DB21" s="28" t="str">
        <f t="shared" si="40"/>
        <v>#N/A</v>
      </c>
      <c r="DC21" s="28" t="str">
        <f t="shared" si="40"/>
        <v>#N/A</v>
      </c>
      <c r="DD21" s="28" t="str">
        <f t="shared" si="40"/>
        <v>#N/A</v>
      </c>
      <c r="DE21" s="28" t="str">
        <f t="shared" si="40"/>
        <v>#N/A</v>
      </c>
      <c r="DF21" s="28" t="str">
        <f t="shared" si="40"/>
        <v>#N/A</v>
      </c>
      <c r="DG21" s="28" t="str">
        <f t="shared" si="40"/>
        <v>#N/A</v>
      </c>
      <c r="DH21" s="28" t="str">
        <f t="shared" si="40"/>
        <v>#N/A</v>
      </c>
      <c r="DI21" s="28" t="str">
        <f t="shared" si="40"/>
        <v>#N/A</v>
      </c>
      <c r="DJ21" s="28" t="str">
        <f t="shared" si="40"/>
        <v>#N/A</v>
      </c>
      <c r="DK21" s="28" t="str">
        <f t="shared" si="40"/>
        <v>#N/A</v>
      </c>
      <c r="DL21" s="28" t="str">
        <f t="shared" si="40"/>
        <v>#N/A</v>
      </c>
      <c r="DM21" s="28" t="str">
        <f t="shared" si="40"/>
        <v>#N/A</v>
      </c>
      <c r="DN21" s="28" t="str">
        <f t="shared" si="40"/>
        <v>#N/A</v>
      </c>
      <c r="DO21" s="28" t="str">
        <f t="shared" si="40"/>
        <v>#N/A</v>
      </c>
      <c r="DP21" s="28" t="str">
        <f t="shared" si="40"/>
        <v>#N/A</v>
      </c>
      <c r="DQ21" s="28" t="str">
        <f t="shared" si="40"/>
        <v>#N/A</v>
      </c>
      <c r="DR21" s="28" t="str">
        <f t="shared" si="40"/>
        <v>#N/A</v>
      </c>
      <c r="DS21" s="28" t="str">
        <f t="shared" si="40"/>
        <v>#N/A</v>
      </c>
      <c r="DT21" s="28" t="str">
        <f t="shared" si="40"/>
        <v>#N/A</v>
      </c>
      <c r="DU21" s="28" t="str">
        <f t="shared" si="40"/>
        <v>#N/A</v>
      </c>
      <c r="DV21" s="28" t="str">
        <f t="shared" si="40"/>
        <v>#N/A</v>
      </c>
      <c r="DW21" s="28" t="str">
        <f t="shared" si="40"/>
        <v>#N/A</v>
      </c>
      <c r="DX21" s="28" t="str">
        <f t="shared" si="40"/>
        <v>#N/A</v>
      </c>
      <c r="DY21" s="28" t="str">
        <f t="shared" si="40"/>
        <v>#N/A</v>
      </c>
      <c r="DZ21" s="28" t="str">
        <f t="shared" si="40"/>
        <v>#N/A</v>
      </c>
      <c r="EA21" s="28" t="str">
        <f t="shared" si="40"/>
        <v>#N/A</v>
      </c>
      <c r="EB21" s="28" t="str">
        <f t="shared" si="40"/>
        <v>#N/A</v>
      </c>
      <c r="EC21" s="28" t="str">
        <f t="shared" si="40"/>
        <v>#N/A</v>
      </c>
      <c r="ED21" s="28" t="str">
        <f t="shared" si="40"/>
        <v>#N/A</v>
      </c>
      <c r="EE21" s="29">
        <f t="shared" si="2"/>
        <v>1508.804855</v>
      </c>
    </row>
    <row r="22">
      <c r="A22" s="1"/>
      <c r="B22" s="30" t="s">
        <v>42</v>
      </c>
      <c r="C22" s="31" t="s">
        <v>38</v>
      </c>
      <c r="D22" s="31">
        <v>0.0</v>
      </c>
      <c r="E22" s="31" t="s">
        <v>38</v>
      </c>
      <c r="F22" s="33">
        <v>45739.0</v>
      </c>
      <c r="G22" s="34"/>
      <c r="H22" s="34" t="b">
        <f t="shared" si="3"/>
        <v>1</v>
      </c>
      <c r="I22" s="34" t="b">
        <f>if(iferror(match(B22,'Osallistujat ja seuranta'!C:C,0),0)&gt;0,TRUE,FALSE)</f>
        <v>1</v>
      </c>
      <c r="J22" s="34" t="b">
        <f>if(iferror(match(C22,'Osallistujat ja seuranta'!C:C,0),0)&gt;0,TRUE,FALSE)</f>
        <v>1</v>
      </c>
      <c r="K22" s="34" t="b">
        <f t="shared" si="4"/>
        <v>1</v>
      </c>
      <c r="L22" s="34" t="b">
        <f t="shared" si="5"/>
        <v>1</v>
      </c>
      <c r="M22" s="34" t="b">
        <f t="shared" si="6"/>
        <v>1</v>
      </c>
      <c r="N22" s="35">
        <f t="shared" si="33"/>
        <v>1</v>
      </c>
      <c r="O22" s="36">
        <f t="shared" si="8"/>
        <v>1790.061048</v>
      </c>
      <c r="P22" s="36">
        <f t="shared" si="9"/>
        <v>1593.307684</v>
      </c>
      <c r="Q22" s="37">
        <f t="shared" si="10"/>
        <v>196.7533638</v>
      </c>
      <c r="R22" s="36">
        <f t="shared" si="11"/>
        <v>1593.307684</v>
      </c>
      <c r="S22" s="35">
        <f t="shared" si="12"/>
        <v>0</v>
      </c>
      <c r="T22" s="35">
        <f t="shared" si="13"/>
        <v>-51.2387715</v>
      </c>
      <c r="U22" s="35">
        <f t="shared" si="14"/>
        <v>-52.09618721</v>
      </c>
      <c r="V22" s="38">
        <f t="shared" si="15"/>
        <v>0.7021204389</v>
      </c>
      <c r="W22" s="39">
        <f t="shared" si="16"/>
        <v>25.39142233</v>
      </c>
      <c r="X22" s="39">
        <f t="shared" si="17"/>
        <v>1.275188074</v>
      </c>
      <c r="Y22" s="39">
        <f>if(N22=1,(W22*(S22-V22))*'Säännöt ja ohjeet'!$B$54+X22,"")</f>
        <v>-34.38048511</v>
      </c>
      <c r="Z22" s="39">
        <f t="shared" si="18"/>
        <v>1</v>
      </c>
      <c r="AA22" s="39">
        <f t="shared" si="19"/>
        <v>0.2978795611</v>
      </c>
      <c r="AB22" s="39">
        <f t="shared" si="20"/>
        <v>30.88875329</v>
      </c>
      <c r="AC22" s="39">
        <f t="shared" si="21"/>
        <v>1.766759937</v>
      </c>
      <c r="AD22" s="39">
        <f>if(N22=1,(AB22*(Z22-AA22))*'Säännöt ja ohjeet'!$B$54+AC22,"")</f>
        <v>45.14200997</v>
      </c>
      <c r="AE22" s="40">
        <f t="shared" si="22"/>
        <v>-12</v>
      </c>
      <c r="AF22" s="40">
        <f t="shared" si="23"/>
        <v>14</v>
      </c>
      <c r="AG22" s="1"/>
      <c r="AH22" s="9"/>
      <c r="AI22" s="28">
        <f t="shared" ref="AI22:ED22" si="41">if($B22=AI$3,AI21+$Y22,if($C22=AI$3,AI21+$AD22,AI21))</f>
        <v>1204.770186</v>
      </c>
      <c r="AJ22" s="28">
        <f t="shared" si="41"/>
        <v>1755.680563</v>
      </c>
      <c r="AK22" s="28">
        <f t="shared" si="41"/>
        <v>2389.29107</v>
      </c>
      <c r="AL22" s="28">
        <f t="shared" si="41"/>
        <v>1638.449694</v>
      </c>
      <c r="AM22" s="28">
        <f t="shared" si="41"/>
        <v>1501.357445</v>
      </c>
      <c r="AN22" s="28">
        <f t="shared" si="41"/>
        <v>1332.458766</v>
      </c>
      <c r="AO22" s="28">
        <f t="shared" si="41"/>
        <v>2249.842673</v>
      </c>
      <c r="AP22" s="28">
        <f t="shared" si="41"/>
        <v>1490.180031</v>
      </c>
      <c r="AQ22" s="28">
        <f t="shared" si="41"/>
        <v>1207.188514</v>
      </c>
      <c r="AR22" s="28">
        <f t="shared" si="41"/>
        <v>2196.647932</v>
      </c>
      <c r="AS22" s="28">
        <f t="shared" si="41"/>
        <v>1917.754482</v>
      </c>
      <c r="AT22" s="28">
        <f t="shared" si="41"/>
        <v>2382.56061</v>
      </c>
      <c r="AU22" s="28">
        <f t="shared" si="41"/>
        <v>2245.808389</v>
      </c>
      <c r="AV22" s="28">
        <f t="shared" si="41"/>
        <v>1958.014047</v>
      </c>
      <c r="AW22" s="28">
        <f t="shared" si="41"/>
        <v>1015.463624</v>
      </c>
      <c r="AX22" s="28">
        <f t="shared" si="41"/>
        <v>2205.116746</v>
      </c>
      <c r="AY22" s="28">
        <f t="shared" si="41"/>
        <v>1335.441433</v>
      </c>
      <c r="AZ22" s="28">
        <f t="shared" si="41"/>
        <v>2316.469488</v>
      </c>
      <c r="BA22" s="28">
        <f t="shared" si="41"/>
        <v>2137.903665</v>
      </c>
      <c r="BB22" s="28">
        <f t="shared" si="41"/>
        <v>648.326675</v>
      </c>
      <c r="BC22" s="28">
        <f t="shared" si="41"/>
        <v>807.1298736</v>
      </c>
      <c r="BD22" s="28">
        <f t="shared" si="41"/>
        <v>1690.538553</v>
      </c>
      <c r="BE22" s="28">
        <f t="shared" si="41"/>
        <v>277.4249898</v>
      </c>
      <c r="BF22" s="28">
        <f t="shared" si="41"/>
        <v>-59.07358257</v>
      </c>
      <c r="BG22" s="28">
        <f t="shared" si="41"/>
        <v>1294.22791</v>
      </c>
      <c r="BH22" s="28">
        <f t="shared" si="41"/>
        <v>100.7139793</v>
      </c>
      <c r="BI22" s="28">
        <f t="shared" si="41"/>
        <v>1741.081085</v>
      </c>
      <c r="BJ22" s="28">
        <f t="shared" si="41"/>
        <v>400</v>
      </c>
      <c r="BK22" s="28">
        <f t="shared" si="41"/>
        <v>1829</v>
      </c>
      <c r="BL22" s="28" t="str">
        <f t="shared" si="41"/>
        <v>#N/A</v>
      </c>
      <c r="BM22" s="28" t="str">
        <f t="shared" si="41"/>
        <v>#N/A</v>
      </c>
      <c r="BN22" s="28" t="str">
        <f t="shared" si="41"/>
        <v>#N/A</v>
      </c>
      <c r="BO22" s="28" t="str">
        <f t="shared" si="41"/>
        <v>#N/A</v>
      </c>
      <c r="BP22" s="28" t="str">
        <f t="shared" si="41"/>
        <v>#N/A</v>
      </c>
      <c r="BQ22" s="28" t="str">
        <f t="shared" si="41"/>
        <v>#N/A</v>
      </c>
      <c r="BR22" s="28" t="str">
        <f t="shared" si="41"/>
        <v>#N/A</v>
      </c>
      <c r="BS22" s="28" t="str">
        <f t="shared" si="41"/>
        <v>#N/A</v>
      </c>
      <c r="BT22" s="28" t="str">
        <f t="shared" si="41"/>
        <v>#N/A</v>
      </c>
      <c r="BU22" s="28" t="str">
        <f t="shared" si="41"/>
        <v>#N/A</v>
      </c>
      <c r="BV22" s="28" t="str">
        <f t="shared" si="41"/>
        <v>#N/A</v>
      </c>
      <c r="BW22" s="28" t="str">
        <f t="shared" si="41"/>
        <v>#N/A</v>
      </c>
      <c r="BX22" s="28" t="str">
        <f t="shared" si="41"/>
        <v>#N/A</v>
      </c>
      <c r="BY22" s="28" t="str">
        <f t="shared" si="41"/>
        <v>#N/A</v>
      </c>
      <c r="BZ22" s="28" t="str">
        <f t="shared" si="41"/>
        <v>#N/A</v>
      </c>
      <c r="CA22" s="28" t="str">
        <f t="shared" si="41"/>
        <v>#N/A</v>
      </c>
      <c r="CB22" s="28" t="str">
        <f t="shared" si="41"/>
        <v>#N/A</v>
      </c>
      <c r="CC22" s="28" t="str">
        <f t="shared" si="41"/>
        <v>#N/A</v>
      </c>
      <c r="CD22" s="28" t="str">
        <f t="shared" si="41"/>
        <v>#N/A</v>
      </c>
      <c r="CE22" s="28" t="str">
        <f t="shared" si="41"/>
        <v>#N/A</v>
      </c>
      <c r="CF22" s="28" t="str">
        <f t="shared" si="41"/>
        <v>#N/A</v>
      </c>
      <c r="CG22" s="28" t="str">
        <f t="shared" si="41"/>
        <v>#N/A</v>
      </c>
      <c r="CH22" s="28" t="str">
        <f t="shared" si="41"/>
        <v>#N/A</v>
      </c>
      <c r="CI22" s="28" t="str">
        <f t="shared" si="41"/>
        <v>#N/A</v>
      </c>
      <c r="CJ22" s="28" t="str">
        <f t="shared" si="41"/>
        <v>#N/A</v>
      </c>
      <c r="CK22" s="28" t="str">
        <f t="shared" si="41"/>
        <v>#N/A</v>
      </c>
      <c r="CL22" s="28" t="str">
        <f t="shared" si="41"/>
        <v>#N/A</v>
      </c>
      <c r="CM22" s="28" t="str">
        <f t="shared" si="41"/>
        <v>#N/A</v>
      </c>
      <c r="CN22" s="28" t="str">
        <f t="shared" si="41"/>
        <v>#N/A</v>
      </c>
      <c r="CO22" s="28" t="str">
        <f t="shared" si="41"/>
        <v>#N/A</v>
      </c>
      <c r="CP22" s="28" t="str">
        <f t="shared" si="41"/>
        <v>#N/A</v>
      </c>
      <c r="CQ22" s="28" t="str">
        <f t="shared" si="41"/>
        <v>#N/A</v>
      </c>
      <c r="CR22" s="28" t="str">
        <f t="shared" si="41"/>
        <v>#N/A</v>
      </c>
      <c r="CS22" s="28" t="str">
        <f t="shared" si="41"/>
        <v>#N/A</v>
      </c>
      <c r="CT22" s="28" t="str">
        <f t="shared" si="41"/>
        <v>#N/A</v>
      </c>
      <c r="CU22" s="28" t="str">
        <f t="shared" si="41"/>
        <v>#N/A</v>
      </c>
      <c r="CV22" s="28" t="str">
        <f t="shared" si="41"/>
        <v>#N/A</v>
      </c>
      <c r="CW22" s="28" t="str">
        <f t="shared" si="41"/>
        <v>#N/A</v>
      </c>
      <c r="CX22" s="28" t="str">
        <f t="shared" si="41"/>
        <v>#N/A</v>
      </c>
      <c r="CY22" s="28" t="str">
        <f t="shared" si="41"/>
        <v>#N/A</v>
      </c>
      <c r="CZ22" s="28" t="str">
        <f t="shared" si="41"/>
        <v>#N/A</v>
      </c>
      <c r="DA22" s="28" t="str">
        <f t="shared" si="41"/>
        <v>#N/A</v>
      </c>
      <c r="DB22" s="28" t="str">
        <f t="shared" si="41"/>
        <v>#N/A</v>
      </c>
      <c r="DC22" s="28" t="str">
        <f t="shared" si="41"/>
        <v>#N/A</v>
      </c>
      <c r="DD22" s="28" t="str">
        <f t="shared" si="41"/>
        <v>#N/A</v>
      </c>
      <c r="DE22" s="28" t="str">
        <f t="shared" si="41"/>
        <v>#N/A</v>
      </c>
      <c r="DF22" s="28" t="str">
        <f t="shared" si="41"/>
        <v>#N/A</v>
      </c>
      <c r="DG22" s="28" t="str">
        <f t="shared" si="41"/>
        <v>#N/A</v>
      </c>
      <c r="DH22" s="28" t="str">
        <f t="shared" si="41"/>
        <v>#N/A</v>
      </c>
      <c r="DI22" s="28" t="str">
        <f t="shared" si="41"/>
        <v>#N/A</v>
      </c>
      <c r="DJ22" s="28" t="str">
        <f t="shared" si="41"/>
        <v>#N/A</v>
      </c>
      <c r="DK22" s="28" t="str">
        <f t="shared" si="41"/>
        <v>#N/A</v>
      </c>
      <c r="DL22" s="28" t="str">
        <f t="shared" si="41"/>
        <v>#N/A</v>
      </c>
      <c r="DM22" s="28" t="str">
        <f t="shared" si="41"/>
        <v>#N/A</v>
      </c>
      <c r="DN22" s="28" t="str">
        <f t="shared" si="41"/>
        <v>#N/A</v>
      </c>
      <c r="DO22" s="28" t="str">
        <f t="shared" si="41"/>
        <v>#N/A</v>
      </c>
      <c r="DP22" s="28" t="str">
        <f t="shared" si="41"/>
        <v>#N/A</v>
      </c>
      <c r="DQ22" s="28" t="str">
        <f t="shared" si="41"/>
        <v>#N/A</v>
      </c>
      <c r="DR22" s="28" t="str">
        <f t="shared" si="41"/>
        <v>#N/A</v>
      </c>
      <c r="DS22" s="28" t="str">
        <f t="shared" si="41"/>
        <v>#N/A</v>
      </c>
      <c r="DT22" s="28" t="str">
        <f t="shared" si="41"/>
        <v>#N/A</v>
      </c>
      <c r="DU22" s="28" t="str">
        <f t="shared" si="41"/>
        <v>#N/A</v>
      </c>
      <c r="DV22" s="28" t="str">
        <f t="shared" si="41"/>
        <v>#N/A</v>
      </c>
      <c r="DW22" s="28" t="str">
        <f t="shared" si="41"/>
        <v>#N/A</v>
      </c>
      <c r="DX22" s="28" t="str">
        <f t="shared" si="41"/>
        <v>#N/A</v>
      </c>
      <c r="DY22" s="28" t="str">
        <f t="shared" si="41"/>
        <v>#N/A</v>
      </c>
      <c r="DZ22" s="28" t="str">
        <f t="shared" si="41"/>
        <v>#N/A</v>
      </c>
      <c r="EA22" s="28" t="str">
        <f t="shared" si="41"/>
        <v>#N/A</v>
      </c>
      <c r="EB22" s="28" t="str">
        <f t="shared" si="41"/>
        <v>#N/A</v>
      </c>
      <c r="EC22" s="28" t="str">
        <f t="shared" si="41"/>
        <v>#N/A</v>
      </c>
      <c r="ED22" s="28" t="str">
        <f t="shared" si="41"/>
        <v>#N/A</v>
      </c>
      <c r="EE22" s="29">
        <f t="shared" si="2"/>
        <v>1509.21876</v>
      </c>
    </row>
    <row r="23">
      <c r="A23" s="1"/>
      <c r="B23" s="30" t="s">
        <v>44</v>
      </c>
      <c r="C23" s="31" t="s">
        <v>42</v>
      </c>
      <c r="D23" s="31">
        <v>4.0</v>
      </c>
      <c r="E23" s="31" t="s">
        <v>44</v>
      </c>
      <c r="F23" s="33">
        <v>45739.0</v>
      </c>
      <c r="G23" s="34"/>
      <c r="H23" s="34" t="b">
        <f t="shared" si="3"/>
        <v>1</v>
      </c>
      <c r="I23" s="34" t="b">
        <f>if(iferror(match(B23,'Osallistujat ja seuranta'!C:C,0),0)&gt;0,TRUE,FALSE)</f>
        <v>1</v>
      </c>
      <c r="J23" s="34" t="b">
        <f>if(iferror(match(C23,'Osallistujat ja seuranta'!C:C,0),0)&gt;0,TRUE,FALSE)</f>
        <v>1</v>
      </c>
      <c r="K23" s="34" t="b">
        <f t="shared" si="4"/>
        <v>1</v>
      </c>
      <c r="L23" s="34" t="b">
        <f t="shared" si="5"/>
        <v>1</v>
      </c>
      <c r="M23" s="34" t="b">
        <f t="shared" si="6"/>
        <v>1</v>
      </c>
      <c r="N23" s="35">
        <f t="shared" si="33"/>
        <v>1</v>
      </c>
      <c r="O23" s="36">
        <f t="shared" si="8"/>
        <v>2389.29107</v>
      </c>
      <c r="P23" s="36">
        <f t="shared" si="9"/>
        <v>1755.680563</v>
      </c>
      <c r="Q23" s="37">
        <f t="shared" si="10"/>
        <v>283.6105076</v>
      </c>
      <c r="R23" s="36">
        <f t="shared" si="11"/>
        <v>2105.680563</v>
      </c>
      <c r="S23" s="35">
        <f t="shared" si="12"/>
        <v>1</v>
      </c>
      <c r="T23" s="35">
        <f t="shared" si="13"/>
        <v>-47.69956338</v>
      </c>
      <c r="U23" s="35">
        <f t="shared" si="14"/>
        <v>-49.59732255</v>
      </c>
      <c r="V23" s="38">
        <f t="shared" si="15"/>
        <v>0.8696376984</v>
      </c>
      <c r="W23" s="39">
        <f t="shared" si="16"/>
        <v>11.30731156</v>
      </c>
      <c r="X23" s="39">
        <f t="shared" si="17"/>
        <v>0.05666585242</v>
      </c>
      <c r="Y23" s="39">
        <f>if(N23=1,(W23*(S23-V23))*'Säännöt ja ohjeet'!$B$54+X23,"")</f>
        <v>3.004760172</v>
      </c>
      <c r="Z23" s="39">
        <f t="shared" si="18"/>
        <v>0</v>
      </c>
      <c r="AA23" s="39">
        <f t="shared" si="19"/>
        <v>0.1303623016</v>
      </c>
      <c r="AB23" s="39">
        <f t="shared" si="20"/>
        <v>26.32276019</v>
      </c>
      <c r="AC23" s="39">
        <f t="shared" si="21"/>
        <v>1.361020337</v>
      </c>
      <c r="AD23" s="39">
        <f>if(N23=1,(AB23*(Z23-AA23))*'Säännöt ja ohjeet'!$B$54+AC23,"")</f>
        <v>-5.501970868</v>
      </c>
      <c r="AE23" s="40">
        <f t="shared" si="22"/>
        <v>7</v>
      </c>
      <c r="AF23" s="40">
        <f t="shared" si="23"/>
        <v>-5</v>
      </c>
      <c r="AG23" s="1"/>
      <c r="AH23" s="9"/>
      <c r="AI23" s="28">
        <f t="shared" ref="AI23:ED23" si="42">if($B23=AI$3,AI22+$Y23,if($C23=AI$3,AI22+$AD23,AI22))</f>
        <v>1204.770186</v>
      </c>
      <c r="AJ23" s="28">
        <f t="shared" si="42"/>
        <v>1750.178592</v>
      </c>
      <c r="AK23" s="28">
        <f t="shared" si="42"/>
        <v>2392.295831</v>
      </c>
      <c r="AL23" s="28">
        <f t="shared" si="42"/>
        <v>1638.449694</v>
      </c>
      <c r="AM23" s="28">
        <f t="shared" si="42"/>
        <v>1501.357445</v>
      </c>
      <c r="AN23" s="28">
        <f t="shared" si="42"/>
        <v>1332.458766</v>
      </c>
      <c r="AO23" s="28">
        <f t="shared" si="42"/>
        <v>2249.842673</v>
      </c>
      <c r="AP23" s="28">
        <f t="shared" si="42"/>
        <v>1490.180031</v>
      </c>
      <c r="AQ23" s="28">
        <f t="shared" si="42"/>
        <v>1207.188514</v>
      </c>
      <c r="AR23" s="28">
        <f t="shared" si="42"/>
        <v>2196.647932</v>
      </c>
      <c r="AS23" s="28">
        <f t="shared" si="42"/>
        <v>1917.754482</v>
      </c>
      <c r="AT23" s="28">
        <f t="shared" si="42"/>
        <v>2382.56061</v>
      </c>
      <c r="AU23" s="28">
        <f t="shared" si="42"/>
        <v>2245.808389</v>
      </c>
      <c r="AV23" s="28">
        <f t="shared" si="42"/>
        <v>1958.014047</v>
      </c>
      <c r="AW23" s="28">
        <f t="shared" si="42"/>
        <v>1015.463624</v>
      </c>
      <c r="AX23" s="28">
        <f t="shared" si="42"/>
        <v>2205.116746</v>
      </c>
      <c r="AY23" s="28">
        <f t="shared" si="42"/>
        <v>1335.441433</v>
      </c>
      <c r="AZ23" s="28">
        <f t="shared" si="42"/>
        <v>2316.469488</v>
      </c>
      <c r="BA23" s="28">
        <f t="shared" si="42"/>
        <v>2137.903665</v>
      </c>
      <c r="BB23" s="28">
        <f t="shared" si="42"/>
        <v>648.326675</v>
      </c>
      <c r="BC23" s="28">
        <f t="shared" si="42"/>
        <v>807.1298736</v>
      </c>
      <c r="BD23" s="28">
        <f t="shared" si="42"/>
        <v>1690.538553</v>
      </c>
      <c r="BE23" s="28">
        <f t="shared" si="42"/>
        <v>277.4249898</v>
      </c>
      <c r="BF23" s="28">
        <f t="shared" si="42"/>
        <v>-59.07358257</v>
      </c>
      <c r="BG23" s="28">
        <f t="shared" si="42"/>
        <v>1294.22791</v>
      </c>
      <c r="BH23" s="28">
        <f t="shared" si="42"/>
        <v>100.7139793</v>
      </c>
      <c r="BI23" s="28">
        <f t="shared" si="42"/>
        <v>1741.081085</v>
      </c>
      <c r="BJ23" s="28">
        <f t="shared" si="42"/>
        <v>400</v>
      </c>
      <c r="BK23" s="28">
        <f t="shared" si="42"/>
        <v>1829</v>
      </c>
      <c r="BL23" s="28" t="str">
        <f t="shared" si="42"/>
        <v>#N/A</v>
      </c>
      <c r="BM23" s="28" t="str">
        <f t="shared" si="42"/>
        <v>#N/A</v>
      </c>
      <c r="BN23" s="28" t="str">
        <f t="shared" si="42"/>
        <v>#N/A</v>
      </c>
      <c r="BO23" s="28" t="str">
        <f t="shared" si="42"/>
        <v>#N/A</v>
      </c>
      <c r="BP23" s="28" t="str">
        <f t="shared" si="42"/>
        <v>#N/A</v>
      </c>
      <c r="BQ23" s="28" t="str">
        <f t="shared" si="42"/>
        <v>#N/A</v>
      </c>
      <c r="BR23" s="28" t="str">
        <f t="shared" si="42"/>
        <v>#N/A</v>
      </c>
      <c r="BS23" s="28" t="str">
        <f t="shared" si="42"/>
        <v>#N/A</v>
      </c>
      <c r="BT23" s="28" t="str">
        <f t="shared" si="42"/>
        <v>#N/A</v>
      </c>
      <c r="BU23" s="28" t="str">
        <f t="shared" si="42"/>
        <v>#N/A</v>
      </c>
      <c r="BV23" s="28" t="str">
        <f t="shared" si="42"/>
        <v>#N/A</v>
      </c>
      <c r="BW23" s="28" t="str">
        <f t="shared" si="42"/>
        <v>#N/A</v>
      </c>
      <c r="BX23" s="28" t="str">
        <f t="shared" si="42"/>
        <v>#N/A</v>
      </c>
      <c r="BY23" s="28" t="str">
        <f t="shared" si="42"/>
        <v>#N/A</v>
      </c>
      <c r="BZ23" s="28" t="str">
        <f t="shared" si="42"/>
        <v>#N/A</v>
      </c>
      <c r="CA23" s="28" t="str">
        <f t="shared" si="42"/>
        <v>#N/A</v>
      </c>
      <c r="CB23" s="28" t="str">
        <f t="shared" si="42"/>
        <v>#N/A</v>
      </c>
      <c r="CC23" s="28" t="str">
        <f t="shared" si="42"/>
        <v>#N/A</v>
      </c>
      <c r="CD23" s="28" t="str">
        <f t="shared" si="42"/>
        <v>#N/A</v>
      </c>
      <c r="CE23" s="28" t="str">
        <f t="shared" si="42"/>
        <v>#N/A</v>
      </c>
      <c r="CF23" s="28" t="str">
        <f t="shared" si="42"/>
        <v>#N/A</v>
      </c>
      <c r="CG23" s="28" t="str">
        <f t="shared" si="42"/>
        <v>#N/A</v>
      </c>
      <c r="CH23" s="28" t="str">
        <f t="shared" si="42"/>
        <v>#N/A</v>
      </c>
      <c r="CI23" s="28" t="str">
        <f t="shared" si="42"/>
        <v>#N/A</v>
      </c>
      <c r="CJ23" s="28" t="str">
        <f t="shared" si="42"/>
        <v>#N/A</v>
      </c>
      <c r="CK23" s="28" t="str">
        <f t="shared" si="42"/>
        <v>#N/A</v>
      </c>
      <c r="CL23" s="28" t="str">
        <f t="shared" si="42"/>
        <v>#N/A</v>
      </c>
      <c r="CM23" s="28" t="str">
        <f t="shared" si="42"/>
        <v>#N/A</v>
      </c>
      <c r="CN23" s="28" t="str">
        <f t="shared" si="42"/>
        <v>#N/A</v>
      </c>
      <c r="CO23" s="28" t="str">
        <f t="shared" si="42"/>
        <v>#N/A</v>
      </c>
      <c r="CP23" s="28" t="str">
        <f t="shared" si="42"/>
        <v>#N/A</v>
      </c>
      <c r="CQ23" s="28" t="str">
        <f t="shared" si="42"/>
        <v>#N/A</v>
      </c>
      <c r="CR23" s="28" t="str">
        <f t="shared" si="42"/>
        <v>#N/A</v>
      </c>
      <c r="CS23" s="28" t="str">
        <f t="shared" si="42"/>
        <v>#N/A</v>
      </c>
      <c r="CT23" s="28" t="str">
        <f t="shared" si="42"/>
        <v>#N/A</v>
      </c>
      <c r="CU23" s="28" t="str">
        <f t="shared" si="42"/>
        <v>#N/A</v>
      </c>
      <c r="CV23" s="28" t="str">
        <f t="shared" si="42"/>
        <v>#N/A</v>
      </c>
      <c r="CW23" s="28" t="str">
        <f t="shared" si="42"/>
        <v>#N/A</v>
      </c>
      <c r="CX23" s="28" t="str">
        <f t="shared" si="42"/>
        <v>#N/A</v>
      </c>
      <c r="CY23" s="28" t="str">
        <f t="shared" si="42"/>
        <v>#N/A</v>
      </c>
      <c r="CZ23" s="28" t="str">
        <f t="shared" si="42"/>
        <v>#N/A</v>
      </c>
      <c r="DA23" s="28" t="str">
        <f t="shared" si="42"/>
        <v>#N/A</v>
      </c>
      <c r="DB23" s="28" t="str">
        <f t="shared" si="42"/>
        <v>#N/A</v>
      </c>
      <c r="DC23" s="28" t="str">
        <f t="shared" si="42"/>
        <v>#N/A</v>
      </c>
      <c r="DD23" s="28" t="str">
        <f t="shared" si="42"/>
        <v>#N/A</v>
      </c>
      <c r="DE23" s="28" t="str">
        <f t="shared" si="42"/>
        <v>#N/A</v>
      </c>
      <c r="DF23" s="28" t="str">
        <f t="shared" si="42"/>
        <v>#N/A</v>
      </c>
      <c r="DG23" s="28" t="str">
        <f t="shared" si="42"/>
        <v>#N/A</v>
      </c>
      <c r="DH23" s="28" t="str">
        <f t="shared" si="42"/>
        <v>#N/A</v>
      </c>
      <c r="DI23" s="28" t="str">
        <f t="shared" si="42"/>
        <v>#N/A</v>
      </c>
      <c r="DJ23" s="28" t="str">
        <f t="shared" si="42"/>
        <v>#N/A</v>
      </c>
      <c r="DK23" s="28" t="str">
        <f t="shared" si="42"/>
        <v>#N/A</v>
      </c>
      <c r="DL23" s="28" t="str">
        <f t="shared" si="42"/>
        <v>#N/A</v>
      </c>
      <c r="DM23" s="28" t="str">
        <f t="shared" si="42"/>
        <v>#N/A</v>
      </c>
      <c r="DN23" s="28" t="str">
        <f t="shared" si="42"/>
        <v>#N/A</v>
      </c>
      <c r="DO23" s="28" t="str">
        <f t="shared" si="42"/>
        <v>#N/A</v>
      </c>
      <c r="DP23" s="28" t="str">
        <f t="shared" si="42"/>
        <v>#N/A</v>
      </c>
      <c r="DQ23" s="28" t="str">
        <f t="shared" si="42"/>
        <v>#N/A</v>
      </c>
      <c r="DR23" s="28" t="str">
        <f t="shared" si="42"/>
        <v>#N/A</v>
      </c>
      <c r="DS23" s="28" t="str">
        <f t="shared" si="42"/>
        <v>#N/A</v>
      </c>
      <c r="DT23" s="28" t="str">
        <f t="shared" si="42"/>
        <v>#N/A</v>
      </c>
      <c r="DU23" s="28" t="str">
        <f t="shared" si="42"/>
        <v>#N/A</v>
      </c>
      <c r="DV23" s="28" t="str">
        <f t="shared" si="42"/>
        <v>#N/A</v>
      </c>
      <c r="DW23" s="28" t="str">
        <f t="shared" si="42"/>
        <v>#N/A</v>
      </c>
      <c r="DX23" s="28" t="str">
        <f t="shared" si="42"/>
        <v>#N/A</v>
      </c>
      <c r="DY23" s="28" t="str">
        <f t="shared" si="42"/>
        <v>#N/A</v>
      </c>
      <c r="DZ23" s="28" t="str">
        <f t="shared" si="42"/>
        <v>#N/A</v>
      </c>
      <c r="EA23" s="28" t="str">
        <f t="shared" si="42"/>
        <v>#N/A</v>
      </c>
      <c r="EB23" s="28" t="str">
        <f t="shared" si="42"/>
        <v>#N/A</v>
      </c>
      <c r="EC23" s="28" t="str">
        <f t="shared" si="42"/>
        <v>#N/A</v>
      </c>
      <c r="ED23" s="28" t="str">
        <f t="shared" si="42"/>
        <v>#N/A</v>
      </c>
      <c r="EE23" s="29">
        <f t="shared" si="2"/>
        <v>1509.122713</v>
      </c>
    </row>
    <row r="24">
      <c r="A24" s="1"/>
      <c r="B24" s="30" t="s">
        <v>44</v>
      </c>
      <c r="C24" s="31" t="s">
        <v>41</v>
      </c>
      <c r="D24" s="31">
        <v>0.0</v>
      </c>
      <c r="E24" s="31" t="s">
        <v>41</v>
      </c>
      <c r="F24" s="33">
        <v>45739.0</v>
      </c>
      <c r="G24" s="34"/>
      <c r="H24" s="34" t="b">
        <f t="shared" si="3"/>
        <v>1</v>
      </c>
      <c r="I24" s="34" t="b">
        <f>if(iferror(match(B24,'Osallistujat ja seuranta'!C:C,0),0)&gt;0,TRUE,FALSE)</f>
        <v>1</v>
      </c>
      <c r="J24" s="34" t="b">
        <f>if(iferror(match(C24,'Osallistujat ja seuranta'!C:C,0),0)&gt;0,TRUE,FALSE)</f>
        <v>1</v>
      </c>
      <c r="K24" s="34" t="b">
        <f t="shared" si="4"/>
        <v>1</v>
      </c>
      <c r="L24" s="34" t="b">
        <f t="shared" si="5"/>
        <v>1</v>
      </c>
      <c r="M24" s="34" t="b">
        <f t="shared" si="6"/>
        <v>1</v>
      </c>
      <c r="N24" s="35">
        <f t="shared" si="33"/>
        <v>1</v>
      </c>
      <c r="O24" s="36">
        <f t="shared" si="8"/>
        <v>2392.295831</v>
      </c>
      <c r="P24" s="36">
        <f t="shared" si="9"/>
        <v>2382.56061</v>
      </c>
      <c r="Q24" s="37">
        <f t="shared" si="10"/>
        <v>9.735220269</v>
      </c>
      <c r="R24" s="36">
        <f t="shared" si="11"/>
        <v>2382.56061</v>
      </c>
      <c r="S24" s="35">
        <f t="shared" si="12"/>
        <v>0</v>
      </c>
      <c r="T24" s="35">
        <f t="shared" si="13"/>
        <v>-47.67642965</v>
      </c>
      <c r="U24" s="35">
        <f t="shared" si="14"/>
        <v>-47.75110562</v>
      </c>
      <c r="V24" s="38">
        <f t="shared" si="15"/>
        <v>0.5186603232</v>
      </c>
      <c r="W24" s="39">
        <f t="shared" si="16"/>
        <v>11.24767957</v>
      </c>
      <c r="X24" s="39">
        <f t="shared" si="17"/>
        <v>0.0548385062</v>
      </c>
      <c r="Y24" s="39">
        <f>if(N24=1,(W24*(S24-V24))*'Säännöt ja ohjeet'!$B$54+X24,"")</f>
        <v>-11.61261174</v>
      </c>
      <c r="Z24" s="39">
        <f t="shared" si="18"/>
        <v>1</v>
      </c>
      <c r="AA24" s="39">
        <f t="shared" si="19"/>
        <v>0.4813396768</v>
      </c>
      <c r="AB24" s="39">
        <f t="shared" si="20"/>
        <v>11.44131173</v>
      </c>
      <c r="AC24" s="39">
        <f t="shared" si="21"/>
        <v>0.06095074513</v>
      </c>
      <c r="AD24" s="39">
        <f>if(N24=1,(AB24*(Z24-AA24))*'Säännöt ja ohjeet'!$B$54+AC24,"")</f>
        <v>11.92925963</v>
      </c>
      <c r="AE24" s="40">
        <f t="shared" si="22"/>
        <v>-9</v>
      </c>
      <c r="AF24" s="40">
        <f t="shared" si="23"/>
        <v>11</v>
      </c>
      <c r="AG24" s="1"/>
      <c r="AH24" s="9"/>
      <c r="AI24" s="28">
        <f t="shared" ref="AI24:ED24" si="43">if($B24=AI$3,AI23+$Y24,if($C24=AI$3,AI23+$AD24,AI23))</f>
        <v>1204.770186</v>
      </c>
      <c r="AJ24" s="28">
        <f t="shared" si="43"/>
        <v>1750.178592</v>
      </c>
      <c r="AK24" s="28">
        <f t="shared" si="43"/>
        <v>2380.683219</v>
      </c>
      <c r="AL24" s="28">
        <f t="shared" si="43"/>
        <v>1638.449694</v>
      </c>
      <c r="AM24" s="28">
        <f t="shared" si="43"/>
        <v>1501.357445</v>
      </c>
      <c r="AN24" s="28">
        <f t="shared" si="43"/>
        <v>1332.458766</v>
      </c>
      <c r="AO24" s="28">
        <f t="shared" si="43"/>
        <v>2249.842673</v>
      </c>
      <c r="AP24" s="28">
        <f t="shared" si="43"/>
        <v>1490.180031</v>
      </c>
      <c r="AQ24" s="28">
        <f t="shared" si="43"/>
        <v>1207.188514</v>
      </c>
      <c r="AR24" s="28">
        <f t="shared" si="43"/>
        <v>2196.647932</v>
      </c>
      <c r="AS24" s="28">
        <f t="shared" si="43"/>
        <v>1917.754482</v>
      </c>
      <c r="AT24" s="28">
        <f t="shared" si="43"/>
        <v>2394.48987</v>
      </c>
      <c r="AU24" s="28">
        <f t="shared" si="43"/>
        <v>2245.808389</v>
      </c>
      <c r="AV24" s="28">
        <f t="shared" si="43"/>
        <v>1958.014047</v>
      </c>
      <c r="AW24" s="28">
        <f t="shared" si="43"/>
        <v>1015.463624</v>
      </c>
      <c r="AX24" s="28">
        <f t="shared" si="43"/>
        <v>2205.116746</v>
      </c>
      <c r="AY24" s="28">
        <f t="shared" si="43"/>
        <v>1335.441433</v>
      </c>
      <c r="AZ24" s="28">
        <f t="shared" si="43"/>
        <v>2316.469488</v>
      </c>
      <c r="BA24" s="28">
        <f t="shared" si="43"/>
        <v>2137.903665</v>
      </c>
      <c r="BB24" s="28">
        <f t="shared" si="43"/>
        <v>648.326675</v>
      </c>
      <c r="BC24" s="28">
        <f t="shared" si="43"/>
        <v>807.1298736</v>
      </c>
      <c r="BD24" s="28">
        <f t="shared" si="43"/>
        <v>1690.538553</v>
      </c>
      <c r="BE24" s="28">
        <f t="shared" si="43"/>
        <v>277.4249898</v>
      </c>
      <c r="BF24" s="28">
        <f t="shared" si="43"/>
        <v>-59.07358257</v>
      </c>
      <c r="BG24" s="28">
        <f t="shared" si="43"/>
        <v>1294.22791</v>
      </c>
      <c r="BH24" s="28">
        <f t="shared" si="43"/>
        <v>100.7139793</v>
      </c>
      <c r="BI24" s="28">
        <f t="shared" si="43"/>
        <v>1741.081085</v>
      </c>
      <c r="BJ24" s="28">
        <f t="shared" si="43"/>
        <v>400</v>
      </c>
      <c r="BK24" s="28">
        <f t="shared" si="43"/>
        <v>1829</v>
      </c>
      <c r="BL24" s="28" t="str">
        <f t="shared" si="43"/>
        <v>#N/A</v>
      </c>
      <c r="BM24" s="28" t="str">
        <f t="shared" si="43"/>
        <v>#N/A</v>
      </c>
      <c r="BN24" s="28" t="str">
        <f t="shared" si="43"/>
        <v>#N/A</v>
      </c>
      <c r="BO24" s="28" t="str">
        <f t="shared" si="43"/>
        <v>#N/A</v>
      </c>
      <c r="BP24" s="28" t="str">
        <f t="shared" si="43"/>
        <v>#N/A</v>
      </c>
      <c r="BQ24" s="28" t="str">
        <f t="shared" si="43"/>
        <v>#N/A</v>
      </c>
      <c r="BR24" s="28" t="str">
        <f t="shared" si="43"/>
        <v>#N/A</v>
      </c>
      <c r="BS24" s="28" t="str">
        <f t="shared" si="43"/>
        <v>#N/A</v>
      </c>
      <c r="BT24" s="28" t="str">
        <f t="shared" si="43"/>
        <v>#N/A</v>
      </c>
      <c r="BU24" s="28" t="str">
        <f t="shared" si="43"/>
        <v>#N/A</v>
      </c>
      <c r="BV24" s="28" t="str">
        <f t="shared" si="43"/>
        <v>#N/A</v>
      </c>
      <c r="BW24" s="28" t="str">
        <f t="shared" si="43"/>
        <v>#N/A</v>
      </c>
      <c r="BX24" s="28" t="str">
        <f t="shared" si="43"/>
        <v>#N/A</v>
      </c>
      <c r="BY24" s="28" t="str">
        <f t="shared" si="43"/>
        <v>#N/A</v>
      </c>
      <c r="BZ24" s="28" t="str">
        <f t="shared" si="43"/>
        <v>#N/A</v>
      </c>
      <c r="CA24" s="28" t="str">
        <f t="shared" si="43"/>
        <v>#N/A</v>
      </c>
      <c r="CB24" s="28" t="str">
        <f t="shared" si="43"/>
        <v>#N/A</v>
      </c>
      <c r="CC24" s="28" t="str">
        <f t="shared" si="43"/>
        <v>#N/A</v>
      </c>
      <c r="CD24" s="28" t="str">
        <f t="shared" si="43"/>
        <v>#N/A</v>
      </c>
      <c r="CE24" s="28" t="str">
        <f t="shared" si="43"/>
        <v>#N/A</v>
      </c>
      <c r="CF24" s="28" t="str">
        <f t="shared" si="43"/>
        <v>#N/A</v>
      </c>
      <c r="CG24" s="28" t="str">
        <f t="shared" si="43"/>
        <v>#N/A</v>
      </c>
      <c r="CH24" s="28" t="str">
        <f t="shared" si="43"/>
        <v>#N/A</v>
      </c>
      <c r="CI24" s="28" t="str">
        <f t="shared" si="43"/>
        <v>#N/A</v>
      </c>
      <c r="CJ24" s="28" t="str">
        <f t="shared" si="43"/>
        <v>#N/A</v>
      </c>
      <c r="CK24" s="28" t="str">
        <f t="shared" si="43"/>
        <v>#N/A</v>
      </c>
      <c r="CL24" s="28" t="str">
        <f t="shared" si="43"/>
        <v>#N/A</v>
      </c>
      <c r="CM24" s="28" t="str">
        <f t="shared" si="43"/>
        <v>#N/A</v>
      </c>
      <c r="CN24" s="28" t="str">
        <f t="shared" si="43"/>
        <v>#N/A</v>
      </c>
      <c r="CO24" s="28" t="str">
        <f t="shared" si="43"/>
        <v>#N/A</v>
      </c>
      <c r="CP24" s="28" t="str">
        <f t="shared" si="43"/>
        <v>#N/A</v>
      </c>
      <c r="CQ24" s="28" t="str">
        <f t="shared" si="43"/>
        <v>#N/A</v>
      </c>
      <c r="CR24" s="28" t="str">
        <f t="shared" si="43"/>
        <v>#N/A</v>
      </c>
      <c r="CS24" s="28" t="str">
        <f t="shared" si="43"/>
        <v>#N/A</v>
      </c>
      <c r="CT24" s="28" t="str">
        <f t="shared" si="43"/>
        <v>#N/A</v>
      </c>
      <c r="CU24" s="28" t="str">
        <f t="shared" si="43"/>
        <v>#N/A</v>
      </c>
      <c r="CV24" s="28" t="str">
        <f t="shared" si="43"/>
        <v>#N/A</v>
      </c>
      <c r="CW24" s="28" t="str">
        <f t="shared" si="43"/>
        <v>#N/A</v>
      </c>
      <c r="CX24" s="28" t="str">
        <f t="shared" si="43"/>
        <v>#N/A</v>
      </c>
      <c r="CY24" s="28" t="str">
        <f t="shared" si="43"/>
        <v>#N/A</v>
      </c>
      <c r="CZ24" s="28" t="str">
        <f t="shared" si="43"/>
        <v>#N/A</v>
      </c>
      <c r="DA24" s="28" t="str">
        <f t="shared" si="43"/>
        <v>#N/A</v>
      </c>
      <c r="DB24" s="28" t="str">
        <f t="shared" si="43"/>
        <v>#N/A</v>
      </c>
      <c r="DC24" s="28" t="str">
        <f t="shared" si="43"/>
        <v>#N/A</v>
      </c>
      <c r="DD24" s="28" t="str">
        <f t="shared" si="43"/>
        <v>#N/A</v>
      </c>
      <c r="DE24" s="28" t="str">
        <f t="shared" si="43"/>
        <v>#N/A</v>
      </c>
      <c r="DF24" s="28" t="str">
        <f t="shared" si="43"/>
        <v>#N/A</v>
      </c>
      <c r="DG24" s="28" t="str">
        <f t="shared" si="43"/>
        <v>#N/A</v>
      </c>
      <c r="DH24" s="28" t="str">
        <f t="shared" si="43"/>
        <v>#N/A</v>
      </c>
      <c r="DI24" s="28" t="str">
        <f t="shared" si="43"/>
        <v>#N/A</v>
      </c>
      <c r="DJ24" s="28" t="str">
        <f t="shared" si="43"/>
        <v>#N/A</v>
      </c>
      <c r="DK24" s="28" t="str">
        <f t="shared" si="43"/>
        <v>#N/A</v>
      </c>
      <c r="DL24" s="28" t="str">
        <f t="shared" si="43"/>
        <v>#N/A</v>
      </c>
      <c r="DM24" s="28" t="str">
        <f t="shared" si="43"/>
        <v>#N/A</v>
      </c>
      <c r="DN24" s="28" t="str">
        <f t="shared" si="43"/>
        <v>#N/A</v>
      </c>
      <c r="DO24" s="28" t="str">
        <f t="shared" si="43"/>
        <v>#N/A</v>
      </c>
      <c r="DP24" s="28" t="str">
        <f t="shared" si="43"/>
        <v>#N/A</v>
      </c>
      <c r="DQ24" s="28" t="str">
        <f t="shared" si="43"/>
        <v>#N/A</v>
      </c>
      <c r="DR24" s="28" t="str">
        <f t="shared" si="43"/>
        <v>#N/A</v>
      </c>
      <c r="DS24" s="28" t="str">
        <f t="shared" si="43"/>
        <v>#N/A</v>
      </c>
      <c r="DT24" s="28" t="str">
        <f t="shared" si="43"/>
        <v>#N/A</v>
      </c>
      <c r="DU24" s="28" t="str">
        <f t="shared" si="43"/>
        <v>#N/A</v>
      </c>
      <c r="DV24" s="28" t="str">
        <f t="shared" si="43"/>
        <v>#N/A</v>
      </c>
      <c r="DW24" s="28" t="str">
        <f t="shared" si="43"/>
        <v>#N/A</v>
      </c>
      <c r="DX24" s="28" t="str">
        <f t="shared" si="43"/>
        <v>#N/A</v>
      </c>
      <c r="DY24" s="28" t="str">
        <f t="shared" si="43"/>
        <v>#N/A</v>
      </c>
      <c r="DZ24" s="28" t="str">
        <f t="shared" si="43"/>
        <v>#N/A</v>
      </c>
      <c r="EA24" s="28" t="str">
        <f t="shared" si="43"/>
        <v>#N/A</v>
      </c>
      <c r="EB24" s="28" t="str">
        <f t="shared" si="43"/>
        <v>#N/A</v>
      </c>
      <c r="EC24" s="28" t="str">
        <f t="shared" si="43"/>
        <v>#N/A</v>
      </c>
      <c r="ED24" s="28" t="str">
        <f t="shared" si="43"/>
        <v>#N/A</v>
      </c>
      <c r="EE24" s="29">
        <f t="shared" si="2"/>
        <v>1509.134892</v>
      </c>
    </row>
    <row r="25">
      <c r="A25" s="1"/>
      <c r="B25" s="30" t="s">
        <v>39</v>
      </c>
      <c r="C25" s="31" t="s">
        <v>40</v>
      </c>
      <c r="D25" s="31">
        <v>9.0</v>
      </c>
      <c r="E25" s="31" t="s">
        <v>39</v>
      </c>
      <c r="F25" s="33">
        <v>45739.0</v>
      </c>
      <c r="G25" s="34"/>
      <c r="H25" s="34" t="b">
        <f t="shared" si="3"/>
        <v>1</v>
      </c>
      <c r="I25" s="34" t="b">
        <f>if(iferror(match(B25,'Osallistujat ja seuranta'!C:C,0),0)&gt;0,TRUE,FALSE)</f>
        <v>1</v>
      </c>
      <c r="J25" s="34" t="b">
        <f>if(iferror(match(C25,'Osallistujat ja seuranta'!C:C,0),0)&gt;0,TRUE,FALSE)</f>
        <v>1</v>
      </c>
      <c r="K25" s="34" t="b">
        <f t="shared" si="4"/>
        <v>1</v>
      </c>
      <c r="L25" s="34" t="b">
        <f t="shared" si="5"/>
        <v>1</v>
      </c>
      <c r="M25" s="34" t="b">
        <f t="shared" si="6"/>
        <v>1</v>
      </c>
      <c r="N25" s="35">
        <f t="shared" si="33"/>
        <v>1</v>
      </c>
      <c r="O25" s="36">
        <f t="shared" si="8"/>
        <v>2196.647932</v>
      </c>
      <c r="P25" s="36">
        <f t="shared" si="9"/>
        <v>277.4249898</v>
      </c>
      <c r="Q25" s="37">
        <f t="shared" si="10"/>
        <v>1069.222943</v>
      </c>
      <c r="R25" s="36">
        <f t="shared" si="11"/>
        <v>1127.42499</v>
      </c>
      <c r="S25" s="35">
        <f t="shared" si="12"/>
        <v>1</v>
      </c>
      <c r="T25" s="35">
        <f t="shared" si="13"/>
        <v>-49.04275711</v>
      </c>
      <c r="U25" s="35">
        <f t="shared" si="14"/>
        <v>-53.78567869</v>
      </c>
      <c r="V25" s="38">
        <f t="shared" si="15"/>
        <v>0.9913621104</v>
      </c>
      <c r="W25" s="39">
        <f t="shared" si="16"/>
        <v>15.37073333</v>
      </c>
      <c r="X25" s="39">
        <f t="shared" si="17"/>
        <v>0.3069298766</v>
      </c>
      <c r="Y25" s="39">
        <f>if(N25=1,(W25*(S25-V25))*'Säännöt ja ohjeet'!$B$54+X25,"")</f>
        <v>0.5724712724</v>
      </c>
      <c r="Z25" s="39">
        <f t="shared" si="18"/>
        <v>0</v>
      </c>
      <c r="AA25" s="39">
        <f t="shared" si="19"/>
        <v>0.008637889618</v>
      </c>
      <c r="AB25" s="39">
        <f t="shared" si="20"/>
        <v>77.08242105</v>
      </c>
      <c r="AC25" s="39">
        <f t="shared" si="21"/>
        <v>5.056437525</v>
      </c>
      <c r="AD25" s="39">
        <f>if(N25=1,(AB25*(Z25-AA25))*'Säännöt ja ohjeet'!$B$54+AC25,"")</f>
        <v>3.724778636</v>
      </c>
      <c r="AE25" s="40">
        <f t="shared" si="22"/>
        <v>-9</v>
      </c>
      <c r="AF25" s="40">
        <f t="shared" si="23"/>
        <v>1</v>
      </c>
      <c r="AG25" s="1"/>
      <c r="AH25" s="9"/>
      <c r="AI25" s="28">
        <f t="shared" ref="AI25:ED25" si="44">if($B25=AI$3,AI24+$Y25,if($C25=AI$3,AI24+$AD25,AI24))</f>
        <v>1204.770186</v>
      </c>
      <c r="AJ25" s="28">
        <f t="shared" si="44"/>
        <v>1750.178592</v>
      </c>
      <c r="AK25" s="28">
        <f t="shared" si="44"/>
        <v>2380.683219</v>
      </c>
      <c r="AL25" s="28">
        <f t="shared" si="44"/>
        <v>1638.449694</v>
      </c>
      <c r="AM25" s="28">
        <f t="shared" si="44"/>
        <v>1501.357445</v>
      </c>
      <c r="AN25" s="28">
        <f t="shared" si="44"/>
        <v>1332.458766</v>
      </c>
      <c r="AO25" s="28">
        <f t="shared" si="44"/>
        <v>2249.842673</v>
      </c>
      <c r="AP25" s="28">
        <f t="shared" si="44"/>
        <v>1490.180031</v>
      </c>
      <c r="AQ25" s="28">
        <f t="shared" si="44"/>
        <v>1207.188514</v>
      </c>
      <c r="AR25" s="28">
        <f t="shared" si="44"/>
        <v>2197.220404</v>
      </c>
      <c r="AS25" s="28">
        <f t="shared" si="44"/>
        <v>1917.754482</v>
      </c>
      <c r="AT25" s="28">
        <f t="shared" si="44"/>
        <v>2394.48987</v>
      </c>
      <c r="AU25" s="28">
        <f t="shared" si="44"/>
        <v>2245.808389</v>
      </c>
      <c r="AV25" s="28">
        <f t="shared" si="44"/>
        <v>1958.014047</v>
      </c>
      <c r="AW25" s="28">
        <f t="shared" si="44"/>
        <v>1015.463624</v>
      </c>
      <c r="AX25" s="28">
        <f t="shared" si="44"/>
        <v>2205.116746</v>
      </c>
      <c r="AY25" s="28">
        <f t="shared" si="44"/>
        <v>1335.441433</v>
      </c>
      <c r="AZ25" s="28">
        <f t="shared" si="44"/>
        <v>2316.469488</v>
      </c>
      <c r="BA25" s="28">
        <f t="shared" si="44"/>
        <v>2137.903665</v>
      </c>
      <c r="BB25" s="28">
        <f t="shared" si="44"/>
        <v>648.326675</v>
      </c>
      <c r="BC25" s="28">
        <f t="shared" si="44"/>
        <v>807.1298736</v>
      </c>
      <c r="BD25" s="28">
        <f t="shared" si="44"/>
        <v>1690.538553</v>
      </c>
      <c r="BE25" s="28">
        <f t="shared" si="44"/>
        <v>281.1497685</v>
      </c>
      <c r="BF25" s="28">
        <f t="shared" si="44"/>
        <v>-59.07358257</v>
      </c>
      <c r="BG25" s="28">
        <f t="shared" si="44"/>
        <v>1294.22791</v>
      </c>
      <c r="BH25" s="28">
        <f t="shared" si="44"/>
        <v>100.7139793</v>
      </c>
      <c r="BI25" s="28">
        <f t="shared" si="44"/>
        <v>1741.081085</v>
      </c>
      <c r="BJ25" s="28">
        <f t="shared" si="44"/>
        <v>400</v>
      </c>
      <c r="BK25" s="28">
        <f t="shared" si="44"/>
        <v>1829</v>
      </c>
      <c r="BL25" s="28" t="str">
        <f t="shared" si="44"/>
        <v>#N/A</v>
      </c>
      <c r="BM25" s="28" t="str">
        <f t="shared" si="44"/>
        <v>#N/A</v>
      </c>
      <c r="BN25" s="28" t="str">
        <f t="shared" si="44"/>
        <v>#N/A</v>
      </c>
      <c r="BO25" s="28" t="str">
        <f t="shared" si="44"/>
        <v>#N/A</v>
      </c>
      <c r="BP25" s="28" t="str">
        <f t="shared" si="44"/>
        <v>#N/A</v>
      </c>
      <c r="BQ25" s="28" t="str">
        <f t="shared" si="44"/>
        <v>#N/A</v>
      </c>
      <c r="BR25" s="28" t="str">
        <f t="shared" si="44"/>
        <v>#N/A</v>
      </c>
      <c r="BS25" s="28" t="str">
        <f t="shared" si="44"/>
        <v>#N/A</v>
      </c>
      <c r="BT25" s="28" t="str">
        <f t="shared" si="44"/>
        <v>#N/A</v>
      </c>
      <c r="BU25" s="28" t="str">
        <f t="shared" si="44"/>
        <v>#N/A</v>
      </c>
      <c r="BV25" s="28" t="str">
        <f t="shared" si="44"/>
        <v>#N/A</v>
      </c>
      <c r="BW25" s="28" t="str">
        <f t="shared" si="44"/>
        <v>#N/A</v>
      </c>
      <c r="BX25" s="28" t="str">
        <f t="shared" si="44"/>
        <v>#N/A</v>
      </c>
      <c r="BY25" s="28" t="str">
        <f t="shared" si="44"/>
        <v>#N/A</v>
      </c>
      <c r="BZ25" s="28" t="str">
        <f t="shared" si="44"/>
        <v>#N/A</v>
      </c>
      <c r="CA25" s="28" t="str">
        <f t="shared" si="44"/>
        <v>#N/A</v>
      </c>
      <c r="CB25" s="28" t="str">
        <f t="shared" si="44"/>
        <v>#N/A</v>
      </c>
      <c r="CC25" s="28" t="str">
        <f t="shared" si="44"/>
        <v>#N/A</v>
      </c>
      <c r="CD25" s="28" t="str">
        <f t="shared" si="44"/>
        <v>#N/A</v>
      </c>
      <c r="CE25" s="28" t="str">
        <f t="shared" si="44"/>
        <v>#N/A</v>
      </c>
      <c r="CF25" s="28" t="str">
        <f t="shared" si="44"/>
        <v>#N/A</v>
      </c>
      <c r="CG25" s="28" t="str">
        <f t="shared" si="44"/>
        <v>#N/A</v>
      </c>
      <c r="CH25" s="28" t="str">
        <f t="shared" si="44"/>
        <v>#N/A</v>
      </c>
      <c r="CI25" s="28" t="str">
        <f t="shared" si="44"/>
        <v>#N/A</v>
      </c>
      <c r="CJ25" s="28" t="str">
        <f t="shared" si="44"/>
        <v>#N/A</v>
      </c>
      <c r="CK25" s="28" t="str">
        <f t="shared" si="44"/>
        <v>#N/A</v>
      </c>
      <c r="CL25" s="28" t="str">
        <f t="shared" si="44"/>
        <v>#N/A</v>
      </c>
      <c r="CM25" s="28" t="str">
        <f t="shared" si="44"/>
        <v>#N/A</v>
      </c>
      <c r="CN25" s="28" t="str">
        <f t="shared" si="44"/>
        <v>#N/A</v>
      </c>
      <c r="CO25" s="28" t="str">
        <f t="shared" si="44"/>
        <v>#N/A</v>
      </c>
      <c r="CP25" s="28" t="str">
        <f t="shared" si="44"/>
        <v>#N/A</v>
      </c>
      <c r="CQ25" s="28" t="str">
        <f t="shared" si="44"/>
        <v>#N/A</v>
      </c>
      <c r="CR25" s="28" t="str">
        <f t="shared" si="44"/>
        <v>#N/A</v>
      </c>
      <c r="CS25" s="28" t="str">
        <f t="shared" si="44"/>
        <v>#N/A</v>
      </c>
      <c r="CT25" s="28" t="str">
        <f t="shared" si="44"/>
        <v>#N/A</v>
      </c>
      <c r="CU25" s="28" t="str">
        <f t="shared" si="44"/>
        <v>#N/A</v>
      </c>
      <c r="CV25" s="28" t="str">
        <f t="shared" si="44"/>
        <v>#N/A</v>
      </c>
      <c r="CW25" s="28" t="str">
        <f t="shared" si="44"/>
        <v>#N/A</v>
      </c>
      <c r="CX25" s="28" t="str">
        <f t="shared" si="44"/>
        <v>#N/A</v>
      </c>
      <c r="CY25" s="28" t="str">
        <f t="shared" si="44"/>
        <v>#N/A</v>
      </c>
      <c r="CZ25" s="28" t="str">
        <f t="shared" si="44"/>
        <v>#N/A</v>
      </c>
      <c r="DA25" s="28" t="str">
        <f t="shared" si="44"/>
        <v>#N/A</v>
      </c>
      <c r="DB25" s="28" t="str">
        <f t="shared" si="44"/>
        <v>#N/A</v>
      </c>
      <c r="DC25" s="28" t="str">
        <f t="shared" si="44"/>
        <v>#N/A</v>
      </c>
      <c r="DD25" s="28" t="str">
        <f t="shared" si="44"/>
        <v>#N/A</v>
      </c>
      <c r="DE25" s="28" t="str">
        <f t="shared" si="44"/>
        <v>#N/A</v>
      </c>
      <c r="DF25" s="28" t="str">
        <f t="shared" si="44"/>
        <v>#N/A</v>
      </c>
      <c r="DG25" s="28" t="str">
        <f t="shared" si="44"/>
        <v>#N/A</v>
      </c>
      <c r="DH25" s="28" t="str">
        <f t="shared" si="44"/>
        <v>#N/A</v>
      </c>
      <c r="DI25" s="28" t="str">
        <f t="shared" si="44"/>
        <v>#N/A</v>
      </c>
      <c r="DJ25" s="28" t="str">
        <f t="shared" si="44"/>
        <v>#N/A</v>
      </c>
      <c r="DK25" s="28" t="str">
        <f t="shared" si="44"/>
        <v>#N/A</v>
      </c>
      <c r="DL25" s="28" t="str">
        <f t="shared" si="44"/>
        <v>#N/A</v>
      </c>
      <c r="DM25" s="28" t="str">
        <f t="shared" si="44"/>
        <v>#N/A</v>
      </c>
      <c r="DN25" s="28" t="str">
        <f t="shared" si="44"/>
        <v>#N/A</v>
      </c>
      <c r="DO25" s="28" t="str">
        <f t="shared" si="44"/>
        <v>#N/A</v>
      </c>
      <c r="DP25" s="28" t="str">
        <f t="shared" si="44"/>
        <v>#N/A</v>
      </c>
      <c r="DQ25" s="28" t="str">
        <f t="shared" si="44"/>
        <v>#N/A</v>
      </c>
      <c r="DR25" s="28" t="str">
        <f t="shared" si="44"/>
        <v>#N/A</v>
      </c>
      <c r="DS25" s="28" t="str">
        <f t="shared" si="44"/>
        <v>#N/A</v>
      </c>
      <c r="DT25" s="28" t="str">
        <f t="shared" si="44"/>
        <v>#N/A</v>
      </c>
      <c r="DU25" s="28" t="str">
        <f t="shared" si="44"/>
        <v>#N/A</v>
      </c>
      <c r="DV25" s="28" t="str">
        <f t="shared" si="44"/>
        <v>#N/A</v>
      </c>
      <c r="DW25" s="28" t="str">
        <f t="shared" si="44"/>
        <v>#N/A</v>
      </c>
      <c r="DX25" s="28" t="str">
        <f t="shared" si="44"/>
        <v>#N/A</v>
      </c>
      <c r="DY25" s="28" t="str">
        <f t="shared" si="44"/>
        <v>#N/A</v>
      </c>
      <c r="DZ25" s="28" t="str">
        <f t="shared" si="44"/>
        <v>#N/A</v>
      </c>
      <c r="EA25" s="28" t="str">
        <f t="shared" si="44"/>
        <v>#N/A</v>
      </c>
      <c r="EB25" s="28" t="str">
        <f t="shared" si="44"/>
        <v>#N/A</v>
      </c>
      <c r="EC25" s="28" t="str">
        <f t="shared" si="44"/>
        <v>#N/A</v>
      </c>
      <c r="ED25" s="28" t="str">
        <f t="shared" si="44"/>
        <v>#N/A</v>
      </c>
      <c r="EE25" s="29">
        <f t="shared" si="2"/>
        <v>1509.300171</v>
      </c>
    </row>
    <row r="26">
      <c r="A26" s="1"/>
      <c r="B26" s="30" t="s">
        <v>37</v>
      </c>
      <c r="C26" s="31" t="s">
        <v>45</v>
      </c>
      <c r="D26" s="31">
        <v>0.0</v>
      </c>
      <c r="E26" s="31" t="s">
        <v>37</v>
      </c>
      <c r="F26" s="33">
        <v>45739.0</v>
      </c>
      <c r="G26" s="34"/>
      <c r="H26" s="34" t="b">
        <f t="shared" si="3"/>
        <v>1</v>
      </c>
      <c r="I26" s="34" t="b">
        <f>if(iferror(match(B26,'Osallistujat ja seuranta'!C:C,0),0)&gt;0,TRUE,FALSE)</f>
        <v>1</v>
      </c>
      <c r="J26" s="34" t="b">
        <f>if(iferror(match(C26,'Osallistujat ja seuranta'!C:C,0),0)&gt;0,TRUE,FALSE)</f>
        <v>1</v>
      </c>
      <c r="K26" s="34" t="b">
        <f t="shared" si="4"/>
        <v>1</v>
      </c>
      <c r="L26" s="34" t="b">
        <f t="shared" si="5"/>
        <v>1</v>
      </c>
      <c r="M26" s="34" t="b">
        <f t="shared" si="6"/>
        <v>1</v>
      </c>
      <c r="N26" s="35">
        <f t="shared" si="33"/>
        <v>1</v>
      </c>
      <c r="O26" s="36">
        <f t="shared" si="8"/>
        <v>1490.180031</v>
      </c>
      <c r="P26" s="36">
        <f t="shared" si="9"/>
        <v>1501.357445</v>
      </c>
      <c r="Q26" s="37">
        <f t="shared" si="10"/>
        <v>-11.17741431</v>
      </c>
      <c r="R26" s="36">
        <f t="shared" si="11"/>
        <v>1501.357445</v>
      </c>
      <c r="S26" s="35">
        <f t="shared" si="12"/>
        <v>1</v>
      </c>
      <c r="T26" s="35">
        <f t="shared" si="13"/>
        <v>-52.50687858</v>
      </c>
      <c r="U26" s="35">
        <f t="shared" si="14"/>
        <v>-52.46351266</v>
      </c>
      <c r="V26" s="38">
        <f t="shared" si="15"/>
        <v>0.4891602185</v>
      </c>
      <c r="W26" s="39">
        <f t="shared" si="16"/>
        <v>33.92880848</v>
      </c>
      <c r="X26" s="39">
        <f t="shared" si="17"/>
        <v>2.024557954</v>
      </c>
      <c r="Y26" s="39">
        <f>if(N26=1,(W26*(S26-V26))*'Säännöt ja ohjeet'!$B$54+X26,"")</f>
        <v>36.68892817</v>
      </c>
      <c r="Z26" s="39">
        <f t="shared" si="18"/>
        <v>0</v>
      </c>
      <c r="AA26" s="39">
        <f t="shared" si="19"/>
        <v>0.5108397815</v>
      </c>
      <c r="AB26" s="39">
        <f t="shared" si="20"/>
        <v>33.59416028</v>
      </c>
      <c r="AC26" s="39">
        <f t="shared" si="21"/>
        <v>1.996615622</v>
      </c>
      <c r="AD26" s="39">
        <f>if(N26=1,(AB26*(Z26-AA26))*'Säännöt ja ohjeet'!$B$54+AC26,"")</f>
        <v>-32.32585137</v>
      </c>
      <c r="AE26" s="40">
        <f t="shared" si="22"/>
        <v>11</v>
      </c>
      <c r="AF26" s="40">
        <f t="shared" si="23"/>
        <v>-9</v>
      </c>
      <c r="AG26" s="1"/>
      <c r="AH26" s="9"/>
      <c r="AI26" s="28">
        <f t="shared" ref="AI26:ED26" si="45">if($B26=AI$3,AI25+$Y26,if($C26=AI$3,AI25+$AD26,AI25))</f>
        <v>1204.770186</v>
      </c>
      <c r="AJ26" s="28">
        <f t="shared" si="45"/>
        <v>1750.178592</v>
      </c>
      <c r="AK26" s="28">
        <f t="shared" si="45"/>
        <v>2380.683219</v>
      </c>
      <c r="AL26" s="28">
        <f t="shared" si="45"/>
        <v>1638.449694</v>
      </c>
      <c r="AM26" s="28">
        <f t="shared" si="45"/>
        <v>1469.031594</v>
      </c>
      <c r="AN26" s="28">
        <f t="shared" si="45"/>
        <v>1332.458766</v>
      </c>
      <c r="AO26" s="28">
        <f t="shared" si="45"/>
        <v>2249.842673</v>
      </c>
      <c r="AP26" s="28">
        <f t="shared" si="45"/>
        <v>1526.868959</v>
      </c>
      <c r="AQ26" s="28">
        <f t="shared" si="45"/>
        <v>1207.188514</v>
      </c>
      <c r="AR26" s="28">
        <f t="shared" si="45"/>
        <v>2197.220404</v>
      </c>
      <c r="AS26" s="28">
        <f t="shared" si="45"/>
        <v>1917.754482</v>
      </c>
      <c r="AT26" s="28">
        <f t="shared" si="45"/>
        <v>2394.48987</v>
      </c>
      <c r="AU26" s="28">
        <f t="shared" si="45"/>
        <v>2245.808389</v>
      </c>
      <c r="AV26" s="28">
        <f t="shared" si="45"/>
        <v>1958.014047</v>
      </c>
      <c r="AW26" s="28">
        <f t="shared" si="45"/>
        <v>1015.463624</v>
      </c>
      <c r="AX26" s="28">
        <f t="shared" si="45"/>
        <v>2205.116746</v>
      </c>
      <c r="AY26" s="28">
        <f t="shared" si="45"/>
        <v>1335.441433</v>
      </c>
      <c r="AZ26" s="28">
        <f t="shared" si="45"/>
        <v>2316.469488</v>
      </c>
      <c r="BA26" s="28">
        <f t="shared" si="45"/>
        <v>2137.903665</v>
      </c>
      <c r="BB26" s="28">
        <f t="shared" si="45"/>
        <v>648.326675</v>
      </c>
      <c r="BC26" s="28">
        <f t="shared" si="45"/>
        <v>807.1298736</v>
      </c>
      <c r="BD26" s="28">
        <f t="shared" si="45"/>
        <v>1690.538553</v>
      </c>
      <c r="BE26" s="28">
        <f t="shared" si="45"/>
        <v>281.1497685</v>
      </c>
      <c r="BF26" s="28">
        <f t="shared" si="45"/>
        <v>-59.07358257</v>
      </c>
      <c r="BG26" s="28">
        <f t="shared" si="45"/>
        <v>1294.22791</v>
      </c>
      <c r="BH26" s="28">
        <f t="shared" si="45"/>
        <v>100.7139793</v>
      </c>
      <c r="BI26" s="28">
        <f t="shared" si="45"/>
        <v>1741.081085</v>
      </c>
      <c r="BJ26" s="28">
        <f t="shared" si="45"/>
        <v>400</v>
      </c>
      <c r="BK26" s="28">
        <f t="shared" si="45"/>
        <v>1829</v>
      </c>
      <c r="BL26" s="28" t="str">
        <f t="shared" si="45"/>
        <v>#N/A</v>
      </c>
      <c r="BM26" s="28" t="str">
        <f t="shared" si="45"/>
        <v>#N/A</v>
      </c>
      <c r="BN26" s="28" t="str">
        <f t="shared" si="45"/>
        <v>#N/A</v>
      </c>
      <c r="BO26" s="28" t="str">
        <f t="shared" si="45"/>
        <v>#N/A</v>
      </c>
      <c r="BP26" s="28" t="str">
        <f t="shared" si="45"/>
        <v>#N/A</v>
      </c>
      <c r="BQ26" s="28" t="str">
        <f t="shared" si="45"/>
        <v>#N/A</v>
      </c>
      <c r="BR26" s="28" t="str">
        <f t="shared" si="45"/>
        <v>#N/A</v>
      </c>
      <c r="BS26" s="28" t="str">
        <f t="shared" si="45"/>
        <v>#N/A</v>
      </c>
      <c r="BT26" s="28" t="str">
        <f t="shared" si="45"/>
        <v>#N/A</v>
      </c>
      <c r="BU26" s="28" t="str">
        <f t="shared" si="45"/>
        <v>#N/A</v>
      </c>
      <c r="BV26" s="28" t="str">
        <f t="shared" si="45"/>
        <v>#N/A</v>
      </c>
      <c r="BW26" s="28" t="str">
        <f t="shared" si="45"/>
        <v>#N/A</v>
      </c>
      <c r="BX26" s="28" t="str">
        <f t="shared" si="45"/>
        <v>#N/A</v>
      </c>
      <c r="BY26" s="28" t="str">
        <f t="shared" si="45"/>
        <v>#N/A</v>
      </c>
      <c r="BZ26" s="28" t="str">
        <f t="shared" si="45"/>
        <v>#N/A</v>
      </c>
      <c r="CA26" s="28" t="str">
        <f t="shared" si="45"/>
        <v>#N/A</v>
      </c>
      <c r="CB26" s="28" t="str">
        <f t="shared" si="45"/>
        <v>#N/A</v>
      </c>
      <c r="CC26" s="28" t="str">
        <f t="shared" si="45"/>
        <v>#N/A</v>
      </c>
      <c r="CD26" s="28" t="str">
        <f t="shared" si="45"/>
        <v>#N/A</v>
      </c>
      <c r="CE26" s="28" t="str">
        <f t="shared" si="45"/>
        <v>#N/A</v>
      </c>
      <c r="CF26" s="28" t="str">
        <f t="shared" si="45"/>
        <v>#N/A</v>
      </c>
      <c r="CG26" s="28" t="str">
        <f t="shared" si="45"/>
        <v>#N/A</v>
      </c>
      <c r="CH26" s="28" t="str">
        <f t="shared" si="45"/>
        <v>#N/A</v>
      </c>
      <c r="CI26" s="28" t="str">
        <f t="shared" si="45"/>
        <v>#N/A</v>
      </c>
      <c r="CJ26" s="28" t="str">
        <f t="shared" si="45"/>
        <v>#N/A</v>
      </c>
      <c r="CK26" s="28" t="str">
        <f t="shared" si="45"/>
        <v>#N/A</v>
      </c>
      <c r="CL26" s="28" t="str">
        <f t="shared" si="45"/>
        <v>#N/A</v>
      </c>
      <c r="CM26" s="28" t="str">
        <f t="shared" si="45"/>
        <v>#N/A</v>
      </c>
      <c r="CN26" s="28" t="str">
        <f t="shared" si="45"/>
        <v>#N/A</v>
      </c>
      <c r="CO26" s="28" t="str">
        <f t="shared" si="45"/>
        <v>#N/A</v>
      </c>
      <c r="CP26" s="28" t="str">
        <f t="shared" si="45"/>
        <v>#N/A</v>
      </c>
      <c r="CQ26" s="28" t="str">
        <f t="shared" si="45"/>
        <v>#N/A</v>
      </c>
      <c r="CR26" s="28" t="str">
        <f t="shared" si="45"/>
        <v>#N/A</v>
      </c>
      <c r="CS26" s="28" t="str">
        <f t="shared" si="45"/>
        <v>#N/A</v>
      </c>
      <c r="CT26" s="28" t="str">
        <f t="shared" si="45"/>
        <v>#N/A</v>
      </c>
      <c r="CU26" s="28" t="str">
        <f t="shared" si="45"/>
        <v>#N/A</v>
      </c>
      <c r="CV26" s="28" t="str">
        <f t="shared" si="45"/>
        <v>#N/A</v>
      </c>
      <c r="CW26" s="28" t="str">
        <f t="shared" si="45"/>
        <v>#N/A</v>
      </c>
      <c r="CX26" s="28" t="str">
        <f t="shared" si="45"/>
        <v>#N/A</v>
      </c>
      <c r="CY26" s="28" t="str">
        <f t="shared" si="45"/>
        <v>#N/A</v>
      </c>
      <c r="CZ26" s="28" t="str">
        <f t="shared" si="45"/>
        <v>#N/A</v>
      </c>
      <c r="DA26" s="28" t="str">
        <f t="shared" si="45"/>
        <v>#N/A</v>
      </c>
      <c r="DB26" s="28" t="str">
        <f t="shared" si="45"/>
        <v>#N/A</v>
      </c>
      <c r="DC26" s="28" t="str">
        <f t="shared" si="45"/>
        <v>#N/A</v>
      </c>
      <c r="DD26" s="28" t="str">
        <f t="shared" si="45"/>
        <v>#N/A</v>
      </c>
      <c r="DE26" s="28" t="str">
        <f t="shared" si="45"/>
        <v>#N/A</v>
      </c>
      <c r="DF26" s="28" t="str">
        <f t="shared" si="45"/>
        <v>#N/A</v>
      </c>
      <c r="DG26" s="28" t="str">
        <f t="shared" si="45"/>
        <v>#N/A</v>
      </c>
      <c r="DH26" s="28" t="str">
        <f t="shared" si="45"/>
        <v>#N/A</v>
      </c>
      <c r="DI26" s="28" t="str">
        <f t="shared" si="45"/>
        <v>#N/A</v>
      </c>
      <c r="DJ26" s="28" t="str">
        <f t="shared" si="45"/>
        <v>#N/A</v>
      </c>
      <c r="DK26" s="28" t="str">
        <f t="shared" si="45"/>
        <v>#N/A</v>
      </c>
      <c r="DL26" s="28" t="str">
        <f t="shared" si="45"/>
        <v>#N/A</v>
      </c>
      <c r="DM26" s="28" t="str">
        <f t="shared" si="45"/>
        <v>#N/A</v>
      </c>
      <c r="DN26" s="28" t="str">
        <f t="shared" si="45"/>
        <v>#N/A</v>
      </c>
      <c r="DO26" s="28" t="str">
        <f t="shared" si="45"/>
        <v>#N/A</v>
      </c>
      <c r="DP26" s="28" t="str">
        <f t="shared" si="45"/>
        <v>#N/A</v>
      </c>
      <c r="DQ26" s="28" t="str">
        <f t="shared" si="45"/>
        <v>#N/A</v>
      </c>
      <c r="DR26" s="28" t="str">
        <f t="shared" si="45"/>
        <v>#N/A</v>
      </c>
      <c r="DS26" s="28" t="str">
        <f t="shared" si="45"/>
        <v>#N/A</v>
      </c>
      <c r="DT26" s="28" t="str">
        <f t="shared" si="45"/>
        <v>#N/A</v>
      </c>
      <c r="DU26" s="28" t="str">
        <f t="shared" si="45"/>
        <v>#N/A</v>
      </c>
      <c r="DV26" s="28" t="str">
        <f t="shared" si="45"/>
        <v>#N/A</v>
      </c>
      <c r="DW26" s="28" t="str">
        <f t="shared" si="45"/>
        <v>#N/A</v>
      </c>
      <c r="DX26" s="28" t="str">
        <f t="shared" si="45"/>
        <v>#N/A</v>
      </c>
      <c r="DY26" s="28" t="str">
        <f t="shared" si="45"/>
        <v>#N/A</v>
      </c>
      <c r="DZ26" s="28" t="str">
        <f t="shared" si="45"/>
        <v>#N/A</v>
      </c>
      <c r="EA26" s="28" t="str">
        <f t="shared" si="45"/>
        <v>#N/A</v>
      </c>
      <c r="EB26" s="28" t="str">
        <f t="shared" si="45"/>
        <v>#N/A</v>
      </c>
      <c r="EC26" s="28" t="str">
        <f t="shared" si="45"/>
        <v>#N/A</v>
      </c>
      <c r="ED26" s="28" t="str">
        <f t="shared" si="45"/>
        <v>#N/A</v>
      </c>
      <c r="EE26" s="29">
        <f t="shared" si="2"/>
        <v>1509.467982</v>
      </c>
    </row>
    <row r="27">
      <c r="A27" s="1"/>
      <c r="B27" s="30" t="s">
        <v>38</v>
      </c>
      <c r="C27" s="31" t="s">
        <v>45</v>
      </c>
      <c r="D27" s="31">
        <v>0.0</v>
      </c>
      <c r="E27" s="31" t="s">
        <v>38</v>
      </c>
      <c r="F27" s="33">
        <v>45742.0</v>
      </c>
      <c r="G27" s="34"/>
      <c r="H27" s="34" t="b">
        <f t="shared" si="3"/>
        <v>1</v>
      </c>
      <c r="I27" s="34" t="b">
        <f>if(iferror(match(B27,'Osallistujat ja seuranta'!C:C,0),0)&gt;0,TRUE,FALSE)</f>
        <v>1</v>
      </c>
      <c r="J27" s="34" t="b">
        <f>if(iferror(match(C27,'Osallistujat ja seuranta'!C:C,0),0)&gt;0,TRUE,FALSE)</f>
        <v>1</v>
      </c>
      <c r="K27" s="34" t="b">
        <f t="shared" si="4"/>
        <v>1</v>
      </c>
      <c r="L27" s="34" t="b">
        <f t="shared" si="5"/>
        <v>1</v>
      </c>
      <c r="M27" s="34" t="b">
        <f t="shared" si="6"/>
        <v>1</v>
      </c>
      <c r="N27" s="35">
        <f t="shared" si="33"/>
        <v>1</v>
      </c>
      <c r="O27" s="36">
        <f t="shared" si="8"/>
        <v>1638.449694</v>
      </c>
      <c r="P27" s="36">
        <f t="shared" si="9"/>
        <v>1469.031594</v>
      </c>
      <c r="Q27" s="37">
        <f t="shared" si="10"/>
        <v>169.4181002</v>
      </c>
      <c r="R27" s="36">
        <f t="shared" si="11"/>
        <v>1469.031594</v>
      </c>
      <c r="S27" s="35">
        <f t="shared" si="12"/>
        <v>1</v>
      </c>
      <c r="T27" s="35">
        <f t="shared" si="13"/>
        <v>-51.90854455</v>
      </c>
      <c r="U27" s="35">
        <f t="shared" si="14"/>
        <v>-52.58820203</v>
      </c>
      <c r="V27" s="38">
        <f t="shared" si="15"/>
        <v>0.6636622447</v>
      </c>
      <c r="W27" s="39">
        <f t="shared" si="16"/>
        <v>29.59195095</v>
      </c>
      <c r="X27" s="39">
        <f t="shared" si="17"/>
        <v>1.653927007</v>
      </c>
      <c r="Y27" s="39">
        <f>if(N27=1,(W27*(S27-V27))*'Säännöt ja ohjeet'!$B$54+X27,"")</f>
        <v>21.55970772</v>
      </c>
      <c r="Z27" s="39">
        <f t="shared" si="18"/>
        <v>0</v>
      </c>
      <c r="AA27" s="39">
        <f t="shared" si="19"/>
        <v>0.3363377553</v>
      </c>
      <c r="AB27" s="39">
        <f t="shared" si="20"/>
        <v>34.56538255</v>
      </c>
      <c r="AC27" s="39">
        <f t="shared" si="21"/>
        <v>2.077427181</v>
      </c>
      <c r="AD27" s="39">
        <f>if(N27=1,(AB27*(Z27-AA27))*'Säännöt ja ohjeet'!$B$54+AC27,"")</f>
        <v>-21.17385917</v>
      </c>
      <c r="AE27" s="40">
        <f t="shared" si="22"/>
        <v>8</v>
      </c>
      <c r="AF27" s="40">
        <f t="shared" si="23"/>
        <v>-6</v>
      </c>
      <c r="AG27" s="1"/>
      <c r="AH27" s="9"/>
      <c r="AI27" s="28">
        <f t="shared" ref="AI27:ED27" si="46">if($B27=AI$3,AI26+$Y27,if($C27=AI$3,AI26+$AD27,AI26))</f>
        <v>1204.770186</v>
      </c>
      <c r="AJ27" s="28">
        <f t="shared" si="46"/>
        <v>1750.178592</v>
      </c>
      <c r="AK27" s="28">
        <f t="shared" si="46"/>
        <v>2380.683219</v>
      </c>
      <c r="AL27" s="28">
        <f t="shared" si="46"/>
        <v>1660.009402</v>
      </c>
      <c r="AM27" s="28">
        <f t="shared" si="46"/>
        <v>1447.857735</v>
      </c>
      <c r="AN27" s="28">
        <f t="shared" si="46"/>
        <v>1332.458766</v>
      </c>
      <c r="AO27" s="28">
        <f t="shared" si="46"/>
        <v>2249.842673</v>
      </c>
      <c r="AP27" s="28">
        <f t="shared" si="46"/>
        <v>1526.868959</v>
      </c>
      <c r="AQ27" s="28">
        <f t="shared" si="46"/>
        <v>1207.188514</v>
      </c>
      <c r="AR27" s="28">
        <f t="shared" si="46"/>
        <v>2197.220404</v>
      </c>
      <c r="AS27" s="28">
        <f t="shared" si="46"/>
        <v>1917.754482</v>
      </c>
      <c r="AT27" s="28">
        <f t="shared" si="46"/>
        <v>2394.48987</v>
      </c>
      <c r="AU27" s="28">
        <f t="shared" si="46"/>
        <v>2245.808389</v>
      </c>
      <c r="AV27" s="28">
        <f t="shared" si="46"/>
        <v>1958.014047</v>
      </c>
      <c r="AW27" s="28">
        <f t="shared" si="46"/>
        <v>1015.463624</v>
      </c>
      <c r="AX27" s="28">
        <f t="shared" si="46"/>
        <v>2205.116746</v>
      </c>
      <c r="AY27" s="28">
        <f t="shared" si="46"/>
        <v>1335.441433</v>
      </c>
      <c r="AZ27" s="28">
        <f t="shared" si="46"/>
        <v>2316.469488</v>
      </c>
      <c r="BA27" s="28">
        <f t="shared" si="46"/>
        <v>2137.903665</v>
      </c>
      <c r="BB27" s="28">
        <f t="shared" si="46"/>
        <v>648.326675</v>
      </c>
      <c r="BC27" s="28">
        <f t="shared" si="46"/>
        <v>807.1298736</v>
      </c>
      <c r="BD27" s="28">
        <f t="shared" si="46"/>
        <v>1690.538553</v>
      </c>
      <c r="BE27" s="28">
        <f t="shared" si="46"/>
        <v>281.1497685</v>
      </c>
      <c r="BF27" s="28">
        <f t="shared" si="46"/>
        <v>-59.07358257</v>
      </c>
      <c r="BG27" s="28">
        <f t="shared" si="46"/>
        <v>1294.22791</v>
      </c>
      <c r="BH27" s="28">
        <f t="shared" si="46"/>
        <v>100.7139793</v>
      </c>
      <c r="BI27" s="28">
        <f t="shared" si="46"/>
        <v>1741.081085</v>
      </c>
      <c r="BJ27" s="28">
        <f t="shared" si="46"/>
        <v>400</v>
      </c>
      <c r="BK27" s="28">
        <f t="shared" si="46"/>
        <v>1829</v>
      </c>
      <c r="BL27" s="28" t="str">
        <f t="shared" si="46"/>
        <v>#N/A</v>
      </c>
      <c r="BM27" s="28" t="str">
        <f t="shared" si="46"/>
        <v>#N/A</v>
      </c>
      <c r="BN27" s="28" t="str">
        <f t="shared" si="46"/>
        <v>#N/A</v>
      </c>
      <c r="BO27" s="28" t="str">
        <f t="shared" si="46"/>
        <v>#N/A</v>
      </c>
      <c r="BP27" s="28" t="str">
        <f t="shared" si="46"/>
        <v>#N/A</v>
      </c>
      <c r="BQ27" s="28" t="str">
        <f t="shared" si="46"/>
        <v>#N/A</v>
      </c>
      <c r="BR27" s="28" t="str">
        <f t="shared" si="46"/>
        <v>#N/A</v>
      </c>
      <c r="BS27" s="28" t="str">
        <f t="shared" si="46"/>
        <v>#N/A</v>
      </c>
      <c r="BT27" s="28" t="str">
        <f t="shared" si="46"/>
        <v>#N/A</v>
      </c>
      <c r="BU27" s="28" t="str">
        <f t="shared" si="46"/>
        <v>#N/A</v>
      </c>
      <c r="BV27" s="28" t="str">
        <f t="shared" si="46"/>
        <v>#N/A</v>
      </c>
      <c r="BW27" s="28" t="str">
        <f t="shared" si="46"/>
        <v>#N/A</v>
      </c>
      <c r="BX27" s="28" t="str">
        <f t="shared" si="46"/>
        <v>#N/A</v>
      </c>
      <c r="BY27" s="28" t="str">
        <f t="shared" si="46"/>
        <v>#N/A</v>
      </c>
      <c r="BZ27" s="28" t="str">
        <f t="shared" si="46"/>
        <v>#N/A</v>
      </c>
      <c r="CA27" s="28" t="str">
        <f t="shared" si="46"/>
        <v>#N/A</v>
      </c>
      <c r="CB27" s="28" t="str">
        <f t="shared" si="46"/>
        <v>#N/A</v>
      </c>
      <c r="CC27" s="28" t="str">
        <f t="shared" si="46"/>
        <v>#N/A</v>
      </c>
      <c r="CD27" s="28" t="str">
        <f t="shared" si="46"/>
        <v>#N/A</v>
      </c>
      <c r="CE27" s="28" t="str">
        <f t="shared" si="46"/>
        <v>#N/A</v>
      </c>
      <c r="CF27" s="28" t="str">
        <f t="shared" si="46"/>
        <v>#N/A</v>
      </c>
      <c r="CG27" s="28" t="str">
        <f t="shared" si="46"/>
        <v>#N/A</v>
      </c>
      <c r="CH27" s="28" t="str">
        <f t="shared" si="46"/>
        <v>#N/A</v>
      </c>
      <c r="CI27" s="28" t="str">
        <f t="shared" si="46"/>
        <v>#N/A</v>
      </c>
      <c r="CJ27" s="28" t="str">
        <f t="shared" si="46"/>
        <v>#N/A</v>
      </c>
      <c r="CK27" s="28" t="str">
        <f t="shared" si="46"/>
        <v>#N/A</v>
      </c>
      <c r="CL27" s="28" t="str">
        <f t="shared" si="46"/>
        <v>#N/A</v>
      </c>
      <c r="CM27" s="28" t="str">
        <f t="shared" si="46"/>
        <v>#N/A</v>
      </c>
      <c r="CN27" s="28" t="str">
        <f t="shared" si="46"/>
        <v>#N/A</v>
      </c>
      <c r="CO27" s="28" t="str">
        <f t="shared" si="46"/>
        <v>#N/A</v>
      </c>
      <c r="CP27" s="28" t="str">
        <f t="shared" si="46"/>
        <v>#N/A</v>
      </c>
      <c r="CQ27" s="28" t="str">
        <f t="shared" si="46"/>
        <v>#N/A</v>
      </c>
      <c r="CR27" s="28" t="str">
        <f t="shared" si="46"/>
        <v>#N/A</v>
      </c>
      <c r="CS27" s="28" t="str">
        <f t="shared" si="46"/>
        <v>#N/A</v>
      </c>
      <c r="CT27" s="28" t="str">
        <f t="shared" si="46"/>
        <v>#N/A</v>
      </c>
      <c r="CU27" s="28" t="str">
        <f t="shared" si="46"/>
        <v>#N/A</v>
      </c>
      <c r="CV27" s="28" t="str">
        <f t="shared" si="46"/>
        <v>#N/A</v>
      </c>
      <c r="CW27" s="28" t="str">
        <f t="shared" si="46"/>
        <v>#N/A</v>
      </c>
      <c r="CX27" s="28" t="str">
        <f t="shared" si="46"/>
        <v>#N/A</v>
      </c>
      <c r="CY27" s="28" t="str">
        <f t="shared" si="46"/>
        <v>#N/A</v>
      </c>
      <c r="CZ27" s="28" t="str">
        <f t="shared" si="46"/>
        <v>#N/A</v>
      </c>
      <c r="DA27" s="28" t="str">
        <f t="shared" si="46"/>
        <v>#N/A</v>
      </c>
      <c r="DB27" s="28" t="str">
        <f t="shared" si="46"/>
        <v>#N/A</v>
      </c>
      <c r="DC27" s="28" t="str">
        <f t="shared" si="46"/>
        <v>#N/A</v>
      </c>
      <c r="DD27" s="28" t="str">
        <f t="shared" si="46"/>
        <v>#N/A</v>
      </c>
      <c r="DE27" s="28" t="str">
        <f t="shared" si="46"/>
        <v>#N/A</v>
      </c>
      <c r="DF27" s="28" t="str">
        <f t="shared" si="46"/>
        <v>#N/A</v>
      </c>
      <c r="DG27" s="28" t="str">
        <f t="shared" si="46"/>
        <v>#N/A</v>
      </c>
      <c r="DH27" s="28" t="str">
        <f t="shared" si="46"/>
        <v>#N/A</v>
      </c>
      <c r="DI27" s="28" t="str">
        <f t="shared" si="46"/>
        <v>#N/A</v>
      </c>
      <c r="DJ27" s="28" t="str">
        <f t="shared" si="46"/>
        <v>#N/A</v>
      </c>
      <c r="DK27" s="28" t="str">
        <f t="shared" si="46"/>
        <v>#N/A</v>
      </c>
      <c r="DL27" s="28" t="str">
        <f t="shared" si="46"/>
        <v>#N/A</v>
      </c>
      <c r="DM27" s="28" t="str">
        <f t="shared" si="46"/>
        <v>#N/A</v>
      </c>
      <c r="DN27" s="28" t="str">
        <f t="shared" si="46"/>
        <v>#N/A</v>
      </c>
      <c r="DO27" s="28" t="str">
        <f t="shared" si="46"/>
        <v>#N/A</v>
      </c>
      <c r="DP27" s="28" t="str">
        <f t="shared" si="46"/>
        <v>#N/A</v>
      </c>
      <c r="DQ27" s="28" t="str">
        <f t="shared" si="46"/>
        <v>#N/A</v>
      </c>
      <c r="DR27" s="28" t="str">
        <f t="shared" si="46"/>
        <v>#N/A</v>
      </c>
      <c r="DS27" s="28" t="str">
        <f t="shared" si="46"/>
        <v>#N/A</v>
      </c>
      <c r="DT27" s="28" t="str">
        <f t="shared" si="46"/>
        <v>#N/A</v>
      </c>
      <c r="DU27" s="28" t="str">
        <f t="shared" si="46"/>
        <v>#N/A</v>
      </c>
      <c r="DV27" s="28" t="str">
        <f t="shared" si="46"/>
        <v>#N/A</v>
      </c>
      <c r="DW27" s="28" t="str">
        <f t="shared" si="46"/>
        <v>#N/A</v>
      </c>
      <c r="DX27" s="28" t="str">
        <f t="shared" si="46"/>
        <v>#N/A</v>
      </c>
      <c r="DY27" s="28" t="str">
        <f t="shared" si="46"/>
        <v>#N/A</v>
      </c>
      <c r="DZ27" s="28" t="str">
        <f t="shared" si="46"/>
        <v>#N/A</v>
      </c>
      <c r="EA27" s="28" t="str">
        <f t="shared" si="46"/>
        <v>#N/A</v>
      </c>
      <c r="EB27" s="28" t="str">
        <f t="shared" si="46"/>
        <v>#N/A</v>
      </c>
      <c r="EC27" s="28" t="str">
        <f t="shared" si="46"/>
        <v>#N/A</v>
      </c>
      <c r="ED27" s="28" t="str">
        <f t="shared" si="46"/>
        <v>#N/A</v>
      </c>
      <c r="EE27" s="29">
        <f t="shared" si="2"/>
        <v>1509.482822</v>
      </c>
    </row>
    <row r="28">
      <c r="A28" s="1"/>
      <c r="B28" s="30" t="s">
        <v>38</v>
      </c>
      <c r="C28" s="31" t="s">
        <v>46</v>
      </c>
      <c r="D28" s="31">
        <v>2.0</v>
      </c>
      <c r="E28" s="31" t="s">
        <v>46</v>
      </c>
      <c r="F28" s="33">
        <v>45742.0</v>
      </c>
      <c r="G28" s="34"/>
      <c r="H28" s="34" t="b">
        <f t="shared" si="3"/>
        <v>1</v>
      </c>
      <c r="I28" s="34" t="b">
        <f>if(iferror(match(B28,'Osallistujat ja seuranta'!C:C,0),0)&gt;0,TRUE,FALSE)</f>
        <v>1</v>
      </c>
      <c r="J28" s="34" t="b">
        <f>if(iferror(match(C28,'Osallistujat ja seuranta'!C:C,0),0)&gt;0,TRUE,FALSE)</f>
        <v>1</v>
      </c>
      <c r="K28" s="34" t="b">
        <f t="shared" si="4"/>
        <v>1</v>
      </c>
      <c r="L28" s="34" t="b">
        <f t="shared" si="5"/>
        <v>1</v>
      </c>
      <c r="M28" s="34" t="b">
        <f t="shared" si="6"/>
        <v>1</v>
      </c>
      <c r="N28" s="35">
        <f t="shared" si="33"/>
        <v>1</v>
      </c>
      <c r="O28" s="36">
        <f t="shared" si="8"/>
        <v>1660.009402</v>
      </c>
      <c r="P28" s="36">
        <f t="shared" si="9"/>
        <v>1294.22791</v>
      </c>
      <c r="Q28" s="37">
        <f t="shared" si="10"/>
        <v>215.7814914</v>
      </c>
      <c r="R28" s="36">
        <f t="shared" si="11"/>
        <v>1444.22791</v>
      </c>
      <c r="S28" s="35">
        <f t="shared" si="12"/>
        <v>0</v>
      </c>
      <c r="T28" s="35">
        <f t="shared" si="13"/>
        <v>-51.81712052</v>
      </c>
      <c r="U28" s="35">
        <f t="shared" si="14"/>
        <v>-52.68239276</v>
      </c>
      <c r="V28" s="38">
        <f t="shared" si="15"/>
        <v>0.703761</v>
      </c>
      <c r="W28" s="39">
        <f t="shared" si="16"/>
        <v>28.9799866</v>
      </c>
      <c r="X28" s="39">
        <f t="shared" si="17"/>
        <v>1.600043585</v>
      </c>
      <c r="Y28" s="39">
        <f>if(N28=1,(W28*(S28-V28))*'Säännöt ja ohjeet'!$B$54+X28,"")</f>
        <v>-39.18992511</v>
      </c>
      <c r="Z28" s="39">
        <f t="shared" si="18"/>
        <v>1</v>
      </c>
      <c r="AA28" s="39">
        <f t="shared" si="19"/>
        <v>0.296239</v>
      </c>
      <c r="AB28" s="39">
        <f t="shared" si="20"/>
        <v>39.99470898</v>
      </c>
      <c r="AC28" s="39">
        <f t="shared" si="21"/>
        <v>2.514430917</v>
      </c>
      <c r="AD28" s="39">
        <f>if(N28=1,(AB28*(Z28-AA28))*'Säännöt ja ohjeet'!$B$54+AC28,"")</f>
        <v>58.80786369</v>
      </c>
      <c r="AE28" s="40">
        <f t="shared" si="22"/>
        <v>-12</v>
      </c>
      <c r="AF28" s="40">
        <f t="shared" si="23"/>
        <v>14</v>
      </c>
      <c r="AG28" s="1"/>
      <c r="AH28" s="9"/>
      <c r="AI28" s="28">
        <f t="shared" ref="AI28:ED28" si="47">if($B28=AI$3,AI27+$Y28,if($C28=AI$3,AI27+$AD28,AI27))</f>
        <v>1204.770186</v>
      </c>
      <c r="AJ28" s="28">
        <f t="shared" si="47"/>
        <v>1750.178592</v>
      </c>
      <c r="AK28" s="28">
        <f t="shared" si="47"/>
        <v>2380.683219</v>
      </c>
      <c r="AL28" s="28">
        <f t="shared" si="47"/>
        <v>1620.819477</v>
      </c>
      <c r="AM28" s="28">
        <f t="shared" si="47"/>
        <v>1447.857735</v>
      </c>
      <c r="AN28" s="28">
        <f t="shared" si="47"/>
        <v>1332.458766</v>
      </c>
      <c r="AO28" s="28">
        <f t="shared" si="47"/>
        <v>2249.842673</v>
      </c>
      <c r="AP28" s="28">
        <f t="shared" si="47"/>
        <v>1526.868959</v>
      </c>
      <c r="AQ28" s="28">
        <f t="shared" si="47"/>
        <v>1207.188514</v>
      </c>
      <c r="AR28" s="28">
        <f t="shared" si="47"/>
        <v>2197.220404</v>
      </c>
      <c r="AS28" s="28">
        <f t="shared" si="47"/>
        <v>1917.754482</v>
      </c>
      <c r="AT28" s="28">
        <f t="shared" si="47"/>
        <v>2394.48987</v>
      </c>
      <c r="AU28" s="28">
        <f t="shared" si="47"/>
        <v>2245.808389</v>
      </c>
      <c r="AV28" s="28">
        <f t="shared" si="47"/>
        <v>1958.014047</v>
      </c>
      <c r="AW28" s="28">
        <f t="shared" si="47"/>
        <v>1015.463624</v>
      </c>
      <c r="AX28" s="28">
        <f t="shared" si="47"/>
        <v>2205.116746</v>
      </c>
      <c r="AY28" s="28">
        <f t="shared" si="47"/>
        <v>1335.441433</v>
      </c>
      <c r="AZ28" s="28">
        <f t="shared" si="47"/>
        <v>2316.469488</v>
      </c>
      <c r="BA28" s="28">
        <f t="shared" si="47"/>
        <v>2137.903665</v>
      </c>
      <c r="BB28" s="28">
        <f t="shared" si="47"/>
        <v>648.326675</v>
      </c>
      <c r="BC28" s="28">
        <f t="shared" si="47"/>
        <v>807.1298736</v>
      </c>
      <c r="BD28" s="28">
        <f t="shared" si="47"/>
        <v>1690.538553</v>
      </c>
      <c r="BE28" s="28">
        <f t="shared" si="47"/>
        <v>281.1497685</v>
      </c>
      <c r="BF28" s="28">
        <f t="shared" si="47"/>
        <v>-59.07358257</v>
      </c>
      <c r="BG28" s="28">
        <f t="shared" si="47"/>
        <v>1353.035774</v>
      </c>
      <c r="BH28" s="28">
        <f t="shared" si="47"/>
        <v>100.7139793</v>
      </c>
      <c r="BI28" s="28">
        <f t="shared" si="47"/>
        <v>1741.081085</v>
      </c>
      <c r="BJ28" s="28">
        <f t="shared" si="47"/>
        <v>400</v>
      </c>
      <c r="BK28" s="28">
        <f t="shared" si="47"/>
        <v>1829</v>
      </c>
      <c r="BL28" s="28" t="str">
        <f t="shared" si="47"/>
        <v>#N/A</v>
      </c>
      <c r="BM28" s="28" t="str">
        <f t="shared" si="47"/>
        <v>#N/A</v>
      </c>
      <c r="BN28" s="28" t="str">
        <f t="shared" si="47"/>
        <v>#N/A</v>
      </c>
      <c r="BO28" s="28" t="str">
        <f t="shared" si="47"/>
        <v>#N/A</v>
      </c>
      <c r="BP28" s="28" t="str">
        <f t="shared" si="47"/>
        <v>#N/A</v>
      </c>
      <c r="BQ28" s="28" t="str">
        <f t="shared" si="47"/>
        <v>#N/A</v>
      </c>
      <c r="BR28" s="28" t="str">
        <f t="shared" si="47"/>
        <v>#N/A</v>
      </c>
      <c r="BS28" s="28" t="str">
        <f t="shared" si="47"/>
        <v>#N/A</v>
      </c>
      <c r="BT28" s="28" t="str">
        <f t="shared" si="47"/>
        <v>#N/A</v>
      </c>
      <c r="BU28" s="28" t="str">
        <f t="shared" si="47"/>
        <v>#N/A</v>
      </c>
      <c r="BV28" s="28" t="str">
        <f t="shared" si="47"/>
        <v>#N/A</v>
      </c>
      <c r="BW28" s="28" t="str">
        <f t="shared" si="47"/>
        <v>#N/A</v>
      </c>
      <c r="BX28" s="28" t="str">
        <f t="shared" si="47"/>
        <v>#N/A</v>
      </c>
      <c r="BY28" s="28" t="str">
        <f t="shared" si="47"/>
        <v>#N/A</v>
      </c>
      <c r="BZ28" s="28" t="str">
        <f t="shared" si="47"/>
        <v>#N/A</v>
      </c>
      <c r="CA28" s="28" t="str">
        <f t="shared" si="47"/>
        <v>#N/A</v>
      </c>
      <c r="CB28" s="28" t="str">
        <f t="shared" si="47"/>
        <v>#N/A</v>
      </c>
      <c r="CC28" s="28" t="str">
        <f t="shared" si="47"/>
        <v>#N/A</v>
      </c>
      <c r="CD28" s="28" t="str">
        <f t="shared" si="47"/>
        <v>#N/A</v>
      </c>
      <c r="CE28" s="28" t="str">
        <f t="shared" si="47"/>
        <v>#N/A</v>
      </c>
      <c r="CF28" s="28" t="str">
        <f t="shared" si="47"/>
        <v>#N/A</v>
      </c>
      <c r="CG28" s="28" t="str">
        <f t="shared" si="47"/>
        <v>#N/A</v>
      </c>
      <c r="CH28" s="28" t="str">
        <f t="shared" si="47"/>
        <v>#N/A</v>
      </c>
      <c r="CI28" s="28" t="str">
        <f t="shared" si="47"/>
        <v>#N/A</v>
      </c>
      <c r="CJ28" s="28" t="str">
        <f t="shared" si="47"/>
        <v>#N/A</v>
      </c>
      <c r="CK28" s="28" t="str">
        <f t="shared" si="47"/>
        <v>#N/A</v>
      </c>
      <c r="CL28" s="28" t="str">
        <f t="shared" si="47"/>
        <v>#N/A</v>
      </c>
      <c r="CM28" s="28" t="str">
        <f t="shared" si="47"/>
        <v>#N/A</v>
      </c>
      <c r="CN28" s="28" t="str">
        <f t="shared" si="47"/>
        <v>#N/A</v>
      </c>
      <c r="CO28" s="28" t="str">
        <f t="shared" si="47"/>
        <v>#N/A</v>
      </c>
      <c r="CP28" s="28" t="str">
        <f t="shared" si="47"/>
        <v>#N/A</v>
      </c>
      <c r="CQ28" s="28" t="str">
        <f t="shared" si="47"/>
        <v>#N/A</v>
      </c>
      <c r="CR28" s="28" t="str">
        <f t="shared" si="47"/>
        <v>#N/A</v>
      </c>
      <c r="CS28" s="28" t="str">
        <f t="shared" si="47"/>
        <v>#N/A</v>
      </c>
      <c r="CT28" s="28" t="str">
        <f t="shared" si="47"/>
        <v>#N/A</v>
      </c>
      <c r="CU28" s="28" t="str">
        <f t="shared" si="47"/>
        <v>#N/A</v>
      </c>
      <c r="CV28" s="28" t="str">
        <f t="shared" si="47"/>
        <v>#N/A</v>
      </c>
      <c r="CW28" s="28" t="str">
        <f t="shared" si="47"/>
        <v>#N/A</v>
      </c>
      <c r="CX28" s="28" t="str">
        <f t="shared" si="47"/>
        <v>#N/A</v>
      </c>
      <c r="CY28" s="28" t="str">
        <f t="shared" si="47"/>
        <v>#N/A</v>
      </c>
      <c r="CZ28" s="28" t="str">
        <f t="shared" si="47"/>
        <v>#N/A</v>
      </c>
      <c r="DA28" s="28" t="str">
        <f t="shared" si="47"/>
        <v>#N/A</v>
      </c>
      <c r="DB28" s="28" t="str">
        <f t="shared" si="47"/>
        <v>#N/A</v>
      </c>
      <c r="DC28" s="28" t="str">
        <f t="shared" si="47"/>
        <v>#N/A</v>
      </c>
      <c r="DD28" s="28" t="str">
        <f t="shared" si="47"/>
        <v>#N/A</v>
      </c>
      <c r="DE28" s="28" t="str">
        <f t="shared" si="47"/>
        <v>#N/A</v>
      </c>
      <c r="DF28" s="28" t="str">
        <f t="shared" si="47"/>
        <v>#N/A</v>
      </c>
      <c r="DG28" s="28" t="str">
        <f t="shared" si="47"/>
        <v>#N/A</v>
      </c>
      <c r="DH28" s="28" t="str">
        <f t="shared" si="47"/>
        <v>#N/A</v>
      </c>
      <c r="DI28" s="28" t="str">
        <f t="shared" si="47"/>
        <v>#N/A</v>
      </c>
      <c r="DJ28" s="28" t="str">
        <f t="shared" si="47"/>
        <v>#N/A</v>
      </c>
      <c r="DK28" s="28" t="str">
        <f t="shared" si="47"/>
        <v>#N/A</v>
      </c>
      <c r="DL28" s="28" t="str">
        <f t="shared" si="47"/>
        <v>#N/A</v>
      </c>
      <c r="DM28" s="28" t="str">
        <f t="shared" si="47"/>
        <v>#N/A</v>
      </c>
      <c r="DN28" s="28" t="str">
        <f t="shared" si="47"/>
        <v>#N/A</v>
      </c>
      <c r="DO28" s="28" t="str">
        <f t="shared" si="47"/>
        <v>#N/A</v>
      </c>
      <c r="DP28" s="28" t="str">
        <f t="shared" si="47"/>
        <v>#N/A</v>
      </c>
      <c r="DQ28" s="28" t="str">
        <f t="shared" si="47"/>
        <v>#N/A</v>
      </c>
      <c r="DR28" s="28" t="str">
        <f t="shared" si="47"/>
        <v>#N/A</v>
      </c>
      <c r="DS28" s="28" t="str">
        <f t="shared" si="47"/>
        <v>#N/A</v>
      </c>
      <c r="DT28" s="28" t="str">
        <f t="shared" si="47"/>
        <v>#N/A</v>
      </c>
      <c r="DU28" s="28" t="str">
        <f t="shared" si="47"/>
        <v>#N/A</v>
      </c>
      <c r="DV28" s="28" t="str">
        <f t="shared" si="47"/>
        <v>#N/A</v>
      </c>
      <c r="DW28" s="28" t="str">
        <f t="shared" si="47"/>
        <v>#N/A</v>
      </c>
      <c r="DX28" s="28" t="str">
        <f t="shared" si="47"/>
        <v>#N/A</v>
      </c>
      <c r="DY28" s="28" t="str">
        <f t="shared" si="47"/>
        <v>#N/A</v>
      </c>
      <c r="DZ28" s="28" t="str">
        <f t="shared" si="47"/>
        <v>#N/A</v>
      </c>
      <c r="EA28" s="28" t="str">
        <f t="shared" si="47"/>
        <v>#N/A</v>
      </c>
      <c r="EB28" s="28" t="str">
        <f t="shared" si="47"/>
        <v>#N/A</v>
      </c>
      <c r="EC28" s="28" t="str">
        <f t="shared" si="47"/>
        <v>#N/A</v>
      </c>
      <c r="ED28" s="28" t="str">
        <f t="shared" si="47"/>
        <v>#N/A</v>
      </c>
      <c r="EE28" s="29">
        <f t="shared" si="2"/>
        <v>1510.237358</v>
      </c>
    </row>
    <row r="29">
      <c r="A29" s="1"/>
      <c r="B29" s="30" t="s">
        <v>38</v>
      </c>
      <c r="C29" s="31" t="s">
        <v>49</v>
      </c>
      <c r="D29" s="31">
        <v>5.0</v>
      </c>
      <c r="E29" s="31" t="s">
        <v>38</v>
      </c>
      <c r="F29" s="33">
        <v>45745.0</v>
      </c>
      <c r="G29" s="34"/>
      <c r="H29" s="34" t="b">
        <f t="shared" si="3"/>
        <v>1</v>
      </c>
      <c r="I29" s="34" t="b">
        <f>if(iferror(match(B29,'Osallistujat ja seuranta'!C:C,0),0)&gt;0,TRUE,FALSE)</f>
        <v>1</v>
      </c>
      <c r="J29" s="34" t="b">
        <f>if(iferror(match(C29,'Osallistujat ja seuranta'!C:C,0),0)&gt;0,TRUE,FALSE)</f>
        <v>1</v>
      </c>
      <c r="K29" s="34" t="b">
        <f t="shared" si="4"/>
        <v>1</v>
      </c>
      <c r="L29" s="34" t="b">
        <f t="shared" si="5"/>
        <v>1</v>
      </c>
      <c r="M29" s="34" t="b">
        <f t="shared" si="6"/>
        <v>1</v>
      </c>
      <c r="N29" s="35">
        <f t="shared" si="33"/>
        <v>1</v>
      </c>
      <c r="O29" s="36">
        <f t="shared" si="8"/>
        <v>1620.819477</v>
      </c>
      <c r="P29" s="36">
        <f t="shared" si="9"/>
        <v>807.1298736</v>
      </c>
      <c r="Q29" s="37">
        <f t="shared" si="10"/>
        <v>363.6896031</v>
      </c>
      <c r="R29" s="36">
        <f t="shared" si="11"/>
        <v>1257.129874</v>
      </c>
      <c r="S29" s="35">
        <f t="shared" si="12"/>
        <v>1</v>
      </c>
      <c r="T29" s="35">
        <f t="shared" si="13"/>
        <v>-51.98242819</v>
      </c>
      <c r="U29" s="35">
        <f t="shared" si="14"/>
        <v>-53.35477716</v>
      </c>
      <c r="V29" s="38">
        <f t="shared" si="15"/>
        <v>0.7977594002</v>
      </c>
      <c r="W29" s="39">
        <f t="shared" si="16"/>
        <v>30.09593416</v>
      </c>
      <c r="X29" s="39">
        <f t="shared" si="17"/>
        <v>1.697992417</v>
      </c>
      <c r="Y29" s="39">
        <f>if(N29=1,(W29*(S29-V29))*'Säännöt ja ohjeet'!$B$54+X29,"")</f>
        <v>13.87123197</v>
      </c>
      <c r="Z29" s="39">
        <f t="shared" si="18"/>
        <v>0</v>
      </c>
      <c r="AA29" s="39">
        <f t="shared" si="19"/>
        <v>0.2022405998</v>
      </c>
      <c r="AB29" s="39">
        <f t="shared" si="20"/>
        <v>56.63324569</v>
      </c>
      <c r="AC29" s="39">
        <f t="shared" si="21"/>
        <v>3.732175318</v>
      </c>
      <c r="AD29" s="39">
        <f>if(N29=1,(AB29*(Z29-AA29))*'Säännöt ja ohjeet'!$B$54+AC29,"")</f>
        <v>-19.17490784</v>
      </c>
      <c r="AE29" s="40">
        <f t="shared" si="22"/>
        <v>5</v>
      </c>
      <c r="AF29" s="40">
        <f t="shared" si="23"/>
        <v>-3</v>
      </c>
      <c r="AG29" s="1"/>
      <c r="AH29" s="9"/>
      <c r="AI29" s="28">
        <f t="shared" ref="AI29:ED29" si="48">if($B29=AI$3,AI28+$Y29,if($C29=AI$3,AI28+$AD29,AI28))</f>
        <v>1204.770186</v>
      </c>
      <c r="AJ29" s="28">
        <f t="shared" si="48"/>
        <v>1750.178592</v>
      </c>
      <c r="AK29" s="28">
        <f t="shared" si="48"/>
        <v>2380.683219</v>
      </c>
      <c r="AL29" s="28">
        <f t="shared" si="48"/>
        <v>1634.690709</v>
      </c>
      <c r="AM29" s="28">
        <f t="shared" si="48"/>
        <v>1447.857735</v>
      </c>
      <c r="AN29" s="28">
        <f t="shared" si="48"/>
        <v>1332.458766</v>
      </c>
      <c r="AO29" s="28">
        <f t="shared" si="48"/>
        <v>2249.842673</v>
      </c>
      <c r="AP29" s="28">
        <f t="shared" si="48"/>
        <v>1526.868959</v>
      </c>
      <c r="AQ29" s="28">
        <f t="shared" si="48"/>
        <v>1207.188514</v>
      </c>
      <c r="AR29" s="28">
        <f t="shared" si="48"/>
        <v>2197.220404</v>
      </c>
      <c r="AS29" s="28">
        <f t="shared" si="48"/>
        <v>1917.754482</v>
      </c>
      <c r="AT29" s="28">
        <f t="shared" si="48"/>
        <v>2394.48987</v>
      </c>
      <c r="AU29" s="28">
        <f t="shared" si="48"/>
        <v>2245.808389</v>
      </c>
      <c r="AV29" s="28">
        <f t="shared" si="48"/>
        <v>1958.014047</v>
      </c>
      <c r="AW29" s="28">
        <f t="shared" si="48"/>
        <v>1015.463624</v>
      </c>
      <c r="AX29" s="28">
        <f t="shared" si="48"/>
        <v>2205.116746</v>
      </c>
      <c r="AY29" s="28">
        <f t="shared" si="48"/>
        <v>1335.441433</v>
      </c>
      <c r="AZ29" s="28">
        <f t="shared" si="48"/>
        <v>2316.469488</v>
      </c>
      <c r="BA29" s="28">
        <f t="shared" si="48"/>
        <v>2137.903665</v>
      </c>
      <c r="BB29" s="28">
        <f t="shared" si="48"/>
        <v>648.326675</v>
      </c>
      <c r="BC29" s="28">
        <f t="shared" si="48"/>
        <v>787.9549657</v>
      </c>
      <c r="BD29" s="28">
        <f t="shared" si="48"/>
        <v>1690.538553</v>
      </c>
      <c r="BE29" s="28">
        <f t="shared" si="48"/>
        <v>281.1497685</v>
      </c>
      <c r="BF29" s="28">
        <f t="shared" si="48"/>
        <v>-59.07358257</v>
      </c>
      <c r="BG29" s="28">
        <f t="shared" si="48"/>
        <v>1353.035774</v>
      </c>
      <c r="BH29" s="28">
        <f t="shared" si="48"/>
        <v>100.7139793</v>
      </c>
      <c r="BI29" s="28">
        <f t="shared" si="48"/>
        <v>1741.081085</v>
      </c>
      <c r="BJ29" s="28">
        <f t="shared" si="48"/>
        <v>400</v>
      </c>
      <c r="BK29" s="28">
        <f t="shared" si="48"/>
        <v>1829</v>
      </c>
      <c r="BL29" s="28" t="str">
        <f t="shared" si="48"/>
        <v>#N/A</v>
      </c>
      <c r="BM29" s="28" t="str">
        <f t="shared" si="48"/>
        <v>#N/A</v>
      </c>
      <c r="BN29" s="28" t="str">
        <f t="shared" si="48"/>
        <v>#N/A</v>
      </c>
      <c r="BO29" s="28" t="str">
        <f t="shared" si="48"/>
        <v>#N/A</v>
      </c>
      <c r="BP29" s="28" t="str">
        <f t="shared" si="48"/>
        <v>#N/A</v>
      </c>
      <c r="BQ29" s="28" t="str">
        <f t="shared" si="48"/>
        <v>#N/A</v>
      </c>
      <c r="BR29" s="28" t="str">
        <f t="shared" si="48"/>
        <v>#N/A</v>
      </c>
      <c r="BS29" s="28" t="str">
        <f t="shared" si="48"/>
        <v>#N/A</v>
      </c>
      <c r="BT29" s="28" t="str">
        <f t="shared" si="48"/>
        <v>#N/A</v>
      </c>
      <c r="BU29" s="28" t="str">
        <f t="shared" si="48"/>
        <v>#N/A</v>
      </c>
      <c r="BV29" s="28" t="str">
        <f t="shared" si="48"/>
        <v>#N/A</v>
      </c>
      <c r="BW29" s="28" t="str">
        <f t="shared" si="48"/>
        <v>#N/A</v>
      </c>
      <c r="BX29" s="28" t="str">
        <f t="shared" si="48"/>
        <v>#N/A</v>
      </c>
      <c r="BY29" s="28" t="str">
        <f t="shared" si="48"/>
        <v>#N/A</v>
      </c>
      <c r="BZ29" s="28" t="str">
        <f t="shared" si="48"/>
        <v>#N/A</v>
      </c>
      <c r="CA29" s="28" t="str">
        <f t="shared" si="48"/>
        <v>#N/A</v>
      </c>
      <c r="CB29" s="28" t="str">
        <f t="shared" si="48"/>
        <v>#N/A</v>
      </c>
      <c r="CC29" s="28" t="str">
        <f t="shared" si="48"/>
        <v>#N/A</v>
      </c>
      <c r="CD29" s="28" t="str">
        <f t="shared" si="48"/>
        <v>#N/A</v>
      </c>
      <c r="CE29" s="28" t="str">
        <f t="shared" si="48"/>
        <v>#N/A</v>
      </c>
      <c r="CF29" s="28" t="str">
        <f t="shared" si="48"/>
        <v>#N/A</v>
      </c>
      <c r="CG29" s="28" t="str">
        <f t="shared" si="48"/>
        <v>#N/A</v>
      </c>
      <c r="CH29" s="28" t="str">
        <f t="shared" si="48"/>
        <v>#N/A</v>
      </c>
      <c r="CI29" s="28" t="str">
        <f t="shared" si="48"/>
        <v>#N/A</v>
      </c>
      <c r="CJ29" s="28" t="str">
        <f t="shared" si="48"/>
        <v>#N/A</v>
      </c>
      <c r="CK29" s="28" t="str">
        <f t="shared" si="48"/>
        <v>#N/A</v>
      </c>
      <c r="CL29" s="28" t="str">
        <f t="shared" si="48"/>
        <v>#N/A</v>
      </c>
      <c r="CM29" s="28" t="str">
        <f t="shared" si="48"/>
        <v>#N/A</v>
      </c>
      <c r="CN29" s="28" t="str">
        <f t="shared" si="48"/>
        <v>#N/A</v>
      </c>
      <c r="CO29" s="28" t="str">
        <f t="shared" si="48"/>
        <v>#N/A</v>
      </c>
      <c r="CP29" s="28" t="str">
        <f t="shared" si="48"/>
        <v>#N/A</v>
      </c>
      <c r="CQ29" s="28" t="str">
        <f t="shared" si="48"/>
        <v>#N/A</v>
      </c>
      <c r="CR29" s="28" t="str">
        <f t="shared" si="48"/>
        <v>#N/A</v>
      </c>
      <c r="CS29" s="28" t="str">
        <f t="shared" si="48"/>
        <v>#N/A</v>
      </c>
      <c r="CT29" s="28" t="str">
        <f t="shared" si="48"/>
        <v>#N/A</v>
      </c>
      <c r="CU29" s="28" t="str">
        <f t="shared" si="48"/>
        <v>#N/A</v>
      </c>
      <c r="CV29" s="28" t="str">
        <f t="shared" si="48"/>
        <v>#N/A</v>
      </c>
      <c r="CW29" s="28" t="str">
        <f t="shared" si="48"/>
        <v>#N/A</v>
      </c>
      <c r="CX29" s="28" t="str">
        <f t="shared" si="48"/>
        <v>#N/A</v>
      </c>
      <c r="CY29" s="28" t="str">
        <f t="shared" si="48"/>
        <v>#N/A</v>
      </c>
      <c r="CZ29" s="28" t="str">
        <f t="shared" si="48"/>
        <v>#N/A</v>
      </c>
      <c r="DA29" s="28" t="str">
        <f t="shared" si="48"/>
        <v>#N/A</v>
      </c>
      <c r="DB29" s="28" t="str">
        <f t="shared" si="48"/>
        <v>#N/A</v>
      </c>
      <c r="DC29" s="28" t="str">
        <f t="shared" si="48"/>
        <v>#N/A</v>
      </c>
      <c r="DD29" s="28" t="str">
        <f t="shared" si="48"/>
        <v>#N/A</v>
      </c>
      <c r="DE29" s="28" t="str">
        <f t="shared" si="48"/>
        <v>#N/A</v>
      </c>
      <c r="DF29" s="28" t="str">
        <f t="shared" si="48"/>
        <v>#N/A</v>
      </c>
      <c r="DG29" s="28" t="str">
        <f t="shared" si="48"/>
        <v>#N/A</v>
      </c>
      <c r="DH29" s="28" t="str">
        <f t="shared" si="48"/>
        <v>#N/A</v>
      </c>
      <c r="DI29" s="28" t="str">
        <f t="shared" si="48"/>
        <v>#N/A</v>
      </c>
      <c r="DJ29" s="28" t="str">
        <f t="shared" si="48"/>
        <v>#N/A</v>
      </c>
      <c r="DK29" s="28" t="str">
        <f t="shared" si="48"/>
        <v>#N/A</v>
      </c>
      <c r="DL29" s="28" t="str">
        <f t="shared" si="48"/>
        <v>#N/A</v>
      </c>
      <c r="DM29" s="28" t="str">
        <f t="shared" si="48"/>
        <v>#N/A</v>
      </c>
      <c r="DN29" s="28" t="str">
        <f t="shared" si="48"/>
        <v>#N/A</v>
      </c>
      <c r="DO29" s="28" t="str">
        <f t="shared" si="48"/>
        <v>#N/A</v>
      </c>
      <c r="DP29" s="28" t="str">
        <f t="shared" si="48"/>
        <v>#N/A</v>
      </c>
      <c r="DQ29" s="28" t="str">
        <f t="shared" si="48"/>
        <v>#N/A</v>
      </c>
      <c r="DR29" s="28" t="str">
        <f t="shared" si="48"/>
        <v>#N/A</v>
      </c>
      <c r="DS29" s="28" t="str">
        <f t="shared" si="48"/>
        <v>#N/A</v>
      </c>
      <c r="DT29" s="28" t="str">
        <f t="shared" si="48"/>
        <v>#N/A</v>
      </c>
      <c r="DU29" s="28" t="str">
        <f t="shared" si="48"/>
        <v>#N/A</v>
      </c>
      <c r="DV29" s="28" t="str">
        <f t="shared" si="48"/>
        <v>#N/A</v>
      </c>
      <c r="DW29" s="28" t="str">
        <f t="shared" si="48"/>
        <v>#N/A</v>
      </c>
      <c r="DX29" s="28" t="str">
        <f t="shared" si="48"/>
        <v>#N/A</v>
      </c>
      <c r="DY29" s="28" t="str">
        <f t="shared" si="48"/>
        <v>#N/A</v>
      </c>
      <c r="DZ29" s="28" t="str">
        <f t="shared" si="48"/>
        <v>#N/A</v>
      </c>
      <c r="EA29" s="28" t="str">
        <f t="shared" si="48"/>
        <v>#N/A</v>
      </c>
      <c r="EB29" s="28" t="str">
        <f t="shared" si="48"/>
        <v>#N/A</v>
      </c>
      <c r="EC29" s="28" t="str">
        <f t="shared" si="48"/>
        <v>#N/A</v>
      </c>
      <c r="ED29" s="28" t="str">
        <f t="shared" si="48"/>
        <v>#N/A</v>
      </c>
      <c r="EE29" s="29">
        <f t="shared" si="2"/>
        <v>1510.03337</v>
      </c>
    </row>
    <row r="30">
      <c r="A30" s="1"/>
      <c r="B30" s="30" t="s">
        <v>50</v>
      </c>
      <c r="C30" s="31" t="s">
        <v>45</v>
      </c>
      <c r="D30" s="31">
        <v>2.0</v>
      </c>
      <c r="E30" s="31" t="s">
        <v>45</v>
      </c>
      <c r="F30" s="33">
        <v>45745.0</v>
      </c>
      <c r="G30" s="34"/>
      <c r="H30" s="34" t="b">
        <f t="shared" si="3"/>
        <v>1</v>
      </c>
      <c r="I30" s="34" t="b">
        <f>if(iferror(match(B30,'Osallistujat ja seuranta'!C:C,0),0)&gt;0,TRUE,FALSE)</f>
        <v>1</v>
      </c>
      <c r="J30" s="34" t="b">
        <f>if(iferror(match(C30,'Osallistujat ja seuranta'!C:C,0),0)&gt;0,TRUE,FALSE)</f>
        <v>1</v>
      </c>
      <c r="K30" s="34" t="b">
        <f t="shared" si="4"/>
        <v>1</v>
      </c>
      <c r="L30" s="34" t="b">
        <f t="shared" si="5"/>
        <v>1</v>
      </c>
      <c r="M30" s="34" t="b">
        <f t="shared" si="6"/>
        <v>1</v>
      </c>
      <c r="N30" s="35">
        <f t="shared" si="33"/>
        <v>1</v>
      </c>
      <c r="O30" s="36">
        <f t="shared" si="8"/>
        <v>1958.014047</v>
      </c>
      <c r="P30" s="36">
        <f t="shared" si="9"/>
        <v>1447.857735</v>
      </c>
      <c r="Q30" s="37">
        <f t="shared" si="10"/>
        <v>360.1563124</v>
      </c>
      <c r="R30" s="36">
        <f t="shared" si="11"/>
        <v>1597.857735</v>
      </c>
      <c r="S30" s="35">
        <f t="shared" si="12"/>
        <v>0</v>
      </c>
      <c r="T30" s="35">
        <f t="shared" si="13"/>
        <v>-50.41334095</v>
      </c>
      <c r="U30" s="35">
        <f t="shared" si="14"/>
        <v>-52.07750025</v>
      </c>
      <c r="V30" s="38">
        <f t="shared" si="15"/>
        <v>0.8407955495</v>
      </c>
      <c r="W30" s="39">
        <f t="shared" si="16"/>
        <v>21.02561747</v>
      </c>
      <c r="X30" s="39">
        <f t="shared" si="17"/>
        <v>0.8577285969</v>
      </c>
      <c r="Y30" s="39">
        <f>if(N30=1,(W30*(S30-V30))*'Säännöt ja ohjeet'!$B$54+X30,"")</f>
        <v>-34.49876259</v>
      </c>
      <c r="Z30" s="39">
        <f t="shared" si="18"/>
        <v>1</v>
      </c>
      <c r="AA30" s="39">
        <f t="shared" si="19"/>
        <v>0.1592044505</v>
      </c>
      <c r="AB30" s="39">
        <f t="shared" si="20"/>
        <v>35.20715681</v>
      </c>
      <c r="AC30" s="39">
        <f t="shared" si="21"/>
        <v>2.130360395</v>
      </c>
      <c r="AD30" s="39">
        <f>if(N30=1,(AB30*(Z30-AA30))*'Säännöt ja ohjeet'!$B$54+AC30,"")</f>
        <v>61.33440192</v>
      </c>
      <c r="AE30" s="40">
        <f t="shared" si="22"/>
        <v>-15</v>
      </c>
      <c r="AF30" s="40">
        <f t="shared" si="23"/>
        <v>17</v>
      </c>
      <c r="AG30" s="1"/>
      <c r="AH30" s="9"/>
      <c r="AI30" s="28">
        <f t="shared" ref="AI30:ED30" si="49">if($B30=AI$3,AI29+$Y30,if($C30=AI$3,AI29+$AD30,AI29))</f>
        <v>1204.770186</v>
      </c>
      <c r="AJ30" s="28">
        <f t="shared" si="49"/>
        <v>1750.178592</v>
      </c>
      <c r="AK30" s="28">
        <f t="shared" si="49"/>
        <v>2380.683219</v>
      </c>
      <c r="AL30" s="28">
        <f t="shared" si="49"/>
        <v>1634.690709</v>
      </c>
      <c r="AM30" s="28">
        <f t="shared" si="49"/>
        <v>1509.192137</v>
      </c>
      <c r="AN30" s="28">
        <f t="shared" si="49"/>
        <v>1332.458766</v>
      </c>
      <c r="AO30" s="28">
        <f t="shared" si="49"/>
        <v>2249.842673</v>
      </c>
      <c r="AP30" s="28">
        <f t="shared" si="49"/>
        <v>1526.868959</v>
      </c>
      <c r="AQ30" s="28">
        <f t="shared" si="49"/>
        <v>1207.188514</v>
      </c>
      <c r="AR30" s="28">
        <f t="shared" si="49"/>
        <v>2197.220404</v>
      </c>
      <c r="AS30" s="28">
        <f t="shared" si="49"/>
        <v>1917.754482</v>
      </c>
      <c r="AT30" s="28">
        <f t="shared" si="49"/>
        <v>2394.48987</v>
      </c>
      <c r="AU30" s="28">
        <f t="shared" si="49"/>
        <v>2245.808389</v>
      </c>
      <c r="AV30" s="28">
        <f t="shared" si="49"/>
        <v>1923.515285</v>
      </c>
      <c r="AW30" s="28">
        <f t="shared" si="49"/>
        <v>1015.463624</v>
      </c>
      <c r="AX30" s="28">
        <f t="shared" si="49"/>
        <v>2205.116746</v>
      </c>
      <c r="AY30" s="28">
        <f t="shared" si="49"/>
        <v>1335.441433</v>
      </c>
      <c r="AZ30" s="28">
        <f t="shared" si="49"/>
        <v>2316.469488</v>
      </c>
      <c r="BA30" s="28">
        <f t="shared" si="49"/>
        <v>2137.903665</v>
      </c>
      <c r="BB30" s="28">
        <f t="shared" si="49"/>
        <v>648.326675</v>
      </c>
      <c r="BC30" s="28">
        <f t="shared" si="49"/>
        <v>787.9549657</v>
      </c>
      <c r="BD30" s="28">
        <f t="shared" si="49"/>
        <v>1690.538553</v>
      </c>
      <c r="BE30" s="28">
        <f t="shared" si="49"/>
        <v>281.1497685</v>
      </c>
      <c r="BF30" s="28">
        <f t="shared" si="49"/>
        <v>-59.07358257</v>
      </c>
      <c r="BG30" s="28">
        <f t="shared" si="49"/>
        <v>1353.035774</v>
      </c>
      <c r="BH30" s="28">
        <f t="shared" si="49"/>
        <v>100.7139793</v>
      </c>
      <c r="BI30" s="28">
        <f t="shared" si="49"/>
        <v>1741.081085</v>
      </c>
      <c r="BJ30" s="28">
        <f t="shared" si="49"/>
        <v>400</v>
      </c>
      <c r="BK30" s="28">
        <f t="shared" si="49"/>
        <v>1829</v>
      </c>
      <c r="BL30" s="28" t="str">
        <f t="shared" si="49"/>
        <v>#N/A</v>
      </c>
      <c r="BM30" s="28" t="str">
        <f t="shared" si="49"/>
        <v>#N/A</v>
      </c>
      <c r="BN30" s="28" t="str">
        <f t="shared" si="49"/>
        <v>#N/A</v>
      </c>
      <c r="BO30" s="28" t="str">
        <f t="shared" si="49"/>
        <v>#N/A</v>
      </c>
      <c r="BP30" s="28" t="str">
        <f t="shared" si="49"/>
        <v>#N/A</v>
      </c>
      <c r="BQ30" s="28" t="str">
        <f t="shared" si="49"/>
        <v>#N/A</v>
      </c>
      <c r="BR30" s="28" t="str">
        <f t="shared" si="49"/>
        <v>#N/A</v>
      </c>
      <c r="BS30" s="28" t="str">
        <f t="shared" si="49"/>
        <v>#N/A</v>
      </c>
      <c r="BT30" s="28" t="str">
        <f t="shared" si="49"/>
        <v>#N/A</v>
      </c>
      <c r="BU30" s="28" t="str">
        <f t="shared" si="49"/>
        <v>#N/A</v>
      </c>
      <c r="BV30" s="28" t="str">
        <f t="shared" si="49"/>
        <v>#N/A</v>
      </c>
      <c r="BW30" s="28" t="str">
        <f t="shared" si="49"/>
        <v>#N/A</v>
      </c>
      <c r="BX30" s="28" t="str">
        <f t="shared" si="49"/>
        <v>#N/A</v>
      </c>
      <c r="BY30" s="28" t="str">
        <f t="shared" si="49"/>
        <v>#N/A</v>
      </c>
      <c r="BZ30" s="28" t="str">
        <f t="shared" si="49"/>
        <v>#N/A</v>
      </c>
      <c r="CA30" s="28" t="str">
        <f t="shared" si="49"/>
        <v>#N/A</v>
      </c>
      <c r="CB30" s="28" t="str">
        <f t="shared" si="49"/>
        <v>#N/A</v>
      </c>
      <c r="CC30" s="28" t="str">
        <f t="shared" si="49"/>
        <v>#N/A</v>
      </c>
      <c r="CD30" s="28" t="str">
        <f t="shared" si="49"/>
        <v>#N/A</v>
      </c>
      <c r="CE30" s="28" t="str">
        <f t="shared" si="49"/>
        <v>#N/A</v>
      </c>
      <c r="CF30" s="28" t="str">
        <f t="shared" si="49"/>
        <v>#N/A</v>
      </c>
      <c r="CG30" s="28" t="str">
        <f t="shared" si="49"/>
        <v>#N/A</v>
      </c>
      <c r="CH30" s="28" t="str">
        <f t="shared" si="49"/>
        <v>#N/A</v>
      </c>
      <c r="CI30" s="28" t="str">
        <f t="shared" si="49"/>
        <v>#N/A</v>
      </c>
      <c r="CJ30" s="28" t="str">
        <f t="shared" si="49"/>
        <v>#N/A</v>
      </c>
      <c r="CK30" s="28" t="str">
        <f t="shared" si="49"/>
        <v>#N/A</v>
      </c>
      <c r="CL30" s="28" t="str">
        <f t="shared" si="49"/>
        <v>#N/A</v>
      </c>
      <c r="CM30" s="28" t="str">
        <f t="shared" si="49"/>
        <v>#N/A</v>
      </c>
      <c r="CN30" s="28" t="str">
        <f t="shared" si="49"/>
        <v>#N/A</v>
      </c>
      <c r="CO30" s="28" t="str">
        <f t="shared" si="49"/>
        <v>#N/A</v>
      </c>
      <c r="CP30" s="28" t="str">
        <f t="shared" si="49"/>
        <v>#N/A</v>
      </c>
      <c r="CQ30" s="28" t="str">
        <f t="shared" si="49"/>
        <v>#N/A</v>
      </c>
      <c r="CR30" s="28" t="str">
        <f t="shared" si="49"/>
        <v>#N/A</v>
      </c>
      <c r="CS30" s="28" t="str">
        <f t="shared" si="49"/>
        <v>#N/A</v>
      </c>
      <c r="CT30" s="28" t="str">
        <f t="shared" si="49"/>
        <v>#N/A</v>
      </c>
      <c r="CU30" s="28" t="str">
        <f t="shared" si="49"/>
        <v>#N/A</v>
      </c>
      <c r="CV30" s="28" t="str">
        <f t="shared" si="49"/>
        <v>#N/A</v>
      </c>
      <c r="CW30" s="28" t="str">
        <f t="shared" si="49"/>
        <v>#N/A</v>
      </c>
      <c r="CX30" s="28" t="str">
        <f t="shared" si="49"/>
        <v>#N/A</v>
      </c>
      <c r="CY30" s="28" t="str">
        <f t="shared" si="49"/>
        <v>#N/A</v>
      </c>
      <c r="CZ30" s="28" t="str">
        <f t="shared" si="49"/>
        <v>#N/A</v>
      </c>
      <c r="DA30" s="28" t="str">
        <f t="shared" si="49"/>
        <v>#N/A</v>
      </c>
      <c r="DB30" s="28" t="str">
        <f t="shared" si="49"/>
        <v>#N/A</v>
      </c>
      <c r="DC30" s="28" t="str">
        <f t="shared" si="49"/>
        <v>#N/A</v>
      </c>
      <c r="DD30" s="28" t="str">
        <f t="shared" si="49"/>
        <v>#N/A</v>
      </c>
      <c r="DE30" s="28" t="str">
        <f t="shared" si="49"/>
        <v>#N/A</v>
      </c>
      <c r="DF30" s="28" t="str">
        <f t="shared" si="49"/>
        <v>#N/A</v>
      </c>
      <c r="DG30" s="28" t="str">
        <f t="shared" si="49"/>
        <v>#N/A</v>
      </c>
      <c r="DH30" s="28" t="str">
        <f t="shared" si="49"/>
        <v>#N/A</v>
      </c>
      <c r="DI30" s="28" t="str">
        <f t="shared" si="49"/>
        <v>#N/A</v>
      </c>
      <c r="DJ30" s="28" t="str">
        <f t="shared" si="49"/>
        <v>#N/A</v>
      </c>
      <c r="DK30" s="28" t="str">
        <f t="shared" si="49"/>
        <v>#N/A</v>
      </c>
      <c r="DL30" s="28" t="str">
        <f t="shared" si="49"/>
        <v>#N/A</v>
      </c>
      <c r="DM30" s="28" t="str">
        <f t="shared" si="49"/>
        <v>#N/A</v>
      </c>
      <c r="DN30" s="28" t="str">
        <f t="shared" si="49"/>
        <v>#N/A</v>
      </c>
      <c r="DO30" s="28" t="str">
        <f t="shared" si="49"/>
        <v>#N/A</v>
      </c>
      <c r="DP30" s="28" t="str">
        <f t="shared" si="49"/>
        <v>#N/A</v>
      </c>
      <c r="DQ30" s="28" t="str">
        <f t="shared" si="49"/>
        <v>#N/A</v>
      </c>
      <c r="DR30" s="28" t="str">
        <f t="shared" si="49"/>
        <v>#N/A</v>
      </c>
      <c r="DS30" s="28" t="str">
        <f t="shared" si="49"/>
        <v>#N/A</v>
      </c>
      <c r="DT30" s="28" t="str">
        <f t="shared" si="49"/>
        <v>#N/A</v>
      </c>
      <c r="DU30" s="28" t="str">
        <f t="shared" si="49"/>
        <v>#N/A</v>
      </c>
      <c r="DV30" s="28" t="str">
        <f t="shared" si="49"/>
        <v>#N/A</v>
      </c>
      <c r="DW30" s="28" t="str">
        <f t="shared" si="49"/>
        <v>#N/A</v>
      </c>
      <c r="DX30" s="28" t="str">
        <f t="shared" si="49"/>
        <v>#N/A</v>
      </c>
      <c r="DY30" s="28" t="str">
        <f t="shared" si="49"/>
        <v>#N/A</v>
      </c>
      <c r="DZ30" s="28" t="str">
        <f t="shared" si="49"/>
        <v>#N/A</v>
      </c>
      <c r="EA30" s="28" t="str">
        <f t="shared" si="49"/>
        <v>#N/A</v>
      </c>
      <c r="EB30" s="28" t="str">
        <f t="shared" si="49"/>
        <v>#N/A</v>
      </c>
      <c r="EC30" s="28" t="str">
        <f t="shared" si="49"/>
        <v>#N/A</v>
      </c>
      <c r="ED30" s="28" t="str">
        <f t="shared" si="49"/>
        <v>#N/A</v>
      </c>
      <c r="EE30" s="29">
        <f t="shared" si="2"/>
        <v>1511.06551</v>
      </c>
    </row>
    <row r="31">
      <c r="A31" s="1"/>
      <c r="B31" s="30" t="s">
        <v>44</v>
      </c>
      <c r="C31" s="31" t="s">
        <v>42</v>
      </c>
      <c r="D31" s="31">
        <v>4.0</v>
      </c>
      <c r="E31" s="31" t="s">
        <v>42</v>
      </c>
      <c r="F31" s="33">
        <v>45745.0</v>
      </c>
      <c r="G31" s="34"/>
      <c r="H31" s="34" t="b">
        <f t="shared" si="3"/>
        <v>1</v>
      </c>
      <c r="I31" s="34" t="b">
        <f>if(iferror(match(B31,'Osallistujat ja seuranta'!C:C,0),0)&gt;0,TRUE,FALSE)</f>
        <v>1</v>
      </c>
      <c r="J31" s="34" t="b">
        <f>if(iferror(match(C31,'Osallistujat ja seuranta'!C:C,0),0)&gt;0,TRUE,FALSE)</f>
        <v>1</v>
      </c>
      <c r="K31" s="34" t="b">
        <f t="shared" si="4"/>
        <v>1</v>
      </c>
      <c r="L31" s="34" t="b">
        <f t="shared" si="5"/>
        <v>1</v>
      </c>
      <c r="M31" s="34" t="b">
        <f t="shared" si="6"/>
        <v>1</v>
      </c>
      <c r="N31" s="35">
        <f t="shared" si="33"/>
        <v>1</v>
      </c>
      <c r="O31" s="36">
        <f t="shared" si="8"/>
        <v>2380.683219</v>
      </c>
      <c r="P31" s="36">
        <f t="shared" si="9"/>
        <v>1750.178592</v>
      </c>
      <c r="Q31" s="37">
        <f t="shared" si="10"/>
        <v>280.5046269</v>
      </c>
      <c r="R31" s="36">
        <f t="shared" si="11"/>
        <v>2100.178592</v>
      </c>
      <c r="S31" s="35">
        <f t="shared" si="12"/>
        <v>0</v>
      </c>
      <c r="T31" s="35">
        <f t="shared" si="13"/>
        <v>-47.76541536</v>
      </c>
      <c r="U31" s="35">
        <f t="shared" si="14"/>
        <v>-49.62949599</v>
      </c>
      <c r="V31" s="38">
        <f t="shared" si="15"/>
        <v>0.8657718703</v>
      </c>
      <c r="W31" s="39">
        <f t="shared" si="16"/>
        <v>11.4787952</v>
      </c>
      <c r="X31" s="39">
        <f t="shared" si="17"/>
        <v>0.06219440502</v>
      </c>
      <c r="Y31" s="39">
        <f>if(N31=1,(W31*(S31-V31))*'Säännöt ja ohjeet'!$B$54+X31,"")</f>
        <v>-19.81384157</v>
      </c>
      <c r="Z31" s="39">
        <f t="shared" si="18"/>
        <v>1</v>
      </c>
      <c r="AA31" s="39">
        <f t="shared" si="19"/>
        <v>0.1342281297</v>
      </c>
      <c r="AB31" s="39">
        <f t="shared" si="20"/>
        <v>26.4729693</v>
      </c>
      <c r="AC31" s="39">
        <f t="shared" si="21"/>
        <v>1.374760534</v>
      </c>
      <c r="AD31" s="39">
        <f>if(N31=1,(AB31*(Z31-AA31))*'Säännöt ja ohjeet'!$B$54+AC31,"")</f>
        <v>47.21386481</v>
      </c>
      <c r="AE31" s="40">
        <f t="shared" si="22"/>
        <v>-13</v>
      </c>
      <c r="AF31" s="40">
        <f t="shared" si="23"/>
        <v>15</v>
      </c>
      <c r="AG31" s="1"/>
      <c r="AH31" s="9"/>
      <c r="AI31" s="28">
        <f t="shared" ref="AI31:ED31" si="50">if($B31=AI$3,AI30+$Y31,if($C31=AI$3,AI30+$AD31,AI30))</f>
        <v>1204.770186</v>
      </c>
      <c r="AJ31" s="28">
        <f t="shared" si="50"/>
        <v>1797.392457</v>
      </c>
      <c r="AK31" s="28">
        <f t="shared" si="50"/>
        <v>2360.869377</v>
      </c>
      <c r="AL31" s="28">
        <f t="shared" si="50"/>
        <v>1634.690709</v>
      </c>
      <c r="AM31" s="28">
        <f t="shared" si="50"/>
        <v>1509.192137</v>
      </c>
      <c r="AN31" s="28">
        <f t="shared" si="50"/>
        <v>1332.458766</v>
      </c>
      <c r="AO31" s="28">
        <f t="shared" si="50"/>
        <v>2249.842673</v>
      </c>
      <c r="AP31" s="28">
        <f t="shared" si="50"/>
        <v>1526.868959</v>
      </c>
      <c r="AQ31" s="28">
        <f t="shared" si="50"/>
        <v>1207.188514</v>
      </c>
      <c r="AR31" s="28">
        <f t="shared" si="50"/>
        <v>2197.220404</v>
      </c>
      <c r="AS31" s="28">
        <f t="shared" si="50"/>
        <v>1917.754482</v>
      </c>
      <c r="AT31" s="28">
        <f t="shared" si="50"/>
        <v>2394.48987</v>
      </c>
      <c r="AU31" s="28">
        <f t="shared" si="50"/>
        <v>2245.808389</v>
      </c>
      <c r="AV31" s="28">
        <f t="shared" si="50"/>
        <v>1923.515285</v>
      </c>
      <c r="AW31" s="28">
        <f t="shared" si="50"/>
        <v>1015.463624</v>
      </c>
      <c r="AX31" s="28">
        <f t="shared" si="50"/>
        <v>2205.116746</v>
      </c>
      <c r="AY31" s="28">
        <f t="shared" si="50"/>
        <v>1335.441433</v>
      </c>
      <c r="AZ31" s="28">
        <f t="shared" si="50"/>
        <v>2316.469488</v>
      </c>
      <c r="BA31" s="28">
        <f t="shared" si="50"/>
        <v>2137.903665</v>
      </c>
      <c r="BB31" s="28">
        <f t="shared" si="50"/>
        <v>648.326675</v>
      </c>
      <c r="BC31" s="28">
        <f t="shared" si="50"/>
        <v>787.9549657</v>
      </c>
      <c r="BD31" s="28">
        <f t="shared" si="50"/>
        <v>1690.538553</v>
      </c>
      <c r="BE31" s="28">
        <f t="shared" si="50"/>
        <v>281.1497685</v>
      </c>
      <c r="BF31" s="28">
        <f t="shared" si="50"/>
        <v>-59.07358257</v>
      </c>
      <c r="BG31" s="28">
        <f t="shared" si="50"/>
        <v>1353.035774</v>
      </c>
      <c r="BH31" s="28">
        <f t="shared" si="50"/>
        <v>100.7139793</v>
      </c>
      <c r="BI31" s="28">
        <f t="shared" si="50"/>
        <v>1741.081085</v>
      </c>
      <c r="BJ31" s="28">
        <f t="shared" si="50"/>
        <v>400</v>
      </c>
      <c r="BK31" s="28">
        <f t="shared" si="50"/>
        <v>1829</v>
      </c>
      <c r="BL31" s="28" t="str">
        <f t="shared" si="50"/>
        <v>#N/A</v>
      </c>
      <c r="BM31" s="28" t="str">
        <f t="shared" si="50"/>
        <v>#N/A</v>
      </c>
      <c r="BN31" s="28" t="str">
        <f t="shared" si="50"/>
        <v>#N/A</v>
      </c>
      <c r="BO31" s="28" t="str">
        <f t="shared" si="50"/>
        <v>#N/A</v>
      </c>
      <c r="BP31" s="28" t="str">
        <f t="shared" si="50"/>
        <v>#N/A</v>
      </c>
      <c r="BQ31" s="28" t="str">
        <f t="shared" si="50"/>
        <v>#N/A</v>
      </c>
      <c r="BR31" s="28" t="str">
        <f t="shared" si="50"/>
        <v>#N/A</v>
      </c>
      <c r="BS31" s="28" t="str">
        <f t="shared" si="50"/>
        <v>#N/A</v>
      </c>
      <c r="BT31" s="28" t="str">
        <f t="shared" si="50"/>
        <v>#N/A</v>
      </c>
      <c r="BU31" s="28" t="str">
        <f t="shared" si="50"/>
        <v>#N/A</v>
      </c>
      <c r="BV31" s="28" t="str">
        <f t="shared" si="50"/>
        <v>#N/A</v>
      </c>
      <c r="BW31" s="28" t="str">
        <f t="shared" si="50"/>
        <v>#N/A</v>
      </c>
      <c r="BX31" s="28" t="str">
        <f t="shared" si="50"/>
        <v>#N/A</v>
      </c>
      <c r="BY31" s="28" t="str">
        <f t="shared" si="50"/>
        <v>#N/A</v>
      </c>
      <c r="BZ31" s="28" t="str">
        <f t="shared" si="50"/>
        <v>#N/A</v>
      </c>
      <c r="CA31" s="28" t="str">
        <f t="shared" si="50"/>
        <v>#N/A</v>
      </c>
      <c r="CB31" s="28" t="str">
        <f t="shared" si="50"/>
        <v>#N/A</v>
      </c>
      <c r="CC31" s="28" t="str">
        <f t="shared" si="50"/>
        <v>#N/A</v>
      </c>
      <c r="CD31" s="28" t="str">
        <f t="shared" si="50"/>
        <v>#N/A</v>
      </c>
      <c r="CE31" s="28" t="str">
        <f t="shared" si="50"/>
        <v>#N/A</v>
      </c>
      <c r="CF31" s="28" t="str">
        <f t="shared" si="50"/>
        <v>#N/A</v>
      </c>
      <c r="CG31" s="28" t="str">
        <f t="shared" si="50"/>
        <v>#N/A</v>
      </c>
      <c r="CH31" s="28" t="str">
        <f t="shared" si="50"/>
        <v>#N/A</v>
      </c>
      <c r="CI31" s="28" t="str">
        <f t="shared" si="50"/>
        <v>#N/A</v>
      </c>
      <c r="CJ31" s="28" t="str">
        <f t="shared" si="50"/>
        <v>#N/A</v>
      </c>
      <c r="CK31" s="28" t="str">
        <f t="shared" si="50"/>
        <v>#N/A</v>
      </c>
      <c r="CL31" s="28" t="str">
        <f t="shared" si="50"/>
        <v>#N/A</v>
      </c>
      <c r="CM31" s="28" t="str">
        <f t="shared" si="50"/>
        <v>#N/A</v>
      </c>
      <c r="CN31" s="28" t="str">
        <f t="shared" si="50"/>
        <v>#N/A</v>
      </c>
      <c r="CO31" s="28" t="str">
        <f t="shared" si="50"/>
        <v>#N/A</v>
      </c>
      <c r="CP31" s="28" t="str">
        <f t="shared" si="50"/>
        <v>#N/A</v>
      </c>
      <c r="CQ31" s="28" t="str">
        <f t="shared" si="50"/>
        <v>#N/A</v>
      </c>
      <c r="CR31" s="28" t="str">
        <f t="shared" si="50"/>
        <v>#N/A</v>
      </c>
      <c r="CS31" s="28" t="str">
        <f t="shared" si="50"/>
        <v>#N/A</v>
      </c>
      <c r="CT31" s="28" t="str">
        <f t="shared" si="50"/>
        <v>#N/A</v>
      </c>
      <c r="CU31" s="28" t="str">
        <f t="shared" si="50"/>
        <v>#N/A</v>
      </c>
      <c r="CV31" s="28" t="str">
        <f t="shared" si="50"/>
        <v>#N/A</v>
      </c>
      <c r="CW31" s="28" t="str">
        <f t="shared" si="50"/>
        <v>#N/A</v>
      </c>
      <c r="CX31" s="28" t="str">
        <f t="shared" si="50"/>
        <v>#N/A</v>
      </c>
      <c r="CY31" s="28" t="str">
        <f t="shared" si="50"/>
        <v>#N/A</v>
      </c>
      <c r="CZ31" s="28" t="str">
        <f t="shared" si="50"/>
        <v>#N/A</v>
      </c>
      <c r="DA31" s="28" t="str">
        <f t="shared" si="50"/>
        <v>#N/A</v>
      </c>
      <c r="DB31" s="28" t="str">
        <f t="shared" si="50"/>
        <v>#N/A</v>
      </c>
      <c r="DC31" s="28" t="str">
        <f t="shared" si="50"/>
        <v>#N/A</v>
      </c>
      <c r="DD31" s="28" t="str">
        <f t="shared" si="50"/>
        <v>#N/A</v>
      </c>
      <c r="DE31" s="28" t="str">
        <f t="shared" si="50"/>
        <v>#N/A</v>
      </c>
      <c r="DF31" s="28" t="str">
        <f t="shared" si="50"/>
        <v>#N/A</v>
      </c>
      <c r="DG31" s="28" t="str">
        <f t="shared" si="50"/>
        <v>#N/A</v>
      </c>
      <c r="DH31" s="28" t="str">
        <f t="shared" si="50"/>
        <v>#N/A</v>
      </c>
      <c r="DI31" s="28" t="str">
        <f t="shared" si="50"/>
        <v>#N/A</v>
      </c>
      <c r="DJ31" s="28" t="str">
        <f t="shared" si="50"/>
        <v>#N/A</v>
      </c>
      <c r="DK31" s="28" t="str">
        <f t="shared" si="50"/>
        <v>#N/A</v>
      </c>
      <c r="DL31" s="28" t="str">
        <f t="shared" si="50"/>
        <v>#N/A</v>
      </c>
      <c r="DM31" s="28" t="str">
        <f t="shared" si="50"/>
        <v>#N/A</v>
      </c>
      <c r="DN31" s="28" t="str">
        <f t="shared" si="50"/>
        <v>#N/A</v>
      </c>
      <c r="DO31" s="28" t="str">
        <f t="shared" si="50"/>
        <v>#N/A</v>
      </c>
      <c r="DP31" s="28" t="str">
        <f t="shared" si="50"/>
        <v>#N/A</v>
      </c>
      <c r="DQ31" s="28" t="str">
        <f t="shared" si="50"/>
        <v>#N/A</v>
      </c>
      <c r="DR31" s="28" t="str">
        <f t="shared" si="50"/>
        <v>#N/A</v>
      </c>
      <c r="DS31" s="28" t="str">
        <f t="shared" si="50"/>
        <v>#N/A</v>
      </c>
      <c r="DT31" s="28" t="str">
        <f t="shared" si="50"/>
        <v>#N/A</v>
      </c>
      <c r="DU31" s="28" t="str">
        <f t="shared" si="50"/>
        <v>#N/A</v>
      </c>
      <c r="DV31" s="28" t="str">
        <f t="shared" si="50"/>
        <v>#N/A</v>
      </c>
      <c r="DW31" s="28" t="str">
        <f t="shared" si="50"/>
        <v>#N/A</v>
      </c>
      <c r="DX31" s="28" t="str">
        <f t="shared" si="50"/>
        <v>#N/A</v>
      </c>
      <c r="DY31" s="28" t="str">
        <f t="shared" si="50"/>
        <v>#N/A</v>
      </c>
      <c r="DZ31" s="28" t="str">
        <f t="shared" si="50"/>
        <v>#N/A</v>
      </c>
      <c r="EA31" s="28" t="str">
        <f t="shared" si="50"/>
        <v>#N/A</v>
      </c>
      <c r="EB31" s="28" t="str">
        <f t="shared" si="50"/>
        <v>#N/A</v>
      </c>
      <c r="EC31" s="28" t="str">
        <f t="shared" si="50"/>
        <v>#N/A</v>
      </c>
      <c r="ED31" s="28" t="str">
        <f t="shared" si="50"/>
        <v>#N/A</v>
      </c>
      <c r="EE31" s="29">
        <f t="shared" si="2"/>
        <v>1512.119357</v>
      </c>
    </row>
    <row r="32">
      <c r="A32" s="1"/>
      <c r="B32" s="30" t="s">
        <v>44</v>
      </c>
      <c r="C32" s="31" t="s">
        <v>50</v>
      </c>
      <c r="D32" s="31">
        <v>2.0</v>
      </c>
      <c r="E32" s="31" t="s">
        <v>44</v>
      </c>
      <c r="F32" s="42">
        <v>45745.0</v>
      </c>
      <c r="G32" s="34"/>
      <c r="H32" s="34" t="b">
        <f t="shared" si="3"/>
        <v>1</v>
      </c>
      <c r="I32" s="34" t="b">
        <f>if(iferror(match(B32,'Osallistujat ja seuranta'!C:C,0),0)&gt;0,TRUE,FALSE)</f>
        <v>1</v>
      </c>
      <c r="J32" s="34" t="b">
        <f>if(iferror(match(C32,'Osallistujat ja seuranta'!C:C,0),0)&gt;0,TRUE,FALSE)</f>
        <v>1</v>
      </c>
      <c r="K32" s="34" t="b">
        <f t="shared" si="4"/>
        <v>1</v>
      </c>
      <c r="L32" s="34" t="b">
        <f t="shared" si="5"/>
        <v>1</v>
      </c>
      <c r="M32" s="34" t="b">
        <f t="shared" si="6"/>
        <v>1</v>
      </c>
      <c r="N32" s="35">
        <f t="shared" si="33"/>
        <v>1</v>
      </c>
      <c r="O32" s="36">
        <f t="shared" si="8"/>
        <v>2360.869377</v>
      </c>
      <c r="P32" s="36">
        <f t="shared" si="9"/>
        <v>1923.515285</v>
      </c>
      <c r="Q32" s="37">
        <f t="shared" si="10"/>
        <v>287.3540927</v>
      </c>
      <c r="R32" s="36">
        <f t="shared" si="11"/>
        <v>2073.515285</v>
      </c>
      <c r="S32" s="35">
        <f t="shared" si="12"/>
        <v>1</v>
      </c>
      <c r="T32" s="35">
        <f t="shared" si="13"/>
        <v>-47.91468205</v>
      </c>
      <c r="U32" s="35">
        <f t="shared" si="14"/>
        <v>-49.78335181</v>
      </c>
      <c r="V32" s="38">
        <f t="shared" si="15"/>
        <v>0.8663042833</v>
      </c>
      <c r="W32" s="39">
        <f t="shared" si="16"/>
        <v>11.87718744</v>
      </c>
      <c r="X32" s="39">
        <f t="shared" si="17"/>
        <v>0.07667948429</v>
      </c>
      <c r="Y32" s="39">
        <f>if(N32=1,(W32*(S32-V32))*'Säännöt ja ohjeet'!$B$54+X32,"")</f>
        <v>3.252537657</v>
      </c>
      <c r="Z32" s="39">
        <f t="shared" si="18"/>
        <v>0</v>
      </c>
      <c r="AA32" s="39">
        <f t="shared" si="19"/>
        <v>0.1336957167</v>
      </c>
      <c r="AB32" s="39">
        <f t="shared" si="20"/>
        <v>21.89708157</v>
      </c>
      <c r="AC32" s="39">
        <f t="shared" si="21"/>
        <v>0.943011732</v>
      </c>
      <c r="AD32" s="39">
        <f>if(N32=1,(AB32*(Z32-AA32))*'Säännöt ja ohjeet'!$B$54+AC32,"")</f>
        <v>-4.912080296</v>
      </c>
      <c r="AE32" s="40">
        <f t="shared" si="22"/>
        <v>7</v>
      </c>
      <c r="AF32" s="40">
        <f t="shared" si="23"/>
        <v>-5</v>
      </c>
      <c r="AG32" s="1"/>
      <c r="AH32" s="9"/>
      <c r="AI32" s="28">
        <f t="shared" ref="AI32:ED32" si="51">if($B32=AI$3,AI31+$Y32,if($C32=AI$3,AI31+$AD32,AI31))</f>
        <v>1204.770186</v>
      </c>
      <c r="AJ32" s="28">
        <f t="shared" si="51"/>
        <v>1797.392457</v>
      </c>
      <c r="AK32" s="28">
        <f t="shared" si="51"/>
        <v>2364.121915</v>
      </c>
      <c r="AL32" s="28">
        <f t="shared" si="51"/>
        <v>1634.690709</v>
      </c>
      <c r="AM32" s="28">
        <f t="shared" si="51"/>
        <v>1509.192137</v>
      </c>
      <c r="AN32" s="28">
        <f t="shared" si="51"/>
        <v>1332.458766</v>
      </c>
      <c r="AO32" s="28">
        <f t="shared" si="51"/>
        <v>2249.842673</v>
      </c>
      <c r="AP32" s="28">
        <f t="shared" si="51"/>
        <v>1526.868959</v>
      </c>
      <c r="AQ32" s="28">
        <f t="shared" si="51"/>
        <v>1207.188514</v>
      </c>
      <c r="AR32" s="28">
        <f t="shared" si="51"/>
        <v>2197.220404</v>
      </c>
      <c r="AS32" s="28">
        <f t="shared" si="51"/>
        <v>1917.754482</v>
      </c>
      <c r="AT32" s="28">
        <f t="shared" si="51"/>
        <v>2394.48987</v>
      </c>
      <c r="AU32" s="28">
        <f t="shared" si="51"/>
        <v>2245.808389</v>
      </c>
      <c r="AV32" s="28">
        <f t="shared" si="51"/>
        <v>1918.603204</v>
      </c>
      <c r="AW32" s="28">
        <f t="shared" si="51"/>
        <v>1015.463624</v>
      </c>
      <c r="AX32" s="28">
        <f t="shared" si="51"/>
        <v>2205.116746</v>
      </c>
      <c r="AY32" s="28">
        <f t="shared" si="51"/>
        <v>1335.441433</v>
      </c>
      <c r="AZ32" s="28">
        <f t="shared" si="51"/>
        <v>2316.469488</v>
      </c>
      <c r="BA32" s="28">
        <f t="shared" si="51"/>
        <v>2137.903665</v>
      </c>
      <c r="BB32" s="28">
        <f t="shared" si="51"/>
        <v>648.326675</v>
      </c>
      <c r="BC32" s="28">
        <f t="shared" si="51"/>
        <v>787.9549657</v>
      </c>
      <c r="BD32" s="28">
        <f t="shared" si="51"/>
        <v>1690.538553</v>
      </c>
      <c r="BE32" s="28">
        <f t="shared" si="51"/>
        <v>281.1497685</v>
      </c>
      <c r="BF32" s="28">
        <f t="shared" si="51"/>
        <v>-59.07358257</v>
      </c>
      <c r="BG32" s="28">
        <f t="shared" si="51"/>
        <v>1353.035774</v>
      </c>
      <c r="BH32" s="28">
        <f t="shared" si="51"/>
        <v>100.7139793</v>
      </c>
      <c r="BI32" s="28">
        <f t="shared" si="51"/>
        <v>1741.081085</v>
      </c>
      <c r="BJ32" s="28">
        <f t="shared" si="51"/>
        <v>400</v>
      </c>
      <c r="BK32" s="28">
        <f t="shared" si="51"/>
        <v>1829</v>
      </c>
      <c r="BL32" s="28" t="str">
        <f t="shared" si="51"/>
        <v>#N/A</v>
      </c>
      <c r="BM32" s="28" t="str">
        <f t="shared" si="51"/>
        <v>#N/A</v>
      </c>
      <c r="BN32" s="28" t="str">
        <f t="shared" si="51"/>
        <v>#N/A</v>
      </c>
      <c r="BO32" s="28" t="str">
        <f t="shared" si="51"/>
        <v>#N/A</v>
      </c>
      <c r="BP32" s="28" t="str">
        <f t="shared" si="51"/>
        <v>#N/A</v>
      </c>
      <c r="BQ32" s="28" t="str">
        <f t="shared" si="51"/>
        <v>#N/A</v>
      </c>
      <c r="BR32" s="28" t="str">
        <f t="shared" si="51"/>
        <v>#N/A</v>
      </c>
      <c r="BS32" s="28" t="str">
        <f t="shared" si="51"/>
        <v>#N/A</v>
      </c>
      <c r="BT32" s="28" t="str">
        <f t="shared" si="51"/>
        <v>#N/A</v>
      </c>
      <c r="BU32" s="28" t="str">
        <f t="shared" si="51"/>
        <v>#N/A</v>
      </c>
      <c r="BV32" s="28" t="str">
        <f t="shared" si="51"/>
        <v>#N/A</v>
      </c>
      <c r="BW32" s="28" t="str">
        <f t="shared" si="51"/>
        <v>#N/A</v>
      </c>
      <c r="BX32" s="28" t="str">
        <f t="shared" si="51"/>
        <v>#N/A</v>
      </c>
      <c r="BY32" s="28" t="str">
        <f t="shared" si="51"/>
        <v>#N/A</v>
      </c>
      <c r="BZ32" s="28" t="str">
        <f t="shared" si="51"/>
        <v>#N/A</v>
      </c>
      <c r="CA32" s="28" t="str">
        <f t="shared" si="51"/>
        <v>#N/A</v>
      </c>
      <c r="CB32" s="28" t="str">
        <f t="shared" si="51"/>
        <v>#N/A</v>
      </c>
      <c r="CC32" s="28" t="str">
        <f t="shared" si="51"/>
        <v>#N/A</v>
      </c>
      <c r="CD32" s="28" t="str">
        <f t="shared" si="51"/>
        <v>#N/A</v>
      </c>
      <c r="CE32" s="28" t="str">
        <f t="shared" si="51"/>
        <v>#N/A</v>
      </c>
      <c r="CF32" s="28" t="str">
        <f t="shared" si="51"/>
        <v>#N/A</v>
      </c>
      <c r="CG32" s="28" t="str">
        <f t="shared" si="51"/>
        <v>#N/A</v>
      </c>
      <c r="CH32" s="28" t="str">
        <f t="shared" si="51"/>
        <v>#N/A</v>
      </c>
      <c r="CI32" s="28" t="str">
        <f t="shared" si="51"/>
        <v>#N/A</v>
      </c>
      <c r="CJ32" s="28" t="str">
        <f t="shared" si="51"/>
        <v>#N/A</v>
      </c>
      <c r="CK32" s="28" t="str">
        <f t="shared" si="51"/>
        <v>#N/A</v>
      </c>
      <c r="CL32" s="28" t="str">
        <f t="shared" si="51"/>
        <v>#N/A</v>
      </c>
      <c r="CM32" s="28" t="str">
        <f t="shared" si="51"/>
        <v>#N/A</v>
      </c>
      <c r="CN32" s="28" t="str">
        <f t="shared" si="51"/>
        <v>#N/A</v>
      </c>
      <c r="CO32" s="28" t="str">
        <f t="shared" si="51"/>
        <v>#N/A</v>
      </c>
      <c r="CP32" s="28" t="str">
        <f t="shared" si="51"/>
        <v>#N/A</v>
      </c>
      <c r="CQ32" s="28" t="str">
        <f t="shared" si="51"/>
        <v>#N/A</v>
      </c>
      <c r="CR32" s="28" t="str">
        <f t="shared" si="51"/>
        <v>#N/A</v>
      </c>
      <c r="CS32" s="28" t="str">
        <f t="shared" si="51"/>
        <v>#N/A</v>
      </c>
      <c r="CT32" s="28" t="str">
        <f t="shared" si="51"/>
        <v>#N/A</v>
      </c>
      <c r="CU32" s="28" t="str">
        <f t="shared" si="51"/>
        <v>#N/A</v>
      </c>
      <c r="CV32" s="28" t="str">
        <f t="shared" si="51"/>
        <v>#N/A</v>
      </c>
      <c r="CW32" s="28" t="str">
        <f t="shared" si="51"/>
        <v>#N/A</v>
      </c>
      <c r="CX32" s="28" t="str">
        <f t="shared" si="51"/>
        <v>#N/A</v>
      </c>
      <c r="CY32" s="28" t="str">
        <f t="shared" si="51"/>
        <v>#N/A</v>
      </c>
      <c r="CZ32" s="28" t="str">
        <f t="shared" si="51"/>
        <v>#N/A</v>
      </c>
      <c r="DA32" s="28" t="str">
        <f t="shared" si="51"/>
        <v>#N/A</v>
      </c>
      <c r="DB32" s="28" t="str">
        <f t="shared" si="51"/>
        <v>#N/A</v>
      </c>
      <c r="DC32" s="28" t="str">
        <f t="shared" si="51"/>
        <v>#N/A</v>
      </c>
      <c r="DD32" s="28" t="str">
        <f t="shared" si="51"/>
        <v>#N/A</v>
      </c>
      <c r="DE32" s="28" t="str">
        <f t="shared" si="51"/>
        <v>#N/A</v>
      </c>
      <c r="DF32" s="28" t="str">
        <f t="shared" si="51"/>
        <v>#N/A</v>
      </c>
      <c r="DG32" s="28" t="str">
        <f t="shared" si="51"/>
        <v>#N/A</v>
      </c>
      <c r="DH32" s="28" t="str">
        <f t="shared" si="51"/>
        <v>#N/A</v>
      </c>
      <c r="DI32" s="28" t="str">
        <f t="shared" si="51"/>
        <v>#N/A</v>
      </c>
      <c r="DJ32" s="28" t="str">
        <f t="shared" si="51"/>
        <v>#N/A</v>
      </c>
      <c r="DK32" s="28" t="str">
        <f t="shared" si="51"/>
        <v>#N/A</v>
      </c>
      <c r="DL32" s="28" t="str">
        <f t="shared" si="51"/>
        <v>#N/A</v>
      </c>
      <c r="DM32" s="28" t="str">
        <f t="shared" si="51"/>
        <v>#N/A</v>
      </c>
      <c r="DN32" s="28" t="str">
        <f t="shared" si="51"/>
        <v>#N/A</v>
      </c>
      <c r="DO32" s="28" t="str">
        <f t="shared" si="51"/>
        <v>#N/A</v>
      </c>
      <c r="DP32" s="28" t="str">
        <f t="shared" si="51"/>
        <v>#N/A</v>
      </c>
      <c r="DQ32" s="28" t="str">
        <f t="shared" si="51"/>
        <v>#N/A</v>
      </c>
      <c r="DR32" s="28" t="str">
        <f t="shared" si="51"/>
        <v>#N/A</v>
      </c>
      <c r="DS32" s="28" t="str">
        <f t="shared" si="51"/>
        <v>#N/A</v>
      </c>
      <c r="DT32" s="28" t="str">
        <f t="shared" si="51"/>
        <v>#N/A</v>
      </c>
      <c r="DU32" s="28" t="str">
        <f t="shared" si="51"/>
        <v>#N/A</v>
      </c>
      <c r="DV32" s="28" t="str">
        <f t="shared" si="51"/>
        <v>#N/A</v>
      </c>
      <c r="DW32" s="28" t="str">
        <f t="shared" si="51"/>
        <v>#N/A</v>
      </c>
      <c r="DX32" s="28" t="str">
        <f t="shared" si="51"/>
        <v>#N/A</v>
      </c>
      <c r="DY32" s="28" t="str">
        <f t="shared" si="51"/>
        <v>#N/A</v>
      </c>
      <c r="DZ32" s="28" t="str">
        <f t="shared" si="51"/>
        <v>#N/A</v>
      </c>
      <c r="EA32" s="28" t="str">
        <f t="shared" si="51"/>
        <v>#N/A</v>
      </c>
      <c r="EB32" s="28" t="str">
        <f t="shared" si="51"/>
        <v>#N/A</v>
      </c>
      <c r="EC32" s="28" t="str">
        <f t="shared" si="51"/>
        <v>#N/A</v>
      </c>
      <c r="ED32" s="28" t="str">
        <f t="shared" si="51"/>
        <v>#N/A</v>
      </c>
      <c r="EE32" s="29">
        <f t="shared" si="2"/>
        <v>1512.055529</v>
      </c>
    </row>
    <row r="33">
      <c r="A33" s="1"/>
      <c r="B33" s="30" t="s">
        <v>44</v>
      </c>
      <c r="C33" s="31" t="s">
        <v>50</v>
      </c>
      <c r="D33" s="31">
        <v>2.0</v>
      </c>
      <c r="E33" s="31" t="s">
        <v>44</v>
      </c>
      <c r="F33" s="42">
        <v>45745.0</v>
      </c>
      <c r="G33" s="34"/>
      <c r="H33" s="34" t="b">
        <f t="shared" si="3"/>
        <v>1</v>
      </c>
      <c r="I33" s="34" t="b">
        <f>if(iferror(match(B33,'Osallistujat ja seuranta'!C:C,0),0)&gt;0,TRUE,FALSE)</f>
        <v>1</v>
      </c>
      <c r="J33" s="34" t="b">
        <f>if(iferror(match(C33,'Osallistujat ja seuranta'!C:C,0),0)&gt;0,TRUE,FALSE)</f>
        <v>1</v>
      </c>
      <c r="K33" s="34" t="b">
        <f t="shared" si="4"/>
        <v>1</v>
      </c>
      <c r="L33" s="34" t="b">
        <f t="shared" si="5"/>
        <v>1</v>
      </c>
      <c r="M33" s="34" t="b">
        <f t="shared" si="6"/>
        <v>1</v>
      </c>
      <c r="N33" s="35">
        <f t="shared" si="33"/>
        <v>1</v>
      </c>
      <c r="O33" s="36">
        <f t="shared" si="8"/>
        <v>2364.121915</v>
      </c>
      <c r="P33" s="36">
        <f t="shared" si="9"/>
        <v>1918.603204</v>
      </c>
      <c r="Q33" s="37">
        <f t="shared" si="10"/>
        <v>295.5187107</v>
      </c>
      <c r="R33" s="36">
        <f t="shared" si="11"/>
        <v>2068.603204</v>
      </c>
      <c r="S33" s="35">
        <f t="shared" si="12"/>
        <v>1</v>
      </c>
      <c r="T33" s="35">
        <f t="shared" si="13"/>
        <v>-47.89039652</v>
      </c>
      <c r="U33" s="35">
        <f t="shared" si="14"/>
        <v>-49.81133087</v>
      </c>
      <c r="V33" s="38">
        <f t="shared" si="15"/>
        <v>0.87224259</v>
      </c>
      <c r="W33" s="39">
        <f t="shared" si="16"/>
        <v>11.81144009</v>
      </c>
      <c r="X33" s="39">
        <f t="shared" si="17"/>
        <v>0.07412569103</v>
      </c>
      <c r="Y33" s="39">
        <f>if(N33=1,(W33*(S33-V33))*'Säännöt ja ohjeet'!$B$54+X33,"")</f>
        <v>3.092123679</v>
      </c>
      <c r="Z33" s="39">
        <f t="shared" si="18"/>
        <v>0</v>
      </c>
      <c r="AA33" s="39">
        <f t="shared" si="19"/>
        <v>0.12775741</v>
      </c>
      <c r="AB33" s="39">
        <f t="shared" si="20"/>
        <v>22.02224134</v>
      </c>
      <c r="AC33" s="39">
        <f t="shared" si="21"/>
        <v>0.9551851914</v>
      </c>
      <c r="AD33" s="39">
        <f>if(N33=1,(AB33*(Z33-AA33))*'Säännöt ja ohjeet'!$B$54+AC33,"")</f>
        <v>-4.671823842</v>
      </c>
      <c r="AE33" s="40">
        <f t="shared" si="22"/>
        <v>7</v>
      </c>
      <c r="AF33" s="40">
        <f t="shared" si="23"/>
        <v>-5</v>
      </c>
      <c r="AG33" s="1"/>
      <c r="AH33" s="9"/>
      <c r="AI33" s="28">
        <f t="shared" ref="AI33:ED33" si="52">if($B33=AI$3,AI32+$Y33,if($C33=AI$3,AI32+$AD33,AI32))</f>
        <v>1204.770186</v>
      </c>
      <c r="AJ33" s="28">
        <f t="shared" si="52"/>
        <v>1797.392457</v>
      </c>
      <c r="AK33" s="28">
        <f t="shared" si="52"/>
        <v>2367.214039</v>
      </c>
      <c r="AL33" s="28">
        <f t="shared" si="52"/>
        <v>1634.690709</v>
      </c>
      <c r="AM33" s="28">
        <f t="shared" si="52"/>
        <v>1509.192137</v>
      </c>
      <c r="AN33" s="28">
        <f t="shared" si="52"/>
        <v>1332.458766</v>
      </c>
      <c r="AO33" s="28">
        <f t="shared" si="52"/>
        <v>2249.842673</v>
      </c>
      <c r="AP33" s="28">
        <f t="shared" si="52"/>
        <v>1526.868959</v>
      </c>
      <c r="AQ33" s="28">
        <f t="shared" si="52"/>
        <v>1207.188514</v>
      </c>
      <c r="AR33" s="28">
        <f t="shared" si="52"/>
        <v>2197.220404</v>
      </c>
      <c r="AS33" s="28">
        <f t="shared" si="52"/>
        <v>1917.754482</v>
      </c>
      <c r="AT33" s="28">
        <f t="shared" si="52"/>
        <v>2394.48987</v>
      </c>
      <c r="AU33" s="28">
        <f t="shared" si="52"/>
        <v>2245.808389</v>
      </c>
      <c r="AV33" s="28">
        <f t="shared" si="52"/>
        <v>1913.93138</v>
      </c>
      <c r="AW33" s="28">
        <f t="shared" si="52"/>
        <v>1015.463624</v>
      </c>
      <c r="AX33" s="28">
        <f t="shared" si="52"/>
        <v>2205.116746</v>
      </c>
      <c r="AY33" s="28">
        <f t="shared" si="52"/>
        <v>1335.441433</v>
      </c>
      <c r="AZ33" s="28">
        <f t="shared" si="52"/>
        <v>2316.469488</v>
      </c>
      <c r="BA33" s="28">
        <f t="shared" si="52"/>
        <v>2137.903665</v>
      </c>
      <c r="BB33" s="28">
        <f t="shared" si="52"/>
        <v>648.326675</v>
      </c>
      <c r="BC33" s="28">
        <f t="shared" si="52"/>
        <v>787.9549657</v>
      </c>
      <c r="BD33" s="28">
        <f t="shared" si="52"/>
        <v>1690.538553</v>
      </c>
      <c r="BE33" s="28">
        <f t="shared" si="52"/>
        <v>281.1497685</v>
      </c>
      <c r="BF33" s="28">
        <f t="shared" si="52"/>
        <v>-59.07358257</v>
      </c>
      <c r="BG33" s="28">
        <f t="shared" si="52"/>
        <v>1353.035774</v>
      </c>
      <c r="BH33" s="28">
        <f t="shared" si="52"/>
        <v>100.7139793</v>
      </c>
      <c r="BI33" s="28">
        <f t="shared" si="52"/>
        <v>1741.081085</v>
      </c>
      <c r="BJ33" s="28">
        <f t="shared" si="52"/>
        <v>400</v>
      </c>
      <c r="BK33" s="28">
        <f t="shared" si="52"/>
        <v>1829</v>
      </c>
      <c r="BL33" s="28" t="str">
        <f t="shared" si="52"/>
        <v>#N/A</v>
      </c>
      <c r="BM33" s="28" t="str">
        <f t="shared" si="52"/>
        <v>#N/A</v>
      </c>
      <c r="BN33" s="28" t="str">
        <f t="shared" si="52"/>
        <v>#N/A</v>
      </c>
      <c r="BO33" s="28" t="str">
        <f t="shared" si="52"/>
        <v>#N/A</v>
      </c>
      <c r="BP33" s="28" t="str">
        <f t="shared" si="52"/>
        <v>#N/A</v>
      </c>
      <c r="BQ33" s="28" t="str">
        <f t="shared" si="52"/>
        <v>#N/A</v>
      </c>
      <c r="BR33" s="28" t="str">
        <f t="shared" si="52"/>
        <v>#N/A</v>
      </c>
      <c r="BS33" s="28" t="str">
        <f t="shared" si="52"/>
        <v>#N/A</v>
      </c>
      <c r="BT33" s="28" t="str">
        <f t="shared" si="52"/>
        <v>#N/A</v>
      </c>
      <c r="BU33" s="28" t="str">
        <f t="shared" si="52"/>
        <v>#N/A</v>
      </c>
      <c r="BV33" s="28" t="str">
        <f t="shared" si="52"/>
        <v>#N/A</v>
      </c>
      <c r="BW33" s="28" t="str">
        <f t="shared" si="52"/>
        <v>#N/A</v>
      </c>
      <c r="BX33" s="28" t="str">
        <f t="shared" si="52"/>
        <v>#N/A</v>
      </c>
      <c r="BY33" s="28" t="str">
        <f t="shared" si="52"/>
        <v>#N/A</v>
      </c>
      <c r="BZ33" s="28" t="str">
        <f t="shared" si="52"/>
        <v>#N/A</v>
      </c>
      <c r="CA33" s="28" t="str">
        <f t="shared" si="52"/>
        <v>#N/A</v>
      </c>
      <c r="CB33" s="28" t="str">
        <f t="shared" si="52"/>
        <v>#N/A</v>
      </c>
      <c r="CC33" s="28" t="str">
        <f t="shared" si="52"/>
        <v>#N/A</v>
      </c>
      <c r="CD33" s="28" t="str">
        <f t="shared" si="52"/>
        <v>#N/A</v>
      </c>
      <c r="CE33" s="28" t="str">
        <f t="shared" si="52"/>
        <v>#N/A</v>
      </c>
      <c r="CF33" s="28" t="str">
        <f t="shared" si="52"/>
        <v>#N/A</v>
      </c>
      <c r="CG33" s="28" t="str">
        <f t="shared" si="52"/>
        <v>#N/A</v>
      </c>
      <c r="CH33" s="28" t="str">
        <f t="shared" si="52"/>
        <v>#N/A</v>
      </c>
      <c r="CI33" s="28" t="str">
        <f t="shared" si="52"/>
        <v>#N/A</v>
      </c>
      <c r="CJ33" s="28" t="str">
        <f t="shared" si="52"/>
        <v>#N/A</v>
      </c>
      <c r="CK33" s="28" t="str">
        <f t="shared" si="52"/>
        <v>#N/A</v>
      </c>
      <c r="CL33" s="28" t="str">
        <f t="shared" si="52"/>
        <v>#N/A</v>
      </c>
      <c r="CM33" s="28" t="str">
        <f t="shared" si="52"/>
        <v>#N/A</v>
      </c>
      <c r="CN33" s="28" t="str">
        <f t="shared" si="52"/>
        <v>#N/A</v>
      </c>
      <c r="CO33" s="28" t="str">
        <f t="shared" si="52"/>
        <v>#N/A</v>
      </c>
      <c r="CP33" s="28" t="str">
        <f t="shared" si="52"/>
        <v>#N/A</v>
      </c>
      <c r="CQ33" s="28" t="str">
        <f t="shared" si="52"/>
        <v>#N/A</v>
      </c>
      <c r="CR33" s="28" t="str">
        <f t="shared" si="52"/>
        <v>#N/A</v>
      </c>
      <c r="CS33" s="28" t="str">
        <f t="shared" si="52"/>
        <v>#N/A</v>
      </c>
      <c r="CT33" s="28" t="str">
        <f t="shared" si="52"/>
        <v>#N/A</v>
      </c>
      <c r="CU33" s="28" t="str">
        <f t="shared" si="52"/>
        <v>#N/A</v>
      </c>
      <c r="CV33" s="28" t="str">
        <f t="shared" si="52"/>
        <v>#N/A</v>
      </c>
      <c r="CW33" s="28" t="str">
        <f t="shared" si="52"/>
        <v>#N/A</v>
      </c>
      <c r="CX33" s="28" t="str">
        <f t="shared" si="52"/>
        <v>#N/A</v>
      </c>
      <c r="CY33" s="28" t="str">
        <f t="shared" si="52"/>
        <v>#N/A</v>
      </c>
      <c r="CZ33" s="28" t="str">
        <f t="shared" si="52"/>
        <v>#N/A</v>
      </c>
      <c r="DA33" s="28" t="str">
        <f t="shared" si="52"/>
        <v>#N/A</v>
      </c>
      <c r="DB33" s="28" t="str">
        <f t="shared" si="52"/>
        <v>#N/A</v>
      </c>
      <c r="DC33" s="28" t="str">
        <f t="shared" si="52"/>
        <v>#N/A</v>
      </c>
      <c r="DD33" s="28" t="str">
        <f t="shared" si="52"/>
        <v>#N/A</v>
      </c>
      <c r="DE33" s="28" t="str">
        <f t="shared" si="52"/>
        <v>#N/A</v>
      </c>
      <c r="DF33" s="28" t="str">
        <f t="shared" si="52"/>
        <v>#N/A</v>
      </c>
      <c r="DG33" s="28" t="str">
        <f t="shared" si="52"/>
        <v>#N/A</v>
      </c>
      <c r="DH33" s="28" t="str">
        <f t="shared" si="52"/>
        <v>#N/A</v>
      </c>
      <c r="DI33" s="28" t="str">
        <f t="shared" si="52"/>
        <v>#N/A</v>
      </c>
      <c r="DJ33" s="28" t="str">
        <f t="shared" si="52"/>
        <v>#N/A</v>
      </c>
      <c r="DK33" s="28" t="str">
        <f t="shared" si="52"/>
        <v>#N/A</v>
      </c>
      <c r="DL33" s="28" t="str">
        <f t="shared" si="52"/>
        <v>#N/A</v>
      </c>
      <c r="DM33" s="28" t="str">
        <f t="shared" si="52"/>
        <v>#N/A</v>
      </c>
      <c r="DN33" s="28" t="str">
        <f t="shared" si="52"/>
        <v>#N/A</v>
      </c>
      <c r="DO33" s="28" t="str">
        <f t="shared" si="52"/>
        <v>#N/A</v>
      </c>
      <c r="DP33" s="28" t="str">
        <f t="shared" si="52"/>
        <v>#N/A</v>
      </c>
      <c r="DQ33" s="28" t="str">
        <f t="shared" si="52"/>
        <v>#N/A</v>
      </c>
      <c r="DR33" s="28" t="str">
        <f t="shared" si="52"/>
        <v>#N/A</v>
      </c>
      <c r="DS33" s="28" t="str">
        <f t="shared" si="52"/>
        <v>#N/A</v>
      </c>
      <c r="DT33" s="28" t="str">
        <f t="shared" si="52"/>
        <v>#N/A</v>
      </c>
      <c r="DU33" s="28" t="str">
        <f t="shared" si="52"/>
        <v>#N/A</v>
      </c>
      <c r="DV33" s="28" t="str">
        <f t="shared" si="52"/>
        <v>#N/A</v>
      </c>
      <c r="DW33" s="28" t="str">
        <f t="shared" si="52"/>
        <v>#N/A</v>
      </c>
      <c r="DX33" s="28" t="str">
        <f t="shared" si="52"/>
        <v>#N/A</v>
      </c>
      <c r="DY33" s="28" t="str">
        <f t="shared" si="52"/>
        <v>#N/A</v>
      </c>
      <c r="DZ33" s="28" t="str">
        <f t="shared" si="52"/>
        <v>#N/A</v>
      </c>
      <c r="EA33" s="28" t="str">
        <f t="shared" si="52"/>
        <v>#N/A</v>
      </c>
      <c r="EB33" s="28" t="str">
        <f t="shared" si="52"/>
        <v>#N/A</v>
      </c>
      <c r="EC33" s="28" t="str">
        <f t="shared" si="52"/>
        <v>#N/A</v>
      </c>
      <c r="ED33" s="28" t="str">
        <f t="shared" si="52"/>
        <v>#N/A</v>
      </c>
      <c r="EE33" s="29">
        <f t="shared" si="2"/>
        <v>1511.994771</v>
      </c>
    </row>
    <row r="34">
      <c r="A34" s="1"/>
      <c r="B34" s="30" t="s">
        <v>44</v>
      </c>
      <c r="C34" s="31" t="s">
        <v>37</v>
      </c>
      <c r="D34" s="31">
        <v>4.0</v>
      </c>
      <c r="E34" s="31" t="s">
        <v>44</v>
      </c>
      <c r="F34" s="33">
        <v>45745.0</v>
      </c>
      <c r="G34" s="34"/>
      <c r="H34" s="34" t="b">
        <f t="shared" si="3"/>
        <v>1</v>
      </c>
      <c r="I34" s="34" t="b">
        <f>if(iferror(match(B34,'Osallistujat ja seuranta'!C:C,0),0)&gt;0,TRUE,FALSE)</f>
        <v>1</v>
      </c>
      <c r="J34" s="34" t="b">
        <f>if(iferror(match(C34,'Osallistujat ja seuranta'!C:C,0),0)&gt;0,TRUE,FALSE)</f>
        <v>1</v>
      </c>
      <c r="K34" s="34" t="b">
        <f t="shared" si="4"/>
        <v>1</v>
      </c>
      <c r="L34" s="34" t="b">
        <f t="shared" si="5"/>
        <v>1</v>
      </c>
      <c r="M34" s="34" t="b">
        <f t="shared" si="6"/>
        <v>1</v>
      </c>
      <c r="N34" s="35">
        <f t="shared" si="33"/>
        <v>1</v>
      </c>
      <c r="O34" s="36">
        <f t="shared" si="8"/>
        <v>2367.214039</v>
      </c>
      <c r="P34" s="36">
        <f t="shared" si="9"/>
        <v>1526.868959</v>
      </c>
      <c r="Q34" s="37">
        <f t="shared" si="10"/>
        <v>490.3450795</v>
      </c>
      <c r="R34" s="36">
        <f t="shared" si="11"/>
        <v>1876.868959</v>
      </c>
      <c r="S34" s="35">
        <f t="shared" si="12"/>
        <v>1</v>
      </c>
      <c r="T34" s="35">
        <f t="shared" si="13"/>
        <v>-47.86723036</v>
      </c>
      <c r="U34" s="35">
        <f t="shared" si="14"/>
        <v>-50.82430277</v>
      </c>
      <c r="V34" s="38">
        <f t="shared" si="15"/>
        <v>0.9505966879</v>
      </c>
      <c r="W34" s="39">
        <f t="shared" si="16"/>
        <v>11.74906236</v>
      </c>
      <c r="X34" s="39">
        <f t="shared" si="17"/>
        <v>0.07176339778</v>
      </c>
      <c r="Y34" s="39">
        <f>if(N34=1,(W34*(S34-V34))*'Säännöt ja ohjeet'!$B$54+X34,"")</f>
        <v>1.232648586</v>
      </c>
      <c r="Z34" s="39">
        <f t="shared" si="18"/>
        <v>0</v>
      </c>
      <c r="AA34" s="39">
        <f t="shared" si="19"/>
        <v>0.04940331205</v>
      </c>
      <c r="AB34" s="39">
        <f t="shared" si="20"/>
        <v>32.8350241</v>
      </c>
      <c r="AC34" s="39">
        <f t="shared" si="21"/>
        <v>1.932840306</v>
      </c>
      <c r="AD34" s="39">
        <f>if(N34=1,(AB34*(Z34-AA34))*'Säännöt ja ohjeet'!$B$54+AC34,"")</f>
        <v>-1.311477577</v>
      </c>
      <c r="AE34" s="40">
        <f t="shared" si="22"/>
        <v>3</v>
      </c>
      <c r="AF34" s="40">
        <f t="shared" si="23"/>
        <v>-1</v>
      </c>
      <c r="AG34" s="1"/>
      <c r="AH34" s="9"/>
      <c r="AI34" s="28">
        <f t="shared" ref="AI34:ED34" si="53">if($B34=AI$3,AI33+$Y34,if($C34=AI$3,AI33+$AD34,AI33))</f>
        <v>1204.770186</v>
      </c>
      <c r="AJ34" s="28">
        <f t="shared" si="53"/>
        <v>1797.392457</v>
      </c>
      <c r="AK34" s="28">
        <f t="shared" si="53"/>
        <v>2368.446687</v>
      </c>
      <c r="AL34" s="28">
        <f t="shared" si="53"/>
        <v>1634.690709</v>
      </c>
      <c r="AM34" s="28">
        <f t="shared" si="53"/>
        <v>1509.192137</v>
      </c>
      <c r="AN34" s="28">
        <f t="shared" si="53"/>
        <v>1332.458766</v>
      </c>
      <c r="AO34" s="28">
        <f t="shared" si="53"/>
        <v>2249.842673</v>
      </c>
      <c r="AP34" s="28">
        <f t="shared" si="53"/>
        <v>1525.557482</v>
      </c>
      <c r="AQ34" s="28">
        <f t="shared" si="53"/>
        <v>1207.188514</v>
      </c>
      <c r="AR34" s="28">
        <f t="shared" si="53"/>
        <v>2197.220404</v>
      </c>
      <c r="AS34" s="28">
        <f t="shared" si="53"/>
        <v>1917.754482</v>
      </c>
      <c r="AT34" s="28">
        <f t="shared" si="53"/>
        <v>2394.48987</v>
      </c>
      <c r="AU34" s="28">
        <f t="shared" si="53"/>
        <v>2245.808389</v>
      </c>
      <c r="AV34" s="28">
        <f t="shared" si="53"/>
        <v>1913.93138</v>
      </c>
      <c r="AW34" s="28">
        <f t="shared" si="53"/>
        <v>1015.463624</v>
      </c>
      <c r="AX34" s="28">
        <f t="shared" si="53"/>
        <v>2205.116746</v>
      </c>
      <c r="AY34" s="28">
        <f t="shared" si="53"/>
        <v>1335.441433</v>
      </c>
      <c r="AZ34" s="28">
        <f t="shared" si="53"/>
        <v>2316.469488</v>
      </c>
      <c r="BA34" s="28">
        <f t="shared" si="53"/>
        <v>2137.903665</v>
      </c>
      <c r="BB34" s="28">
        <f t="shared" si="53"/>
        <v>648.326675</v>
      </c>
      <c r="BC34" s="28">
        <f t="shared" si="53"/>
        <v>787.9549657</v>
      </c>
      <c r="BD34" s="28">
        <f t="shared" si="53"/>
        <v>1690.538553</v>
      </c>
      <c r="BE34" s="28">
        <f t="shared" si="53"/>
        <v>281.1497685</v>
      </c>
      <c r="BF34" s="28">
        <f t="shared" si="53"/>
        <v>-59.07358257</v>
      </c>
      <c r="BG34" s="28">
        <f t="shared" si="53"/>
        <v>1353.035774</v>
      </c>
      <c r="BH34" s="28">
        <f t="shared" si="53"/>
        <v>100.7139793</v>
      </c>
      <c r="BI34" s="28">
        <f t="shared" si="53"/>
        <v>1741.081085</v>
      </c>
      <c r="BJ34" s="28">
        <f t="shared" si="53"/>
        <v>400</v>
      </c>
      <c r="BK34" s="28">
        <f t="shared" si="53"/>
        <v>1829</v>
      </c>
      <c r="BL34" s="28" t="str">
        <f t="shared" si="53"/>
        <v>#N/A</v>
      </c>
      <c r="BM34" s="28" t="str">
        <f t="shared" si="53"/>
        <v>#N/A</v>
      </c>
      <c r="BN34" s="28" t="str">
        <f t="shared" si="53"/>
        <v>#N/A</v>
      </c>
      <c r="BO34" s="28" t="str">
        <f t="shared" si="53"/>
        <v>#N/A</v>
      </c>
      <c r="BP34" s="28" t="str">
        <f t="shared" si="53"/>
        <v>#N/A</v>
      </c>
      <c r="BQ34" s="28" t="str">
        <f t="shared" si="53"/>
        <v>#N/A</v>
      </c>
      <c r="BR34" s="28" t="str">
        <f t="shared" si="53"/>
        <v>#N/A</v>
      </c>
      <c r="BS34" s="28" t="str">
        <f t="shared" si="53"/>
        <v>#N/A</v>
      </c>
      <c r="BT34" s="28" t="str">
        <f t="shared" si="53"/>
        <v>#N/A</v>
      </c>
      <c r="BU34" s="28" t="str">
        <f t="shared" si="53"/>
        <v>#N/A</v>
      </c>
      <c r="BV34" s="28" t="str">
        <f t="shared" si="53"/>
        <v>#N/A</v>
      </c>
      <c r="BW34" s="28" t="str">
        <f t="shared" si="53"/>
        <v>#N/A</v>
      </c>
      <c r="BX34" s="28" t="str">
        <f t="shared" si="53"/>
        <v>#N/A</v>
      </c>
      <c r="BY34" s="28" t="str">
        <f t="shared" si="53"/>
        <v>#N/A</v>
      </c>
      <c r="BZ34" s="28" t="str">
        <f t="shared" si="53"/>
        <v>#N/A</v>
      </c>
      <c r="CA34" s="28" t="str">
        <f t="shared" si="53"/>
        <v>#N/A</v>
      </c>
      <c r="CB34" s="28" t="str">
        <f t="shared" si="53"/>
        <v>#N/A</v>
      </c>
      <c r="CC34" s="28" t="str">
        <f t="shared" si="53"/>
        <v>#N/A</v>
      </c>
      <c r="CD34" s="28" t="str">
        <f t="shared" si="53"/>
        <v>#N/A</v>
      </c>
      <c r="CE34" s="28" t="str">
        <f t="shared" si="53"/>
        <v>#N/A</v>
      </c>
      <c r="CF34" s="28" t="str">
        <f t="shared" si="53"/>
        <v>#N/A</v>
      </c>
      <c r="CG34" s="28" t="str">
        <f t="shared" si="53"/>
        <v>#N/A</v>
      </c>
      <c r="CH34" s="28" t="str">
        <f t="shared" si="53"/>
        <v>#N/A</v>
      </c>
      <c r="CI34" s="28" t="str">
        <f t="shared" si="53"/>
        <v>#N/A</v>
      </c>
      <c r="CJ34" s="28" t="str">
        <f t="shared" si="53"/>
        <v>#N/A</v>
      </c>
      <c r="CK34" s="28" t="str">
        <f t="shared" si="53"/>
        <v>#N/A</v>
      </c>
      <c r="CL34" s="28" t="str">
        <f t="shared" si="53"/>
        <v>#N/A</v>
      </c>
      <c r="CM34" s="28" t="str">
        <f t="shared" si="53"/>
        <v>#N/A</v>
      </c>
      <c r="CN34" s="28" t="str">
        <f t="shared" si="53"/>
        <v>#N/A</v>
      </c>
      <c r="CO34" s="28" t="str">
        <f t="shared" si="53"/>
        <v>#N/A</v>
      </c>
      <c r="CP34" s="28" t="str">
        <f t="shared" si="53"/>
        <v>#N/A</v>
      </c>
      <c r="CQ34" s="28" t="str">
        <f t="shared" si="53"/>
        <v>#N/A</v>
      </c>
      <c r="CR34" s="28" t="str">
        <f t="shared" si="53"/>
        <v>#N/A</v>
      </c>
      <c r="CS34" s="28" t="str">
        <f t="shared" si="53"/>
        <v>#N/A</v>
      </c>
      <c r="CT34" s="28" t="str">
        <f t="shared" si="53"/>
        <v>#N/A</v>
      </c>
      <c r="CU34" s="28" t="str">
        <f t="shared" si="53"/>
        <v>#N/A</v>
      </c>
      <c r="CV34" s="28" t="str">
        <f t="shared" si="53"/>
        <v>#N/A</v>
      </c>
      <c r="CW34" s="28" t="str">
        <f t="shared" si="53"/>
        <v>#N/A</v>
      </c>
      <c r="CX34" s="28" t="str">
        <f t="shared" si="53"/>
        <v>#N/A</v>
      </c>
      <c r="CY34" s="28" t="str">
        <f t="shared" si="53"/>
        <v>#N/A</v>
      </c>
      <c r="CZ34" s="28" t="str">
        <f t="shared" si="53"/>
        <v>#N/A</v>
      </c>
      <c r="DA34" s="28" t="str">
        <f t="shared" si="53"/>
        <v>#N/A</v>
      </c>
      <c r="DB34" s="28" t="str">
        <f t="shared" si="53"/>
        <v>#N/A</v>
      </c>
      <c r="DC34" s="28" t="str">
        <f t="shared" si="53"/>
        <v>#N/A</v>
      </c>
      <c r="DD34" s="28" t="str">
        <f t="shared" si="53"/>
        <v>#N/A</v>
      </c>
      <c r="DE34" s="28" t="str">
        <f t="shared" si="53"/>
        <v>#N/A</v>
      </c>
      <c r="DF34" s="28" t="str">
        <f t="shared" si="53"/>
        <v>#N/A</v>
      </c>
      <c r="DG34" s="28" t="str">
        <f t="shared" si="53"/>
        <v>#N/A</v>
      </c>
      <c r="DH34" s="28" t="str">
        <f t="shared" si="53"/>
        <v>#N/A</v>
      </c>
      <c r="DI34" s="28" t="str">
        <f t="shared" si="53"/>
        <v>#N/A</v>
      </c>
      <c r="DJ34" s="28" t="str">
        <f t="shared" si="53"/>
        <v>#N/A</v>
      </c>
      <c r="DK34" s="28" t="str">
        <f t="shared" si="53"/>
        <v>#N/A</v>
      </c>
      <c r="DL34" s="28" t="str">
        <f t="shared" si="53"/>
        <v>#N/A</v>
      </c>
      <c r="DM34" s="28" t="str">
        <f t="shared" si="53"/>
        <v>#N/A</v>
      </c>
      <c r="DN34" s="28" t="str">
        <f t="shared" si="53"/>
        <v>#N/A</v>
      </c>
      <c r="DO34" s="28" t="str">
        <f t="shared" si="53"/>
        <v>#N/A</v>
      </c>
      <c r="DP34" s="28" t="str">
        <f t="shared" si="53"/>
        <v>#N/A</v>
      </c>
      <c r="DQ34" s="28" t="str">
        <f t="shared" si="53"/>
        <v>#N/A</v>
      </c>
      <c r="DR34" s="28" t="str">
        <f t="shared" si="53"/>
        <v>#N/A</v>
      </c>
      <c r="DS34" s="28" t="str">
        <f t="shared" si="53"/>
        <v>#N/A</v>
      </c>
      <c r="DT34" s="28" t="str">
        <f t="shared" si="53"/>
        <v>#N/A</v>
      </c>
      <c r="DU34" s="28" t="str">
        <f t="shared" si="53"/>
        <v>#N/A</v>
      </c>
      <c r="DV34" s="28" t="str">
        <f t="shared" si="53"/>
        <v>#N/A</v>
      </c>
      <c r="DW34" s="28" t="str">
        <f t="shared" si="53"/>
        <v>#N/A</v>
      </c>
      <c r="DX34" s="28" t="str">
        <f t="shared" si="53"/>
        <v>#N/A</v>
      </c>
      <c r="DY34" s="28" t="str">
        <f t="shared" si="53"/>
        <v>#N/A</v>
      </c>
      <c r="DZ34" s="28" t="str">
        <f t="shared" si="53"/>
        <v>#N/A</v>
      </c>
      <c r="EA34" s="28" t="str">
        <f t="shared" si="53"/>
        <v>#N/A</v>
      </c>
      <c r="EB34" s="28" t="str">
        <f t="shared" si="53"/>
        <v>#N/A</v>
      </c>
      <c r="EC34" s="28" t="str">
        <f t="shared" si="53"/>
        <v>#N/A</v>
      </c>
      <c r="ED34" s="28" t="str">
        <f t="shared" si="53"/>
        <v>#N/A</v>
      </c>
      <c r="EE34" s="29">
        <f t="shared" si="2"/>
        <v>1511.991739</v>
      </c>
    </row>
    <row r="35">
      <c r="A35" s="1"/>
      <c r="B35" s="30" t="s">
        <v>37</v>
      </c>
      <c r="C35" s="31" t="s">
        <v>45</v>
      </c>
      <c r="D35" s="31">
        <v>0.0</v>
      </c>
      <c r="E35" s="31" t="s">
        <v>45</v>
      </c>
      <c r="F35" s="33">
        <v>45745.0</v>
      </c>
      <c r="G35" s="34"/>
      <c r="H35" s="34" t="b">
        <f t="shared" si="3"/>
        <v>1</v>
      </c>
      <c r="I35" s="34" t="b">
        <f>if(iferror(match(B35,'Osallistujat ja seuranta'!C:C,0),0)&gt;0,TRUE,FALSE)</f>
        <v>1</v>
      </c>
      <c r="J35" s="34" t="b">
        <f>if(iferror(match(C35,'Osallistujat ja seuranta'!C:C,0),0)&gt;0,TRUE,FALSE)</f>
        <v>1</v>
      </c>
      <c r="K35" s="34" t="b">
        <f t="shared" si="4"/>
        <v>1</v>
      </c>
      <c r="L35" s="34" t="b">
        <f t="shared" si="5"/>
        <v>1</v>
      </c>
      <c r="M35" s="34" t="b">
        <f t="shared" si="6"/>
        <v>1</v>
      </c>
      <c r="N35" s="35">
        <f t="shared" si="33"/>
        <v>1</v>
      </c>
      <c r="O35" s="36">
        <f t="shared" si="8"/>
        <v>1525.557482</v>
      </c>
      <c r="P35" s="36">
        <f t="shared" si="9"/>
        <v>1509.192137</v>
      </c>
      <c r="Q35" s="37">
        <f t="shared" si="10"/>
        <v>16.36534491</v>
      </c>
      <c r="R35" s="36">
        <f t="shared" si="11"/>
        <v>1509.192137</v>
      </c>
      <c r="S35" s="35">
        <f t="shared" si="12"/>
        <v>0</v>
      </c>
      <c r="T35" s="35">
        <f t="shared" si="13"/>
        <v>-52.36869105</v>
      </c>
      <c r="U35" s="35">
        <f t="shared" si="14"/>
        <v>-52.43295482</v>
      </c>
      <c r="V35" s="38">
        <f t="shared" si="15"/>
        <v>0.5160604162</v>
      </c>
      <c r="W35" s="39">
        <f t="shared" si="16"/>
        <v>32.87389044</v>
      </c>
      <c r="X35" s="39">
        <f t="shared" si="17"/>
        <v>1.936118793</v>
      </c>
      <c r="Y35" s="39">
        <f>if(N35=1,(W35*(S35-V35))*'Säännöt ja ohjeet'!$B$54+X35,"")</f>
        <v>-31.99370837</v>
      </c>
      <c r="Z35" s="39">
        <f t="shared" si="18"/>
        <v>1</v>
      </c>
      <c r="AA35" s="39">
        <f t="shared" si="19"/>
        <v>0.4839395838</v>
      </c>
      <c r="AB35" s="39">
        <f t="shared" si="20"/>
        <v>33.36033439</v>
      </c>
      <c r="AC35" s="39">
        <f t="shared" si="21"/>
        <v>1.977029844</v>
      </c>
      <c r="AD35" s="39">
        <f>if(N35=1,(AB35*(Z35-AA35))*'Säännöt ja ohjeet'!$B$54+AC35,"")</f>
        <v>36.40892595</v>
      </c>
      <c r="AE35" s="40">
        <f t="shared" si="22"/>
        <v>-9</v>
      </c>
      <c r="AF35" s="40">
        <f t="shared" si="23"/>
        <v>11</v>
      </c>
      <c r="AG35" s="1"/>
      <c r="AH35" s="9"/>
      <c r="AI35" s="28">
        <f t="shared" ref="AI35:ED35" si="54">if($B35=AI$3,AI34+$Y35,if($C35=AI$3,AI34+$AD35,AI34))</f>
        <v>1204.770186</v>
      </c>
      <c r="AJ35" s="28">
        <f t="shared" si="54"/>
        <v>1797.392457</v>
      </c>
      <c r="AK35" s="28">
        <f t="shared" si="54"/>
        <v>2368.446687</v>
      </c>
      <c r="AL35" s="28">
        <f t="shared" si="54"/>
        <v>1634.690709</v>
      </c>
      <c r="AM35" s="28">
        <f t="shared" si="54"/>
        <v>1545.601063</v>
      </c>
      <c r="AN35" s="28">
        <f t="shared" si="54"/>
        <v>1332.458766</v>
      </c>
      <c r="AO35" s="28">
        <f t="shared" si="54"/>
        <v>2249.842673</v>
      </c>
      <c r="AP35" s="28">
        <f t="shared" si="54"/>
        <v>1493.563773</v>
      </c>
      <c r="AQ35" s="28">
        <f t="shared" si="54"/>
        <v>1207.188514</v>
      </c>
      <c r="AR35" s="28">
        <f t="shared" si="54"/>
        <v>2197.220404</v>
      </c>
      <c r="AS35" s="28">
        <f t="shared" si="54"/>
        <v>1917.754482</v>
      </c>
      <c r="AT35" s="28">
        <f t="shared" si="54"/>
        <v>2394.48987</v>
      </c>
      <c r="AU35" s="28">
        <f t="shared" si="54"/>
        <v>2245.808389</v>
      </c>
      <c r="AV35" s="28">
        <f t="shared" si="54"/>
        <v>1913.93138</v>
      </c>
      <c r="AW35" s="28">
        <f t="shared" si="54"/>
        <v>1015.463624</v>
      </c>
      <c r="AX35" s="28">
        <f t="shared" si="54"/>
        <v>2205.116746</v>
      </c>
      <c r="AY35" s="28">
        <f t="shared" si="54"/>
        <v>1335.441433</v>
      </c>
      <c r="AZ35" s="28">
        <f t="shared" si="54"/>
        <v>2316.469488</v>
      </c>
      <c r="BA35" s="28">
        <f t="shared" si="54"/>
        <v>2137.903665</v>
      </c>
      <c r="BB35" s="28">
        <f t="shared" si="54"/>
        <v>648.326675</v>
      </c>
      <c r="BC35" s="28">
        <f t="shared" si="54"/>
        <v>787.9549657</v>
      </c>
      <c r="BD35" s="28">
        <f t="shared" si="54"/>
        <v>1690.538553</v>
      </c>
      <c r="BE35" s="28">
        <f t="shared" si="54"/>
        <v>281.1497685</v>
      </c>
      <c r="BF35" s="28">
        <f t="shared" si="54"/>
        <v>-59.07358257</v>
      </c>
      <c r="BG35" s="28">
        <f t="shared" si="54"/>
        <v>1353.035774</v>
      </c>
      <c r="BH35" s="28">
        <f t="shared" si="54"/>
        <v>100.7139793</v>
      </c>
      <c r="BI35" s="28">
        <f t="shared" si="54"/>
        <v>1741.081085</v>
      </c>
      <c r="BJ35" s="28">
        <f t="shared" si="54"/>
        <v>400</v>
      </c>
      <c r="BK35" s="28">
        <f t="shared" si="54"/>
        <v>1829</v>
      </c>
      <c r="BL35" s="28" t="str">
        <f t="shared" si="54"/>
        <v>#N/A</v>
      </c>
      <c r="BM35" s="28" t="str">
        <f t="shared" si="54"/>
        <v>#N/A</v>
      </c>
      <c r="BN35" s="28" t="str">
        <f t="shared" si="54"/>
        <v>#N/A</v>
      </c>
      <c r="BO35" s="28" t="str">
        <f t="shared" si="54"/>
        <v>#N/A</v>
      </c>
      <c r="BP35" s="28" t="str">
        <f t="shared" si="54"/>
        <v>#N/A</v>
      </c>
      <c r="BQ35" s="28" t="str">
        <f t="shared" si="54"/>
        <v>#N/A</v>
      </c>
      <c r="BR35" s="28" t="str">
        <f t="shared" si="54"/>
        <v>#N/A</v>
      </c>
      <c r="BS35" s="28" t="str">
        <f t="shared" si="54"/>
        <v>#N/A</v>
      </c>
      <c r="BT35" s="28" t="str">
        <f t="shared" si="54"/>
        <v>#N/A</v>
      </c>
      <c r="BU35" s="28" t="str">
        <f t="shared" si="54"/>
        <v>#N/A</v>
      </c>
      <c r="BV35" s="28" t="str">
        <f t="shared" si="54"/>
        <v>#N/A</v>
      </c>
      <c r="BW35" s="28" t="str">
        <f t="shared" si="54"/>
        <v>#N/A</v>
      </c>
      <c r="BX35" s="28" t="str">
        <f t="shared" si="54"/>
        <v>#N/A</v>
      </c>
      <c r="BY35" s="28" t="str">
        <f t="shared" si="54"/>
        <v>#N/A</v>
      </c>
      <c r="BZ35" s="28" t="str">
        <f t="shared" si="54"/>
        <v>#N/A</v>
      </c>
      <c r="CA35" s="28" t="str">
        <f t="shared" si="54"/>
        <v>#N/A</v>
      </c>
      <c r="CB35" s="28" t="str">
        <f t="shared" si="54"/>
        <v>#N/A</v>
      </c>
      <c r="CC35" s="28" t="str">
        <f t="shared" si="54"/>
        <v>#N/A</v>
      </c>
      <c r="CD35" s="28" t="str">
        <f t="shared" si="54"/>
        <v>#N/A</v>
      </c>
      <c r="CE35" s="28" t="str">
        <f t="shared" si="54"/>
        <v>#N/A</v>
      </c>
      <c r="CF35" s="28" t="str">
        <f t="shared" si="54"/>
        <v>#N/A</v>
      </c>
      <c r="CG35" s="28" t="str">
        <f t="shared" si="54"/>
        <v>#N/A</v>
      </c>
      <c r="CH35" s="28" t="str">
        <f t="shared" si="54"/>
        <v>#N/A</v>
      </c>
      <c r="CI35" s="28" t="str">
        <f t="shared" si="54"/>
        <v>#N/A</v>
      </c>
      <c r="CJ35" s="28" t="str">
        <f t="shared" si="54"/>
        <v>#N/A</v>
      </c>
      <c r="CK35" s="28" t="str">
        <f t="shared" si="54"/>
        <v>#N/A</v>
      </c>
      <c r="CL35" s="28" t="str">
        <f t="shared" si="54"/>
        <v>#N/A</v>
      </c>
      <c r="CM35" s="28" t="str">
        <f t="shared" si="54"/>
        <v>#N/A</v>
      </c>
      <c r="CN35" s="28" t="str">
        <f t="shared" si="54"/>
        <v>#N/A</v>
      </c>
      <c r="CO35" s="28" t="str">
        <f t="shared" si="54"/>
        <v>#N/A</v>
      </c>
      <c r="CP35" s="28" t="str">
        <f t="shared" si="54"/>
        <v>#N/A</v>
      </c>
      <c r="CQ35" s="28" t="str">
        <f t="shared" si="54"/>
        <v>#N/A</v>
      </c>
      <c r="CR35" s="28" t="str">
        <f t="shared" si="54"/>
        <v>#N/A</v>
      </c>
      <c r="CS35" s="28" t="str">
        <f t="shared" si="54"/>
        <v>#N/A</v>
      </c>
      <c r="CT35" s="28" t="str">
        <f t="shared" si="54"/>
        <v>#N/A</v>
      </c>
      <c r="CU35" s="28" t="str">
        <f t="shared" si="54"/>
        <v>#N/A</v>
      </c>
      <c r="CV35" s="28" t="str">
        <f t="shared" si="54"/>
        <v>#N/A</v>
      </c>
      <c r="CW35" s="28" t="str">
        <f t="shared" si="54"/>
        <v>#N/A</v>
      </c>
      <c r="CX35" s="28" t="str">
        <f t="shared" si="54"/>
        <v>#N/A</v>
      </c>
      <c r="CY35" s="28" t="str">
        <f t="shared" si="54"/>
        <v>#N/A</v>
      </c>
      <c r="CZ35" s="28" t="str">
        <f t="shared" si="54"/>
        <v>#N/A</v>
      </c>
      <c r="DA35" s="28" t="str">
        <f t="shared" si="54"/>
        <v>#N/A</v>
      </c>
      <c r="DB35" s="28" t="str">
        <f t="shared" si="54"/>
        <v>#N/A</v>
      </c>
      <c r="DC35" s="28" t="str">
        <f t="shared" si="54"/>
        <v>#N/A</v>
      </c>
      <c r="DD35" s="28" t="str">
        <f t="shared" si="54"/>
        <v>#N/A</v>
      </c>
      <c r="DE35" s="28" t="str">
        <f t="shared" si="54"/>
        <v>#N/A</v>
      </c>
      <c r="DF35" s="28" t="str">
        <f t="shared" si="54"/>
        <v>#N/A</v>
      </c>
      <c r="DG35" s="28" t="str">
        <f t="shared" si="54"/>
        <v>#N/A</v>
      </c>
      <c r="DH35" s="28" t="str">
        <f t="shared" si="54"/>
        <v>#N/A</v>
      </c>
      <c r="DI35" s="28" t="str">
        <f t="shared" si="54"/>
        <v>#N/A</v>
      </c>
      <c r="DJ35" s="28" t="str">
        <f t="shared" si="54"/>
        <v>#N/A</v>
      </c>
      <c r="DK35" s="28" t="str">
        <f t="shared" si="54"/>
        <v>#N/A</v>
      </c>
      <c r="DL35" s="28" t="str">
        <f t="shared" si="54"/>
        <v>#N/A</v>
      </c>
      <c r="DM35" s="28" t="str">
        <f t="shared" si="54"/>
        <v>#N/A</v>
      </c>
      <c r="DN35" s="28" t="str">
        <f t="shared" si="54"/>
        <v>#N/A</v>
      </c>
      <c r="DO35" s="28" t="str">
        <f t="shared" si="54"/>
        <v>#N/A</v>
      </c>
      <c r="DP35" s="28" t="str">
        <f t="shared" si="54"/>
        <v>#N/A</v>
      </c>
      <c r="DQ35" s="28" t="str">
        <f t="shared" si="54"/>
        <v>#N/A</v>
      </c>
      <c r="DR35" s="28" t="str">
        <f t="shared" si="54"/>
        <v>#N/A</v>
      </c>
      <c r="DS35" s="28" t="str">
        <f t="shared" si="54"/>
        <v>#N/A</v>
      </c>
      <c r="DT35" s="28" t="str">
        <f t="shared" si="54"/>
        <v>#N/A</v>
      </c>
      <c r="DU35" s="28" t="str">
        <f t="shared" si="54"/>
        <v>#N/A</v>
      </c>
      <c r="DV35" s="28" t="str">
        <f t="shared" si="54"/>
        <v>#N/A</v>
      </c>
      <c r="DW35" s="28" t="str">
        <f t="shared" si="54"/>
        <v>#N/A</v>
      </c>
      <c r="DX35" s="28" t="str">
        <f t="shared" si="54"/>
        <v>#N/A</v>
      </c>
      <c r="DY35" s="28" t="str">
        <f t="shared" si="54"/>
        <v>#N/A</v>
      </c>
      <c r="DZ35" s="28" t="str">
        <f t="shared" si="54"/>
        <v>#N/A</v>
      </c>
      <c r="EA35" s="28" t="str">
        <f t="shared" si="54"/>
        <v>#N/A</v>
      </c>
      <c r="EB35" s="28" t="str">
        <f t="shared" si="54"/>
        <v>#N/A</v>
      </c>
      <c r="EC35" s="28" t="str">
        <f t="shared" si="54"/>
        <v>#N/A</v>
      </c>
      <c r="ED35" s="28" t="str">
        <f t="shared" si="54"/>
        <v>#N/A</v>
      </c>
      <c r="EE35" s="29">
        <f t="shared" si="2"/>
        <v>1512.161555</v>
      </c>
    </row>
    <row r="36">
      <c r="A36" s="1"/>
      <c r="B36" s="30" t="s">
        <v>45</v>
      </c>
      <c r="C36" s="31" t="s">
        <v>49</v>
      </c>
      <c r="D36" s="31">
        <v>6.0</v>
      </c>
      <c r="E36" s="31" t="s">
        <v>45</v>
      </c>
      <c r="F36" s="33">
        <v>45745.0</v>
      </c>
      <c r="G36" s="34"/>
      <c r="H36" s="34" t="b">
        <f t="shared" si="3"/>
        <v>1</v>
      </c>
      <c r="I36" s="34" t="b">
        <f>if(iferror(match(B36,'Osallistujat ja seuranta'!C:C,0),0)&gt;0,TRUE,FALSE)</f>
        <v>1</v>
      </c>
      <c r="J36" s="34" t="b">
        <f>if(iferror(match(C36,'Osallistujat ja seuranta'!C:C,0),0)&gt;0,TRUE,FALSE)</f>
        <v>1</v>
      </c>
      <c r="K36" s="34" t="b">
        <f t="shared" si="4"/>
        <v>1</v>
      </c>
      <c r="L36" s="34" t="b">
        <f t="shared" si="5"/>
        <v>1</v>
      </c>
      <c r="M36" s="34" t="b">
        <f t="shared" si="6"/>
        <v>1</v>
      </c>
      <c r="N36" s="35">
        <f t="shared" si="33"/>
        <v>1</v>
      </c>
      <c r="O36" s="36">
        <f t="shared" si="8"/>
        <v>1545.601063</v>
      </c>
      <c r="P36" s="36">
        <f t="shared" si="9"/>
        <v>787.9549657</v>
      </c>
      <c r="Q36" s="37">
        <f t="shared" si="10"/>
        <v>207.6460968</v>
      </c>
      <c r="R36" s="36">
        <f t="shared" si="11"/>
        <v>1337.954966</v>
      </c>
      <c r="S36" s="35">
        <f t="shared" si="12"/>
        <v>1</v>
      </c>
      <c r="T36" s="35">
        <f t="shared" si="13"/>
        <v>-52.28917114</v>
      </c>
      <c r="U36" s="35">
        <f t="shared" si="14"/>
        <v>-53.07219815</v>
      </c>
      <c r="V36" s="38">
        <f t="shared" si="15"/>
        <v>0.6863321373</v>
      </c>
      <c r="W36" s="39">
        <f t="shared" si="16"/>
        <v>32.28177275</v>
      </c>
      <c r="X36" s="39">
        <f t="shared" si="17"/>
        <v>1.886013399</v>
      </c>
      <c r="Y36" s="39">
        <f>if(N36=1,(W36*(S36-V36))*'Säännöt ja ohjeet'!$B$54+X36,"")</f>
        <v>22.13752273</v>
      </c>
      <c r="Z36" s="39">
        <f t="shared" si="18"/>
        <v>0</v>
      </c>
      <c r="AA36" s="39">
        <f t="shared" si="19"/>
        <v>0.3136678627</v>
      </c>
      <c r="AB36" s="39">
        <f t="shared" si="20"/>
        <v>57.33184002</v>
      </c>
      <c r="AC36" s="39">
        <f t="shared" si="21"/>
        <v>3.780112587</v>
      </c>
      <c r="AD36" s="39">
        <f>if(N36=1,(AB36*(Z36-AA36))*'Säännöt ja ohjeet'!$B$54+AC36,"")</f>
        <v>-32.18619886</v>
      </c>
      <c r="AE36" s="40">
        <f t="shared" si="22"/>
        <v>8</v>
      </c>
      <c r="AF36" s="40">
        <f t="shared" si="23"/>
        <v>-6</v>
      </c>
      <c r="AG36" s="1"/>
      <c r="AH36" s="9"/>
      <c r="AI36" s="28">
        <f t="shared" ref="AI36:ED36" si="55">if($B36=AI$3,AI35+$Y36,if($C36=AI$3,AI35+$AD36,AI35))</f>
        <v>1204.770186</v>
      </c>
      <c r="AJ36" s="28">
        <f t="shared" si="55"/>
        <v>1797.392457</v>
      </c>
      <c r="AK36" s="28">
        <f t="shared" si="55"/>
        <v>2368.446687</v>
      </c>
      <c r="AL36" s="28">
        <f t="shared" si="55"/>
        <v>1634.690709</v>
      </c>
      <c r="AM36" s="28">
        <f t="shared" si="55"/>
        <v>1567.738585</v>
      </c>
      <c r="AN36" s="28">
        <f t="shared" si="55"/>
        <v>1332.458766</v>
      </c>
      <c r="AO36" s="28">
        <f t="shared" si="55"/>
        <v>2249.842673</v>
      </c>
      <c r="AP36" s="28">
        <f t="shared" si="55"/>
        <v>1493.563773</v>
      </c>
      <c r="AQ36" s="28">
        <f t="shared" si="55"/>
        <v>1207.188514</v>
      </c>
      <c r="AR36" s="28">
        <f t="shared" si="55"/>
        <v>2197.220404</v>
      </c>
      <c r="AS36" s="28">
        <f t="shared" si="55"/>
        <v>1917.754482</v>
      </c>
      <c r="AT36" s="28">
        <f t="shared" si="55"/>
        <v>2394.48987</v>
      </c>
      <c r="AU36" s="28">
        <f t="shared" si="55"/>
        <v>2245.808389</v>
      </c>
      <c r="AV36" s="28">
        <f t="shared" si="55"/>
        <v>1913.93138</v>
      </c>
      <c r="AW36" s="28">
        <f t="shared" si="55"/>
        <v>1015.463624</v>
      </c>
      <c r="AX36" s="28">
        <f t="shared" si="55"/>
        <v>2205.116746</v>
      </c>
      <c r="AY36" s="28">
        <f t="shared" si="55"/>
        <v>1335.441433</v>
      </c>
      <c r="AZ36" s="28">
        <f t="shared" si="55"/>
        <v>2316.469488</v>
      </c>
      <c r="BA36" s="28">
        <f t="shared" si="55"/>
        <v>2137.903665</v>
      </c>
      <c r="BB36" s="28">
        <f t="shared" si="55"/>
        <v>648.326675</v>
      </c>
      <c r="BC36" s="28">
        <f t="shared" si="55"/>
        <v>755.7687669</v>
      </c>
      <c r="BD36" s="28">
        <f t="shared" si="55"/>
        <v>1690.538553</v>
      </c>
      <c r="BE36" s="28">
        <f t="shared" si="55"/>
        <v>281.1497685</v>
      </c>
      <c r="BF36" s="28">
        <f t="shared" si="55"/>
        <v>-59.07358257</v>
      </c>
      <c r="BG36" s="28">
        <f t="shared" si="55"/>
        <v>1353.035774</v>
      </c>
      <c r="BH36" s="28">
        <f t="shared" si="55"/>
        <v>100.7139793</v>
      </c>
      <c r="BI36" s="28">
        <f t="shared" si="55"/>
        <v>1741.081085</v>
      </c>
      <c r="BJ36" s="28">
        <f t="shared" si="55"/>
        <v>400</v>
      </c>
      <c r="BK36" s="28">
        <f t="shared" si="55"/>
        <v>1829</v>
      </c>
      <c r="BL36" s="28" t="str">
        <f t="shared" si="55"/>
        <v>#N/A</v>
      </c>
      <c r="BM36" s="28" t="str">
        <f t="shared" si="55"/>
        <v>#N/A</v>
      </c>
      <c r="BN36" s="28" t="str">
        <f t="shared" si="55"/>
        <v>#N/A</v>
      </c>
      <c r="BO36" s="28" t="str">
        <f t="shared" si="55"/>
        <v>#N/A</v>
      </c>
      <c r="BP36" s="28" t="str">
        <f t="shared" si="55"/>
        <v>#N/A</v>
      </c>
      <c r="BQ36" s="28" t="str">
        <f t="shared" si="55"/>
        <v>#N/A</v>
      </c>
      <c r="BR36" s="28" t="str">
        <f t="shared" si="55"/>
        <v>#N/A</v>
      </c>
      <c r="BS36" s="28" t="str">
        <f t="shared" si="55"/>
        <v>#N/A</v>
      </c>
      <c r="BT36" s="28" t="str">
        <f t="shared" si="55"/>
        <v>#N/A</v>
      </c>
      <c r="BU36" s="28" t="str">
        <f t="shared" si="55"/>
        <v>#N/A</v>
      </c>
      <c r="BV36" s="28" t="str">
        <f t="shared" si="55"/>
        <v>#N/A</v>
      </c>
      <c r="BW36" s="28" t="str">
        <f t="shared" si="55"/>
        <v>#N/A</v>
      </c>
      <c r="BX36" s="28" t="str">
        <f t="shared" si="55"/>
        <v>#N/A</v>
      </c>
      <c r="BY36" s="28" t="str">
        <f t="shared" si="55"/>
        <v>#N/A</v>
      </c>
      <c r="BZ36" s="28" t="str">
        <f t="shared" si="55"/>
        <v>#N/A</v>
      </c>
      <c r="CA36" s="28" t="str">
        <f t="shared" si="55"/>
        <v>#N/A</v>
      </c>
      <c r="CB36" s="28" t="str">
        <f t="shared" si="55"/>
        <v>#N/A</v>
      </c>
      <c r="CC36" s="28" t="str">
        <f t="shared" si="55"/>
        <v>#N/A</v>
      </c>
      <c r="CD36" s="28" t="str">
        <f t="shared" si="55"/>
        <v>#N/A</v>
      </c>
      <c r="CE36" s="28" t="str">
        <f t="shared" si="55"/>
        <v>#N/A</v>
      </c>
      <c r="CF36" s="28" t="str">
        <f t="shared" si="55"/>
        <v>#N/A</v>
      </c>
      <c r="CG36" s="28" t="str">
        <f t="shared" si="55"/>
        <v>#N/A</v>
      </c>
      <c r="CH36" s="28" t="str">
        <f t="shared" si="55"/>
        <v>#N/A</v>
      </c>
      <c r="CI36" s="28" t="str">
        <f t="shared" si="55"/>
        <v>#N/A</v>
      </c>
      <c r="CJ36" s="28" t="str">
        <f t="shared" si="55"/>
        <v>#N/A</v>
      </c>
      <c r="CK36" s="28" t="str">
        <f t="shared" si="55"/>
        <v>#N/A</v>
      </c>
      <c r="CL36" s="28" t="str">
        <f t="shared" si="55"/>
        <v>#N/A</v>
      </c>
      <c r="CM36" s="28" t="str">
        <f t="shared" si="55"/>
        <v>#N/A</v>
      </c>
      <c r="CN36" s="28" t="str">
        <f t="shared" si="55"/>
        <v>#N/A</v>
      </c>
      <c r="CO36" s="28" t="str">
        <f t="shared" si="55"/>
        <v>#N/A</v>
      </c>
      <c r="CP36" s="28" t="str">
        <f t="shared" si="55"/>
        <v>#N/A</v>
      </c>
      <c r="CQ36" s="28" t="str">
        <f t="shared" si="55"/>
        <v>#N/A</v>
      </c>
      <c r="CR36" s="28" t="str">
        <f t="shared" si="55"/>
        <v>#N/A</v>
      </c>
      <c r="CS36" s="28" t="str">
        <f t="shared" si="55"/>
        <v>#N/A</v>
      </c>
      <c r="CT36" s="28" t="str">
        <f t="shared" si="55"/>
        <v>#N/A</v>
      </c>
      <c r="CU36" s="28" t="str">
        <f t="shared" si="55"/>
        <v>#N/A</v>
      </c>
      <c r="CV36" s="28" t="str">
        <f t="shared" si="55"/>
        <v>#N/A</v>
      </c>
      <c r="CW36" s="28" t="str">
        <f t="shared" si="55"/>
        <v>#N/A</v>
      </c>
      <c r="CX36" s="28" t="str">
        <f t="shared" si="55"/>
        <v>#N/A</v>
      </c>
      <c r="CY36" s="28" t="str">
        <f t="shared" si="55"/>
        <v>#N/A</v>
      </c>
      <c r="CZ36" s="28" t="str">
        <f t="shared" si="55"/>
        <v>#N/A</v>
      </c>
      <c r="DA36" s="28" t="str">
        <f t="shared" si="55"/>
        <v>#N/A</v>
      </c>
      <c r="DB36" s="28" t="str">
        <f t="shared" si="55"/>
        <v>#N/A</v>
      </c>
      <c r="DC36" s="28" t="str">
        <f t="shared" si="55"/>
        <v>#N/A</v>
      </c>
      <c r="DD36" s="28" t="str">
        <f t="shared" si="55"/>
        <v>#N/A</v>
      </c>
      <c r="DE36" s="28" t="str">
        <f t="shared" si="55"/>
        <v>#N/A</v>
      </c>
      <c r="DF36" s="28" t="str">
        <f t="shared" si="55"/>
        <v>#N/A</v>
      </c>
      <c r="DG36" s="28" t="str">
        <f t="shared" si="55"/>
        <v>#N/A</v>
      </c>
      <c r="DH36" s="28" t="str">
        <f t="shared" si="55"/>
        <v>#N/A</v>
      </c>
      <c r="DI36" s="28" t="str">
        <f t="shared" si="55"/>
        <v>#N/A</v>
      </c>
      <c r="DJ36" s="28" t="str">
        <f t="shared" si="55"/>
        <v>#N/A</v>
      </c>
      <c r="DK36" s="28" t="str">
        <f t="shared" si="55"/>
        <v>#N/A</v>
      </c>
      <c r="DL36" s="28" t="str">
        <f t="shared" si="55"/>
        <v>#N/A</v>
      </c>
      <c r="DM36" s="28" t="str">
        <f t="shared" si="55"/>
        <v>#N/A</v>
      </c>
      <c r="DN36" s="28" t="str">
        <f t="shared" si="55"/>
        <v>#N/A</v>
      </c>
      <c r="DO36" s="28" t="str">
        <f t="shared" si="55"/>
        <v>#N/A</v>
      </c>
      <c r="DP36" s="28" t="str">
        <f t="shared" si="55"/>
        <v>#N/A</v>
      </c>
      <c r="DQ36" s="28" t="str">
        <f t="shared" si="55"/>
        <v>#N/A</v>
      </c>
      <c r="DR36" s="28" t="str">
        <f t="shared" si="55"/>
        <v>#N/A</v>
      </c>
      <c r="DS36" s="28" t="str">
        <f t="shared" si="55"/>
        <v>#N/A</v>
      </c>
      <c r="DT36" s="28" t="str">
        <f t="shared" si="55"/>
        <v>#N/A</v>
      </c>
      <c r="DU36" s="28" t="str">
        <f t="shared" si="55"/>
        <v>#N/A</v>
      </c>
      <c r="DV36" s="28" t="str">
        <f t="shared" si="55"/>
        <v>#N/A</v>
      </c>
      <c r="DW36" s="28" t="str">
        <f t="shared" si="55"/>
        <v>#N/A</v>
      </c>
      <c r="DX36" s="28" t="str">
        <f t="shared" si="55"/>
        <v>#N/A</v>
      </c>
      <c r="DY36" s="28" t="str">
        <f t="shared" si="55"/>
        <v>#N/A</v>
      </c>
      <c r="DZ36" s="28" t="str">
        <f t="shared" si="55"/>
        <v>#N/A</v>
      </c>
      <c r="EA36" s="28" t="str">
        <f t="shared" si="55"/>
        <v>#N/A</v>
      </c>
      <c r="EB36" s="28" t="str">
        <f t="shared" si="55"/>
        <v>#N/A</v>
      </c>
      <c r="EC36" s="28" t="str">
        <f t="shared" si="55"/>
        <v>#N/A</v>
      </c>
      <c r="ED36" s="28" t="str">
        <f t="shared" si="55"/>
        <v>#N/A</v>
      </c>
      <c r="EE36" s="29">
        <f t="shared" si="2"/>
        <v>1511.775068</v>
      </c>
    </row>
    <row r="37">
      <c r="A37" s="1"/>
      <c r="B37" s="30" t="s">
        <v>44</v>
      </c>
      <c r="C37" s="31" t="s">
        <v>45</v>
      </c>
      <c r="D37" s="31">
        <v>7.0</v>
      </c>
      <c r="E37" s="31" t="s">
        <v>45</v>
      </c>
      <c r="F37" s="33">
        <v>45746.0</v>
      </c>
      <c r="G37" s="34"/>
      <c r="H37" s="34" t="b">
        <f t="shared" si="3"/>
        <v>1</v>
      </c>
      <c r="I37" s="34" t="b">
        <f>if(iferror(match(B37,'Osallistujat ja seuranta'!C:C,0),0)&gt;0,TRUE,FALSE)</f>
        <v>1</v>
      </c>
      <c r="J37" s="34" t="b">
        <f>if(iferror(match(C37,'Osallistujat ja seuranta'!C:C,0),0)&gt;0,TRUE,FALSE)</f>
        <v>1</v>
      </c>
      <c r="K37" s="34" t="b">
        <f t="shared" si="4"/>
        <v>1</v>
      </c>
      <c r="L37" s="34" t="b">
        <f t="shared" si="5"/>
        <v>1</v>
      </c>
      <c r="M37" s="34" t="b">
        <f t="shared" si="6"/>
        <v>1</v>
      </c>
      <c r="N37" s="35">
        <f t="shared" si="33"/>
        <v>1</v>
      </c>
      <c r="O37" s="36">
        <f t="shared" si="8"/>
        <v>2368.446687</v>
      </c>
      <c r="P37" s="36">
        <f t="shared" si="9"/>
        <v>1567.738585</v>
      </c>
      <c r="Q37" s="37">
        <f t="shared" si="10"/>
        <v>150.7081019</v>
      </c>
      <c r="R37" s="36">
        <f t="shared" si="11"/>
        <v>2217.738585</v>
      </c>
      <c r="S37" s="35">
        <f t="shared" si="12"/>
        <v>0</v>
      </c>
      <c r="T37" s="35">
        <f t="shared" si="13"/>
        <v>-47.85797395</v>
      </c>
      <c r="U37" s="35">
        <f t="shared" si="14"/>
        <v>-48.90765623</v>
      </c>
      <c r="V37" s="38">
        <f t="shared" si="15"/>
        <v>0.740713884</v>
      </c>
      <c r="W37" s="39">
        <f t="shared" si="16"/>
        <v>11.72423056</v>
      </c>
      <c r="X37" s="39">
        <f t="shared" si="17"/>
        <v>0.07083928516</v>
      </c>
      <c r="Y37" s="39">
        <f>if(N37=1,(W37*(S37-V37))*'Säännöt ja ohjeet'!$B$54+X37,"")</f>
        <v>-17.29776142</v>
      </c>
      <c r="Z37" s="39">
        <f t="shared" si="18"/>
        <v>1</v>
      </c>
      <c r="AA37" s="39">
        <f t="shared" si="19"/>
        <v>0.259286116</v>
      </c>
      <c r="AB37" s="39">
        <f t="shared" si="20"/>
        <v>31.63249862</v>
      </c>
      <c r="AC37" s="39">
        <f t="shared" si="21"/>
        <v>1.83067471</v>
      </c>
      <c r="AD37" s="39">
        <f>if(N37=1,(AB37*(Z37-AA37))*'Säännöt ja ohjeet'!$B$54+AC37,"")</f>
        <v>48.69193654</v>
      </c>
      <c r="AE37" s="40">
        <f t="shared" si="22"/>
        <v>-11</v>
      </c>
      <c r="AF37" s="40">
        <f t="shared" si="23"/>
        <v>13</v>
      </c>
      <c r="AG37" s="1"/>
      <c r="AH37" s="9"/>
      <c r="AI37" s="28">
        <f t="shared" ref="AI37:ED37" si="56">if($B37=AI$3,AI36+$Y37,if($C37=AI$3,AI36+$AD37,AI36))</f>
        <v>1204.770186</v>
      </c>
      <c r="AJ37" s="28">
        <f t="shared" si="56"/>
        <v>1797.392457</v>
      </c>
      <c r="AK37" s="28">
        <f t="shared" si="56"/>
        <v>2351.148926</v>
      </c>
      <c r="AL37" s="28">
        <f t="shared" si="56"/>
        <v>1634.690709</v>
      </c>
      <c r="AM37" s="28">
        <f t="shared" si="56"/>
        <v>1616.430522</v>
      </c>
      <c r="AN37" s="28">
        <f t="shared" si="56"/>
        <v>1332.458766</v>
      </c>
      <c r="AO37" s="28">
        <f t="shared" si="56"/>
        <v>2249.842673</v>
      </c>
      <c r="AP37" s="28">
        <f t="shared" si="56"/>
        <v>1493.563773</v>
      </c>
      <c r="AQ37" s="28">
        <f t="shared" si="56"/>
        <v>1207.188514</v>
      </c>
      <c r="AR37" s="28">
        <f t="shared" si="56"/>
        <v>2197.220404</v>
      </c>
      <c r="AS37" s="28">
        <f t="shared" si="56"/>
        <v>1917.754482</v>
      </c>
      <c r="AT37" s="28">
        <f t="shared" si="56"/>
        <v>2394.48987</v>
      </c>
      <c r="AU37" s="28">
        <f t="shared" si="56"/>
        <v>2245.808389</v>
      </c>
      <c r="AV37" s="28">
        <f t="shared" si="56"/>
        <v>1913.93138</v>
      </c>
      <c r="AW37" s="28">
        <f t="shared" si="56"/>
        <v>1015.463624</v>
      </c>
      <c r="AX37" s="28">
        <f t="shared" si="56"/>
        <v>2205.116746</v>
      </c>
      <c r="AY37" s="28">
        <f t="shared" si="56"/>
        <v>1335.441433</v>
      </c>
      <c r="AZ37" s="28">
        <f t="shared" si="56"/>
        <v>2316.469488</v>
      </c>
      <c r="BA37" s="28">
        <f t="shared" si="56"/>
        <v>2137.903665</v>
      </c>
      <c r="BB37" s="28">
        <f t="shared" si="56"/>
        <v>648.326675</v>
      </c>
      <c r="BC37" s="28">
        <f t="shared" si="56"/>
        <v>755.7687669</v>
      </c>
      <c r="BD37" s="28">
        <f t="shared" si="56"/>
        <v>1690.538553</v>
      </c>
      <c r="BE37" s="28">
        <f t="shared" si="56"/>
        <v>281.1497685</v>
      </c>
      <c r="BF37" s="28">
        <f t="shared" si="56"/>
        <v>-59.07358257</v>
      </c>
      <c r="BG37" s="28">
        <f t="shared" si="56"/>
        <v>1353.035774</v>
      </c>
      <c r="BH37" s="28">
        <f t="shared" si="56"/>
        <v>100.7139793</v>
      </c>
      <c r="BI37" s="28">
        <f t="shared" si="56"/>
        <v>1741.081085</v>
      </c>
      <c r="BJ37" s="28">
        <f t="shared" si="56"/>
        <v>400</v>
      </c>
      <c r="BK37" s="28">
        <f t="shared" si="56"/>
        <v>1829</v>
      </c>
      <c r="BL37" s="28" t="str">
        <f t="shared" si="56"/>
        <v>#N/A</v>
      </c>
      <c r="BM37" s="28" t="str">
        <f t="shared" si="56"/>
        <v>#N/A</v>
      </c>
      <c r="BN37" s="28" t="str">
        <f t="shared" si="56"/>
        <v>#N/A</v>
      </c>
      <c r="BO37" s="28" t="str">
        <f t="shared" si="56"/>
        <v>#N/A</v>
      </c>
      <c r="BP37" s="28" t="str">
        <f t="shared" si="56"/>
        <v>#N/A</v>
      </c>
      <c r="BQ37" s="28" t="str">
        <f t="shared" si="56"/>
        <v>#N/A</v>
      </c>
      <c r="BR37" s="28" t="str">
        <f t="shared" si="56"/>
        <v>#N/A</v>
      </c>
      <c r="BS37" s="28" t="str">
        <f t="shared" si="56"/>
        <v>#N/A</v>
      </c>
      <c r="BT37" s="28" t="str">
        <f t="shared" si="56"/>
        <v>#N/A</v>
      </c>
      <c r="BU37" s="28" t="str">
        <f t="shared" si="56"/>
        <v>#N/A</v>
      </c>
      <c r="BV37" s="28" t="str">
        <f t="shared" si="56"/>
        <v>#N/A</v>
      </c>
      <c r="BW37" s="28" t="str">
        <f t="shared" si="56"/>
        <v>#N/A</v>
      </c>
      <c r="BX37" s="28" t="str">
        <f t="shared" si="56"/>
        <v>#N/A</v>
      </c>
      <c r="BY37" s="28" t="str">
        <f t="shared" si="56"/>
        <v>#N/A</v>
      </c>
      <c r="BZ37" s="28" t="str">
        <f t="shared" si="56"/>
        <v>#N/A</v>
      </c>
      <c r="CA37" s="28" t="str">
        <f t="shared" si="56"/>
        <v>#N/A</v>
      </c>
      <c r="CB37" s="28" t="str">
        <f t="shared" si="56"/>
        <v>#N/A</v>
      </c>
      <c r="CC37" s="28" t="str">
        <f t="shared" si="56"/>
        <v>#N/A</v>
      </c>
      <c r="CD37" s="28" t="str">
        <f t="shared" si="56"/>
        <v>#N/A</v>
      </c>
      <c r="CE37" s="28" t="str">
        <f t="shared" si="56"/>
        <v>#N/A</v>
      </c>
      <c r="CF37" s="28" t="str">
        <f t="shared" si="56"/>
        <v>#N/A</v>
      </c>
      <c r="CG37" s="28" t="str">
        <f t="shared" si="56"/>
        <v>#N/A</v>
      </c>
      <c r="CH37" s="28" t="str">
        <f t="shared" si="56"/>
        <v>#N/A</v>
      </c>
      <c r="CI37" s="28" t="str">
        <f t="shared" si="56"/>
        <v>#N/A</v>
      </c>
      <c r="CJ37" s="28" t="str">
        <f t="shared" si="56"/>
        <v>#N/A</v>
      </c>
      <c r="CK37" s="28" t="str">
        <f t="shared" si="56"/>
        <v>#N/A</v>
      </c>
      <c r="CL37" s="28" t="str">
        <f t="shared" si="56"/>
        <v>#N/A</v>
      </c>
      <c r="CM37" s="28" t="str">
        <f t="shared" si="56"/>
        <v>#N/A</v>
      </c>
      <c r="CN37" s="28" t="str">
        <f t="shared" si="56"/>
        <v>#N/A</v>
      </c>
      <c r="CO37" s="28" t="str">
        <f t="shared" si="56"/>
        <v>#N/A</v>
      </c>
      <c r="CP37" s="28" t="str">
        <f t="shared" si="56"/>
        <v>#N/A</v>
      </c>
      <c r="CQ37" s="28" t="str">
        <f t="shared" si="56"/>
        <v>#N/A</v>
      </c>
      <c r="CR37" s="28" t="str">
        <f t="shared" si="56"/>
        <v>#N/A</v>
      </c>
      <c r="CS37" s="28" t="str">
        <f t="shared" si="56"/>
        <v>#N/A</v>
      </c>
      <c r="CT37" s="28" t="str">
        <f t="shared" si="56"/>
        <v>#N/A</v>
      </c>
      <c r="CU37" s="28" t="str">
        <f t="shared" si="56"/>
        <v>#N/A</v>
      </c>
      <c r="CV37" s="28" t="str">
        <f t="shared" si="56"/>
        <v>#N/A</v>
      </c>
      <c r="CW37" s="28" t="str">
        <f t="shared" si="56"/>
        <v>#N/A</v>
      </c>
      <c r="CX37" s="28" t="str">
        <f t="shared" si="56"/>
        <v>#N/A</v>
      </c>
      <c r="CY37" s="28" t="str">
        <f t="shared" si="56"/>
        <v>#N/A</v>
      </c>
      <c r="CZ37" s="28" t="str">
        <f t="shared" si="56"/>
        <v>#N/A</v>
      </c>
      <c r="DA37" s="28" t="str">
        <f t="shared" si="56"/>
        <v>#N/A</v>
      </c>
      <c r="DB37" s="28" t="str">
        <f t="shared" si="56"/>
        <v>#N/A</v>
      </c>
      <c r="DC37" s="28" t="str">
        <f t="shared" si="56"/>
        <v>#N/A</v>
      </c>
      <c r="DD37" s="28" t="str">
        <f t="shared" si="56"/>
        <v>#N/A</v>
      </c>
      <c r="DE37" s="28" t="str">
        <f t="shared" si="56"/>
        <v>#N/A</v>
      </c>
      <c r="DF37" s="28" t="str">
        <f t="shared" si="56"/>
        <v>#N/A</v>
      </c>
      <c r="DG37" s="28" t="str">
        <f t="shared" si="56"/>
        <v>#N/A</v>
      </c>
      <c r="DH37" s="28" t="str">
        <f t="shared" si="56"/>
        <v>#N/A</v>
      </c>
      <c r="DI37" s="28" t="str">
        <f t="shared" si="56"/>
        <v>#N/A</v>
      </c>
      <c r="DJ37" s="28" t="str">
        <f t="shared" si="56"/>
        <v>#N/A</v>
      </c>
      <c r="DK37" s="28" t="str">
        <f t="shared" si="56"/>
        <v>#N/A</v>
      </c>
      <c r="DL37" s="28" t="str">
        <f t="shared" si="56"/>
        <v>#N/A</v>
      </c>
      <c r="DM37" s="28" t="str">
        <f t="shared" si="56"/>
        <v>#N/A</v>
      </c>
      <c r="DN37" s="28" t="str">
        <f t="shared" si="56"/>
        <v>#N/A</v>
      </c>
      <c r="DO37" s="28" t="str">
        <f t="shared" si="56"/>
        <v>#N/A</v>
      </c>
      <c r="DP37" s="28" t="str">
        <f t="shared" si="56"/>
        <v>#N/A</v>
      </c>
      <c r="DQ37" s="28" t="str">
        <f t="shared" si="56"/>
        <v>#N/A</v>
      </c>
      <c r="DR37" s="28" t="str">
        <f t="shared" si="56"/>
        <v>#N/A</v>
      </c>
      <c r="DS37" s="28" t="str">
        <f t="shared" si="56"/>
        <v>#N/A</v>
      </c>
      <c r="DT37" s="28" t="str">
        <f t="shared" si="56"/>
        <v>#N/A</v>
      </c>
      <c r="DU37" s="28" t="str">
        <f t="shared" si="56"/>
        <v>#N/A</v>
      </c>
      <c r="DV37" s="28" t="str">
        <f t="shared" si="56"/>
        <v>#N/A</v>
      </c>
      <c r="DW37" s="28" t="str">
        <f t="shared" si="56"/>
        <v>#N/A</v>
      </c>
      <c r="DX37" s="28" t="str">
        <f t="shared" si="56"/>
        <v>#N/A</v>
      </c>
      <c r="DY37" s="28" t="str">
        <f t="shared" si="56"/>
        <v>#N/A</v>
      </c>
      <c r="DZ37" s="28" t="str">
        <f t="shared" si="56"/>
        <v>#N/A</v>
      </c>
      <c r="EA37" s="28" t="str">
        <f t="shared" si="56"/>
        <v>#N/A</v>
      </c>
      <c r="EB37" s="28" t="str">
        <f t="shared" si="56"/>
        <v>#N/A</v>
      </c>
      <c r="EC37" s="28" t="str">
        <f t="shared" si="56"/>
        <v>#N/A</v>
      </c>
      <c r="ED37" s="28" t="str">
        <f t="shared" si="56"/>
        <v>#N/A</v>
      </c>
      <c r="EE37" s="29">
        <f t="shared" si="2"/>
        <v>1512.982536</v>
      </c>
    </row>
    <row r="38">
      <c r="A38" s="1"/>
      <c r="B38" s="30" t="s">
        <v>46</v>
      </c>
      <c r="C38" s="31" t="s">
        <v>49</v>
      </c>
      <c r="D38" s="31">
        <v>5.0</v>
      </c>
      <c r="E38" s="31" t="s">
        <v>49</v>
      </c>
      <c r="F38" s="33">
        <v>45746.0</v>
      </c>
      <c r="G38" s="34"/>
      <c r="H38" s="34" t="b">
        <f t="shared" si="3"/>
        <v>1</v>
      </c>
      <c r="I38" s="34" t="b">
        <f>if(iferror(match(B38,'Osallistujat ja seuranta'!C:C,0),0)&gt;0,TRUE,FALSE)</f>
        <v>1</v>
      </c>
      <c r="J38" s="34" t="b">
        <f>if(iferror(match(C38,'Osallistujat ja seuranta'!C:C,0),0)&gt;0,TRUE,FALSE)</f>
        <v>1</v>
      </c>
      <c r="K38" s="34" t="b">
        <f t="shared" si="4"/>
        <v>1</v>
      </c>
      <c r="L38" s="34" t="b">
        <f t="shared" si="5"/>
        <v>1</v>
      </c>
      <c r="M38" s="34" t="b">
        <f t="shared" si="6"/>
        <v>1</v>
      </c>
      <c r="N38" s="35">
        <f t="shared" si="33"/>
        <v>1</v>
      </c>
      <c r="O38" s="36">
        <f t="shared" si="8"/>
        <v>1353.035774</v>
      </c>
      <c r="P38" s="36">
        <f t="shared" si="9"/>
        <v>755.7687669</v>
      </c>
      <c r="Q38" s="37">
        <f t="shared" si="10"/>
        <v>147.2670072</v>
      </c>
      <c r="R38" s="36">
        <f t="shared" si="11"/>
        <v>1205.768767</v>
      </c>
      <c r="S38" s="35">
        <f t="shared" si="12"/>
        <v>0</v>
      </c>
      <c r="T38" s="35">
        <f t="shared" si="13"/>
        <v>-53.01818642</v>
      </c>
      <c r="U38" s="35">
        <f t="shared" si="14"/>
        <v>-53.52859268</v>
      </c>
      <c r="V38" s="38">
        <f t="shared" si="15"/>
        <v>0.6249017074</v>
      </c>
      <c r="W38" s="39">
        <f t="shared" si="16"/>
        <v>38.13508878</v>
      </c>
      <c r="X38" s="39">
        <f t="shared" si="17"/>
        <v>2.367412011</v>
      </c>
      <c r="Y38" s="39">
        <f>if(N38=1,(W38*(S38-V38))*'Säännöt ja ohjeet'!$B$54+X38,"")</f>
        <v>-45.29395217</v>
      </c>
      <c r="Z38" s="39">
        <f t="shared" si="18"/>
        <v>1</v>
      </c>
      <c r="AA38" s="39">
        <f t="shared" si="19"/>
        <v>0.3750982926</v>
      </c>
      <c r="AB38" s="39">
        <f t="shared" si="20"/>
        <v>58.51167551</v>
      </c>
      <c r="AC38" s="39">
        <f t="shared" si="21"/>
        <v>3.860578084</v>
      </c>
      <c r="AD38" s="39">
        <f>if(N38=1,(AB38*(Z38-AA38))*'Säännöt ja ohjeet'!$B$54+AC38,"")</f>
        <v>76.98866995</v>
      </c>
      <c r="AE38" s="40">
        <f t="shared" si="22"/>
        <v>-10</v>
      </c>
      <c r="AF38" s="40">
        <f t="shared" si="23"/>
        <v>12</v>
      </c>
      <c r="AG38" s="1"/>
      <c r="AH38" s="9"/>
      <c r="AI38" s="28">
        <f t="shared" ref="AI38:ED38" si="57">if($B38=AI$3,AI37+$Y38,if($C38=AI$3,AI37+$AD38,AI37))</f>
        <v>1204.770186</v>
      </c>
      <c r="AJ38" s="28">
        <f t="shared" si="57"/>
        <v>1797.392457</v>
      </c>
      <c r="AK38" s="28">
        <f t="shared" si="57"/>
        <v>2351.148926</v>
      </c>
      <c r="AL38" s="28">
        <f t="shared" si="57"/>
        <v>1634.690709</v>
      </c>
      <c r="AM38" s="28">
        <f t="shared" si="57"/>
        <v>1616.430522</v>
      </c>
      <c r="AN38" s="28">
        <f t="shared" si="57"/>
        <v>1332.458766</v>
      </c>
      <c r="AO38" s="28">
        <f t="shared" si="57"/>
        <v>2249.842673</v>
      </c>
      <c r="AP38" s="28">
        <f t="shared" si="57"/>
        <v>1493.563773</v>
      </c>
      <c r="AQ38" s="28">
        <f t="shared" si="57"/>
        <v>1207.188514</v>
      </c>
      <c r="AR38" s="28">
        <f t="shared" si="57"/>
        <v>2197.220404</v>
      </c>
      <c r="AS38" s="28">
        <f t="shared" si="57"/>
        <v>1917.754482</v>
      </c>
      <c r="AT38" s="28">
        <f t="shared" si="57"/>
        <v>2394.48987</v>
      </c>
      <c r="AU38" s="28">
        <f t="shared" si="57"/>
        <v>2245.808389</v>
      </c>
      <c r="AV38" s="28">
        <f t="shared" si="57"/>
        <v>1913.93138</v>
      </c>
      <c r="AW38" s="28">
        <f t="shared" si="57"/>
        <v>1015.463624</v>
      </c>
      <c r="AX38" s="28">
        <f t="shared" si="57"/>
        <v>2205.116746</v>
      </c>
      <c r="AY38" s="28">
        <f t="shared" si="57"/>
        <v>1335.441433</v>
      </c>
      <c r="AZ38" s="28">
        <f t="shared" si="57"/>
        <v>2316.469488</v>
      </c>
      <c r="BA38" s="28">
        <f t="shared" si="57"/>
        <v>2137.903665</v>
      </c>
      <c r="BB38" s="28">
        <f t="shared" si="57"/>
        <v>648.326675</v>
      </c>
      <c r="BC38" s="28">
        <f t="shared" si="57"/>
        <v>832.7574368</v>
      </c>
      <c r="BD38" s="28">
        <f t="shared" si="57"/>
        <v>1690.538553</v>
      </c>
      <c r="BE38" s="28">
        <f t="shared" si="57"/>
        <v>281.1497685</v>
      </c>
      <c r="BF38" s="28">
        <f t="shared" si="57"/>
        <v>-59.07358257</v>
      </c>
      <c r="BG38" s="28">
        <f t="shared" si="57"/>
        <v>1307.741822</v>
      </c>
      <c r="BH38" s="28">
        <f t="shared" si="57"/>
        <v>100.7139793</v>
      </c>
      <c r="BI38" s="28">
        <f t="shared" si="57"/>
        <v>1741.081085</v>
      </c>
      <c r="BJ38" s="28">
        <f t="shared" si="57"/>
        <v>400</v>
      </c>
      <c r="BK38" s="28">
        <f t="shared" si="57"/>
        <v>1829</v>
      </c>
      <c r="BL38" s="28" t="str">
        <f t="shared" si="57"/>
        <v>#N/A</v>
      </c>
      <c r="BM38" s="28" t="str">
        <f t="shared" si="57"/>
        <v>#N/A</v>
      </c>
      <c r="BN38" s="28" t="str">
        <f t="shared" si="57"/>
        <v>#N/A</v>
      </c>
      <c r="BO38" s="28" t="str">
        <f t="shared" si="57"/>
        <v>#N/A</v>
      </c>
      <c r="BP38" s="28" t="str">
        <f t="shared" si="57"/>
        <v>#N/A</v>
      </c>
      <c r="BQ38" s="28" t="str">
        <f t="shared" si="57"/>
        <v>#N/A</v>
      </c>
      <c r="BR38" s="28" t="str">
        <f t="shared" si="57"/>
        <v>#N/A</v>
      </c>
      <c r="BS38" s="28" t="str">
        <f t="shared" si="57"/>
        <v>#N/A</v>
      </c>
      <c r="BT38" s="28" t="str">
        <f t="shared" si="57"/>
        <v>#N/A</v>
      </c>
      <c r="BU38" s="28" t="str">
        <f t="shared" si="57"/>
        <v>#N/A</v>
      </c>
      <c r="BV38" s="28" t="str">
        <f t="shared" si="57"/>
        <v>#N/A</v>
      </c>
      <c r="BW38" s="28" t="str">
        <f t="shared" si="57"/>
        <v>#N/A</v>
      </c>
      <c r="BX38" s="28" t="str">
        <f t="shared" si="57"/>
        <v>#N/A</v>
      </c>
      <c r="BY38" s="28" t="str">
        <f t="shared" si="57"/>
        <v>#N/A</v>
      </c>
      <c r="BZ38" s="28" t="str">
        <f t="shared" si="57"/>
        <v>#N/A</v>
      </c>
      <c r="CA38" s="28" t="str">
        <f t="shared" si="57"/>
        <v>#N/A</v>
      </c>
      <c r="CB38" s="28" t="str">
        <f t="shared" si="57"/>
        <v>#N/A</v>
      </c>
      <c r="CC38" s="28" t="str">
        <f t="shared" si="57"/>
        <v>#N/A</v>
      </c>
      <c r="CD38" s="28" t="str">
        <f t="shared" si="57"/>
        <v>#N/A</v>
      </c>
      <c r="CE38" s="28" t="str">
        <f t="shared" si="57"/>
        <v>#N/A</v>
      </c>
      <c r="CF38" s="28" t="str">
        <f t="shared" si="57"/>
        <v>#N/A</v>
      </c>
      <c r="CG38" s="28" t="str">
        <f t="shared" si="57"/>
        <v>#N/A</v>
      </c>
      <c r="CH38" s="28" t="str">
        <f t="shared" si="57"/>
        <v>#N/A</v>
      </c>
      <c r="CI38" s="28" t="str">
        <f t="shared" si="57"/>
        <v>#N/A</v>
      </c>
      <c r="CJ38" s="28" t="str">
        <f t="shared" si="57"/>
        <v>#N/A</v>
      </c>
      <c r="CK38" s="28" t="str">
        <f t="shared" si="57"/>
        <v>#N/A</v>
      </c>
      <c r="CL38" s="28" t="str">
        <f t="shared" si="57"/>
        <v>#N/A</v>
      </c>
      <c r="CM38" s="28" t="str">
        <f t="shared" si="57"/>
        <v>#N/A</v>
      </c>
      <c r="CN38" s="28" t="str">
        <f t="shared" si="57"/>
        <v>#N/A</v>
      </c>
      <c r="CO38" s="28" t="str">
        <f t="shared" si="57"/>
        <v>#N/A</v>
      </c>
      <c r="CP38" s="28" t="str">
        <f t="shared" si="57"/>
        <v>#N/A</v>
      </c>
      <c r="CQ38" s="28" t="str">
        <f t="shared" si="57"/>
        <v>#N/A</v>
      </c>
      <c r="CR38" s="28" t="str">
        <f t="shared" si="57"/>
        <v>#N/A</v>
      </c>
      <c r="CS38" s="28" t="str">
        <f t="shared" si="57"/>
        <v>#N/A</v>
      </c>
      <c r="CT38" s="28" t="str">
        <f t="shared" si="57"/>
        <v>#N/A</v>
      </c>
      <c r="CU38" s="28" t="str">
        <f t="shared" si="57"/>
        <v>#N/A</v>
      </c>
      <c r="CV38" s="28" t="str">
        <f t="shared" si="57"/>
        <v>#N/A</v>
      </c>
      <c r="CW38" s="28" t="str">
        <f t="shared" si="57"/>
        <v>#N/A</v>
      </c>
      <c r="CX38" s="28" t="str">
        <f t="shared" si="57"/>
        <v>#N/A</v>
      </c>
      <c r="CY38" s="28" t="str">
        <f t="shared" si="57"/>
        <v>#N/A</v>
      </c>
      <c r="CZ38" s="28" t="str">
        <f t="shared" si="57"/>
        <v>#N/A</v>
      </c>
      <c r="DA38" s="28" t="str">
        <f t="shared" si="57"/>
        <v>#N/A</v>
      </c>
      <c r="DB38" s="28" t="str">
        <f t="shared" si="57"/>
        <v>#N/A</v>
      </c>
      <c r="DC38" s="28" t="str">
        <f t="shared" si="57"/>
        <v>#N/A</v>
      </c>
      <c r="DD38" s="28" t="str">
        <f t="shared" si="57"/>
        <v>#N/A</v>
      </c>
      <c r="DE38" s="28" t="str">
        <f t="shared" si="57"/>
        <v>#N/A</v>
      </c>
      <c r="DF38" s="28" t="str">
        <f t="shared" si="57"/>
        <v>#N/A</v>
      </c>
      <c r="DG38" s="28" t="str">
        <f t="shared" si="57"/>
        <v>#N/A</v>
      </c>
      <c r="DH38" s="28" t="str">
        <f t="shared" si="57"/>
        <v>#N/A</v>
      </c>
      <c r="DI38" s="28" t="str">
        <f t="shared" si="57"/>
        <v>#N/A</v>
      </c>
      <c r="DJ38" s="28" t="str">
        <f t="shared" si="57"/>
        <v>#N/A</v>
      </c>
      <c r="DK38" s="28" t="str">
        <f t="shared" si="57"/>
        <v>#N/A</v>
      </c>
      <c r="DL38" s="28" t="str">
        <f t="shared" si="57"/>
        <v>#N/A</v>
      </c>
      <c r="DM38" s="28" t="str">
        <f t="shared" si="57"/>
        <v>#N/A</v>
      </c>
      <c r="DN38" s="28" t="str">
        <f t="shared" si="57"/>
        <v>#N/A</v>
      </c>
      <c r="DO38" s="28" t="str">
        <f t="shared" si="57"/>
        <v>#N/A</v>
      </c>
      <c r="DP38" s="28" t="str">
        <f t="shared" si="57"/>
        <v>#N/A</v>
      </c>
      <c r="DQ38" s="28" t="str">
        <f t="shared" si="57"/>
        <v>#N/A</v>
      </c>
      <c r="DR38" s="28" t="str">
        <f t="shared" si="57"/>
        <v>#N/A</v>
      </c>
      <c r="DS38" s="28" t="str">
        <f t="shared" si="57"/>
        <v>#N/A</v>
      </c>
      <c r="DT38" s="28" t="str">
        <f t="shared" si="57"/>
        <v>#N/A</v>
      </c>
      <c r="DU38" s="28" t="str">
        <f t="shared" si="57"/>
        <v>#N/A</v>
      </c>
      <c r="DV38" s="28" t="str">
        <f t="shared" si="57"/>
        <v>#N/A</v>
      </c>
      <c r="DW38" s="28" t="str">
        <f t="shared" si="57"/>
        <v>#N/A</v>
      </c>
      <c r="DX38" s="28" t="str">
        <f t="shared" si="57"/>
        <v>#N/A</v>
      </c>
      <c r="DY38" s="28" t="str">
        <f t="shared" si="57"/>
        <v>#N/A</v>
      </c>
      <c r="DZ38" s="28" t="str">
        <f t="shared" si="57"/>
        <v>#N/A</v>
      </c>
      <c r="EA38" s="28" t="str">
        <f t="shared" si="57"/>
        <v>#N/A</v>
      </c>
      <c r="EB38" s="28" t="str">
        <f t="shared" si="57"/>
        <v>#N/A</v>
      </c>
      <c r="EC38" s="28" t="str">
        <f t="shared" si="57"/>
        <v>#N/A</v>
      </c>
      <c r="ED38" s="28" t="str">
        <f t="shared" si="57"/>
        <v>#N/A</v>
      </c>
      <c r="EE38" s="29">
        <f t="shared" si="2"/>
        <v>1514.201564</v>
      </c>
    </row>
    <row r="39">
      <c r="A39" s="1"/>
      <c r="B39" s="30" t="s">
        <v>45</v>
      </c>
      <c r="C39" s="31" t="s">
        <v>46</v>
      </c>
      <c r="D39" s="31">
        <v>2.0</v>
      </c>
      <c r="E39" s="31" t="s">
        <v>45</v>
      </c>
      <c r="F39" s="33">
        <v>45746.0</v>
      </c>
      <c r="G39" s="34"/>
      <c r="H39" s="34" t="b">
        <f t="shared" si="3"/>
        <v>1</v>
      </c>
      <c r="I39" s="34" t="b">
        <f>if(iferror(match(B39,'Osallistujat ja seuranta'!C:C,0),0)&gt;0,TRUE,FALSE)</f>
        <v>1</v>
      </c>
      <c r="J39" s="34" t="b">
        <f>if(iferror(match(C39,'Osallistujat ja seuranta'!C:C,0),0)&gt;0,TRUE,FALSE)</f>
        <v>1</v>
      </c>
      <c r="K39" s="34" t="b">
        <f t="shared" si="4"/>
        <v>1</v>
      </c>
      <c r="L39" s="34" t="b">
        <f t="shared" si="5"/>
        <v>1</v>
      </c>
      <c r="M39" s="34" t="b">
        <f t="shared" si="6"/>
        <v>1</v>
      </c>
      <c r="N39" s="35">
        <f t="shared" si="33"/>
        <v>1</v>
      </c>
      <c r="O39" s="36">
        <f t="shared" si="8"/>
        <v>1616.430522</v>
      </c>
      <c r="P39" s="36">
        <f t="shared" si="9"/>
        <v>1307.741822</v>
      </c>
      <c r="Q39" s="37">
        <f t="shared" si="10"/>
        <v>158.6886999</v>
      </c>
      <c r="R39" s="36">
        <f t="shared" si="11"/>
        <v>1457.741822</v>
      </c>
      <c r="S39" s="35">
        <f t="shared" si="12"/>
        <v>1</v>
      </c>
      <c r="T39" s="35">
        <f t="shared" si="13"/>
        <v>-52.00070055</v>
      </c>
      <c r="U39" s="35">
        <f t="shared" si="14"/>
        <v>-52.63123158</v>
      </c>
      <c r="V39" s="38">
        <f t="shared" si="15"/>
        <v>0.6526098612</v>
      </c>
      <c r="W39" s="39">
        <f t="shared" si="16"/>
        <v>30.22189392</v>
      </c>
      <c r="X39" s="39">
        <f t="shared" si="17"/>
        <v>1.70896261</v>
      </c>
      <c r="Y39" s="39">
        <f>if(N39=1,(W39*(S39-V39))*'Säännöt ja ohjeet'!$B$54+X39,"")</f>
        <v>22.70653846</v>
      </c>
      <c r="Z39" s="39">
        <f t="shared" si="18"/>
        <v>0</v>
      </c>
      <c r="AA39" s="39">
        <f t="shared" si="19"/>
        <v>0.3473901388</v>
      </c>
      <c r="AB39" s="39">
        <f t="shared" si="20"/>
        <v>39.56443755</v>
      </c>
      <c r="AC39" s="39">
        <f t="shared" si="21"/>
        <v>2.480646266</v>
      </c>
      <c r="AD39" s="39">
        <f>if(N39=1,(AB39*(Z39-AA39))*'Säännöt ja ohjeet'!$B$54+AC39,"")</f>
        <v>-25.00794464</v>
      </c>
      <c r="AE39" s="40">
        <f t="shared" si="22"/>
        <v>9</v>
      </c>
      <c r="AF39" s="40">
        <f t="shared" si="23"/>
        <v>-7</v>
      </c>
      <c r="AG39" s="1"/>
      <c r="AH39" s="9"/>
      <c r="AI39" s="28">
        <f t="shared" ref="AI39:ED39" si="58">if($B39=AI$3,AI38+$Y39,if($C39=AI$3,AI38+$AD39,AI38))</f>
        <v>1204.770186</v>
      </c>
      <c r="AJ39" s="28">
        <f t="shared" si="58"/>
        <v>1797.392457</v>
      </c>
      <c r="AK39" s="28">
        <f t="shared" si="58"/>
        <v>2351.148926</v>
      </c>
      <c r="AL39" s="28">
        <f t="shared" si="58"/>
        <v>1634.690709</v>
      </c>
      <c r="AM39" s="28">
        <f t="shared" si="58"/>
        <v>1639.13706</v>
      </c>
      <c r="AN39" s="28">
        <f t="shared" si="58"/>
        <v>1332.458766</v>
      </c>
      <c r="AO39" s="28">
        <f t="shared" si="58"/>
        <v>2249.842673</v>
      </c>
      <c r="AP39" s="28">
        <f t="shared" si="58"/>
        <v>1493.563773</v>
      </c>
      <c r="AQ39" s="28">
        <f t="shared" si="58"/>
        <v>1207.188514</v>
      </c>
      <c r="AR39" s="28">
        <f t="shared" si="58"/>
        <v>2197.220404</v>
      </c>
      <c r="AS39" s="28">
        <f t="shared" si="58"/>
        <v>1917.754482</v>
      </c>
      <c r="AT39" s="28">
        <f t="shared" si="58"/>
        <v>2394.48987</v>
      </c>
      <c r="AU39" s="28">
        <f t="shared" si="58"/>
        <v>2245.808389</v>
      </c>
      <c r="AV39" s="28">
        <f t="shared" si="58"/>
        <v>1913.93138</v>
      </c>
      <c r="AW39" s="28">
        <f t="shared" si="58"/>
        <v>1015.463624</v>
      </c>
      <c r="AX39" s="28">
        <f t="shared" si="58"/>
        <v>2205.116746</v>
      </c>
      <c r="AY39" s="28">
        <f t="shared" si="58"/>
        <v>1335.441433</v>
      </c>
      <c r="AZ39" s="28">
        <f t="shared" si="58"/>
        <v>2316.469488</v>
      </c>
      <c r="BA39" s="28">
        <f t="shared" si="58"/>
        <v>2137.903665</v>
      </c>
      <c r="BB39" s="28">
        <f t="shared" si="58"/>
        <v>648.326675</v>
      </c>
      <c r="BC39" s="28">
        <f t="shared" si="58"/>
        <v>832.7574368</v>
      </c>
      <c r="BD39" s="28">
        <f t="shared" si="58"/>
        <v>1690.538553</v>
      </c>
      <c r="BE39" s="28">
        <f t="shared" si="58"/>
        <v>281.1497685</v>
      </c>
      <c r="BF39" s="28">
        <f t="shared" si="58"/>
        <v>-59.07358257</v>
      </c>
      <c r="BG39" s="28">
        <f t="shared" si="58"/>
        <v>1282.733877</v>
      </c>
      <c r="BH39" s="28">
        <f t="shared" si="58"/>
        <v>100.7139793</v>
      </c>
      <c r="BI39" s="28">
        <f t="shared" si="58"/>
        <v>1741.081085</v>
      </c>
      <c r="BJ39" s="28">
        <f t="shared" si="58"/>
        <v>400</v>
      </c>
      <c r="BK39" s="28">
        <f t="shared" si="58"/>
        <v>1829</v>
      </c>
      <c r="BL39" s="28" t="str">
        <f t="shared" si="58"/>
        <v>#N/A</v>
      </c>
      <c r="BM39" s="28" t="str">
        <f t="shared" si="58"/>
        <v>#N/A</v>
      </c>
      <c r="BN39" s="28" t="str">
        <f t="shared" si="58"/>
        <v>#N/A</v>
      </c>
      <c r="BO39" s="28" t="str">
        <f t="shared" si="58"/>
        <v>#N/A</v>
      </c>
      <c r="BP39" s="28" t="str">
        <f t="shared" si="58"/>
        <v>#N/A</v>
      </c>
      <c r="BQ39" s="28" t="str">
        <f t="shared" si="58"/>
        <v>#N/A</v>
      </c>
      <c r="BR39" s="28" t="str">
        <f t="shared" si="58"/>
        <v>#N/A</v>
      </c>
      <c r="BS39" s="28" t="str">
        <f t="shared" si="58"/>
        <v>#N/A</v>
      </c>
      <c r="BT39" s="28" t="str">
        <f t="shared" si="58"/>
        <v>#N/A</v>
      </c>
      <c r="BU39" s="28" t="str">
        <f t="shared" si="58"/>
        <v>#N/A</v>
      </c>
      <c r="BV39" s="28" t="str">
        <f t="shared" si="58"/>
        <v>#N/A</v>
      </c>
      <c r="BW39" s="28" t="str">
        <f t="shared" si="58"/>
        <v>#N/A</v>
      </c>
      <c r="BX39" s="28" t="str">
        <f t="shared" si="58"/>
        <v>#N/A</v>
      </c>
      <c r="BY39" s="28" t="str">
        <f t="shared" si="58"/>
        <v>#N/A</v>
      </c>
      <c r="BZ39" s="28" t="str">
        <f t="shared" si="58"/>
        <v>#N/A</v>
      </c>
      <c r="CA39" s="28" t="str">
        <f t="shared" si="58"/>
        <v>#N/A</v>
      </c>
      <c r="CB39" s="28" t="str">
        <f t="shared" si="58"/>
        <v>#N/A</v>
      </c>
      <c r="CC39" s="28" t="str">
        <f t="shared" si="58"/>
        <v>#N/A</v>
      </c>
      <c r="CD39" s="28" t="str">
        <f t="shared" si="58"/>
        <v>#N/A</v>
      </c>
      <c r="CE39" s="28" t="str">
        <f t="shared" si="58"/>
        <v>#N/A</v>
      </c>
      <c r="CF39" s="28" t="str">
        <f t="shared" si="58"/>
        <v>#N/A</v>
      </c>
      <c r="CG39" s="28" t="str">
        <f t="shared" si="58"/>
        <v>#N/A</v>
      </c>
      <c r="CH39" s="28" t="str">
        <f t="shared" si="58"/>
        <v>#N/A</v>
      </c>
      <c r="CI39" s="28" t="str">
        <f t="shared" si="58"/>
        <v>#N/A</v>
      </c>
      <c r="CJ39" s="28" t="str">
        <f t="shared" si="58"/>
        <v>#N/A</v>
      </c>
      <c r="CK39" s="28" t="str">
        <f t="shared" si="58"/>
        <v>#N/A</v>
      </c>
      <c r="CL39" s="28" t="str">
        <f t="shared" si="58"/>
        <v>#N/A</v>
      </c>
      <c r="CM39" s="28" t="str">
        <f t="shared" si="58"/>
        <v>#N/A</v>
      </c>
      <c r="CN39" s="28" t="str">
        <f t="shared" si="58"/>
        <v>#N/A</v>
      </c>
      <c r="CO39" s="28" t="str">
        <f t="shared" si="58"/>
        <v>#N/A</v>
      </c>
      <c r="CP39" s="28" t="str">
        <f t="shared" si="58"/>
        <v>#N/A</v>
      </c>
      <c r="CQ39" s="28" t="str">
        <f t="shared" si="58"/>
        <v>#N/A</v>
      </c>
      <c r="CR39" s="28" t="str">
        <f t="shared" si="58"/>
        <v>#N/A</v>
      </c>
      <c r="CS39" s="28" t="str">
        <f t="shared" si="58"/>
        <v>#N/A</v>
      </c>
      <c r="CT39" s="28" t="str">
        <f t="shared" si="58"/>
        <v>#N/A</v>
      </c>
      <c r="CU39" s="28" t="str">
        <f t="shared" si="58"/>
        <v>#N/A</v>
      </c>
      <c r="CV39" s="28" t="str">
        <f t="shared" si="58"/>
        <v>#N/A</v>
      </c>
      <c r="CW39" s="28" t="str">
        <f t="shared" si="58"/>
        <v>#N/A</v>
      </c>
      <c r="CX39" s="28" t="str">
        <f t="shared" si="58"/>
        <v>#N/A</v>
      </c>
      <c r="CY39" s="28" t="str">
        <f t="shared" si="58"/>
        <v>#N/A</v>
      </c>
      <c r="CZ39" s="28" t="str">
        <f t="shared" si="58"/>
        <v>#N/A</v>
      </c>
      <c r="DA39" s="28" t="str">
        <f t="shared" si="58"/>
        <v>#N/A</v>
      </c>
      <c r="DB39" s="28" t="str">
        <f t="shared" si="58"/>
        <v>#N/A</v>
      </c>
      <c r="DC39" s="28" t="str">
        <f t="shared" si="58"/>
        <v>#N/A</v>
      </c>
      <c r="DD39" s="28" t="str">
        <f t="shared" si="58"/>
        <v>#N/A</v>
      </c>
      <c r="DE39" s="28" t="str">
        <f t="shared" si="58"/>
        <v>#N/A</v>
      </c>
      <c r="DF39" s="28" t="str">
        <f t="shared" si="58"/>
        <v>#N/A</v>
      </c>
      <c r="DG39" s="28" t="str">
        <f t="shared" si="58"/>
        <v>#N/A</v>
      </c>
      <c r="DH39" s="28" t="str">
        <f t="shared" si="58"/>
        <v>#N/A</v>
      </c>
      <c r="DI39" s="28" t="str">
        <f t="shared" si="58"/>
        <v>#N/A</v>
      </c>
      <c r="DJ39" s="28" t="str">
        <f t="shared" si="58"/>
        <v>#N/A</v>
      </c>
      <c r="DK39" s="28" t="str">
        <f t="shared" si="58"/>
        <v>#N/A</v>
      </c>
      <c r="DL39" s="28" t="str">
        <f t="shared" si="58"/>
        <v>#N/A</v>
      </c>
      <c r="DM39" s="28" t="str">
        <f t="shared" si="58"/>
        <v>#N/A</v>
      </c>
      <c r="DN39" s="28" t="str">
        <f t="shared" si="58"/>
        <v>#N/A</v>
      </c>
      <c r="DO39" s="28" t="str">
        <f t="shared" si="58"/>
        <v>#N/A</v>
      </c>
      <c r="DP39" s="28" t="str">
        <f t="shared" si="58"/>
        <v>#N/A</v>
      </c>
      <c r="DQ39" s="28" t="str">
        <f t="shared" si="58"/>
        <v>#N/A</v>
      </c>
      <c r="DR39" s="28" t="str">
        <f t="shared" si="58"/>
        <v>#N/A</v>
      </c>
      <c r="DS39" s="28" t="str">
        <f t="shared" si="58"/>
        <v>#N/A</v>
      </c>
      <c r="DT39" s="28" t="str">
        <f t="shared" si="58"/>
        <v>#N/A</v>
      </c>
      <c r="DU39" s="28" t="str">
        <f t="shared" si="58"/>
        <v>#N/A</v>
      </c>
      <c r="DV39" s="28" t="str">
        <f t="shared" si="58"/>
        <v>#N/A</v>
      </c>
      <c r="DW39" s="28" t="str">
        <f t="shared" si="58"/>
        <v>#N/A</v>
      </c>
      <c r="DX39" s="28" t="str">
        <f t="shared" si="58"/>
        <v>#N/A</v>
      </c>
      <c r="DY39" s="28" t="str">
        <f t="shared" si="58"/>
        <v>#N/A</v>
      </c>
      <c r="DZ39" s="28" t="str">
        <f t="shared" si="58"/>
        <v>#N/A</v>
      </c>
      <c r="EA39" s="28" t="str">
        <f t="shared" si="58"/>
        <v>#N/A</v>
      </c>
      <c r="EB39" s="28" t="str">
        <f t="shared" si="58"/>
        <v>#N/A</v>
      </c>
      <c r="EC39" s="28" t="str">
        <f t="shared" si="58"/>
        <v>#N/A</v>
      </c>
      <c r="ED39" s="28" t="str">
        <f t="shared" si="58"/>
        <v>#N/A</v>
      </c>
      <c r="EE39" s="29">
        <f t="shared" si="2"/>
        <v>1514.113048</v>
      </c>
    </row>
    <row r="40">
      <c r="A40" s="1"/>
      <c r="B40" s="30" t="s">
        <v>38</v>
      </c>
      <c r="C40" s="31" t="s">
        <v>51</v>
      </c>
      <c r="D40" s="31">
        <v>5.0</v>
      </c>
      <c r="E40" s="31" t="s">
        <v>38</v>
      </c>
      <c r="F40" s="33">
        <v>45746.0</v>
      </c>
      <c r="G40" s="34"/>
      <c r="H40" s="34" t="b">
        <f t="shared" si="3"/>
        <v>1</v>
      </c>
      <c r="I40" s="34" t="b">
        <f>if(iferror(match(B40,'Osallistujat ja seuranta'!C:C,0),0)&gt;0,TRUE,FALSE)</f>
        <v>1</v>
      </c>
      <c r="J40" s="34" t="b">
        <f>if(iferror(match(C40,'Osallistujat ja seuranta'!C:C,0),0)&gt;0,TRUE,FALSE)</f>
        <v>1</v>
      </c>
      <c r="K40" s="34" t="b">
        <f t="shared" si="4"/>
        <v>1</v>
      </c>
      <c r="L40" s="34" t="b">
        <f t="shared" si="5"/>
        <v>1</v>
      </c>
      <c r="M40" s="34" t="b">
        <f t="shared" si="6"/>
        <v>1</v>
      </c>
      <c r="N40" s="35">
        <f t="shared" si="33"/>
        <v>1</v>
      </c>
      <c r="O40" s="36">
        <f t="shared" si="8"/>
        <v>1634.690709</v>
      </c>
      <c r="P40" s="36">
        <f t="shared" si="9"/>
        <v>648.326675</v>
      </c>
      <c r="Q40" s="37">
        <f t="shared" si="10"/>
        <v>536.3640336</v>
      </c>
      <c r="R40" s="36">
        <f t="shared" si="11"/>
        <v>1098.326675</v>
      </c>
      <c r="S40" s="35">
        <f t="shared" si="12"/>
        <v>1</v>
      </c>
      <c r="T40" s="35">
        <f t="shared" si="13"/>
        <v>-51.92436302</v>
      </c>
      <c r="U40" s="35">
        <f t="shared" si="14"/>
        <v>-53.87881067</v>
      </c>
      <c r="V40" s="38">
        <f t="shared" si="15"/>
        <v>0.8759308032</v>
      </c>
      <c r="W40" s="39">
        <f t="shared" si="16"/>
        <v>29.69913874</v>
      </c>
      <c r="X40" s="39">
        <f t="shared" si="17"/>
        <v>1.663322119</v>
      </c>
      <c r="Y40" s="39">
        <f>if(N40=1,(W40*(S40-V40))*'Säännöt ja ohjeet'!$B$54+X40,"")</f>
        <v>9.032818697</v>
      </c>
      <c r="Z40" s="39">
        <f t="shared" si="18"/>
        <v>0</v>
      </c>
      <c r="AA40" s="39">
        <f t="shared" si="19"/>
        <v>0.1240691968</v>
      </c>
      <c r="AB40" s="39">
        <f t="shared" si="20"/>
        <v>62.51497165</v>
      </c>
      <c r="AC40" s="39">
        <f t="shared" si="21"/>
        <v>4.129183313</v>
      </c>
      <c r="AD40" s="39">
        <f>if(N40=1,(AB40*(Z40-AA40))*'Säännöt ja ohjeet'!$B$54+AC40,"")</f>
        <v>-11.38318133</v>
      </c>
      <c r="AE40" s="40">
        <f t="shared" si="22"/>
        <v>2</v>
      </c>
      <c r="AF40" s="40">
        <f t="shared" si="23"/>
        <v>0</v>
      </c>
      <c r="AG40" s="1"/>
      <c r="AH40" s="9"/>
      <c r="AI40" s="28">
        <f t="shared" ref="AI40:ED40" si="59">if($B40=AI$3,AI39+$Y40,if($C40=AI$3,AI39+$AD40,AI39))</f>
        <v>1204.770186</v>
      </c>
      <c r="AJ40" s="28">
        <f t="shared" si="59"/>
        <v>1797.392457</v>
      </c>
      <c r="AK40" s="28">
        <f t="shared" si="59"/>
        <v>2351.148926</v>
      </c>
      <c r="AL40" s="28">
        <f t="shared" si="59"/>
        <v>1643.723527</v>
      </c>
      <c r="AM40" s="28">
        <f t="shared" si="59"/>
        <v>1639.13706</v>
      </c>
      <c r="AN40" s="28">
        <f t="shared" si="59"/>
        <v>1332.458766</v>
      </c>
      <c r="AO40" s="28">
        <f t="shared" si="59"/>
        <v>2249.842673</v>
      </c>
      <c r="AP40" s="28">
        <f t="shared" si="59"/>
        <v>1493.563773</v>
      </c>
      <c r="AQ40" s="28">
        <f t="shared" si="59"/>
        <v>1207.188514</v>
      </c>
      <c r="AR40" s="28">
        <f t="shared" si="59"/>
        <v>2197.220404</v>
      </c>
      <c r="AS40" s="28">
        <f t="shared" si="59"/>
        <v>1917.754482</v>
      </c>
      <c r="AT40" s="28">
        <f t="shared" si="59"/>
        <v>2394.48987</v>
      </c>
      <c r="AU40" s="28">
        <f t="shared" si="59"/>
        <v>2245.808389</v>
      </c>
      <c r="AV40" s="28">
        <f t="shared" si="59"/>
        <v>1913.93138</v>
      </c>
      <c r="AW40" s="28">
        <f t="shared" si="59"/>
        <v>1015.463624</v>
      </c>
      <c r="AX40" s="28">
        <f t="shared" si="59"/>
        <v>2205.116746</v>
      </c>
      <c r="AY40" s="28">
        <f t="shared" si="59"/>
        <v>1335.441433</v>
      </c>
      <c r="AZ40" s="28">
        <f t="shared" si="59"/>
        <v>2316.469488</v>
      </c>
      <c r="BA40" s="28">
        <f t="shared" si="59"/>
        <v>2137.903665</v>
      </c>
      <c r="BB40" s="28">
        <f t="shared" si="59"/>
        <v>636.9434937</v>
      </c>
      <c r="BC40" s="28">
        <f t="shared" si="59"/>
        <v>832.7574368</v>
      </c>
      <c r="BD40" s="28">
        <f t="shared" si="59"/>
        <v>1690.538553</v>
      </c>
      <c r="BE40" s="28">
        <f t="shared" si="59"/>
        <v>281.1497685</v>
      </c>
      <c r="BF40" s="28">
        <f t="shared" si="59"/>
        <v>-59.07358257</v>
      </c>
      <c r="BG40" s="28">
        <f t="shared" si="59"/>
        <v>1282.733877</v>
      </c>
      <c r="BH40" s="28">
        <f t="shared" si="59"/>
        <v>100.7139793</v>
      </c>
      <c r="BI40" s="28">
        <f t="shared" si="59"/>
        <v>1741.081085</v>
      </c>
      <c r="BJ40" s="28">
        <f t="shared" si="59"/>
        <v>400</v>
      </c>
      <c r="BK40" s="28">
        <f t="shared" si="59"/>
        <v>1829</v>
      </c>
      <c r="BL40" s="28" t="str">
        <f t="shared" si="59"/>
        <v>#N/A</v>
      </c>
      <c r="BM40" s="28" t="str">
        <f t="shared" si="59"/>
        <v>#N/A</v>
      </c>
      <c r="BN40" s="28" t="str">
        <f t="shared" si="59"/>
        <v>#N/A</v>
      </c>
      <c r="BO40" s="28" t="str">
        <f t="shared" si="59"/>
        <v>#N/A</v>
      </c>
      <c r="BP40" s="28" t="str">
        <f t="shared" si="59"/>
        <v>#N/A</v>
      </c>
      <c r="BQ40" s="28" t="str">
        <f t="shared" si="59"/>
        <v>#N/A</v>
      </c>
      <c r="BR40" s="28" t="str">
        <f t="shared" si="59"/>
        <v>#N/A</v>
      </c>
      <c r="BS40" s="28" t="str">
        <f t="shared" si="59"/>
        <v>#N/A</v>
      </c>
      <c r="BT40" s="28" t="str">
        <f t="shared" si="59"/>
        <v>#N/A</v>
      </c>
      <c r="BU40" s="28" t="str">
        <f t="shared" si="59"/>
        <v>#N/A</v>
      </c>
      <c r="BV40" s="28" t="str">
        <f t="shared" si="59"/>
        <v>#N/A</v>
      </c>
      <c r="BW40" s="28" t="str">
        <f t="shared" si="59"/>
        <v>#N/A</v>
      </c>
      <c r="BX40" s="28" t="str">
        <f t="shared" si="59"/>
        <v>#N/A</v>
      </c>
      <c r="BY40" s="28" t="str">
        <f t="shared" si="59"/>
        <v>#N/A</v>
      </c>
      <c r="BZ40" s="28" t="str">
        <f t="shared" si="59"/>
        <v>#N/A</v>
      </c>
      <c r="CA40" s="28" t="str">
        <f t="shared" si="59"/>
        <v>#N/A</v>
      </c>
      <c r="CB40" s="28" t="str">
        <f t="shared" si="59"/>
        <v>#N/A</v>
      </c>
      <c r="CC40" s="28" t="str">
        <f t="shared" si="59"/>
        <v>#N/A</v>
      </c>
      <c r="CD40" s="28" t="str">
        <f t="shared" si="59"/>
        <v>#N/A</v>
      </c>
      <c r="CE40" s="28" t="str">
        <f t="shared" si="59"/>
        <v>#N/A</v>
      </c>
      <c r="CF40" s="28" t="str">
        <f t="shared" si="59"/>
        <v>#N/A</v>
      </c>
      <c r="CG40" s="28" t="str">
        <f t="shared" si="59"/>
        <v>#N/A</v>
      </c>
      <c r="CH40" s="28" t="str">
        <f t="shared" si="59"/>
        <v>#N/A</v>
      </c>
      <c r="CI40" s="28" t="str">
        <f t="shared" si="59"/>
        <v>#N/A</v>
      </c>
      <c r="CJ40" s="28" t="str">
        <f t="shared" si="59"/>
        <v>#N/A</v>
      </c>
      <c r="CK40" s="28" t="str">
        <f t="shared" si="59"/>
        <v>#N/A</v>
      </c>
      <c r="CL40" s="28" t="str">
        <f t="shared" si="59"/>
        <v>#N/A</v>
      </c>
      <c r="CM40" s="28" t="str">
        <f t="shared" si="59"/>
        <v>#N/A</v>
      </c>
      <c r="CN40" s="28" t="str">
        <f t="shared" si="59"/>
        <v>#N/A</v>
      </c>
      <c r="CO40" s="28" t="str">
        <f t="shared" si="59"/>
        <v>#N/A</v>
      </c>
      <c r="CP40" s="28" t="str">
        <f t="shared" si="59"/>
        <v>#N/A</v>
      </c>
      <c r="CQ40" s="28" t="str">
        <f t="shared" si="59"/>
        <v>#N/A</v>
      </c>
      <c r="CR40" s="28" t="str">
        <f t="shared" si="59"/>
        <v>#N/A</v>
      </c>
      <c r="CS40" s="28" t="str">
        <f t="shared" si="59"/>
        <v>#N/A</v>
      </c>
      <c r="CT40" s="28" t="str">
        <f t="shared" si="59"/>
        <v>#N/A</v>
      </c>
      <c r="CU40" s="28" t="str">
        <f t="shared" si="59"/>
        <v>#N/A</v>
      </c>
      <c r="CV40" s="28" t="str">
        <f t="shared" si="59"/>
        <v>#N/A</v>
      </c>
      <c r="CW40" s="28" t="str">
        <f t="shared" si="59"/>
        <v>#N/A</v>
      </c>
      <c r="CX40" s="28" t="str">
        <f t="shared" si="59"/>
        <v>#N/A</v>
      </c>
      <c r="CY40" s="28" t="str">
        <f t="shared" si="59"/>
        <v>#N/A</v>
      </c>
      <c r="CZ40" s="28" t="str">
        <f t="shared" si="59"/>
        <v>#N/A</v>
      </c>
      <c r="DA40" s="28" t="str">
        <f t="shared" si="59"/>
        <v>#N/A</v>
      </c>
      <c r="DB40" s="28" t="str">
        <f t="shared" si="59"/>
        <v>#N/A</v>
      </c>
      <c r="DC40" s="28" t="str">
        <f t="shared" si="59"/>
        <v>#N/A</v>
      </c>
      <c r="DD40" s="28" t="str">
        <f t="shared" si="59"/>
        <v>#N/A</v>
      </c>
      <c r="DE40" s="28" t="str">
        <f t="shared" si="59"/>
        <v>#N/A</v>
      </c>
      <c r="DF40" s="28" t="str">
        <f t="shared" si="59"/>
        <v>#N/A</v>
      </c>
      <c r="DG40" s="28" t="str">
        <f t="shared" si="59"/>
        <v>#N/A</v>
      </c>
      <c r="DH40" s="28" t="str">
        <f t="shared" si="59"/>
        <v>#N/A</v>
      </c>
      <c r="DI40" s="28" t="str">
        <f t="shared" si="59"/>
        <v>#N/A</v>
      </c>
      <c r="DJ40" s="28" t="str">
        <f t="shared" si="59"/>
        <v>#N/A</v>
      </c>
      <c r="DK40" s="28" t="str">
        <f t="shared" si="59"/>
        <v>#N/A</v>
      </c>
      <c r="DL40" s="28" t="str">
        <f t="shared" si="59"/>
        <v>#N/A</v>
      </c>
      <c r="DM40" s="28" t="str">
        <f t="shared" si="59"/>
        <v>#N/A</v>
      </c>
      <c r="DN40" s="28" t="str">
        <f t="shared" si="59"/>
        <v>#N/A</v>
      </c>
      <c r="DO40" s="28" t="str">
        <f t="shared" si="59"/>
        <v>#N/A</v>
      </c>
      <c r="DP40" s="28" t="str">
        <f t="shared" si="59"/>
        <v>#N/A</v>
      </c>
      <c r="DQ40" s="28" t="str">
        <f t="shared" si="59"/>
        <v>#N/A</v>
      </c>
      <c r="DR40" s="28" t="str">
        <f t="shared" si="59"/>
        <v>#N/A</v>
      </c>
      <c r="DS40" s="28" t="str">
        <f t="shared" si="59"/>
        <v>#N/A</v>
      </c>
      <c r="DT40" s="28" t="str">
        <f t="shared" si="59"/>
        <v>#N/A</v>
      </c>
      <c r="DU40" s="28" t="str">
        <f t="shared" si="59"/>
        <v>#N/A</v>
      </c>
      <c r="DV40" s="28" t="str">
        <f t="shared" si="59"/>
        <v>#N/A</v>
      </c>
      <c r="DW40" s="28" t="str">
        <f t="shared" si="59"/>
        <v>#N/A</v>
      </c>
      <c r="DX40" s="28" t="str">
        <f t="shared" si="59"/>
        <v>#N/A</v>
      </c>
      <c r="DY40" s="28" t="str">
        <f t="shared" si="59"/>
        <v>#N/A</v>
      </c>
      <c r="DZ40" s="28" t="str">
        <f t="shared" si="59"/>
        <v>#N/A</v>
      </c>
      <c r="EA40" s="28" t="str">
        <f t="shared" si="59"/>
        <v>#N/A</v>
      </c>
      <c r="EB40" s="28" t="str">
        <f t="shared" si="59"/>
        <v>#N/A</v>
      </c>
      <c r="EC40" s="28" t="str">
        <f t="shared" si="59"/>
        <v>#N/A</v>
      </c>
      <c r="ED40" s="28" t="str">
        <f t="shared" si="59"/>
        <v>#N/A</v>
      </c>
      <c r="EE40" s="29">
        <f t="shared" si="2"/>
        <v>1514.02265</v>
      </c>
    </row>
    <row r="41">
      <c r="A41" s="1"/>
      <c r="B41" s="30" t="s">
        <v>44</v>
      </c>
      <c r="C41" s="31" t="s">
        <v>42</v>
      </c>
      <c r="D41" s="31">
        <v>4.0</v>
      </c>
      <c r="E41" s="31" t="s">
        <v>44</v>
      </c>
      <c r="F41" s="33">
        <v>45749.0</v>
      </c>
      <c r="G41" s="34"/>
      <c r="H41" s="34" t="b">
        <f t="shared" si="3"/>
        <v>1</v>
      </c>
      <c r="I41" s="34" t="b">
        <f>if(iferror(match(B41,'Osallistujat ja seuranta'!C:C,0),0)&gt;0,TRUE,FALSE)</f>
        <v>1</v>
      </c>
      <c r="J41" s="34" t="b">
        <f>if(iferror(match(C41,'Osallistujat ja seuranta'!C:C,0),0)&gt;0,TRUE,FALSE)</f>
        <v>1</v>
      </c>
      <c r="K41" s="34" t="b">
        <f t="shared" si="4"/>
        <v>1</v>
      </c>
      <c r="L41" s="34" t="b">
        <f t="shared" si="5"/>
        <v>1</v>
      </c>
      <c r="M41" s="34" t="b">
        <f t="shared" si="6"/>
        <v>1</v>
      </c>
      <c r="N41" s="35">
        <f t="shared" si="33"/>
        <v>1</v>
      </c>
      <c r="O41" s="36">
        <f t="shared" si="8"/>
        <v>2351.148926</v>
      </c>
      <c r="P41" s="36">
        <f t="shared" si="9"/>
        <v>1797.392457</v>
      </c>
      <c r="Q41" s="37">
        <f t="shared" si="10"/>
        <v>203.756469</v>
      </c>
      <c r="R41" s="36">
        <f t="shared" si="11"/>
        <v>2147.392457</v>
      </c>
      <c r="S41" s="35">
        <f t="shared" si="12"/>
        <v>1</v>
      </c>
      <c r="T41" s="35">
        <f t="shared" si="13"/>
        <v>-47.986763</v>
      </c>
      <c r="U41" s="35">
        <f t="shared" si="14"/>
        <v>-49.34847458</v>
      </c>
      <c r="V41" s="38">
        <f t="shared" si="15"/>
        <v>0.7960377343</v>
      </c>
      <c r="W41" s="39">
        <f t="shared" si="16"/>
        <v>12.07449268</v>
      </c>
      <c r="X41" s="39">
        <f t="shared" si="17"/>
        <v>0.08474339428</v>
      </c>
      <c r="Y41" s="39">
        <f>if(N41=1,(W41*(S41-V41))*'Säännöt ja ohjeet'!$B$54+X41,"")</f>
        <v>5.010225165</v>
      </c>
      <c r="Z41" s="39">
        <f t="shared" si="18"/>
        <v>0</v>
      </c>
      <c r="AA41" s="39">
        <f t="shared" si="19"/>
        <v>0.2039622657</v>
      </c>
      <c r="AB41" s="39">
        <f t="shared" si="20"/>
        <v>25.19445165</v>
      </c>
      <c r="AC41" s="39">
        <f t="shared" si="21"/>
        <v>1.256892219</v>
      </c>
      <c r="AD41" s="39">
        <f>if(N41=1,(AB41*(Z41-AA41))*'Säännöt ja ohjeet'!$B$54+AC41,"")</f>
        <v>-9.020542665</v>
      </c>
      <c r="AE41" s="40">
        <f t="shared" si="22"/>
        <v>8</v>
      </c>
      <c r="AF41" s="40">
        <f t="shared" si="23"/>
        <v>-6</v>
      </c>
      <c r="AG41" s="1"/>
      <c r="AH41" s="9"/>
      <c r="AI41" s="28">
        <f t="shared" ref="AI41:AJ41" si="60">if($B41=AI$3,AI46+$Y41,if($C41=AI$3,AI46+$AD41,AI46))</f>
        <v>1204.770186</v>
      </c>
      <c r="AJ41" s="28">
        <f t="shared" si="60"/>
        <v>1784.092572</v>
      </c>
      <c r="AK41" s="28">
        <f t="shared" ref="AK41:AN41" si="61">if($B41=AK$3,AK40+$Y41,if($C41=AK$3,AK40+$AD41,AK40))</f>
        <v>2356.159151</v>
      </c>
      <c r="AL41" s="28">
        <f t="shared" si="61"/>
        <v>1643.723527</v>
      </c>
      <c r="AM41" s="28">
        <f t="shared" si="61"/>
        <v>1639.13706</v>
      </c>
      <c r="AN41" s="28">
        <f t="shared" si="61"/>
        <v>1332.458766</v>
      </c>
      <c r="AO41" s="28">
        <f t="shared" ref="AO41:BH41" si="62">if($B41=AO$3,AO46+$Y41,if($C41=AO$3,AO46+$AD41,AO46))</f>
        <v>2249.842673</v>
      </c>
      <c r="AP41" s="28">
        <f t="shared" si="62"/>
        <v>1493.563773</v>
      </c>
      <c r="AQ41" s="28">
        <f t="shared" si="62"/>
        <v>1207.188514</v>
      </c>
      <c r="AR41" s="28">
        <f t="shared" si="62"/>
        <v>2197.220404</v>
      </c>
      <c r="AS41" s="28">
        <f t="shared" si="62"/>
        <v>1917.754482</v>
      </c>
      <c r="AT41" s="28">
        <f t="shared" si="62"/>
        <v>2394.48987</v>
      </c>
      <c r="AU41" s="28">
        <f t="shared" si="62"/>
        <v>2245.808389</v>
      </c>
      <c r="AV41" s="28">
        <f t="shared" si="62"/>
        <v>1913.93138</v>
      </c>
      <c r="AW41" s="28">
        <f t="shared" si="62"/>
        <v>1015.463624</v>
      </c>
      <c r="AX41" s="28">
        <f t="shared" si="62"/>
        <v>2205.116746</v>
      </c>
      <c r="AY41" s="28">
        <f t="shared" si="62"/>
        <v>1335.441433</v>
      </c>
      <c r="AZ41" s="28">
        <f t="shared" si="62"/>
        <v>2316.469488</v>
      </c>
      <c r="BA41" s="28">
        <f t="shared" si="62"/>
        <v>2137.903665</v>
      </c>
      <c r="BB41" s="28">
        <f t="shared" si="62"/>
        <v>636.9434937</v>
      </c>
      <c r="BC41" s="28">
        <f t="shared" si="62"/>
        <v>832.7574368</v>
      </c>
      <c r="BD41" s="28">
        <f t="shared" si="62"/>
        <v>1690.538553</v>
      </c>
      <c r="BE41" s="28">
        <f t="shared" si="62"/>
        <v>281.1497685</v>
      </c>
      <c r="BF41" s="28">
        <f t="shared" si="62"/>
        <v>-59.07358257</v>
      </c>
      <c r="BG41" s="28">
        <f t="shared" si="62"/>
        <v>1282.733877</v>
      </c>
      <c r="BH41" s="28">
        <f t="shared" si="62"/>
        <v>36.47443823</v>
      </c>
      <c r="BI41" s="28">
        <f t="shared" ref="BI41:ED41" si="63">if($B41=BI$3,BI40+$Y41,if($C41=BI$3,BI40+$AD41,BI40))</f>
        <v>1741.081085</v>
      </c>
      <c r="BJ41" s="28">
        <f t="shared" si="63"/>
        <v>400</v>
      </c>
      <c r="BK41" s="28">
        <f t="shared" si="63"/>
        <v>1829</v>
      </c>
      <c r="BL41" s="28" t="str">
        <f t="shared" si="63"/>
        <v>#N/A</v>
      </c>
      <c r="BM41" s="28" t="str">
        <f t="shared" si="63"/>
        <v>#N/A</v>
      </c>
      <c r="BN41" s="28" t="str">
        <f t="shared" si="63"/>
        <v>#N/A</v>
      </c>
      <c r="BO41" s="28" t="str">
        <f t="shared" si="63"/>
        <v>#N/A</v>
      </c>
      <c r="BP41" s="28" t="str">
        <f t="shared" si="63"/>
        <v>#N/A</v>
      </c>
      <c r="BQ41" s="28" t="str">
        <f t="shared" si="63"/>
        <v>#N/A</v>
      </c>
      <c r="BR41" s="28" t="str">
        <f t="shared" si="63"/>
        <v>#N/A</v>
      </c>
      <c r="BS41" s="28" t="str">
        <f t="shared" si="63"/>
        <v>#N/A</v>
      </c>
      <c r="BT41" s="28" t="str">
        <f t="shared" si="63"/>
        <v>#N/A</v>
      </c>
      <c r="BU41" s="28" t="str">
        <f t="shared" si="63"/>
        <v>#N/A</v>
      </c>
      <c r="BV41" s="28" t="str">
        <f t="shared" si="63"/>
        <v>#N/A</v>
      </c>
      <c r="BW41" s="28" t="str">
        <f t="shared" si="63"/>
        <v>#N/A</v>
      </c>
      <c r="BX41" s="28" t="str">
        <f t="shared" si="63"/>
        <v>#N/A</v>
      </c>
      <c r="BY41" s="28" t="str">
        <f t="shared" si="63"/>
        <v>#N/A</v>
      </c>
      <c r="BZ41" s="28" t="str">
        <f t="shared" si="63"/>
        <v>#N/A</v>
      </c>
      <c r="CA41" s="28" t="str">
        <f t="shared" si="63"/>
        <v>#N/A</v>
      </c>
      <c r="CB41" s="28" t="str">
        <f t="shared" si="63"/>
        <v>#N/A</v>
      </c>
      <c r="CC41" s="28" t="str">
        <f t="shared" si="63"/>
        <v>#N/A</v>
      </c>
      <c r="CD41" s="28" t="str">
        <f t="shared" si="63"/>
        <v>#N/A</v>
      </c>
      <c r="CE41" s="28" t="str">
        <f t="shared" si="63"/>
        <v>#N/A</v>
      </c>
      <c r="CF41" s="28" t="str">
        <f t="shared" si="63"/>
        <v>#N/A</v>
      </c>
      <c r="CG41" s="28" t="str">
        <f t="shared" si="63"/>
        <v>#N/A</v>
      </c>
      <c r="CH41" s="28" t="str">
        <f t="shared" si="63"/>
        <v>#N/A</v>
      </c>
      <c r="CI41" s="28" t="str">
        <f t="shared" si="63"/>
        <v>#N/A</v>
      </c>
      <c r="CJ41" s="28" t="str">
        <f t="shared" si="63"/>
        <v>#N/A</v>
      </c>
      <c r="CK41" s="28" t="str">
        <f t="shared" si="63"/>
        <v>#N/A</v>
      </c>
      <c r="CL41" s="28" t="str">
        <f t="shared" si="63"/>
        <v>#N/A</v>
      </c>
      <c r="CM41" s="28" t="str">
        <f t="shared" si="63"/>
        <v>#N/A</v>
      </c>
      <c r="CN41" s="28" t="str">
        <f t="shared" si="63"/>
        <v>#N/A</v>
      </c>
      <c r="CO41" s="28" t="str">
        <f t="shared" si="63"/>
        <v>#N/A</v>
      </c>
      <c r="CP41" s="28" t="str">
        <f t="shared" si="63"/>
        <v>#N/A</v>
      </c>
      <c r="CQ41" s="28" t="str">
        <f t="shared" si="63"/>
        <v>#N/A</v>
      </c>
      <c r="CR41" s="28" t="str">
        <f t="shared" si="63"/>
        <v>#N/A</v>
      </c>
      <c r="CS41" s="28" t="str">
        <f t="shared" si="63"/>
        <v>#N/A</v>
      </c>
      <c r="CT41" s="28" t="str">
        <f t="shared" si="63"/>
        <v>#N/A</v>
      </c>
      <c r="CU41" s="28" t="str">
        <f t="shared" si="63"/>
        <v>#N/A</v>
      </c>
      <c r="CV41" s="28" t="str">
        <f t="shared" si="63"/>
        <v>#N/A</v>
      </c>
      <c r="CW41" s="28" t="str">
        <f t="shared" si="63"/>
        <v>#N/A</v>
      </c>
      <c r="CX41" s="28" t="str">
        <f t="shared" si="63"/>
        <v>#N/A</v>
      </c>
      <c r="CY41" s="28" t="str">
        <f t="shared" si="63"/>
        <v>#N/A</v>
      </c>
      <c r="CZ41" s="28" t="str">
        <f t="shared" si="63"/>
        <v>#N/A</v>
      </c>
      <c r="DA41" s="28" t="str">
        <f t="shared" si="63"/>
        <v>#N/A</v>
      </c>
      <c r="DB41" s="28" t="str">
        <f t="shared" si="63"/>
        <v>#N/A</v>
      </c>
      <c r="DC41" s="28" t="str">
        <f t="shared" si="63"/>
        <v>#N/A</v>
      </c>
      <c r="DD41" s="28" t="str">
        <f t="shared" si="63"/>
        <v>#N/A</v>
      </c>
      <c r="DE41" s="28" t="str">
        <f t="shared" si="63"/>
        <v>#N/A</v>
      </c>
      <c r="DF41" s="28" t="str">
        <f t="shared" si="63"/>
        <v>#N/A</v>
      </c>
      <c r="DG41" s="28" t="str">
        <f t="shared" si="63"/>
        <v>#N/A</v>
      </c>
      <c r="DH41" s="28" t="str">
        <f t="shared" si="63"/>
        <v>#N/A</v>
      </c>
      <c r="DI41" s="28" t="str">
        <f t="shared" si="63"/>
        <v>#N/A</v>
      </c>
      <c r="DJ41" s="28" t="str">
        <f t="shared" si="63"/>
        <v>#N/A</v>
      </c>
      <c r="DK41" s="28" t="str">
        <f t="shared" si="63"/>
        <v>#N/A</v>
      </c>
      <c r="DL41" s="28" t="str">
        <f t="shared" si="63"/>
        <v>#N/A</v>
      </c>
      <c r="DM41" s="28" t="str">
        <f t="shared" si="63"/>
        <v>#N/A</v>
      </c>
      <c r="DN41" s="28" t="str">
        <f t="shared" si="63"/>
        <v>#N/A</v>
      </c>
      <c r="DO41" s="28" t="str">
        <f t="shared" si="63"/>
        <v>#N/A</v>
      </c>
      <c r="DP41" s="28" t="str">
        <f t="shared" si="63"/>
        <v>#N/A</v>
      </c>
      <c r="DQ41" s="28" t="str">
        <f t="shared" si="63"/>
        <v>#N/A</v>
      </c>
      <c r="DR41" s="28" t="str">
        <f t="shared" si="63"/>
        <v>#N/A</v>
      </c>
      <c r="DS41" s="28" t="str">
        <f t="shared" si="63"/>
        <v>#N/A</v>
      </c>
      <c r="DT41" s="28" t="str">
        <f t="shared" si="63"/>
        <v>#N/A</v>
      </c>
      <c r="DU41" s="28" t="str">
        <f t="shared" si="63"/>
        <v>#N/A</v>
      </c>
      <c r="DV41" s="28" t="str">
        <f t="shared" si="63"/>
        <v>#N/A</v>
      </c>
      <c r="DW41" s="28" t="str">
        <f t="shared" si="63"/>
        <v>#N/A</v>
      </c>
      <c r="DX41" s="28" t="str">
        <f t="shared" si="63"/>
        <v>#N/A</v>
      </c>
      <c r="DY41" s="28" t="str">
        <f t="shared" si="63"/>
        <v>#N/A</v>
      </c>
      <c r="DZ41" s="28" t="str">
        <f t="shared" si="63"/>
        <v>#N/A</v>
      </c>
      <c r="EA41" s="28" t="str">
        <f t="shared" si="63"/>
        <v>#N/A</v>
      </c>
      <c r="EB41" s="28" t="str">
        <f t="shared" si="63"/>
        <v>#N/A</v>
      </c>
      <c r="EC41" s="28" t="str">
        <f t="shared" si="63"/>
        <v>#N/A</v>
      </c>
      <c r="ED41" s="28" t="str">
        <f t="shared" si="63"/>
        <v>#N/A</v>
      </c>
      <c r="EE41" s="29">
        <f t="shared" si="2"/>
        <v>1511.233065</v>
      </c>
    </row>
    <row r="42">
      <c r="A42" s="1"/>
      <c r="B42" s="30" t="s">
        <v>44</v>
      </c>
      <c r="C42" s="31" t="s">
        <v>45</v>
      </c>
      <c r="D42" s="31">
        <v>6.0</v>
      </c>
      <c r="E42" s="31" t="s">
        <v>44</v>
      </c>
      <c r="F42" s="33">
        <v>45749.0</v>
      </c>
      <c r="G42" s="34"/>
      <c r="H42" s="34" t="b">
        <f t="shared" si="3"/>
        <v>1</v>
      </c>
      <c r="I42" s="34" t="b">
        <f>if(iferror(match(B42,'Osallistujat ja seuranta'!C:C,0),0)&gt;0,TRUE,FALSE)</f>
        <v>1</v>
      </c>
      <c r="J42" s="34" t="b">
        <f>if(iferror(match(C42,'Osallistujat ja seuranta'!C:C,0),0)&gt;0,TRUE,FALSE)</f>
        <v>1</v>
      </c>
      <c r="K42" s="34" t="b">
        <f t="shared" si="4"/>
        <v>1</v>
      </c>
      <c r="L42" s="34" t="b">
        <f t="shared" si="5"/>
        <v>1</v>
      </c>
      <c r="M42" s="34" t="b">
        <f t="shared" si="6"/>
        <v>1</v>
      </c>
      <c r="N42" s="35">
        <f t="shared" si="33"/>
        <v>1</v>
      </c>
      <c r="O42" s="36">
        <f t="shared" si="8"/>
        <v>2356.159151</v>
      </c>
      <c r="P42" s="36">
        <f t="shared" si="9"/>
        <v>1639.13706</v>
      </c>
      <c r="Q42" s="37">
        <f t="shared" si="10"/>
        <v>167.0220906</v>
      </c>
      <c r="R42" s="36">
        <f t="shared" si="11"/>
        <v>2189.13706</v>
      </c>
      <c r="S42" s="35">
        <f t="shared" si="12"/>
        <v>1</v>
      </c>
      <c r="T42" s="35">
        <f t="shared" si="13"/>
        <v>-47.94970292</v>
      </c>
      <c r="U42" s="35">
        <f t="shared" si="14"/>
        <v>-49.09024691</v>
      </c>
      <c r="V42" s="38">
        <f t="shared" si="15"/>
        <v>0.757779502</v>
      </c>
      <c r="W42" s="39">
        <f t="shared" si="16"/>
        <v>11.97264314</v>
      </c>
      <c r="X42" s="39">
        <f t="shared" si="17"/>
        <v>0.08050527696</v>
      </c>
      <c r="Y42" s="39">
        <f>if(N42=1,(W42*(S42-V42))*'Säännöt ja ohjeet'!$B$54+X42,"")</f>
        <v>5.880544446</v>
      </c>
      <c r="Z42" s="39">
        <f t="shared" si="18"/>
        <v>0</v>
      </c>
      <c r="AA42" s="39">
        <f t="shared" si="19"/>
        <v>0.242220498</v>
      </c>
      <c r="AB42" s="39">
        <f t="shared" si="20"/>
        <v>29.57236637</v>
      </c>
      <c r="AC42" s="39">
        <f t="shared" si="21"/>
        <v>1.652209034</v>
      </c>
      <c r="AD42" s="39">
        <f>if(N42=1,(AB42*(Z42-AA42))*'Säännöt ja ohjeet'!$B$54+AC42,"")</f>
        <v>-12.67385758</v>
      </c>
      <c r="AE42" s="40">
        <f t="shared" si="22"/>
        <v>9</v>
      </c>
      <c r="AF42" s="40">
        <f t="shared" si="23"/>
        <v>-7</v>
      </c>
      <c r="AG42" s="1"/>
      <c r="AH42" s="9"/>
      <c r="AI42" s="28">
        <f t="shared" ref="AI42:AJ42" si="64">if($B42=AI$3,AI40+$Y42,if($C42=AI$3,AI40+$AD42,AI40))</f>
        <v>1204.770186</v>
      </c>
      <c r="AJ42" s="28">
        <f t="shared" si="64"/>
        <v>1797.392457</v>
      </c>
      <c r="AK42" s="28">
        <f t="shared" ref="AK42:AN42" si="65">if($B42=AK$3,AK41+$Y42,if($C42=AK$3,AK41+$AD42,AK41))</f>
        <v>2362.039695</v>
      </c>
      <c r="AL42" s="28">
        <f t="shared" si="65"/>
        <v>1643.723527</v>
      </c>
      <c r="AM42" s="28">
        <f t="shared" si="65"/>
        <v>1626.463203</v>
      </c>
      <c r="AN42" s="28">
        <f t="shared" si="65"/>
        <v>1332.458766</v>
      </c>
      <c r="AO42" s="28">
        <f t="shared" ref="AO42:BH42" si="66">if($B42=AO$3,AO40+$Y42,if($C42=AO$3,AO40+$AD42,AO40))</f>
        <v>2249.842673</v>
      </c>
      <c r="AP42" s="28">
        <f t="shared" si="66"/>
        <v>1493.563773</v>
      </c>
      <c r="AQ42" s="28">
        <f t="shared" si="66"/>
        <v>1207.188514</v>
      </c>
      <c r="AR42" s="28">
        <f t="shared" si="66"/>
        <v>2197.220404</v>
      </c>
      <c r="AS42" s="28">
        <f t="shared" si="66"/>
        <v>1917.754482</v>
      </c>
      <c r="AT42" s="28">
        <f t="shared" si="66"/>
        <v>2394.48987</v>
      </c>
      <c r="AU42" s="28">
        <f t="shared" si="66"/>
        <v>2245.808389</v>
      </c>
      <c r="AV42" s="28">
        <f t="shared" si="66"/>
        <v>1913.93138</v>
      </c>
      <c r="AW42" s="28">
        <f t="shared" si="66"/>
        <v>1015.463624</v>
      </c>
      <c r="AX42" s="28">
        <f t="shared" si="66"/>
        <v>2205.116746</v>
      </c>
      <c r="AY42" s="28">
        <f t="shared" si="66"/>
        <v>1335.441433</v>
      </c>
      <c r="AZ42" s="28">
        <f t="shared" si="66"/>
        <v>2316.469488</v>
      </c>
      <c r="BA42" s="28">
        <f t="shared" si="66"/>
        <v>2137.903665</v>
      </c>
      <c r="BB42" s="28">
        <f t="shared" si="66"/>
        <v>636.9434937</v>
      </c>
      <c r="BC42" s="28">
        <f t="shared" si="66"/>
        <v>832.7574368</v>
      </c>
      <c r="BD42" s="28">
        <f t="shared" si="66"/>
        <v>1690.538553</v>
      </c>
      <c r="BE42" s="28">
        <f t="shared" si="66"/>
        <v>281.1497685</v>
      </c>
      <c r="BF42" s="28">
        <f t="shared" si="66"/>
        <v>-59.07358257</v>
      </c>
      <c r="BG42" s="28">
        <f t="shared" si="66"/>
        <v>1282.733877</v>
      </c>
      <c r="BH42" s="28">
        <f t="shared" si="66"/>
        <v>100.7139793</v>
      </c>
      <c r="BI42" s="28">
        <f t="shared" ref="BI42:ED42" si="67">if($B42=BI$3,BI41+$Y42,if($C42=BI$3,BI41+$AD42,BI41))</f>
        <v>1741.081085</v>
      </c>
      <c r="BJ42" s="28">
        <f t="shared" si="67"/>
        <v>400</v>
      </c>
      <c r="BK42" s="28">
        <f t="shared" si="67"/>
        <v>1829</v>
      </c>
      <c r="BL42" s="28" t="str">
        <f t="shared" si="67"/>
        <v>#N/A</v>
      </c>
      <c r="BM42" s="28" t="str">
        <f t="shared" si="67"/>
        <v>#N/A</v>
      </c>
      <c r="BN42" s="28" t="str">
        <f t="shared" si="67"/>
        <v>#N/A</v>
      </c>
      <c r="BO42" s="28" t="str">
        <f t="shared" si="67"/>
        <v>#N/A</v>
      </c>
      <c r="BP42" s="28" t="str">
        <f t="shared" si="67"/>
        <v>#N/A</v>
      </c>
      <c r="BQ42" s="28" t="str">
        <f t="shared" si="67"/>
        <v>#N/A</v>
      </c>
      <c r="BR42" s="28" t="str">
        <f t="shared" si="67"/>
        <v>#N/A</v>
      </c>
      <c r="BS42" s="28" t="str">
        <f t="shared" si="67"/>
        <v>#N/A</v>
      </c>
      <c r="BT42" s="28" t="str">
        <f t="shared" si="67"/>
        <v>#N/A</v>
      </c>
      <c r="BU42" s="28" t="str">
        <f t="shared" si="67"/>
        <v>#N/A</v>
      </c>
      <c r="BV42" s="28" t="str">
        <f t="shared" si="67"/>
        <v>#N/A</v>
      </c>
      <c r="BW42" s="28" t="str">
        <f t="shared" si="67"/>
        <v>#N/A</v>
      </c>
      <c r="BX42" s="28" t="str">
        <f t="shared" si="67"/>
        <v>#N/A</v>
      </c>
      <c r="BY42" s="28" t="str">
        <f t="shared" si="67"/>
        <v>#N/A</v>
      </c>
      <c r="BZ42" s="28" t="str">
        <f t="shared" si="67"/>
        <v>#N/A</v>
      </c>
      <c r="CA42" s="28" t="str">
        <f t="shared" si="67"/>
        <v>#N/A</v>
      </c>
      <c r="CB42" s="28" t="str">
        <f t="shared" si="67"/>
        <v>#N/A</v>
      </c>
      <c r="CC42" s="28" t="str">
        <f t="shared" si="67"/>
        <v>#N/A</v>
      </c>
      <c r="CD42" s="28" t="str">
        <f t="shared" si="67"/>
        <v>#N/A</v>
      </c>
      <c r="CE42" s="28" t="str">
        <f t="shared" si="67"/>
        <v>#N/A</v>
      </c>
      <c r="CF42" s="28" t="str">
        <f t="shared" si="67"/>
        <v>#N/A</v>
      </c>
      <c r="CG42" s="28" t="str">
        <f t="shared" si="67"/>
        <v>#N/A</v>
      </c>
      <c r="CH42" s="28" t="str">
        <f t="shared" si="67"/>
        <v>#N/A</v>
      </c>
      <c r="CI42" s="28" t="str">
        <f t="shared" si="67"/>
        <v>#N/A</v>
      </c>
      <c r="CJ42" s="28" t="str">
        <f t="shared" si="67"/>
        <v>#N/A</v>
      </c>
      <c r="CK42" s="28" t="str">
        <f t="shared" si="67"/>
        <v>#N/A</v>
      </c>
      <c r="CL42" s="28" t="str">
        <f t="shared" si="67"/>
        <v>#N/A</v>
      </c>
      <c r="CM42" s="28" t="str">
        <f t="shared" si="67"/>
        <v>#N/A</v>
      </c>
      <c r="CN42" s="28" t="str">
        <f t="shared" si="67"/>
        <v>#N/A</v>
      </c>
      <c r="CO42" s="28" t="str">
        <f t="shared" si="67"/>
        <v>#N/A</v>
      </c>
      <c r="CP42" s="28" t="str">
        <f t="shared" si="67"/>
        <v>#N/A</v>
      </c>
      <c r="CQ42" s="28" t="str">
        <f t="shared" si="67"/>
        <v>#N/A</v>
      </c>
      <c r="CR42" s="28" t="str">
        <f t="shared" si="67"/>
        <v>#N/A</v>
      </c>
      <c r="CS42" s="28" t="str">
        <f t="shared" si="67"/>
        <v>#N/A</v>
      </c>
      <c r="CT42" s="28" t="str">
        <f t="shared" si="67"/>
        <v>#N/A</v>
      </c>
      <c r="CU42" s="28" t="str">
        <f t="shared" si="67"/>
        <v>#N/A</v>
      </c>
      <c r="CV42" s="28" t="str">
        <f t="shared" si="67"/>
        <v>#N/A</v>
      </c>
      <c r="CW42" s="28" t="str">
        <f t="shared" si="67"/>
        <v>#N/A</v>
      </c>
      <c r="CX42" s="28" t="str">
        <f t="shared" si="67"/>
        <v>#N/A</v>
      </c>
      <c r="CY42" s="28" t="str">
        <f t="shared" si="67"/>
        <v>#N/A</v>
      </c>
      <c r="CZ42" s="28" t="str">
        <f t="shared" si="67"/>
        <v>#N/A</v>
      </c>
      <c r="DA42" s="28" t="str">
        <f t="shared" si="67"/>
        <v>#N/A</v>
      </c>
      <c r="DB42" s="28" t="str">
        <f t="shared" si="67"/>
        <v>#N/A</v>
      </c>
      <c r="DC42" s="28" t="str">
        <f t="shared" si="67"/>
        <v>#N/A</v>
      </c>
      <c r="DD42" s="28" t="str">
        <f t="shared" si="67"/>
        <v>#N/A</v>
      </c>
      <c r="DE42" s="28" t="str">
        <f t="shared" si="67"/>
        <v>#N/A</v>
      </c>
      <c r="DF42" s="28" t="str">
        <f t="shared" si="67"/>
        <v>#N/A</v>
      </c>
      <c r="DG42" s="28" t="str">
        <f t="shared" si="67"/>
        <v>#N/A</v>
      </c>
      <c r="DH42" s="28" t="str">
        <f t="shared" si="67"/>
        <v>#N/A</v>
      </c>
      <c r="DI42" s="28" t="str">
        <f t="shared" si="67"/>
        <v>#N/A</v>
      </c>
      <c r="DJ42" s="28" t="str">
        <f t="shared" si="67"/>
        <v>#N/A</v>
      </c>
      <c r="DK42" s="28" t="str">
        <f t="shared" si="67"/>
        <v>#N/A</v>
      </c>
      <c r="DL42" s="28" t="str">
        <f t="shared" si="67"/>
        <v>#N/A</v>
      </c>
      <c r="DM42" s="28" t="str">
        <f t="shared" si="67"/>
        <v>#N/A</v>
      </c>
      <c r="DN42" s="28" t="str">
        <f t="shared" si="67"/>
        <v>#N/A</v>
      </c>
      <c r="DO42" s="28" t="str">
        <f t="shared" si="67"/>
        <v>#N/A</v>
      </c>
      <c r="DP42" s="28" t="str">
        <f t="shared" si="67"/>
        <v>#N/A</v>
      </c>
      <c r="DQ42" s="28" t="str">
        <f t="shared" si="67"/>
        <v>#N/A</v>
      </c>
      <c r="DR42" s="28" t="str">
        <f t="shared" si="67"/>
        <v>#N/A</v>
      </c>
      <c r="DS42" s="28" t="str">
        <f t="shared" si="67"/>
        <v>#N/A</v>
      </c>
      <c r="DT42" s="28" t="str">
        <f t="shared" si="67"/>
        <v>#N/A</v>
      </c>
      <c r="DU42" s="28" t="str">
        <f t="shared" si="67"/>
        <v>#N/A</v>
      </c>
      <c r="DV42" s="28" t="str">
        <f t="shared" si="67"/>
        <v>#N/A</v>
      </c>
      <c r="DW42" s="28" t="str">
        <f t="shared" si="67"/>
        <v>#N/A</v>
      </c>
      <c r="DX42" s="28" t="str">
        <f t="shared" si="67"/>
        <v>#N/A</v>
      </c>
      <c r="DY42" s="28" t="str">
        <f t="shared" si="67"/>
        <v>#N/A</v>
      </c>
      <c r="DZ42" s="28" t="str">
        <f t="shared" si="67"/>
        <v>#N/A</v>
      </c>
      <c r="EA42" s="28" t="str">
        <f t="shared" si="67"/>
        <v>#N/A</v>
      </c>
      <c r="EB42" s="28" t="str">
        <f t="shared" si="67"/>
        <v>#N/A</v>
      </c>
      <c r="EC42" s="28" t="str">
        <f t="shared" si="67"/>
        <v>#N/A</v>
      </c>
      <c r="ED42" s="28" t="str">
        <f t="shared" si="67"/>
        <v>#N/A</v>
      </c>
      <c r="EE42" s="29">
        <f t="shared" si="2"/>
        <v>1513.954069</v>
      </c>
    </row>
    <row r="43">
      <c r="A43" s="1"/>
      <c r="B43" s="30" t="s">
        <v>38</v>
      </c>
      <c r="C43" s="31" t="s">
        <v>52</v>
      </c>
      <c r="D43" s="31">
        <v>0.0</v>
      </c>
      <c r="E43" s="31" t="s">
        <v>38</v>
      </c>
      <c r="F43" s="33">
        <v>45756.0</v>
      </c>
      <c r="G43" s="34"/>
      <c r="H43" s="34" t="b">
        <f t="shared" si="3"/>
        <v>1</v>
      </c>
      <c r="I43" s="34" t="b">
        <f>if(iferror(match(B43,'Osallistujat ja seuranta'!C:C,0),0)&gt;0,TRUE,FALSE)</f>
        <v>1</v>
      </c>
      <c r="J43" s="34" t="b">
        <f>if(iferror(match(C43,'Osallistujat ja seuranta'!C:C,0),0)&gt;0,TRUE,FALSE)</f>
        <v>1</v>
      </c>
      <c r="K43" s="34" t="b">
        <f t="shared" si="4"/>
        <v>1</v>
      </c>
      <c r="L43" s="34" t="b">
        <f t="shared" si="5"/>
        <v>1</v>
      </c>
      <c r="M43" s="34" t="b">
        <f t="shared" si="6"/>
        <v>1</v>
      </c>
      <c r="N43" s="35">
        <f t="shared" si="33"/>
        <v>1</v>
      </c>
      <c r="O43" s="36">
        <f t="shared" si="8"/>
        <v>1643.723527</v>
      </c>
      <c r="P43" s="36">
        <f t="shared" si="9"/>
        <v>1332.458766</v>
      </c>
      <c r="Q43" s="37">
        <f t="shared" si="10"/>
        <v>311.2647615</v>
      </c>
      <c r="R43" s="36">
        <f t="shared" si="11"/>
        <v>1332.458766</v>
      </c>
      <c r="S43" s="35">
        <f t="shared" si="12"/>
        <v>1</v>
      </c>
      <c r="T43" s="35">
        <f t="shared" si="13"/>
        <v>-51.88629091</v>
      </c>
      <c r="U43" s="35">
        <f t="shared" si="14"/>
        <v>-53.09177956</v>
      </c>
      <c r="V43" s="38">
        <f t="shared" si="15"/>
        <v>0.7694997448</v>
      </c>
      <c r="W43" s="39">
        <f t="shared" si="16"/>
        <v>29.44181228</v>
      </c>
      <c r="X43" s="39">
        <f t="shared" si="17"/>
        <v>1.640745915</v>
      </c>
      <c r="Y43" s="39">
        <f>if(N43=1,(W43*(S43-V43))*'Säännöt ja ohjeet'!$B$54+X43,"")</f>
        <v>15.2134364</v>
      </c>
      <c r="Z43" s="39">
        <f t="shared" si="18"/>
        <v>0</v>
      </c>
      <c r="AA43" s="39">
        <f t="shared" si="19"/>
        <v>0.2305002552</v>
      </c>
      <c r="AB43" s="39">
        <f t="shared" si="20"/>
        <v>38.78199583</v>
      </c>
      <c r="AC43" s="39">
        <f t="shared" si="21"/>
        <v>2.418854204</v>
      </c>
      <c r="AD43" s="39">
        <f>if(N43=1,(AB43*(Z43-AA43))*'Säännöt ja ohjeet'!$B$54+AC43,"")</f>
        <v>-15.45966567</v>
      </c>
      <c r="AE43" s="40">
        <f t="shared" si="22"/>
        <v>5</v>
      </c>
      <c r="AF43" s="40">
        <f t="shared" si="23"/>
        <v>-3</v>
      </c>
      <c r="AG43" s="1"/>
      <c r="AH43" s="9"/>
      <c r="AI43" s="28">
        <f t="shared" ref="AI43:ED43" si="68">if($B43=AI$3,AI42+$Y43,if($C43=AI$3,AI42+$AD43,AI42))</f>
        <v>1204.770186</v>
      </c>
      <c r="AJ43" s="28">
        <f t="shared" si="68"/>
        <v>1797.392457</v>
      </c>
      <c r="AK43" s="28">
        <f t="shared" si="68"/>
        <v>2362.039695</v>
      </c>
      <c r="AL43" s="28">
        <f t="shared" si="68"/>
        <v>1658.936964</v>
      </c>
      <c r="AM43" s="28">
        <f t="shared" si="68"/>
        <v>1626.463203</v>
      </c>
      <c r="AN43" s="28">
        <f t="shared" si="68"/>
        <v>1316.9991</v>
      </c>
      <c r="AO43" s="28">
        <f t="shared" si="68"/>
        <v>2249.842673</v>
      </c>
      <c r="AP43" s="28">
        <f t="shared" si="68"/>
        <v>1493.563773</v>
      </c>
      <c r="AQ43" s="28">
        <f t="shared" si="68"/>
        <v>1207.188514</v>
      </c>
      <c r="AR43" s="28">
        <f t="shared" si="68"/>
        <v>2197.220404</v>
      </c>
      <c r="AS43" s="28">
        <f t="shared" si="68"/>
        <v>1917.754482</v>
      </c>
      <c r="AT43" s="28">
        <f t="shared" si="68"/>
        <v>2394.48987</v>
      </c>
      <c r="AU43" s="28">
        <f t="shared" si="68"/>
        <v>2245.808389</v>
      </c>
      <c r="AV43" s="28">
        <f t="shared" si="68"/>
        <v>1913.93138</v>
      </c>
      <c r="AW43" s="28">
        <f t="shared" si="68"/>
        <v>1015.463624</v>
      </c>
      <c r="AX43" s="28">
        <f t="shared" si="68"/>
        <v>2205.116746</v>
      </c>
      <c r="AY43" s="28">
        <f t="shared" si="68"/>
        <v>1335.441433</v>
      </c>
      <c r="AZ43" s="28">
        <f t="shared" si="68"/>
        <v>2316.469488</v>
      </c>
      <c r="BA43" s="28">
        <f t="shared" si="68"/>
        <v>2137.903665</v>
      </c>
      <c r="BB43" s="28">
        <f t="shared" si="68"/>
        <v>636.9434937</v>
      </c>
      <c r="BC43" s="28">
        <f t="shared" si="68"/>
        <v>832.7574368</v>
      </c>
      <c r="BD43" s="28">
        <f t="shared" si="68"/>
        <v>1690.538553</v>
      </c>
      <c r="BE43" s="28">
        <f t="shared" si="68"/>
        <v>281.1497685</v>
      </c>
      <c r="BF43" s="28">
        <f t="shared" si="68"/>
        <v>-59.07358257</v>
      </c>
      <c r="BG43" s="28">
        <f t="shared" si="68"/>
        <v>1282.733877</v>
      </c>
      <c r="BH43" s="28">
        <f t="shared" si="68"/>
        <v>100.7139793</v>
      </c>
      <c r="BI43" s="28">
        <f t="shared" si="68"/>
        <v>1741.081085</v>
      </c>
      <c r="BJ43" s="28">
        <f t="shared" si="68"/>
        <v>400</v>
      </c>
      <c r="BK43" s="28">
        <f t="shared" si="68"/>
        <v>1829</v>
      </c>
      <c r="BL43" s="28" t="str">
        <f t="shared" si="68"/>
        <v>#N/A</v>
      </c>
      <c r="BM43" s="28" t="str">
        <f t="shared" si="68"/>
        <v>#N/A</v>
      </c>
      <c r="BN43" s="28" t="str">
        <f t="shared" si="68"/>
        <v>#N/A</v>
      </c>
      <c r="BO43" s="28" t="str">
        <f t="shared" si="68"/>
        <v>#N/A</v>
      </c>
      <c r="BP43" s="28" t="str">
        <f t="shared" si="68"/>
        <v>#N/A</v>
      </c>
      <c r="BQ43" s="28" t="str">
        <f t="shared" si="68"/>
        <v>#N/A</v>
      </c>
      <c r="BR43" s="28" t="str">
        <f t="shared" si="68"/>
        <v>#N/A</v>
      </c>
      <c r="BS43" s="28" t="str">
        <f t="shared" si="68"/>
        <v>#N/A</v>
      </c>
      <c r="BT43" s="28" t="str">
        <f t="shared" si="68"/>
        <v>#N/A</v>
      </c>
      <c r="BU43" s="28" t="str">
        <f t="shared" si="68"/>
        <v>#N/A</v>
      </c>
      <c r="BV43" s="28" t="str">
        <f t="shared" si="68"/>
        <v>#N/A</v>
      </c>
      <c r="BW43" s="28" t="str">
        <f t="shared" si="68"/>
        <v>#N/A</v>
      </c>
      <c r="BX43" s="28" t="str">
        <f t="shared" si="68"/>
        <v>#N/A</v>
      </c>
      <c r="BY43" s="28" t="str">
        <f t="shared" si="68"/>
        <v>#N/A</v>
      </c>
      <c r="BZ43" s="28" t="str">
        <f t="shared" si="68"/>
        <v>#N/A</v>
      </c>
      <c r="CA43" s="28" t="str">
        <f t="shared" si="68"/>
        <v>#N/A</v>
      </c>
      <c r="CB43" s="28" t="str">
        <f t="shared" si="68"/>
        <v>#N/A</v>
      </c>
      <c r="CC43" s="28" t="str">
        <f t="shared" si="68"/>
        <v>#N/A</v>
      </c>
      <c r="CD43" s="28" t="str">
        <f t="shared" si="68"/>
        <v>#N/A</v>
      </c>
      <c r="CE43" s="28" t="str">
        <f t="shared" si="68"/>
        <v>#N/A</v>
      </c>
      <c r="CF43" s="28" t="str">
        <f t="shared" si="68"/>
        <v>#N/A</v>
      </c>
      <c r="CG43" s="28" t="str">
        <f t="shared" si="68"/>
        <v>#N/A</v>
      </c>
      <c r="CH43" s="28" t="str">
        <f t="shared" si="68"/>
        <v>#N/A</v>
      </c>
      <c r="CI43" s="28" t="str">
        <f t="shared" si="68"/>
        <v>#N/A</v>
      </c>
      <c r="CJ43" s="28" t="str">
        <f t="shared" si="68"/>
        <v>#N/A</v>
      </c>
      <c r="CK43" s="28" t="str">
        <f t="shared" si="68"/>
        <v>#N/A</v>
      </c>
      <c r="CL43" s="28" t="str">
        <f t="shared" si="68"/>
        <v>#N/A</v>
      </c>
      <c r="CM43" s="28" t="str">
        <f t="shared" si="68"/>
        <v>#N/A</v>
      </c>
      <c r="CN43" s="28" t="str">
        <f t="shared" si="68"/>
        <v>#N/A</v>
      </c>
      <c r="CO43" s="28" t="str">
        <f t="shared" si="68"/>
        <v>#N/A</v>
      </c>
      <c r="CP43" s="28" t="str">
        <f t="shared" si="68"/>
        <v>#N/A</v>
      </c>
      <c r="CQ43" s="28" t="str">
        <f t="shared" si="68"/>
        <v>#N/A</v>
      </c>
      <c r="CR43" s="28" t="str">
        <f t="shared" si="68"/>
        <v>#N/A</v>
      </c>
      <c r="CS43" s="28" t="str">
        <f t="shared" si="68"/>
        <v>#N/A</v>
      </c>
      <c r="CT43" s="28" t="str">
        <f t="shared" si="68"/>
        <v>#N/A</v>
      </c>
      <c r="CU43" s="28" t="str">
        <f t="shared" si="68"/>
        <v>#N/A</v>
      </c>
      <c r="CV43" s="28" t="str">
        <f t="shared" si="68"/>
        <v>#N/A</v>
      </c>
      <c r="CW43" s="28" t="str">
        <f t="shared" si="68"/>
        <v>#N/A</v>
      </c>
      <c r="CX43" s="28" t="str">
        <f t="shared" si="68"/>
        <v>#N/A</v>
      </c>
      <c r="CY43" s="28" t="str">
        <f t="shared" si="68"/>
        <v>#N/A</v>
      </c>
      <c r="CZ43" s="28" t="str">
        <f t="shared" si="68"/>
        <v>#N/A</v>
      </c>
      <c r="DA43" s="28" t="str">
        <f t="shared" si="68"/>
        <v>#N/A</v>
      </c>
      <c r="DB43" s="28" t="str">
        <f t="shared" si="68"/>
        <v>#N/A</v>
      </c>
      <c r="DC43" s="28" t="str">
        <f t="shared" si="68"/>
        <v>#N/A</v>
      </c>
      <c r="DD43" s="28" t="str">
        <f t="shared" si="68"/>
        <v>#N/A</v>
      </c>
      <c r="DE43" s="28" t="str">
        <f t="shared" si="68"/>
        <v>#N/A</v>
      </c>
      <c r="DF43" s="28" t="str">
        <f t="shared" si="68"/>
        <v>#N/A</v>
      </c>
      <c r="DG43" s="28" t="str">
        <f t="shared" si="68"/>
        <v>#N/A</v>
      </c>
      <c r="DH43" s="28" t="str">
        <f t="shared" si="68"/>
        <v>#N/A</v>
      </c>
      <c r="DI43" s="28" t="str">
        <f t="shared" si="68"/>
        <v>#N/A</v>
      </c>
      <c r="DJ43" s="28" t="str">
        <f t="shared" si="68"/>
        <v>#N/A</v>
      </c>
      <c r="DK43" s="28" t="str">
        <f t="shared" si="68"/>
        <v>#N/A</v>
      </c>
      <c r="DL43" s="28" t="str">
        <f t="shared" si="68"/>
        <v>#N/A</v>
      </c>
      <c r="DM43" s="28" t="str">
        <f t="shared" si="68"/>
        <v>#N/A</v>
      </c>
      <c r="DN43" s="28" t="str">
        <f t="shared" si="68"/>
        <v>#N/A</v>
      </c>
      <c r="DO43" s="28" t="str">
        <f t="shared" si="68"/>
        <v>#N/A</v>
      </c>
      <c r="DP43" s="28" t="str">
        <f t="shared" si="68"/>
        <v>#N/A</v>
      </c>
      <c r="DQ43" s="28" t="str">
        <f t="shared" si="68"/>
        <v>#N/A</v>
      </c>
      <c r="DR43" s="28" t="str">
        <f t="shared" si="68"/>
        <v>#N/A</v>
      </c>
      <c r="DS43" s="28" t="str">
        <f t="shared" si="68"/>
        <v>#N/A</v>
      </c>
      <c r="DT43" s="28" t="str">
        <f t="shared" si="68"/>
        <v>#N/A</v>
      </c>
      <c r="DU43" s="28" t="str">
        <f t="shared" si="68"/>
        <v>#N/A</v>
      </c>
      <c r="DV43" s="28" t="str">
        <f t="shared" si="68"/>
        <v>#N/A</v>
      </c>
      <c r="DW43" s="28" t="str">
        <f t="shared" si="68"/>
        <v>#N/A</v>
      </c>
      <c r="DX43" s="28" t="str">
        <f t="shared" si="68"/>
        <v>#N/A</v>
      </c>
      <c r="DY43" s="28" t="str">
        <f t="shared" si="68"/>
        <v>#N/A</v>
      </c>
      <c r="DZ43" s="28" t="str">
        <f t="shared" si="68"/>
        <v>#N/A</v>
      </c>
      <c r="EA43" s="28" t="str">
        <f t="shared" si="68"/>
        <v>#N/A</v>
      </c>
      <c r="EB43" s="28" t="str">
        <f t="shared" si="68"/>
        <v>#N/A</v>
      </c>
      <c r="EC43" s="28" t="str">
        <f t="shared" si="68"/>
        <v>#N/A</v>
      </c>
      <c r="ED43" s="28" t="str">
        <f t="shared" si="68"/>
        <v>#N/A</v>
      </c>
      <c r="EE43" s="29">
        <f t="shared" si="2"/>
        <v>1513.944599</v>
      </c>
    </row>
    <row r="44">
      <c r="A44" s="1"/>
      <c r="B44" s="30" t="s">
        <v>53</v>
      </c>
      <c r="C44" s="31" t="s">
        <v>43</v>
      </c>
      <c r="D44" s="31">
        <v>2.0</v>
      </c>
      <c r="E44" s="31" t="s">
        <v>53</v>
      </c>
      <c r="F44" s="33">
        <v>45756.0</v>
      </c>
      <c r="G44" s="34"/>
      <c r="H44" s="34" t="b">
        <f t="shared" si="3"/>
        <v>1</v>
      </c>
      <c r="I44" s="34" t="b">
        <f>if(iferror(match(B44,'Osallistujat ja seuranta'!C:C,0),0)&gt;0,TRUE,FALSE)</f>
        <v>1</v>
      </c>
      <c r="J44" s="34" t="b">
        <f>if(iferror(match(C44,'Osallistujat ja seuranta'!C:C,0),0)&gt;0,TRUE,FALSE)</f>
        <v>1</v>
      </c>
      <c r="K44" s="34" t="b">
        <f t="shared" si="4"/>
        <v>1</v>
      </c>
      <c r="L44" s="34" t="b">
        <f t="shared" si="5"/>
        <v>1</v>
      </c>
      <c r="M44" s="34" t="b">
        <f t="shared" si="6"/>
        <v>1</v>
      </c>
      <c r="N44" s="35">
        <f t="shared" si="33"/>
        <v>1</v>
      </c>
      <c r="O44" s="36">
        <f t="shared" si="8"/>
        <v>400</v>
      </c>
      <c r="P44" s="36">
        <f t="shared" si="9"/>
        <v>100.7139793</v>
      </c>
      <c r="Q44" s="37">
        <f t="shared" si="10"/>
        <v>149.2860207</v>
      </c>
      <c r="R44" s="36">
        <f t="shared" si="11"/>
        <v>250.7139793</v>
      </c>
      <c r="S44" s="35">
        <f t="shared" si="12"/>
        <v>1</v>
      </c>
      <c r="T44" s="35">
        <f t="shared" si="13"/>
        <v>-55.80726211</v>
      </c>
      <c r="U44" s="35">
        <f t="shared" si="14"/>
        <v>-56.15863925</v>
      </c>
      <c r="V44" s="38">
        <f t="shared" si="15"/>
        <v>0.5869514925</v>
      </c>
      <c r="W44" s="39">
        <f t="shared" si="16"/>
        <v>72.14210389</v>
      </c>
      <c r="X44" s="39">
        <f t="shared" si="17"/>
        <v>4.75</v>
      </c>
      <c r="Y44" s="39">
        <f>if(N44=1,(W44*(S44-V44))*'Säännöt ja ohjeet'!$B$54+X44,"")</f>
        <v>64.34637668</v>
      </c>
      <c r="Z44" s="39">
        <f t="shared" si="18"/>
        <v>0</v>
      </c>
      <c r="AA44" s="39">
        <f t="shared" si="19"/>
        <v>0.4130485075</v>
      </c>
      <c r="AB44" s="39">
        <f t="shared" si="20"/>
        <v>84.41836107</v>
      </c>
      <c r="AC44" s="39">
        <f t="shared" si="21"/>
        <v>5.498215052</v>
      </c>
      <c r="AD44" s="39">
        <f>if(N44=1,(AB44*(Z44-AA44))*'Säännöt ja ohjeet'!$B$54+AC44,"")</f>
        <v>-64.23954103</v>
      </c>
      <c r="AE44" s="40">
        <f t="shared" si="22"/>
        <v>10</v>
      </c>
      <c r="AF44" s="40">
        <f t="shared" si="23"/>
        <v>-8</v>
      </c>
      <c r="AG44" s="1"/>
      <c r="AH44" s="9"/>
      <c r="AI44" s="28">
        <f t="shared" ref="AI44:ED44" si="69">if($B44=AI$3,AI43+$Y44,if($C44=AI$3,AI43+$AD44,AI43))</f>
        <v>1204.770186</v>
      </c>
      <c r="AJ44" s="28">
        <f t="shared" si="69"/>
        <v>1797.392457</v>
      </c>
      <c r="AK44" s="28">
        <f t="shared" si="69"/>
        <v>2362.039695</v>
      </c>
      <c r="AL44" s="28">
        <f t="shared" si="69"/>
        <v>1658.936964</v>
      </c>
      <c r="AM44" s="28">
        <f t="shared" si="69"/>
        <v>1626.463203</v>
      </c>
      <c r="AN44" s="28">
        <f t="shared" si="69"/>
        <v>1316.9991</v>
      </c>
      <c r="AO44" s="28">
        <f t="shared" si="69"/>
        <v>2249.842673</v>
      </c>
      <c r="AP44" s="28">
        <f t="shared" si="69"/>
        <v>1493.563773</v>
      </c>
      <c r="AQ44" s="28">
        <f t="shared" si="69"/>
        <v>1207.188514</v>
      </c>
      <c r="AR44" s="28">
        <f t="shared" si="69"/>
        <v>2197.220404</v>
      </c>
      <c r="AS44" s="28">
        <f t="shared" si="69"/>
        <v>1917.754482</v>
      </c>
      <c r="AT44" s="28">
        <f t="shared" si="69"/>
        <v>2394.48987</v>
      </c>
      <c r="AU44" s="28">
        <f t="shared" si="69"/>
        <v>2245.808389</v>
      </c>
      <c r="AV44" s="28">
        <f t="shared" si="69"/>
        <v>1913.93138</v>
      </c>
      <c r="AW44" s="28">
        <f t="shared" si="69"/>
        <v>1015.463624</v>
      </c>
      <c r="AX44" s="28">
        <f t="shared" si="69"/>
        <v>2205.116746</v>
      </c>
      <c r="AY44" s="28">
        <f t="shared" si="69"/>
        <v>1335.441433</v>
      </c>
      <c r="AZ44" s="28">
        <f t="shared" si="69"/>
        <v>2316.469488</v>
      </c>
      <c r="BA44" s="28">
        <f t="shared" si="69"/>
        <v>2137.903665</v>
      </c>
      <c r="BB44" s="28">
        <f t="shared" si="69"/>
        <v>636.9434937</v>
      </c>
      <c r="BC44" s="28">
        <f t="shared" si="69"/>
        <v>832.7574368</v>
      </c>
      <c r="BD44" s="28">
        <f t="shared" si="69"/>
        <v>1690.538553</v>
      </c>
      <c r="BE44" s="28">
        <f t="shared" si="69"/>
        <v>281.1497685</v>
      </c>
      <c r="BF44" s="28">
        <f t="shared" si="69"/>
        <v>-59.07358257</v>
      </c>
      <c r="BG44" s="28">
        <f t="shared" si="69"/>
        <v>1282.733877</v>
      </c>
      <c r="BH44" s="28">
        <f t="shared" si="69"/>
        <v>36.47443823</v>
      </c>
      <c r="BI44" s="28">
        <f t="shared" si="69"/>
        <v>1741.081085</v>
      </c>
      <c r="BJ44" s="28">
        <f t="shared" si="69"/>
        <v>464.3463767</v>
      </c>
      <c r="BK44" s="28">
        <f t="shared" si="69"/>
        <v>1829</v>
      </c>
      <c r="BL44" s="28" t="str">
        <f t="shared" si="69"/>
        <v>#N/A</v>
      </c>
      <c r="BM44" s="28" t="str">
        <f t="shared" si="69"/>
        <v>#N/A</v>
      </c>
      <c r="BN44" s="28" t="str">
        <f t="shared" si="69"/>
        <v>#N/A</v>
      </c>
      <c r="BO44" s="28" t="str">
        <f t="shared" si="69"/>
        <v>#N/A</v>
      </c>
      <c r="BP44" s="28" t="str">
        <f t="shared" si="69"/>
        <v>#N/A</v>
      </c>
      <c r="BQ44" s="28" t="str">
        <f t="shared" si="69"/>
        <v>#N/A</v>
      </c>
      <c r="BR44" s="28" t="str">
        <f t="shared" si="69"/>
        <v>#N/A</v>
      </c>
      <c r="BS44" s="28" t="str">
        <f t="shared" si="69"/>
        <v>#N/A</v>
      </c>
      <c r="BT44" s="28" t="str">
        <f t="shared" si="69"/>
        <v>#N/A</v>
      </c>
      <c r="BU44" s="28" t="str">
        <f t="shared" si="69"/>
        <v>#N/A</v>
      </c>
      <c r="BV44" s="28" t="str">
        <f t="shared" si="69"/>
        <v>#N/A</v>
      </c>
      <c r="BW44" s="28" t="str">
        <f t="shared" si="69"/>
        <v>#N/A</v>
      </c>
      <c r="BX44" s="28" t="str">
        <f t="shared" si="69"/>
        <v>#N/A</v>
      </c>
      <c r="BY44" s="28" t="str">
        <f t="shared" si="69"/>
        <v>#N/A</v>
      </c>
      <c r="BZ44" s="28" t="str">
        <f t="shared" si="69"/>
        <v>#N/A</v>
      </c>
      <c r="CA44" s="28" t="str">
        <f t="shared" si="69"/>
        <v>#N/A</v>
      </c>
      <c r="CB44" s="28" t="str">
        <f t="shared" si="69"/>
        <v>#N/A</v>
      </c>
      <c r="CC44" s="28" t="str">
        <f t="shared" si="69"/>
        <v>#N/A</v>
      </c>
      <c r="CD44" s="28" t="str">
        <f t="shared" si="69"/>
        <v>#N/A</v>
      </c>
      <c r="CE44" s="28" t="str">
        <f t="shared" si="69"/>
        <v>#N/A</v>
      </c>
      <c r="CF44" s="28" t="str">
        <f t="shared" si="69"/>
        <v>#N/A</v>
      </c>
      <c r="CG44" s="28" t="str">
        <f t="shared" si="69"/>
        <v>#N/A</v>
      </c>
      <c r="CH44" s="28" t="str">
        <f t="shared" si="69"/>
        <v>#N/A</v>
      </c>
      <c r="CI44" s="28" t="str">
        <f t="shared" si="69"/>
        <v>#N/A</v>
      </c>
      <c r="CJ44" s="28" t="str">
        <f t="shared" si="69"/>
        <v>#N/A</v>
      </c>
      <c r="CK44" s="28" t="str">
        <f t="shared" si="69"/>
        <v>#N/A</v>
      </c>
      <c r="CL44" s="28" t="str">
        <f t="shared" si="69"/>
        <v>#N/A</v>
      </c>
      <c r="CM44" s="28" t="str">
        <f t="shared" si="69"/>
        <v>#N/A</v>
      </c>
      <c r="CN44" s="28" t="str">
        <f t="shared" si="69"/>
        <v>#N/A</v>
      </c>
      <c r="CO44" s="28" t="str">
        <f t="shared" si="69"/>
        <v>#N/A</v>
      </c>
      <c r="CP44" s="28" t="str">
        <f t="shared" si="69"/>
        <v>#N/A</v>
      </c>
      <c r="CQ44" s="28" t="str">
        <f t="shared" si="69"/>
        <v>#N/A</v>
      </c>
      <c r="CR44" s="28" t="str">
        <f t="shared" si="69"/>
        <v>#N/A</v>
      </c>
      <c r="CS44" s="28" t="str">
        <f t="shared" si="69"/>
        <v>#N/A</v>
      </c>
      <c r="CT44" s="28" t="str">
        <f t="shared" si="69"/>
        <v>#N/A</v>
      </c>
      <c r="CU44" s="28" t="str">
        <f t="shared" si="69"/>
        <v>#N/A</v>
      </c>
      <c r="CV44" s="28" t="str">
        <f t="shared" si="69"/>
        <v>#N/A</v>
      </c>
      <c r="CW44" s="28" t="str">
        <f t="shared" si="69"/>
        <v>#N/A</v>
      </c>
      <c r="CX44" s="28" t="str">
        <f t="shared" si="69"/>
        <v>#N/A</v>
      </c>
      <c r="CY44" s="28" t="str">
        <f t="shared" si="69"/>
        <v>#N/A</v>
      </c>
      <c r="CZ44" s="28" t="str">
        <f t="shared" si="69"/>
        <v>#N/A</v>
      </c>
      <c r="DA44" s="28" t="str">
        <f t="shared" si="69"/>
        <v>#N/A</v>
      </c>
      <c r="DB44" s="28" t="str">
        <f t="shared" si="69"/>
        <v>#N/A</v>
      </c>
      <c r="DC44" s="28" t="str">
        <f t="shared" si="69"/>
        <v>#N/A</v>
      </c>
      <c r="DD44" s="28" t="str">
        <f t="shared" si="69"/>
        <v>#N/A</v>
      </c>
      <c r="DE44" s="28" t="str">
        <f t="shared" si="69"/>
        <v>#N/A</v>
      </c>
      <c r="DF44" s="28" t="str">
        <f t="shared" si="69"/>
        <v>#N/A</v>
      </c>
      <c r="DG44" s="28" t="str">
        <f t="shared" si="69"/>
        <v>#N/A</v>
      </c>
      <c r="DH44" s="28" t="str">
        <f t="shared" si="69"/>
        <v>#N/A</v>
      </c>
      <c r="DI44" s="28" t="str">
        <f t="shared" si="69"/>
        <v>#N/A</v>
      </c>
      <c r="DJ44" s="28" t="str">
        <f t="shared" si="69"/>
        <v>#N/A</v>
      </c>
      <c r="DK44" s="28" t="str">
        <f t="shared" si="69"/>
        <v>#N/A</v>
      </c>
      <c r="DL44" s="28" t="str">
        <f t="shared" si="69"/>
        <v>#N/A</v>
      </c>
      <c r="DM44" s="28" t="str">
        <f t="shared" si="69"/>
        <v>#N/A</v>
      </c>
      <c r="DN44" s="28" t="str">
        <f t="shared" si="69"/>
        <v>#N/A</v>
      </c>
      <c r="DO44" s="28" t="str">
        <f t="shared" si="69"/>
        <v>#N/A</v>
      </c>
      <c r="DP44" s="28" t="str">
        <f t="shared" si="69"/>
        <v>#N/A</v>
      </c>
      <c r="DQ44" s="28" t="str">
        <f t="shared" si="69"/>
        <v>#N/A</v>
      </c>
      <c r="DR44" s="28" t="str">
        <f t="shared" si="69"/>
        <v>#N/A</v>
      </c>
      <c r="DS44" s="28" t="str">
        <f t="shared" si="69"/>
        <v>#N/A</v>
      </c>
      <c r="DT44" s="28" t="str">
        <f t="shared" si="69"/>
        <v>#N/A</v>
      </c>
      <c r="DU44" s="28" t="str">
        <f t="shared" si="69"/>
        <v>#N/A</v>
      </c>
      <c r="DV44" s="28" t="str">
        <f t="shared" si="69"/>
        <v>#N/A</v>
      </c>
      <c r="DW44" s="28" t="str">
        <f t="shared" si="69"/>
        <v>#N/A</v>
      </c>
      <c r="DX44" s="28" t="str">
        <f t="shared" si="69"/>
        <v>#N/A</v>
      </c>
      <c r="DY44" s="28" t="str">
        <f t="shared" si="69"/>
        <v>#N/A</v>
      </c>
      <c r="DZ44" s="28" t="str">
        <f t="shared" si="69"/>
        <v>#N/A</v>
      </c>
      <c r="EA44" s="28" t="str">
        <f t="shared" si="69"/>
        <v>#N/A</v>
      </c>
      <c r="EB44" s="28" t="str">
        <f t="shared" si="69"/>
        <v>#N/A</v>
      </c>
      <c r="EC44" s="28" t="str">
        <f t="shared" si="69"/>
        <v>#N/A</v>
      </c>
      <c r="ED44" s="28" t="str">
        <f t="shared" si="69"/>
        <v>#N/A</v>
      </c>
      <c r="EE44" s="29">
        <f t="shared" si="2"/>
        <v>1511.473847</v>
      </c>
    </row>
    <row r="45">
      <c r="A45" s="1"/>
      <c r="B45" s="30" t="s">
        <v>42</v>
      </c>
      <c r="C45" s="31" t="s">
        <v>45</v>
      </c>
      <c r="D45" s="31">
        <v>2.0</v>
      </c>
      <c r="E45" s="31" t="s">
        <v>45</v>
      </c>
      <c r="F45" s="33">
        <v>45760.0</v>
      </c>
      <c r="G45" s="34"/>
      <c r="H45" s="34" t="b">
        <f t="shared" si="3"/>
        <v>1</v>
      </c>
      <c r="I45" s="34" t="b">
        <f>if(iferror(match(B45,'Osallistujat ja seuranta'!C:C,0),0)&gt;0,TRUE,FALSE)</f>
        <v>1</v>
      </c>
      <c r="J45" s="34" t="b">
        <f>if(iferror(match(C45,'Osallistujat ja seuranta'!C:C,0),0)&gt;0,TRUE,FALSE)</f>
        <v>1</v>
      </c>
      <c r="K45" s="34" t="b">
        <f t="shared" si="4"/>
        <v>1</v>
      </c>
      <c r="L45" s="34" t="b">
        <f t="shared" si="5"/>
        <v>1</v>
      </c>
      <c r="M45" s="34" t="b">
        <f t="shared" si="6"/>
        <v>1</v>
      </c>
      <c r="N45" s="35">
        <f t="shared" si="33"/>
        <v>1</v>
      </c>
      <c r="O45" s="36">
        <f t="shared" si="8"/>
        <v>1797.392457</v>
      </c>
      <c r="P45" s="36">
        <f t="shared" si="9"/>
        <v>1626.463203</v>
      </c>
      <c r="Q45" s="37">
        <f t="shared" si="10"/>
        <v>20.92925399</v>
      </c>
      <c r="R45" s="36">
        <f t="shared" si="11"/>
        <v>1776.463203</v>
      </c>
      <c r="S45" s="35">
        <f t="shared" si="12"/>
        <v>0</v>
      </c>
      <c r="T45" s="35">
        <f t="shared" si="13"/>
        <v>-51.20470068</v>
      </c>
      <c r="U45" s="35">
        <f t="shared" si="14"/>
        <v>-51.30152826</v>
      </c>
      <c r="V45" s="38">
        <f t="shared" si="15"/>
        <v>0.5241879995</v>
      </c>
      <c r="W45" s="39">
        <f t="shared" si="16"/>
        <v>25.19445165</v>
      </c>
      <c r="X45" s="39">
        <f t="shared" si="17"/>
        <v>1.256892219</v>
      </c>
      <c r="Y45" s="39">
        <f>if(N45=1,(W45*(S45-V45))*'Säännöt ja ohjeet'!$B$54+X45,"")</f>
        <v>-25.1563662</v>
      </c>
      <c r="Z45" s="39">
        <f t="shared" si="18"/>
        <v>1</v>
      </c>
      <c r="AA45" s="39">
        <f t="shared" si="19"/>
        <v>0.4758120005</v>
      </c>
      <c r="AB45" s="39">
        <f t="shared" si="20"/>
        <v>29.93425352</v>
      </c>
      <c r="AC45" s="39">
        <f t="shared" si="21"/>
        <v>1.683886106</v>
      </c>
      <c r="AD45" s="39">
        <f>if(N45=1,(AB45*(Z45-AA45))*'Säännöt ja ohjeet'!$B$54+AC45,"")</f>
        <v>33.06623904</v>
      </c>
      <c r="AE45" s="40">
        <f t="shared" si="22"/>
        <v>-8</v>
      </c>
      <c r="AF45" s="40">
        <f t="shared" si="23"/>
        <v>10</v>
      </c>
      <c r="AG45" s="1"/>
      <c r="AH45" s="9"/>
      <c r="AI45" s="28">
        <f t="shared" ref="AI45:ED45" si="70">if($B45=AI$3,AI44+$Y45,if($C45=AI$3,AI44+$AD45,AI44))</f>
        <v>1204.770186</v>
      </c>
      <c r="AJ45" s="28">
        <f t="shared" si="70"/>
        <v>1772.236091</v>
      </c>
      <c r="AK45" s="28">
        <f t="shared" si="70"/>
        <v>2362.039695</v>
      </c>
      <c r="AL45" s="28">
        <f t="shared" si="70"/>
        <v>1658.936964</v>
      </c>
      <c r="AM45" s="28">
        <f t="shared" si="70"/>
        <v>1659.529442</v>
      </c>
      <c r="AN45" s="28">
        <f t="shared" si="70"/>
        <v>1316.9991</v>
      </c>
      <c r="AO45" s="28">
        <f t="shared" si="70"/>
        <v>2249.842673</v>
      </c>
      <c r="AP45" s="28">
        <f t="shared" si="70"/>
        <v>1493.563773</v>
      </c>
      <c r="AQ45" s="28">
        <f t="shared" si="70"/>
        <v>1207.188514</v>
      </c>
      <c r="AR45" s="28">
        <f t="shared" si="70"/>
        <v>2197.220404</v>
      </c>
      <c r="AS45" s="28">
        <f t="shared" si="70"/>
        <v>1917.754482</v>
      </c>
      <c r="AT45" s="28">
        <f t="shared" si="70"/>
        <v>2394.48987</v>
      </c>
      <c r="AU45" s="28">
        <f t="shared" si="70"/>
        <v>2245.808389</v>
      </c>
      <c r="AV45" s="28">
        <f t="shared" si="70"/>
        <v>1913.93138</v>
      </c>
      <c r="AW45" s="28">
        <f t="shared" si="70"/>
        <v>1015.463624</v>
      </c>
      <c r="AX45" s="28">
        <f t="shared" si="70"/>
        <v>2205.116746</v>
      </c>
      <c r="AY45" s="28">
        <f t="shared" si="70"/>
        <v>1335.441433</v>
      </c>
      <c r="AZ45" s="28">
        <f t="shared" si="70"/>
        <v>2316.469488</v>
      </c>
      <c r="BA45" s="28">
        <f t="shared" si="70"/>
        <v>2137.903665</v>
      </c>
      <c r="BB45" s="28">
        <f t="shared" si="70"/>
        <v>636.9434937</v>
      </c>
      <c r="BC45" s="28">
        <f t="shared" si="70"/>
        <v>832.7574368</v>
      </c>
      <c r="BD45" s="28">
        <f t="shared" si="70"/>
        <v>1690.538553</v>
      </c>
      <c r="BE45" s="28">
        <f t="shared" si="70"/>
        <v>281.1497685</v>
      </c>
      <c r="BF45" s="28">
        <f t="shared" si="70"/>
        <v>-59.07358257</v>
      </c>
      <c r="BG45" s="28">
        <f t="shared" si="70"/>
        <v>1282.733877</v>
      </c>
      <c r="BH45" s="28">
        <f t="shared" si="70"/>
        <v>36.47443823</v>
      </c>
      <c r="BI45" s="28">
        <f t="shared" si="70"/>
        <v>1741.081085</v>
      </c>
      <c r="BJ45" s="28">
        <f t="shared" si="70"/>
        <v>464.3463767</v>
      </c>
      <c r="BK45" s="28">
        <f t="shared" si="70"/>
        <v>1829</v>
      </c>
      <c r="BL45" s="28" t="str">
        <f t="shared" si="70"/>
        <v>#N/A</v>
      </c>
      <c r="BM45" s="28" t="str">
        <f t="shared" si="70"/>
        <v>#N/A</v>
      </c>
      <c r="BN45" s="28" t="str">
        <f t="shared" si="70"/>
        <v>#N/A</v>
      </c>
      <c r="BO45" s="28" t="str">
        <f t="shared" si="70"/>
        <v>#N/A</v>
      </c>
      <c r="BP45" s="28" t="str">
        <f t="shared" si="70"/>
        <v>#N/A</v>
      </c>
      <c r="BQ45" s="28" t="str">
        <f t="shared" si="70"/>
        <v>#N/A</v>
      </c>
      <c r="BR45" s="28" t="str">
        <f t="shared" si="70"/>
        <v>#N/A</v>
      </c>
      <c r="BS45" s="28" t="str">
        <f t="shared" si="70"/>
        <v>#N/A</v>
      </c>
      <c r="BT45" s="28" t="str">
        <f t="shared" si="70"/>
        <v>#N/A</v>
      </c>
      <c r="BU45" s="28" t="str">
        <f t="shared" si="70"/>
        <v>#N/A</v>
      </c>
      <c r="BV45" s="28" t="str">
        <f t="shared" si="70"/>
        <v>#N/A</v>
      </c>
      <c r="BW45" s="28" t="str">
        <f t="shared" si="70"/>
        <v>#N/A</v>
      </c>
      <c r="BX45" s="28" t="str">
        <f t="shared" si="70"/>
        <v>#N/A</v>
      </c>
      <c r="BY45" s="28" t="str">
        <f t="shared" si="70"/>
        <v>#N/A</v>
      </c>
      <c r="BZ45" s="28" t="str">
        <f t="shared" si="70"/>
        <v>#N/A</v>
      </c>
      <c r="CA45" s="28" t="str">
        <f t="shared" si="70"/>
        <v>#N/A</v>
      </c>
      <c r="CB45" s="28" t="str">
        <f t="shared" si="70"/>
        <v>#N/A</v>
      </c>
      <c r="CC45" s="28" t="str">
        <f t="shared" si="70"/>
        <v>#N/A</v>
      </c>
      <c r="CD45" s="28" t="str">
        <f t="shared" si="70"/>
        <v>#N/A</v>
      </c>
      <c r="CE45" s="28" t="str">
        <f t="shared" si="70"/>
        <v>#N/A</v>
      </c>
      <c r="CF45" s="28" t="str">
        <f t="shared" si="70"/>
        <v>#N/A</v>
      </c>
      <c r="CG45" s="28" t="str">
        <f t="shared" si="70"/>
        <v>#N/A</v>
      </c>
      <c r="CH45" s="28" t="str">
        <f t="shared" si="70"/>
        <v>#N/A</v>
      </c>
      <c r="CI45" s="28" t="str">
        <f t="shared" si="70"/>
        <v>#N/A</v>
      </c>
      <c r="CJ45" s="28" t="str">
        <f t="shared" si="70"/>
        <v>#N/A</v>
      </c>
      <c r="CK45" s="28" t="str">
        <f t="shared" si="70"/>
        <v>#N/A</v>
      </c>
      <c r="CL45" s="28" t="str">
        <f t="shared" si="70"/>
        <v>#N/A</v>
      </c>
      <c r="CM45" s="28" t="str">
        <f t="shared" si="70"/>
        <v>#N/A</v>
      </c>
      <c r="CN45" s="28" t="str">
        <f t="shared" si="70"/>
        <v>#N/A</v>
      </c>
      <c r="CO45" s="28" t="str">
        <f t="shared" si="70"/>
        <v>#N/A</v>
      </c>
      <c r="CP45" s="28" t="str">
        <f t="shared" si="70"/>
        <v>#N/A</v>
      </c>
      <c r="CQ45" s="28" t="str">
        <f t="shared" si="70"/>
        <v>#N/A</v>
      </c>
      <c r="CR45" s="28" t="str">
        <f t="shared" si="70"/>
        <v>#N/A</v>
      </c>
      <c r="CS45" s="28" t="str">
        <f t="shared" si="70"/>
        <v>#N/A</v>
      </c>
      <c r="CT45" s="28" t="str">
        <f t="shared" si="70"/>
        <v>#N/A</v>
      </c>
      <c r="CU45" s="28" t="str">
        <f t="shared" si="70"/>
        <v>#N/A</v>
      </c>
      <c r="CV45" s="28" t="str">
        <f t="shared" si="70"/>
        <v>#N/A</v>
      </c>
      <c r="CW45" s="28" t="str">
        <f t="shared" si="70"/>
        <v>#N/A</v>
      </c>
      <c r="CX45" s="28" t="str">
        <f t="shared" si="70"/>
        <v>#N/A</v>
      </c>
      <c r="CY45" s="28" t="str">
        <f t="shared" si="70"/>
        <v>#N/A</v>
      </c>
      <c r="CZ45" s="28" t="str">
        <f t="shared" si="70"/>
        <v>#N/A</v>
      </c>
      <c r="DA45" s="28" t="str">
        <f t="shared" si="70"/>
        <v>#N/A</v>
      </c>
      <c r="DB45" s="28" t="str">
        <f t="shared" si="70"/>
        <v>#N/A</v>
      </c>
      <c r="DC45" s="28" t="str">
        <f t="shared" si="70"/>
        <v>#N/A</v>
      </c>
      <c r="DD45" s="28" t="str">
        <f t="shared" si="70"/>
        <v>#N/A</v>
      </c>
      <c r="DE45" s="28" t="str">
        <f t="shared" si="70"/>
        <v>#N/A</v>
      </c>
      <c r="DF45" s="28" t="str">
        <f t="shared" si="70"/>
        <v>#N/A</v>
      </c>
      <c r="DG45" s="28" t="str">
        <f t="shared" si="70"/>
        <v>#N/A</v>
      </c>
      <c r="DH45" s="28" t="str">
        <f t="shared" si="70"/>
        <v>#N/A</v>
      </c>
      <c r="DI45" s="28" t="str">
        <f t="shared" si="70"/>
        <v>#N/A</v>
      </c>
      <c r="DJ45" s="28" t="str">
        <f t="shared" si="70"/>
        <v>#N/A</v>
      </c>
      <c r="DK45" s="28" t="str">
        <f t="shared" si="70"/>
        <v>#N/A</v>
      </c>
      <c r="DL45" s="28" t="str">
        <f t="shared" si="70"/>
        <v>#N/A</v>
      </c>
      <c r="DM45" s="28" t="str">
        <f t="shared" si="70"/>
        <v>#N/A</v>
      </c>
      <c r="DN45" s="28" t="str">
        <f t="shared" si="70"/>
        <v>#N/A</v>
      </c>
      <c r="DO45" s="28" t="str">
        <f t="shared" si="70"/>
        <v>#N/A</v>
      </c>
      <c r="DP45" s="28" t="str">
        <f t="shared" si="70"/>
        <v>#N/A</v>
      </c>
      <c r="DQ45" s="28" t="str">
        <f t="shared" si="70"/>
        <v>#N/A</v>
      </c>
      <c r="DR45" s="28" t="str">
        <f t="shared" si="70"/>
        <v>#N/A</v>
      </c>
      <c r="DS45" s="28" t="str">
        <f t="shared" si="70"/>
        <v>#N/A</v>
      </c>
      <c r="DT45" s="28" t="str">
        <f t="shared" si="70"/>
        <v>#N/A</v>
      </c>
      <c r="DU45" s="28" t="str">
        <f t="shared" si="70"/>
        <v>#N/A</v>
      </c>
      <c r="DV45" s="28" t="str">
        <f t="shared" si="70"/>
        <v>#N/A</v>
      </c>
      <c r="DW45" s="28" t="str">
        <f t="shared" si="70"/>
        <v>#N/A</v>
      </c>
      <c r="DX45" s="28" t="str">
        <f t="shared" si="70"/>
        <v>#N/A</v>
      </c>
      <c r="DY45" s="28" t="str">
        <f t="shared" si="70"/>
        <v>#N/A</v>
      </c>
      <c r="DZ45" s="28" t="str">
        <f t="shared" si="70"/>
        <v>#N/A</v>
      </c>
      <c r="EA45" s="28" t="str">
        <f t="shared" si="70"/>
        <v>#N/A</v>
      </c>
      <c r="EB45" s="28" t="str">
        <f t="shared" si="70"/>
        <v>#N/A</v>
      </c>
      <c r="EC45" s="28" t="str">
        <f t="shared" si="70"/>
        <v>#N/A</v>
      </c>
      <c r="ED45" s="28" t="str">
        <f t="shared" si="70"/>
        <v>#N/A</v>
      </c>
      <c r="EE45" s="29">
        <f t="shared" si="2"/>
        <v>1511.778073</v>
      </c>
    </row>
    <row r="46">
      <c r="A46" s="1"/>
      <c r="B46" s="30" t="s">
        <v>42</v>
      </c>
      <c r="C46" s="31" t="s">
        <v>45</v>
      </c>
      <c r="D46" s="31">
        <v>0.0</v>
      </c>
      <c r="E46" s="31" t="s">
        <v>42</v>
      </c>
      <c r="F46" s="33">
        <v>45760.0</v>
      </c>
      <c r="G46" s="34"/>
      <c r="H46" s="34" t="b">
        <f t="shared" si="3"/>
        <v>1</v>
      </c>
      <c r="I46" s="34" t="b">
        <f>if(iferror(match(B46,'Osallistujat ja seuranta'!C:C,0),0)&gt;0,TRUE,FALSE)</f>
        <v>1</v>
      </c>
      <c r="J46" s="34" t="b">
        <f>if(iferror(match(C46,'Osallistujat ja seuranta'!C:C,0),0)&gt;0,TRUE,FALSE)</f>
        <v>1</v>
      </c>
      <c r="K46" s="34" t="b">
        <f t="shared" si="4"/>
        <v>1</v>
      </c>
      <c r="L46" s="34" t="b">
        <f t="shared" si="5"/>
        <v>1</v>
      </c>
      <c r="M46" s="34" t="b">
        <f t="shared" si="6"/>
        <v>1</v>
      </c>
      <c r="N46" s="35">
        <f t="shared" si="33"/>
        <v>1</v>
      </c>
      <c r="O46" s="36">
        <f t="shared" si="8"/>
        <v>1772.236091</v>
      </c>
      <c r="P46" s="36">
        <f t="shared" si="9"/>
        <v>1659.529442</v>
      </c>
      <c r="Q46" s="37">
        <f t="shared" si="10"/>
        <v>112.7066488</v>
      </c>
      <c r="R46" s="36">
        <f t="shared" si="11"/>
        <v>1659.529442</v>
      </c>
      <c r="S46" s="35">
        <f t="shared" si="12"/>
        <v>1</v>
      </c>
      <c r="T46" s="35">
        <f t="shared" si="13"/>
        <v>-51.32092314</v>
      </c>
      <c r="U46" s="35">
        <f t="shared" si="14"/>
        <v>-51.81916884</v>
      </c>
      <c r="V46" s="38">
        <f t="shared" si="15"/>
        <v>0.6220469757</v>
      </c>
      <c r="W46" s="39">
        <f t="shared" si="16"/>
        <v>25.8727148</v>
      </c>
      <c r="X46" s="39">
        <f t="shared" si="17"/>
        <v>1.319682465</v>
      </c>
      <c r="Y46" s="39">
        <f>if(N46=1,(W46*(S46-V46))*'Säännöt ja ohjeet'!$B$54+X46,"")</f>
        <v>20.87702408</v>
      </c>
      <c r="Z46" s="39">
        <f t="shared" si="18"/>
        <v>0</v>
      </c>
      <c r="AA46" s="39">
        <f t="shared" si="19"/>
        <v>0.3779530243</v>
      </c>
      <c r="AB46" s="39">
        <f t="shared" si="20"/>
        <v>28.99355785</v>
      </c>
      <c r="AC46" s="39">
        <f t="shared" si="21"/>
        <v>1.601243084</v>
      </c>
      <c r="AD46" s="39">
        <f>if(N46=1,(AB46*(Z46-AA46))*'Säännöt ja ohjeet'!$B$54+AC46,"")</f>
        <v>-20.31516267</v>
      </c>
      <c r="AE46" s="40">
        <f t="shared" si="22"/>
        <v>9</v>
      </c>
      <c r="AF46" s="40">
        <f t="shared" si="23"/>
        <v>-7</v>
      </c>
      <c r="AG46" s="1"/>
      <c r="AH46" s="9"/>
      <c r="AI46" s="28">
        <f t="shared" ref="AI46:ED46" si="71">if($B46=AI$3,AI45+$Y46,if($C46=AI$3,AI45+$AD46,AI45))</f>
        <v>1204.770186</v>
      </c>
      <c r="AJ46" s="28">
        <f t="shared" si="71"/>
        <v>1793.113115</v>
      </c>
      <c r="AK46" s="28">
        <f t="shared" si="71"/>
        <v>2362.039695</v>
      </c>
      <c r="AL46" s="28">
        <f t="shared" si="71"/>
        <v>1658.936964</v>
      </c>
      <c r="AM46" s="28">
        <f t="shared" si="71"/>
        <v>1639.214279</v>
      </c>
      <c r="AN46" s="28">
        <f t="shared" si="71"/>
        <v>1316.9991</v>
      </c>
      <c r="AO46" s="28">
        <f t="shared" si="71"/>
        <v>2249.842673</v>
      </c>
      <c r="AP46" s="28">
        <f t="shared" si="71"/>
        <v>1493.563773</v>
      </c>
      <c r="AQ46" s="28">
        <f t="shared" si="71"/>
        <v>1207.188514</v>
      </c>
      <c r="AR46" s="28">
        <f t="shared" si="71"/>
        <v>2197.220404</v>
      </c>
      <c r="AS46" s="28">
        <f t="shared" si="71"/>
        <v>1917.754482</v>
      </c>
      <c r="AT46" s="28">
        <f t="shared" si="71"/>
        <v>2394.48987</v>
      </c>
      <c r="AU46" s="28">
        <f t="shared" si="71"/>
        <v>2245.808389</v>
      </c>
      <c r="AV46" s="28">
        <f t="shared" si="71"/>
        <v>1913.93138</v>
      </c>
      <c r="AW46" s="28">
        <f t="shared" si="71"/>
        <v>1015.463624</v>
      </c>
      <c r="AX46" s="28">
        <f t="shared" si="71"/>
        <v>2205.116746</v>
      </c>
      <c r="AY46" s="28">
        <f t="shared" si="71"/>
        <v>1335.441433</v>
      </c>
      <c r="AZ46" s="28">
        <f t="shared" si="71"/>
        <v>2316.469488</v>
      </c>
      <c r="BA46" s="28">
        <f t="shared" si="71"/>
        <v>2137.903665</v>
      </c>
      <c r="BB46" s="28">
        <f t="shared" si="71"/>
        <v>636.9434937</v>
      </c>
      <c r="BC46" s="28">
        <f t="shared" si="71"/>
        <v>832.7574368</v>
      </c>
      <c r="BD46" s="28">
        <f t="shared" si="71"/>
        <v>1690.538553</v>
      </c>
      <c r="BE46" s="28">
        <f t="shared" si="71"/>
        <v>281.1497685</v>
      </c>
      <c r="BF46" s="28">
        <f t="shared" si="71"/>
        <v>-59.07358257</v>
      </c>
      <c r="BG46" s="28">
        <f t="shared" si="71"/>
        <v>1282.733877</v>
      </c>
      <c r="BH46" s="28">
        <f t="shared" si="71"/>
        <v>36.47443823</v>
      </c>
      <c r="BI46" s="28">
        <f t="shared" si="71"/>
        <v>1741.081085</v>
      </c>
      <c r="BJ46" s="28">
        <f t="shared" si="71"/>
        <v>464.3463767</v>
      </c>
      <c r="BK46" s="28">
        <f t="shared" si="71"/>
        <v>1829</v>
      </c>
      <c r="BL46" s="28" t="str">
        <f t="shared" si="71"/>
        <v>#N/A</v>
      </c>
      <c r="BM46" s="28" t="str">
        <f t="shared" si="71"/>
        <v>#N/A</v>
      </c>
      <c r="BN46" s="28" t="str">
        <f t="shared" si="71"/>
        <v>#N/A</v>
      </c>
      <c r="BO46" s="28" t="str">
        <f t="shared" si="71"/>
        <v>#N/A</v>
      </c>
      <c r="BP46" s="28" t="str">
        <f t="shared" si="71"/>
        <v>#N/A</v>
      </c>
      <c r="BQ46" s="28" t="str">
        <f t="shared" si="71"/>
        <v>#N/A</v>
      </c>
      <c r="BR46" s="28" t="str">
        <f t="shared" si="71"/>
        <v>#N/A</v>
      </c>
      <c r="BS46" s="28" t="str">
        <f t="shared" si="71"/>
        <v>#N/A</v>
      </c>
      <c r="BT46" s="28" t="str">
        <f t="shared" si="71"/>
        <v>#N/A</v>
      </c>
      <c r="BU46" s="28" t="str">
        <f t="shared" si="71"/>
        <v>#N/A</v>
      </c>
      <c r="BV46" s="28" t="str">
        <f t="shared" si="71"/>
        <v>#N/A</v>
      </c>
      <c r="BW46" s="28" t="str">
        <f t="shared" si="71"/>
        <v>#N/A</v>
      </c>
      <c r="BX46" s="28" t="str">
        <f t="shared" si="71"/>
        <v>#N/A</v>
      </c>
      <c r="BY46" s="28" t="str">
        <f t="shared" si="71"/>
        <v>#N/A</v>
      </c>
      <c r="BZ46" s="28" t="str">
        <f t="shared" si="71"/>
        <v>#N/A</v>
      </c>
      <c r="CA46" s="28" t="str">
        <f t="shared" si="71"/>
        <v>#N/A</v>
      </c>
      <c r="CB46" s="28" t="str">
        <f t="shared" si="71"/>
        <v>#N/A</v>
      </c>
      <c r="CC46" s="28" t="str">
        <f t="shared" si="71"/>
        <v>#N/A</v>
      </c>
      <c r="CD46" s="28" t="str">
        <f t="shared" si="71"/>
        <v>#N/A</v>
      </c>
      <c r="CE46" s="28" t="str">
        <f t="shared" si="71"/>
        <v>#N/A</v>
      </c>
      <c r="CF46" s="28" t="str">
        <f t="shared" si="71"/>
        <v>#N/A</v>
      </c>
      <c r="CG46" s="28" t="str">
        <f t="shared" si="71"/>
        <v>#N/A</v>
      </c>
      <c r="CH46" s="28" t="str">
        <f t="shared" si="71"/>
        <v>#N/A</v>
      </c>
      <c r="CI46" s="28" t="str">
        <f t="shared" si="71"/>
        <v>#N/A</v>
      </c>
      <c r="CJ46" s="28" t="str">
        <f t="shared" si="71"/>
        <v>#N/A</v>
      </c>
      <c r="CK46" s="28" t="str">
        <f t="shared" si="71"/>
        <v>#N/A</v>
      </c>
      <c r="CL46" s="28" t="str">
        <f t="shared" si="71"/>
        <v>#N/A</v>
      </c>
      <c r="CM46" s="28" t="str">
        <f t="shared" si="71"/>
        <v>#N/A</v>
      </c>
      <c r="CN46" s="28" t="str">
        <f t="shared" si="71"/>
        <v>#N/A</v>
      </c>
      <c r="CO46" s="28" t="str">
        <f t="shared" si="71"/>
        <v>#N/A</v>
      </c>
      <c r="CP46" s="28" t="str">
        <f t="shared" si="71"/>
        <v>#N/A</v>
      </c>
      <c r="CQ46" s="28" t="str">
        <f t="shared" si="71"/>
        <v>#N/A</v>
      </c>
      <c r="CR46" s="28" t="str">
        <f t="shared" si="71"/>
        <v>#N/A</v>
      </c>
      <c r="CS46" s="28" t="str">
        <f t="shared" si="71"/>
        <v>#N/A</v>
      </c>
      <c r="CT46" s="28" t="str">
        <f t="shared" si="71"/>
        <v>#N/A</v>
      </c>
      <c r="CU46" s="28" t="str">
        <f t="shared" si="71"/>
        <v>#N/A</v>
      </c>
      <c r="CV46" s="28" t="str">
        <f t="shared" si="71"/>
        <v>#N/A</v>
      </c>
      <c r="CW46" s="28" t="str">
        <f t="shared" si="71"/>
        <v>#N/A</v>
      </c>
      <c r="CX46" s="28" t="str">
        <f t="shared" si="71"/>
        <v>#N/A</v>
      </c>
      <c r="CY46" s="28" t="str">
        <f t="shared" si="71"/>
        <v>#N/A</v>
      </c>
      <c r="CZ46" s="28" t="str">
        <f t="shared" si="71"/>
        <v>#N/A</v>
      </c>
      <c r="DA46" s="28" t="str">
        <f t="shared" si="71"/>
        <v>#N/A</v>
      </c>
      <c r="DB46" s="28" t="str">
        <f t="shared" si="71"/>
        <v>#N/A</v>
      </c>
      <c r="DC46" s="28" t="str">
        <f t="shared" si="71"/>
        <v>#N/A</v>
      </c>
      <c r="DD46" s="28" t="str">
        <f t="shared" si="71"/>
        <v>#N/A</v>
      </c>
      <c r="DE46" s="28" t="str">
        <f t="shared" si="71"/>
        <v>#N/A</v>
      </c>
      <c r="DF46" s="28" t="str">
        <f t="shared" si="71"/>
        <v>#N/A</v>
      </c>
      <c r="DG46" s="28" t="str">
        <f t="shared" si="71"/>
        <v>#N/A</v>
      </c>
      <c r="DH46" s="28" t="str">
        <f t="shared" si="71"/>
        <v>#N/A</v>
      </c>
      <c r="DI46" s="28" t="str">
        <f t="shared" si="71"/>
        <v>#N/A</v>
      </c>
      <c r="DJ46" s="28" t="str">
        <f t="shared" si="71"/>
        <v>#N/A</v>
      </c>
      <c r="DK46" s="28" t="str">
        <f t="shared" si="71"/>
        <v>#N/A</v>
      </c>
      <c r="DL46" s="28" t="str">
        <f t="shared" si="71"/>
        <v>#N/A</v>
      </c>
      <c r="DM46" s="28" t="str">
        <f t="shared" si="71"/>
        <v>#N/A</v>
      </c>
      <c r="DN46" s="28" t="str">
        <f t="shared" si="71"/>
        <v>#N/A</v>
      </c>
      <c r="DO46" s="28" t="str">
        <f t="shared" si="71"/>
        <v>#N/A</v>
      </c>
      <c r="DP46" s="28" t="str">
        <f t="shared" si="71"/>
        <v>#N/A</v>
      </c>
      <c r="DQ46" s="28" t="str">
        <f t="shared" si="71"/>
        <v>#N/A</v>
      </c>
      <c r="DR46" s="28" t="str">
        <f t="shared" si="71"/>
        <v>#N/A</v>
      </c>
      <c r="DS46" s="28" t="str">
        <f t="shared" si="71"/>
        <v>#N/A</v>
      </c>
      <c r="DT46" s="28" t="str">
        <f t="shared" si="71"/>
        <v>#N/A</v>
      </c>
      <c r="DU46" s="28" t="str">
        <f t="shared" si="71"/>
        <v>#N/A</v>
      </c>
      <c r="DV46" s="28" t="str">
        <f t="shared" si="71"/>
        <v>#N/A</v>
      </c>
      <c r="DW46" s="28" t="str">
        <f t="shared" si="71"/>
        <v>#N/A</v>
      </c>
      <c r="DX46" s="28" t="str">
        <f t="shared" si="71"/>
        <v>#N/A</v>
      </c>
      <c r="DY46" s="28" t="str">
        <f t="shared" si="71"/>
        <v>#N/A</v>
      </c>
      <c r="DZ46" s="28" t="str">
        <f t="shared" si="71"/>
        <v>#N/A</v>
      </c>
      <c r="EA46" s="28" t="str">
        <f t="shared" si="71"/>
        <v>#N/A</v>
      </c>
      <c r="EB46" s="28" t="str">
        <f t="shared" si="71"/>
        <v>#N/A</v>
      </c>
      <c r="EC46" s="28" t="str">
        <f t="shared" si="71"/>
        <v>#N/A</v>
      </c>
      <c r="ED46" s="28" t="str">
        <f t="shared" si="71"/>
        <v>#N/A</v>
      </c>
      <c r="EE46" s="29">
        <f t="shared" si="2"/>
        <v>1511.799683</v>
      </c>
    </row>
    <row r="47">
      <c r="A47" s="1"/>
      <c r="B47" s="30" t="s">
        <v>44</v>
      </c>
      <c r="C47" s="31" t="s">
        <v>41</v>
      </c>
      <c r="D47" s="31">
        <v>0.0</v>
      </c>
      <c r="E47" s="31" t="s">
        <v>41</v>
      </c>
      <c r="F47" s="33">
        <v>45764.0</v>
      </c>
      <c r="G47" s="34"/>
      <c r="H47" s="34" t="b">
        <f t="shared" si="3"/>
        <v>1</v>
      </c>
      <c r="I47" s="34" t="b">
        <f>if(iferror(match(B47,'Osallistujat ja seuranta'!C:C,0),0)&gt;0,TRUE,FALSE)</f>
        <v>1</v>
      </c>
      <c r="J47" s="34" t="b">
        <f>if(iferror(match(C47,'Osallistujat ja seuranta'!C:C,0),0)&gt;0,TRUE,FALSE)</f>
        <v>1</v>
      </c>
      <c r="K47" s="34" t="b">
        <f t="shared" si="4"/>
        <v>1</v>
      </c>
      <c r="L47" s="34" t="b">
        <f t="shared" si="5"/>
        <v>1</v>
      </c>
      <c r="M47" s="34" t="b">
        <f t="shared" si="6"/>
        <v>1</v>
      </c>
      <c r="N47" s="35">
        <f t="shared" si="33"/>
        <v>1</v>
      </c>
      <c r="O47" s="36">
        <f t="shared" si="8"/>
        <v>2362.039695</v>
      </c>
      <c r="P47" s="36">
        <f t="shared" si="9"/>
        <v>2394.48987</v>
      </c>
      <c r="Q47" s="37">
        <f t="shared" si="10"/>
        <v>-32.45017456</v>
      </c>
      <c r="R47" s="36">
        <f t="shared" si="11"/>
        <v>2394.48987</v>
      </c>
      <c r="S47" s="35">
        <f t="shared" si="12"/>
        <v>0</v>
      </c>
      <c r="T47" s="35">
        <f t="shared" si="13"/>
        <v>-47.9059534</v>
      </c>
      <c r="U47" s="35">
        <f t="shared" si="14"/>
        <v>-47.65948925</v>
      </c>
      <c r="V47" s="38">
        <f t="shared" si="15"/>
        <v>0.4386939825</v>
      </c>
      <c r="W47" s="39">
        <f t="shared" si="16"/>
        <v>11.85351467</v>
      </c>
      <c r="X47" s="39">
        <f t="shared" si="17"/>
        <v>0.07575237795</v>
      </c>
      <c r="Y47" s="39">
        <f>if(N47=1,(W47*(S47-V47))*'Säännöt ja ohjeet'!$B$54+X47,"")</f>
        <v>-10.32437873</v>
      </c>
      <c r="Z47" s="39">
        <f t="shared" si="18"/>
        <v>1</v>
      </c>
      <c r="AA47" s="39">
        <f t="shared" si="19"/>
        <v>0.5613060175</v>
      </c>
      <c r="AB47" s="39">
        <f t="shared" si="20"/>
        <v>11.20421175</v>
      </c>
      <c r="AC47" s="39">
        <f t="shared" si="21"/>
        <v>0.05353674796</v>
      </c>
      <c r="AD47" s="39">
        <f>if(N47=1,(AB47*(Z47-AA47))*'Säännöt ja ohjeet'!$B$54+AC47,"")</f>
        <v>9.883977296</v>
      </c>
      <c r="AE47" s="40">
        <f t="shared" si="22"/>
        <v>-9</v>
      </c>
      <c r="AF47" s="40">
        <f t="shared" si="23"/>
        <v>11</v>
      </c>
      <c r="AG47" s="1"/>
      <c r="AH47" s="9"/>
      <c r="AI47" s="28">
        <f t="shared" ref="AI47:AJ47" si="72">if($B47=AI$3,AI41+$Y47,if($C47=AI$3,AI41+$AD47,AI41))</f>
        <v>1204.770186</v>
      </c>
      <c r="AJ47" s="28">
        <f t="shared" si="72"/>
        <v>1784.092572</v>
      </c>
      <c r="AK47" s="28">
        <f t="shared" ref="AK47:AN47" si="73">if($B47=AK$3,AK46+$Y47,if($C47=AK$3,AK46+$AD47,AK46))</f>
        <v>2351.715317</v>
      </c>
      <c r="AL47" s="28">
        <f t="shared" si="73"/>
        <v>1658.936964</v>
      </c>
      <c r="AM47" s="28">
        <f t="shared" si="73"/>
        <v>1639.214279</v>
      </c>
      <c r="AN47" s="28">
        <f t="shared" si="73"/>
        <v>1316.9991</v>
      </c>
      <c r="AO47" s="28">
        <f t="shared" ref="AO47:BH47" si="74">if($B47=AO$3,AO41+$Y47,if($C47=AO$3,AO41+$AD47,AO41))</f>
        <v>2249.842673</v>
      </c>
      <c r="AP47" s="28">
        <f t="shared" si="74"/>
        <v>1493.563773</v>
      </c>
      <c r="AQ47" s="28">
        <f t="shared" si="74"/>
        <v>1207.188514</v>
      </c>
      <c r="AR47" s="28">
        <f t="shared" si="74"/>
        <v>2197.220404</v>
      </c>
      <c r="AS47" s="28">
        <f t="shared" si="74"/>
        <v>1917.754482</v>
      </c>
      <c r="AT47" s="28">
        <f t="shared" si="74"/>
        <v>2404.373847</v>
      </c>
      <c r="AU47" s="28">
        <f t="shared" si="74"/>
        <v>2245.808389</v>
      </c>
      <c r="AV47" s="28">
        <f t="shared" si="74"/>
        <v>1913.93138</v>
      </c>
      <c r="AW47" s="28">
        <f t="shared" si="74"/>
        <v>1015.463624</v>
      </c>
      <c r="AX47" s="28">
        <f t="shared" si="74"/>
        <v>2205.116746</v>
      </c>
      <c r="AY47" s="28">
        <f t="shared" si="74"/>
        <v>1335.441433</v>
      </c>
      <c r="AZ47" s="28">
        <f t="shared" si="74"/>
        <v>2316.469488</v>
      </c>
      <c r="BA47" s="28">
        <f t="shared" si="74"/>
        <v>2137.903665</v>
      </c>
      <c r="BB47" s="28">
        <f t="shared" si="74"/>
        <v>636.9434937</v>
      </c>
      <c r="BC47" s="28">
        <f t="shared" si="74"/>
        <v>832.7574368</v>
      </c>
      <c r="BD47" s="28">
        <f t="shared" si="74"/>
        <v>1690.538553</v>
      </c>
      <c r="BE47" s="28">
        <f t="shared" si="74"/>
        <v>281.1497685</v>
      </c>
      <c r="BF47" s="28">
        <f t="shared" si="74"/>
        <v>-59.07358257</v>
      </c>
      <c r="BG47" s="28">
        <f t="shared" si="74"/>
        <v>1282.733877</v>
      </c>
      <c r="BH47" s="28">
        <f t="shared" si="74"/>
        <v>36.47443823</v>
      </c>
      <c r="BI47" s="28">
        <f t="shared" ref="BI47:ED47" si="75">if($B47=BI$3,BI46+$Y47,if($C47=BI$3,BI46+$AD47,BI46))</f>
        <v>1741.081085</v>
      </c>
      <c r="BJ47" s="28">
        <f t="shared" si="75"/>
        <v>464.3463767</v>
      </c>
      <c r="BK47" s="28">
        <f t="shared" si="75"/>
        <v>1829</v>
      </c>
      <c r="BL47" s="28" t="str">
        <f t="shared" si="75"/>
        <v>#N/A</v>
      </c>
      <c r="BM47" s="28" t="str">
        <f t="shared" si="75"/>
        <v>#N/A</v>
      </c>
      <c r="BN47" s="28" t="str">
        <f t="shared" si="75"/>
        <v>#N/A</v>
      </c>
      <c r="BO47" s="28" t="str">
        <f t="shared" si="75"/>
        <v>#N/A</v>
      </c>
      <c r="BP47" s="28" t="str">
        <f t="shared" si="75"/>
        <v>#N/A</v>
      </c>
      <c r="BQ47" s="28" t="str">
        <f t="shared" si="75"/>
        <v>#N/A</v>
      </c>
      <c r="BR47" s="28" t="str">
        <f t="shared" si="75"/>
        <v>#N/A</v>
      </c>
      <c r="BS47" s="28" t="str">
        <f t="shared" si="75"/>
        <v>#N/A</v>
      </c>
      <c r="BT47" s="28" t="str">
        <f t="shared" si="75"/>
        <v>#N/A</v>
      </c>
      <c r="BU47" s="28" t="str">
        <f t="shared" si="75"/>
        <v>#N/A</v>
      </c>
      <c r="BV47" s="28" t="str">
        <f t="shared" si="75"/>
        <v>#N/A</v>
      </c>
      <c r="BW47" s="28" t="str">
        <f t="shared" si="75"/>
        <v>#N/A</v>
      </c>
      <c r="BX47" s="28" t="str">
        <f t="shared" si="75"/>
        <v>#N/A</v>
      </c>
      <c r="BY47" s="28" t="str">
        <f t="shared" si="75"/>
        <v>#N/A</v>
      </c>
      <c r="BZ47" s="28" t="str">
        <f t="shared" si="75"/>
        <v>#N/A</v>
      </c>
      <c r="CA47" s="28" t="str">
        <f t="shared" si="75"/>
        <v>#N/A</v>
      </c>
      <c r="CB47" s="28" t="str">
        <f t="shared" si="75"/>
        <v>#N/A</v>
      </c>
      <c r="CC47" s="28" t="str">
        <f t="shared" si="75"/>
        <v>#N/A</v>
      </c>
      <c r="CD47" s="28" t="str">
        <f t="shared" si="75"/>
        <v>#N/A</v>
      </c>
      <c r="CE47" s="28" t="str">
        <f t="shared" si="75"/>
        <v>#N/A</v>
      </c>
      <c r="CF47" s="28" t="str">
        <f t="shared" si="75"/>
        <v>#N/A</v>
      </c>
      <c r="CG47" s="28" t="str">
        <f t="shared" si="75"/>
        <v>#N/A</v>
      </c>
      <c r="CH47" s="28" t="str">
        <f t="shared" si="75"/>
        <v>#N/A</v>
      </c>
      <c r="CI47" s="28" t="str">
        <f t="shared" si="75"/>
        <v>#N/A</v>
      </c>
      <c r="CJ47" s="28" t="str">
        <f t="shared" si="75"/>
        <v>#N/A</v>
      </c>
      <c r="CK47" s="28" t="str">
        <f t="shared" si="75"/>
        <v>#N/A</v>
      </c>
      <c r="CL47" s="28" t="str">
        <f t="shared" si="75"/>
        <v>#N/A</v>
      </c>
      <c r="CM47" s="28" t="str">
        <f t="shared" si="75"/>
        <v>#N/A</v>
      </c>
      <c r="CN47" s="28" t="str">
        <f t="shared" si="75"/>
        <v>#N/A</v>
      </c>
      <c r="CO47" s="28" t="str">
        <f t="shared" si="75"/>
        <v>#N/A</v>
      </c>
      <c r="CP47" s="28" t="str">
        <f t="shared" si="75"/>
        <v>#N/A</v>
      </c>
      <c r="CQ47" s="28" t="str">
        <f t="shared" si="75"/>
        <v>#N/A</v>
      </c>
      <c r="CR47" s="28" t="str">
        <f t="shared" si="75"/>
        <v>#N/A</v>
      </c>
      <c r="CS47" s="28" t="str">
        <f t="shared" si="75"/>
        <v>#N/A</v>
      </c>
      <c r="CT47" s="28" t="str">
        <f t="shared" si="75"/>
        <v>#N/A</v>
      </c>
      <c r="CU47" s="28" t="str">
        <f t="shared" si="75"/>
        <v>#N/A</v>
      </c>
      <c r="CV47" s="28" t="str">
        <f t="shared" si="75"/>
        <v>#N/A</v>
      </c>
      <c r="CW47" s="28" t="str">
        <f t="shared" si="75"/>
        <v>#N/A</v>
      </c>
      <c r="CX47" s="28" t="str">
        <f t="shared" si="75"/>
        <v>#N/A</v>
      </c>
      <c r="CY47" s="28" t="str">
        <f t="shared" si="75"/>
        <v>#N/A</v>
      </c>
      <c r="CZ47" s="28" t="str">
        <f t="shared" si="75"/>
        <v>#N/A</v>
      </c>
      <c r="DA47" s="28" t="str">
        <f t="shared" si="75"/>
        <v>#N/A</v>
      </c>
      <c r="DB47" s="28" t="str">
        <f t="shared" si="75"/>
        <v>#N/A</v>
      </c>
      <c r="DC47" s="28" t="str">
        <f t="shared" si="75"/>
        <v>#N/A</v>
      </c>
      <c r="DD47" s="28" t="str">
        <f t="shared" si="75"/>
        <v>#N/A</v>
      </c>
      <c r="DE47" s="28" t="str">
        <f t="shared" si="75"/>
        <v>#N/A</v>
      </c>
      <c r="DF47" s="28" t="str">
        <f t="shared" si="75"/>
        <v>#N/A</v>
      </c>
      <c r="DG47" s="28" t="str">
        <f t="shared" si="75"/>
        <v>#N/A</v>
      </c>
      <c r="DH47" s="28" t="str">
        <f t="shared" si="75"/>
        <v>#N/A</v>
      </c>
      <c r="DI47" s="28" t="str">
        <f t="shared" si="75"/>
        <v>#N/A</v>
      </c>
      <c r="DJ47" s="28" t="str">
        <f t="shared" si="75"/>
        <v>#N/A</v>
      </c>
      <c r="DK47" s="28" t="str">
        <f t="shared" si="75"/>
        <v>#N/A</v>
      </c>
      <c r="DL47" s="28" t="str">
        <f t="shared" si="75"/>
        <v>#N/A</v>
      </c>
      <c r="DM47" s="28" t="str">
        <f t="shared" si="75"/>
        <v>#N/A</v>
      </c>
      <c r="DN47" s="28" t="str">
        <f t="shared" si="75"/>
        <v>#N/A</v>
      </c>
      <c r="DO47" s="28" t="str">
        <f t="shared" si="75"/>
        <v>#N/A</v>
      </c>
      <c r="DP47" s="28" t="str">
        <f t="shared" si="75"/>
        <v>#N/A</v>
      </c>
      <c r="DQ47" s="28" t="str">
        <f t="shared" si="75"/>
        <v>#N/A</v>
      </c>
      <c r="DR47" s="28" t="str">
        <f t="shared" si="75"/>
        <v>#N/A</v>
      </c>
      <c r="DS47" s="28" t="str">
        <f t="shared" si="75"/>
        <v>#N/A</v>
      </c>
      <c r="DT47" s="28" t="str">
        <f t="shared" si="75"/>
        <v>#N/A</v>
      </c>
      <c r="DU47" s="28" t="str">
        <f t="shared" si="75"/>
        <v>#N/A</v>
      </c>
      <c r="DV47" s="28" t="str">
        <f t="shared" si="75"/>
        <v>#N/A</v>
      </c>
      <c r="DW47" s="28" t="str">
        <f t="shared" si="75"/>
        <v>#N/A</v>
      </c>
      <c r="DX47" s="28" t="str">
        <f t="shared" si="75"/>
        <v>#N/A</v>
      </c>
      <c r="DY47" s="28" t="str">
        <f t="shared" si="75"/>
        <v>#N/A</v>
      </c>
      <c r="DZ47" s="28" t="str">
        <f t="shared" si="75"/>
        <v>#N/A</v>
      </c>
      <c r="EA47" s="28" t="str">
        <f t="shared" si="75"/>
        <v>#N/A</v>
      </c>
      <c r="EB47" s="28" t="str">
        <f t="shared" si="75"/>
        <v>#N/A</v>
      </c>
      <c r="EC47" s="28" t="str">
        <f t="shared" si="75"/>
        <v>#N/A</v>
      </c>
      <c r="ED47" s="28" t="str">
        <f t="shared" si="75"/>
        <v>#N/A</v>
      </c>
      <c r="EE47" s="29">
        <f t="shared" si="2"/>
        <v>1511.435801</v>
      </c>
    </row>
    <row r="48">
      <c r="A48" s="1"/>
      <c r="B48" s="30" t="s">
        <v>44</v>
      </c>
      <c r="C48" s="31" t="s">
        <v>41</v>
      </c>
      <c r="D48" s="31">
        <v>0.0</v>
      </c>
      <c r="E48" s="31" t="s">
        <v>44</v>
      </c>
      <c r="F48" s="33">
        <v>45764.0</v>
      </c>
      <c r="G48" s="34"/>
      <c r="H48" s="34" t="b">
        <f t="shared" si="3"/>
        <v>1</v>
      </c>
      <c r="I48" s="34" t="b">
        <f>if(iferror(match(B48,'Osallistujat ja seuranta'!C:C,0),0)&gt;0,TRUE,FALSE)</f>
        <v>1</v>
      </c>
      <c r="J48" s="34" t="b">
        <f>if(iferror(match(C48,'Osallistujat ja seuranta'!C:C,0),0)&gt;0,TRUE,FALSE)</f>
        <v>1</v>
      </c>
      <c r="K48" s="34" t="b">
        <f t="shared" si="4"/>
        <v>1</v>
      </c>
      <c r="L48" s="34" t="b">
        <f t="shared" si="5"/>
        <v>1</v>
      </c>
      <c r="M48" s="34" t="b">
        <f t="shared" si="6"/>
        <v>1</v>
      </c>
      <c r="N48" s="35">
        <f t="shared" si="33"/>
        <v>1</v>
      </c>
      <c r="O48" s="36">
        <f t="shared" si="8"/>
        <v>2351.715317</v>
      </c>
      <c r="P48" s="36">
        <f t="shared" si="9"/>
        <v>2404.373847</v>
      </c>
      <c r="Q48" s="37">
        <f t="shared" si="10"/>
        <v>-52.65853059</v>
      </c>
      <c r="R48" s="36">
        <f t="shared" si="11"/>
        <v>2404.373847</v>
      </c>
      <c r="S48" s="35">
        <f t="shared" si="12"/>
        <v>1</v>
      </c>
      <c r="T48" s="35">
        <f t="shared" si="13"/>
        <v>-47.98258329</v>
      </c>
      <c r="U48" s="35">
        <f t="shared" si="14"/>
        <v>-47.5826616</v>
      </c>
      <c r="V48" s="38">
        <f t="shared" si="15"/>
        <v>0.4013311542</v>
      </c>
      <c r="W48" s="39">
        <f t="shared" si="16"/>
        <v>12.06296269</v>
      </c>
      <c r="X48" s="39">
        <f t="shared" si="17"/>
        <v>0.08425546116</v>
      </c>
      <c r="Y48" s="39">
        <f>if(N48=1,(W48*(S48-V48))*'Säännöt ja ohjeet'!$B$54+X48,"")</f>
        <v>14.52769536</v>
      </c>
      <c r="Z48" s="39">
        <f t="shared" si="18"/>
        <v>0</v>
      </c>
      <c r="AA48" s="39">
        <f t="shared" si="19"/>
        <v>0.5986688458</v>
      </c>
      <c r="AB48" s="39">
        <f t="shared" si="20"/>
        <v>11.00917648</v>
      </c>
      <c r="AC48" s="39">
        <f t="shared" si="21"/>
        <v>0.04800189548</v>
      </c>
      <c r="AD48" s="39">
        <f>if(N48=1,(AB48*(Z48-AA48))*'Säännöt ja ohjeet'!$B$54+AC48,"")</f>
        <v>-13.13370006</v>
      </c>
      <c r="AE48" s="40">
        <f t="shared" si="22"/>
        <v>12</v>
      </c>
      <c r="AF48" s="40">
        <f t="shared" si="23"/>
        <v>-10</v>
      </c>
      <c r="AG48" s="1"/>
      <c r="AH48" s="9"/>
      <c r="AI48" s="28">
        <f t="shared" ref="AI48:ED48" si="76">if($B48=AI$3,AI47+$Y48,if($C48=AI$3,AI47+$AD48,AI47))</f>
        <v>1204.770186</v>
      </c>
      <c r="AJ48" s="28">
        <f t="shared" si="76"/>
        <v>1784.092572</v>
      </c>
      <c r="AK48" s="28">
        <f t="shared" si="76"/>
        <v>2366.243012</v>
      </c>
      <c r="AL48" s="28">
        <f t="shared" si="76"/>
        <v>1658.936964</v>
      </c>
      <c r="AM48" s="28">
        <f t="shared" si="76"/>
        <v>1639.214279</v>
      </c>
      <c r="AN48" s="28">
        <f t="shared" si="76"/>
        <v>1316.9991</v>
      </c>
      <c r="AO48" s="28">
        <f t="shared" si="76"/>
        <v>2249.842673</v>
      </c>
      <c r="AP48" s="28">
        <f t="shared" si="76"/>
        <v>1493.563773</v>
      </c>
      <c r="AQ48" s="28">
        <f t="shared" si="76"/>
        <v>1207.188514</v>
      </c>
      <c r="AR48" s="28">
        <f t="shared" si="76"/>
        <v>2197.220404</v>
      </c>
      <c r="AS48" s="28">
        <f t="shared" si="76"/>
        <v>1917.754482</v>
      </c>
      <c r="AT48" s="28">
        <f t="shared" si="76"/>
        <v>2391.240147</v>
      </c>
      <c r="AU48" s="28">
        <f t="shared" si="76"/>
        <v>2245.808389</v>
      </c>
      <c r="AV48" s="28">
        <f t="shared" si="76"/>
        <v>1913.93138</v>
      </c>
      <c r="AW48" s="28">
        <f t="shared" si="76"/>
        <v>1015.463624</v>
      </c>
      <c r="AX48" s="28">
        <f t="shared" si="76"/>
        <v>2205.116746</v>
      </c>
      <c r="AY48" s="28">
        <f t="shared" si="76"/>
        <v>1335.441433</v>
      </c>
      <c r="AZ48" s="28">
        <f t="shared" si="76"/>
        <v>2316.469488</v>
      </c>
      <c r="BA48" s="28">
        <f t="shared" si="76"/>
        <v>2137.903665</v>
      </c>
      <c r="BB48" s="28">
        <f t="shared" si="76"/>
        <v>636.9434937</v>
      </c>
      <c r="BC48" s="28">
        <f t="shared" si="76"/>
        <v>832.7574368</v>
      </c>
      <c r="BD48" s="28">
        <f t="shared" si="76"/>
        <v>1690.538553</v>
      </c>
      <c r="BE48" s="28">
        <f t="shared" si="76"/>
        <v>281.1497685</v>
      </c>
      <c r="BF48" s="28">
        <f t="shared" si="76"/>
        <v>-59.07358257</v>
      </c>
      <c r="BG48" s="28">
        <f t="shared" si="76"/>
        <v>1282.733877</v>
      </c>
      <c r="BH48" s="28">
        <f t="shared" si="76"/>
        <v>36.47443823</v>
      </c>
      <c r="BI48" s="28">
        <f t="shared" si="76"/>
        <v>1741.081085</v>
      </c>
      <c r="BJ48" s="28">
        <f t="shared" si="76"/>
        <v>464.3463767</v>
      </c>
      <c r="BK48" s="28">
        <f t="shared" si="76"/>
        <v>1829</v>
      </c>
      <c r="BL48" s="28" t="str">
        <f t="shared" si="76"/>
        <v>#N/A</v>
      </c>
      <c r="BM48" s="28" t="str">
        <f t="shared" si="76"/>
        <v>#N/A</v>
      </c>
      <c r="BN48" s="28" t="str">
        <f t="shared" si="76"/>
        <v>#N/A</v>
      </c>
      <c r="BO48" s="28" t="str">
        <f t="shared" si="76"/>
        <v>#N/A</v>
      </c>
      <c r="BP48" s="28" t="str">
        <f t="shared" si="76"/>
        <v>#N/A</v>
      </c>
      <c r="BQ48" s="28" t="str">
        <f t="shared" si="76"/>
        <v>#N/A</v>
      </c>
      <c r="BR48" s="28" t="str">
        <f t="shared" si="76"/>
        <v>#N/A</v>
      </c>
      <c r="BS48" s="28" t="str">
        <f t="shared" si="76"/>
        <v>#N/A</v>
      </c>
      <c r="BT48" s="28" t="str">
        <f t="shared" si="76"/>
        <v>#N/A</v>
      </c>
      <c r="BU48" s="28" t="str">
        <f t="shared" si="76"/>
        <v>#N/A</v>
      </c>
      <c r="BV48" s="28" t="str">
        <f t="shared" si="76"/>
        <v>#N/A</v>
      </c>
      <c r="BW48" s="28" t="str">
        <f t="shared" si="76"/>
        <v>#N/A</v>
      </c>
      <c r="BX48" s="28" t="str">
        <f t="shared" si="76"/>
        <v>#N/A</v>
      </c>
      <c r="BY48" s="28" t="str">
        <f t="shared" si="76"/>
        <v>#N/A</v>
      </c>
      <c r="BZ48" s="28" t="str">
        <f t="shared" si="76"/>
        <v>#N/A</v>
      </c>
      <c r="CA48" s="28" t="str">
        <f t="shared" si="76"/>
        <v>#N/A</v>
      </c>
      <c r="CB48" s="28" t="str">
        <f t="shared" si="76"/>
        <v>#N/A</v>
      </c>
      <c r="CC48" s="28" t="str">
        <f t="shared" si="76"/>
        <v>#N/A</v>
      </c>
      <c r="CD48" s="28" t="str">
        <f t="shared" si="76"/>
        <v>#N/A</v>
      </c>
      <c r="CE48" s="28" t="str">
        <f t="shared" si="76"/>
        <v>#N/A</v>
      </c>
      <c r="CF48" s="28" t="str">
        <f t="shared" si="76"/>
        <v>#N/A</v>
      </c>
      <c r="CG48" s="28" t="str">
        <f t="shared" si="76"/>
        <v>#N/A</v>
      </c>
      <c r="CH48" s="28" t="str">
        <f t="shared" si="76"/>
        <v>#N/A</v>
      </c>
      <c r="CI48" s="28" t="str">
        <f t="shared" si="76"/>
        <v>#N/A</v>
      </c>
      <c r="CJ48" s="28" t="str">
        <f t="shared" si="76"/>
        <v>#N/A</v>
      </c>
      <c r="CK48" s="28" t="str">
        <f t="shared" si="76"/>
        <v>#N/A</v>
      </c>
      <c r="CL48" s="28" t="str">
        <f t="shared" si="76"/>
        <v>#N/A</v>
      </c>
      <c r="CM48" s="28" t="str">
        <f t="shared" si="76"/>
        <v>#N/A</v>
      </c>
      <c r="CN48" s="28" t="str">
        <f t="shared" si="76"/>
        <v>#N/A</v>
      </c>
      <c r="CO48" s="28" t="str">
        <f t="shared" si="76"/>
        <v>#N/A</v>
      </c>
      <c r="CP48" s="28" t="str">
        <f t="shared" si="76"/>
        <v>#N/A</v>
      </c>
      <c r="CQ48" s="28" t="str">
        <f t="shared" si="76"/>
        <v>#N/A</v>
      </c>
      <c r="CR48" s="28" t="str">
        <f t="shared" si="76"/>
        <v>#N/A</v>
      </c>
      <c r="CS48" s="28" t="str">
        <f t="shared" si="76"/>
        <v>#N/A</v>
      </c>
      <c r="CT48" s="28" t="str">
        <f t="shared" si="76"/>
        <v>#N/A</v>
      </c>
      <c r="CU48" s="28" t="str">
        <f t="shared" si="76"/>
        <v>#N/A</v>
      </c>
      <c r="CV48" s="28" t="str">
        <f t="shared" si="76"/>
        <v>#N/A</v>
      </c>
      <c r="CW48" s="28" t="str">
        <f t="shared" si="76"/>
        <v>#N/A</v>
      </c>
      <c r="CX48" s="28" t="str">
        <f t="shared" si="76"/>
        <v>#N/A</v>
      </c>
      <c r="CY48" s="28" t="str">
        <f t="shared" si="76"/>
        <v>#N/A</v>
      </c>
      <c r="CZ48" s="28" t="str">
        <f t="shared" si="76"/>
        <v>#N/A</v>
      </c>
      <c r="DA48" s="28" t="str">
        <f t="shared" si="76"/>
        <v>#N/A</v>
      </c>
      <c r="DB48" s="28" t="str">
        <f t="shared" si="76"/>
        <v>#N/A</v>
      </c>
      <c r="DC48" s="28" t="str">
        <f t="shared" si="76"/>
        <v>#N/A</v>
      </c>
      <c r="DD48" s="28" t="str">
        <f t="shared" si="76"/>
        <v>#N/A</v>
      </c>
      <c r="DE48" s="28" t="str">
        <f t="shared" si="76"/>
        <v>#N/A</v>
      </c>
      <c r="DF48" s="28" t="str">
        <f t="shared" si="76"/>
        <v>#N/A</v>
      </c>
      <c r="DG48" s="28" t="str">
        <f t="shared" si="76"/>
        <v>#N/A</v>
      </c>
      <c r="DH48" s="28" t="str">
        <f t="shared" si="76"/>
        <v>#N/A</v>
      </c>
      <c r="DI48" s="28" t="str">
        <f t="shared" si="76"/>
        <v>#N/A</v>
      </c>
      <c r="DJ48" s="28" t="str">
        <f t="shared" si="76"/>
        <v>#N/A</v>
      </c>
      <c r="DK48" s="28" t="str">
        <f t="shared" si="76"/>
        <v>#N/A</v>
      </c>
      <c r="DL48" s="28" t="str">
        <f t="shared" si="76"/>
        <v>#N/A</v>
      </c>
      <c r="DM48" s="28" t="str">
        <f t="shared" si="76"/>
        <v>#N/A</v>
      </c>
      <c r="DN48" s="28" t="str">
        <f t="shared" si="76"/>
        <v>#N/A</v>
      </c>
      <c r="DO48" s="28" t="str">
        <f t="shared" si="76"/>
        <v>#N/A</v>
      </c>
      <c r="DP48" s="28" t="str">
        <f t="shared" si="76"/>
        <v>#N/A</v>
      </c>
      <c r="DQ48" s="28" t="str">
        <f t="shared" si="76"/>
        <v>#N/A</v>
      </c>
      <c r="DR48" s="28" t="str">
        <f t="shared" si="76"/>
        <v>#N/A</v>
      </c>
      <c r="DS48" s="28" t="str">
        <f t="shared" si="76"/>
        <v>#N/A</v>
      </c>
      <c r="DT48" s="28" t="str">
        <f t="shared" si="76"/>
        <v>#N/A</v>
      </c>
      <c r="DU48" s="28" t="str">
        <f t="shared" si="76"/>
        <v>#N/A</v>
      </c>
      <c r="DV48" s="28" t="str">
        <f t="shared" si="76"/>
        <v>#N/A</v>
      </c>
      <c r="DW48" s="28" t="str">
        <f t="shared" si="76"/>
        <v>#N/A</v>
      </c>
      <c r="DX48" s="28" t="str">
        <f t="shared" si="76"/>
        <v>#N/A</v>
      </c>
      <c r="DY48" s="28" t="str">
        <f t="shared" si="76"/>
        <v>#N/A</v>
      </c>
      <c r="DZ48" s="28" t="str">
        <f t="shared" si="76"/>
        <v>#N/A</v>
      </c>
      <c r="EA48" s="28" t="str">
        <f t="shared" si="76"/>
        <v>#N/A</v>
      </c>
      <c r="EB48" s="28" t="str">
        <f t="shared" si="76"/>
        <v>#N/A</v>
      </c>
      <c r="EC48" s="28" t="str">
        <f t="shared" si="76"/>
        <v>#N/A</v>
      </c>
      <c r="ED48" s="28" t="str">
        <f t="shared" si="76"/>
        <v>#N/A</v>
      </c>
      <c r="EE48" s="29">
        <f t="shared" si="2"/>
        <v>1511.489416</v>
      </c>
    </row>
    <row r="49">
      <c r="A49" s="1"/>
      <c r="B49" s="30" t="s">
        <v>44</v>
      </c>
      <c r="C49" s="31" t="s">
        <v>45</v>
      </c>
      <c r="D49" s="31">
        <v>6.0</v>
      </c>
      <c r="E49" s="31" t="s">
        <v>44</v>
      </c>
      <c r="F49" s="33">
        <v>45767.0</v>
      </c>
      <c r="G49" s="34"/>
      <c r="H49" s="34" t="b">
        <f t="shared" si="3"/>
        <v>1</v>
      </c>
      <c r="I49" s="34" t="b">
        <f>if(iferror(match(B49,'Osallistujat ja seuranta'!C:C,0),0)&gt;0,TRUE,FALSE)</f>
        <v>1</v>
      </c>
      <c r="J49" s="34" t="b">
        <f>if(iferror(match(C49,'Osallistujat ja seuranta'!C:C,0),0)&gt;0,TRUE,FALSE)</f>
        <v>1</v>
      </c>
      <c r="K49" s="34" t="b">
        <f t="shared" si="4"/>
        <v>1</v>
      </c>
      <c r="L49" s="34" t="b">
        <f t="shared" si="5"/>
        <v>1</v>
      </c>
      <c r="M49" s="34" t="b">
        <f t="shared" si="6"/>
        <v>1</v>
      </c>
      <c r="N49" s="35">
        <f t="shared" si="33"/>
        <v>1</v>
      </c>
      <c r="O49" s="36">
        <f t="shared" si="8"/>
        <v>2366.243012</v>
      </c>
      <c r="P49" s="36">
        <f t="shared" si="9"/>
        <v>1639.214279</v>
      </c>
      <c r="Q49" s="37">
        <f t="shared" si="10"/>
        <v>177.0287329</v>
      </c>
      <c r="R49" s="36">
        <f t="shared" si="11"/>
        <v>2189.214279</v>
      </c>
      <c r="S49" s="35">
        <f t="shared" si="12"/>
        <v>1</v>
      </c>
      <c r="T49" s="35">
        <f t="shared" si="13"/>
        <v>-47.87451354</v>
      </c>
      <c r="U49" s="35">
        <f t="shared" si="14"/>
        <v>-49.0897603</v>
      </c>
      <c r="V49" s="38">
        <f t="shared" si="15"/>
        <v>0.7712259863</v>
      </c>
      <c r="W49" s="39">
        <f t="shared" si="16"/>
        <v>11.76863764</v>
      </c>
      <c r="X49" s="39">
        <f t="shared" si="17"/>
        <v>0.07249841144</v>
      </c>
      <c r="Y49" s="39">
        <f>if(N49=1,(W49*(S49-V49))*'Säännöt ja ohjeet'!$B$54+X49,"")</f>
        <v>5.457215347</v>
      </c>
      <c r="Z49" s="39">
        <f t="shared" si="18"/>
        <v>0</v>
      </c>
      <c r="AA49" s="39">
        <f t="shared" si="19"/>
        <v>0.2287740137</v>
      </c>
      <c r="AB49" s="39">
        <f t="shared" si="20"/>
        <v>29.57016654</v>
      </c>
      <c r="AC49" s="39">
        <f t="shared" si="21"/>
        <v>1.652016037</v>
      </c>
      <c r="AD49" s="39">
        <f>if(N49=1,(AB49*(Z49-AA49))*'Säännöt ja ohjeet'!$B$54+AC49,"")</f>
        <v>-11.87775533</v>
      </c>
      <c r="AE49" s="40">
        <f t="shared" si="22"/>
        <v>9</v>
      </c>
      <c r="AF49" s="40">
        <f t="shared" si="23"/>
        <v>-7</v>
      </c>
      <c r="AG49" s="1"/>
      <c r="AH49" s="9"/>
      <c r="AI49" s="28">
        <f t="shared" ref="AI49:ED49" si="77">if($B49=AI$3,AI48+$Y49,if($C49=AI$3,AI48+$AD49,AI48))</f>
        <v>1204.770186</v>
      </c>
      <c r="AJ49" s="28">
        <f t="shared" si="77"/>
        <v>1784.092572</v>
      </c>
      <c r="AK49" s="28">
        <f t="shared" si="77"/>
        <v>2371.700227</v>
      </c>
      <c r="AL49" s="28">
        <f t="shared" si="77"/>
        <v>1658.936964</v>
      </c>
      <c r="AM49" s="28">
        <f t="shared" si="77"/>
        <v>1627.336524</v>
      </c>
      <c r="AN49" s="28">
        <f t="shared" si="77"/>
        <v>1316.9991</v>
      </c>
      <c r="AO49" s="28">
        <f t="shared" si="77"/>
        <v>2249.842673</v>
      </c>
      <c r="AP49" s="28">
        <f t="shared" si="77"/>
        <v>1493.563773</v>
      </c>
      <c r="AQ49" s="28">
        <f t="shared" si="77"/>
        <v>1207.188514</v>
      </c>
      <c r="AR49" s="28">
        <f t="shared" si="77"/>
        <v>2197.220404</v>
      </c>
      <c r="AS49" s="28">
        <f t="shared" si="77"/>
        <v>1917.754482</v>
      </c>
      <c r="AT49" s="28">
        <f t="shared" si="77"/>
        <v>2391.240147</v>
      </c>
      <c r="AU49" s="28">
        <f t="shared" si="77"/>
        <v>2245.808389</v>
      </c>
      <c r="AV49" s="28">
        <f t="shared" si="77"/>
        <v>1913.93138</v>
      </c>
      <c r="AW49" s="28">
        <f t="shared" si="77"/>
        <v>1015.463624</v>
      </c>
      <c r="AX49" s="28">
        <f t="shared" si="77"/>
        <v>2205.116746</v>
      </c>
      <c r="AY49" s="28">
        <f t="shared" si="77"/>
        <v>1335.441433</v>
      </c>
      <c r="AZ49" s="28">
        <f t="shared" si="77"/>
        <v>2316.469488</v>
      </c>
      <c r="BA49" s="28">
        <f t="shared" si="77"/>
        <v>2137.903665</v>
      </c>
      <c r="BB49" s="28">
        <f t="shared" si="77"/>
        <v>636.9434937</v>
      </c>
      <c r="BC49" s="28">
        <f t="shared" si="77"/>
        <v>832.7574368</v>
      </c>
      <c r="BD49" s="28">
        <f t="shared" si="77"/>
        <v>1690.538553</v>
      </c>
      <c r="BE49" s="28">
        <f t="shared" si="77"/>
        <v>281.1497685</v>
      </c>
      <c r="BF49" s="28">
        <f t="shared" si="77"/>
        <v>-59.07358257</v>
      </c>
      <c r="BG49" s="28">
        <f t="shared" si="77"/>
        <v>1282.733877</v>
      </c>
      <c r="BH49" s="28">
        <f t="shared" si="77"/>
        <v>36.47443823</v>
      </c>
      <c r="BI49" s="28">
        <f t="shared" si="77"/>
        <v>1741.081085</v>
      </c>
      <c r="BJ49" s="28">
        <f t="shared" si="77"/>
        <v>464.3463767</v>
      </c>
      <c r="BK49" s="28">
        <f t="shared" si="77"/>
        <v>1829</v>
      </c>
      <c r="BL49" s="28" t="str">
        <f t="shared" si="77"/>
        <v>#N/A</v>
      </c>
      <c r="BM49" s="28" t="str">
        <f t="shared" si="77"/>
        <v>#N/A</v>
      </c>
      <c r="BN49" s="28" t="str">
        <f t="shared" si="77"/>
        <v>#N/A</v>
      </c>
      <c r="BO49" s="28" t="str">
        <f t="shared" si="77"/>
        <v>#N/A</v>
      </c>
      <c r="BP49" s="28" t="str">
        <f t="shared" si="77"/>
        <v>#N/A</v>
      </c>
      <c r="BQ49" s="28" t="str">
        <f t="shared" si="77"/>
        <v>#N/A</v>
      </c>
      <c r="BR49" s="28" t="str">
        <f t="shared" si="77"/>
        <v>#N/A</v>
      </c>
      <c r="BS49" s="28" t="str">
        <f t="shared" si="77"/>
        <v>#N/A</v>
      </c>
      <c r="BT49" s="28" t="str">
        <f t="shared" si="77"/>
        <v>#N/A</v>
      </c>
      <c r="BU49" s="28" t="str">
        <f t="shared" si="77"/>
        <v>#N/A</v>
      </c>
      <c r="BV49" s="28" t="str">
        <f t="shared" si="77"/>
        <v>#N/A</v>
      </c>
      <c r="BW49" s="28" t="str">
        <f t="shared" si="77"/>
        <v>#N/A</v>
      </c>
      <c r="BX49" s="28" t="str">
        <f t="shared" si="77"/>
        <v>#N/A</v>
      </c>
      <c r="BY49" s="28" t="str">
        <f t="shared" si="77"/>
        <v>#N/A</v>
      </c>
      <c r="BZ49" s="28" t="str">
        <f t="shared" si="77"/>
        <v>#N/A</v>
      </c>
      <c r="CA49" s="28" t="str">
        <f t="shared" si="77"/>
        <v>#N/A</v>
      </c>
      <c r="CB49" s="28" t="str">
        <f t="shared" si="77"/>
        <v>#N/A</v>
      </c>
      <c r="CC49" s="28" t="str">
        <f t="shared" si="77"/>
        <v>#N/A</v>
      </c>
      <c r="CD49" s="28" t="str">
        <f t="shared" si="77"/>
        <v>#N/A</v>
      </c>
      <c r="CE49" s="28" t="str">
        <f t="shared" si="77"/>
        <v>#N/A</v>
      </c>
      <c r="CF49" s="28" t="str">
        <f t="shared" si="77"/>
        <v>#N/A</v>
      </c>
      <c r="CG49" s="28" t="str">
        <f t="shared" si="77"/>
        <v>#N/A</v>
      </c>
      <c r="CH49" s="28" t="str">
        <f t="shared" si="77"/>
        <v>#N/A</v>
      </c>
      <c r="CI49" s="28" t="str">
        <f t="shared" si="77"/>
        <v>#N/A</v>
      </c>
      <c r="CJ49" s="28" t="str">
        <f t="shared" si="77"/>
        <v>#N/A</v>
      </c>
      <c r="CK49" s="28" t="str">
        <f t="shared" si="77"/>
        <v>#N/A</v>
      </c>
      <c r="CL49" s="28" t="str">
        <f t="shared" si="77"/>
        <v>#N/A</v>
      </c>
      <c r="CM49" s="28" t="str">
        <f t="shared" si="77"/>
        <v>#N/A</v>
      </c>
      <c r="CN49" s="28" t="str">
        <f t="shared" si="77"/>
        <v>#N/A</v>
      </c>
      <c r="CO49" s="28" t="str">
        <f t="shared" si="77"/>
        <v>#N/A</v>
      </c>
      <c r="CP49" s="28" t="str">
        <f t="shared" si="77"/>
        <v>#N/A</v>
      </c>
      <c r="CQ49" s="28" t="str">
        <f t="shared" si="77"/>
        <v>#N/A</v>
      </c>
      <c r="CR49" s="28" t="str">
        <f t="shared" si="77"/>
        <v>#N/A</v>
      </c>
      <c r="CS49" s="28" t="str">
        <f t="shared" si="77"/>
        <v>#N/A</v>
      </c>
      <c r="CT49" s="28" t="str">
        <f t="shared" si="77"/>
        <v>#N/A</v>
      </c>
      <c r="CU49" s="28" t="str">
        <f t="shared" si="77"/>
        <v>#N/A</v>
      </c>
      <c r="CV49" s="28" t="str">
        <f t="shared" si="77"/>
        <v>#N/A</v>
      </c>
      <c r="CW49" s="28" t="str">
        <f t="shared" si="77"/>
        <v>#N/A</v>
      </c>
      <c r="CX49" s="28" t="str">
        <f t="shared" si="77"/>
        <v>#N/A</v>
      </c>
      <c r="CY49" s="28" t="str">
        <f t="shared" si="77"/>
        <v>#N/A</v>
      </c>
      <c r="CZ49" s="28" t="str">
        <f t="shared" si="77"/>
        <v>#N/A</v>
      </c>
      <c r="DA49" s="28" t="str">
        <f t="shared" si="77"/>
        <v>#N/A</v>
      </c>
      <c r="DB49" s="28" t="str">
        <f t="shared" si="77"/>
        <v>#N/A</v>
      </c>
      <c r="DC49" s="28" t="str">
        <f t="shared" si="77"/>
        <v>#N/A</v>
      </c>
      <c r="DD49" s="28" t="str">
        <f t="shared" si="77"/>
        <v>#N/A</v>
      </c>
      <c r="DE49" s="28" t="str">
        <f t="shared" si="77"/>
        <v>#N/A</v>
      </c>
      <c r="DF49" s="28" t="str">
        <f t="shared" si="77"/>
        <v>#N/A</v>
      </c>
      <c r="DG49" s="28" t="str">
        <f t="shared" si="77"/>
        <v>#N/A</v>
      </c>
      <c r="DH49" s="28" t="str">
        <f t="shared" si="77"/>
        <v>#N/A</v>
      </c>
      <c r="DI49" s="28" t="str">
        <f t="shared" si="77"/>
        <v>#N/A</v>
      </c>
      <c r="DJ49" s="28" t="str">
        <f t="shared" si="77"/>
        <v>#N/A</v>
      </c>
      <c r="DK49" s="28" t="str">
        <f t="shared" si="77"/>
        <v>#N/A</v>
      </c>
      <c r="DL49" s="28" t="str">
        <f t="shared" si="77"/>
        <v>#N/A</v>
      </c>
      <c r="DM49" s="28" t="str">
        <f t="shared" si="77"/>
        <v>#N/A</v>
      </c>
      <c r="DN49" s="28" t="str">
        <f t="shared" si="77"/>
        <v>#N/A</v>
      </c>
      <c r="DO49" s="28" t="str">
        <f t="shared" si="77"/>
        <v>#N/A</v>
      </c>
      <c r="DP49" s="28" t="str">
        <f t="shared" si="77"/>
        <v>#N/A</v>
      </c>
      <c r="DQ49" s="28" t="str">
        <f t="shared" si="77"/>
        <v>#N/A</v>
      </c>
      <c r="DR49" s="28" t="str">
        <f t="shared" si="77"/>
        <v>#N/A</v>
      </c>
      <c r="DS49" s="28" t="str">
        <f t="shared" si="77"/>
        <v>#N/A</v>
      </c>
      <c r="DT49" s="28" t="str">
        <f t="shared" si="77"/>
        <v>#N/A</v>
      </c>
      <c r="DU49" s="28" t="str">
        <f t="shared" si="77"/>
        <v>#N/A</v>
      </c>
      <c r="DV49" s="28" t="str">
        <f t="shared" si="77"/>
        <v>#N/A</v>
      </c>
      <c r="DW49" s="28" t="str">
        <f t="shared" si="77"/>
        <v>#N/A</v>
      </c>
      <c r="DX49" s="28" t="str">
        <f t="shared" si="77"/>
        <v>#N/A</v>
      </c>
      <c r="DY49" s="28" t="str">
        <f t="shared" si="77"/>
        <v>#N/A</v>
      </c>
      <c r="DZ49" s="28" t="str">
        <f t="shared" si="77"/>
        <v>#N/A</v>
      </c>
      <c r="EA49" s="28" t="str">
        <f t="shared" si="77"/>
        <v>#N/A</v>
      </c>
      <c r="EB49" s="28" t="str">
        <f t="shared" si="77"/>
        <v>#N/A</v>
      </c>
      <c r="EC49" s="28" t="str">
        <f t="shared" si="77"/>
        <v>#N/A</v>
      </c>
      <c r="ED49" s="28" t="str">
        <f t="shared" si="77"/>
        <v>#N/A</v>
      </c>
      <c r="EE49" s="29">
        <f t="shared" si="2"/>
        <v>1511.242472</v>
      </c>
    </row>
    <row r="50">
      <c r="A50" s="1"/>
      <c r="B50" s="30" t="s">
        <v>44</v>
      </c>
      <c r="C50" s="31" t="s">
        <v>39</v>
      </c>
      <c r="D50" s="31">
        <v>0.0</v>
      </c>
      <c r="E50" s="31" t="s">
        <v>44</v>
      </c>
      <c r="F50" s="33">
        <v>45770.0</v>
      </c>
      <c r="G50" s="34"/>
      <c r="H50" s="34" t="b">
        <f t="shared" si="3"/>
        <v>1</v>
      </c>
      <c r="I50" s="34" t="b">
        <f>if(iferror(match(B50,'Osallistujat ja seuranta'!C:C,0),0)&gt;0,TRUE,FALSE)</f>
        <v>1</v>
      </c>
      <c r="J50" s="34" t="b">
        <f>if(iferror(match(C50,'Osallistujat ja seuranta'!C:C,0),0)&gt;0,TRUE,FALSE)</f>
        <v>1</v>
      </c>
      <c r="K50" s="34" t="b">
        <f t="shared" si="4"/>
        <v>1</v>
      </c>
      <c r="L50" s="34" t="b">
        <f t="shared" si="5"/>
        <v>1</v>
      </c>
      <c r="M50" s="34" t="b">
        <f t="shared" si="6"/>
        <v>1</v>
      </c>
      <c r="N50" s="35">
        <f t="shared" si="33"/>
        <v>1</v>
      </c>
      <c r="O50" s="36">
        <f t="shared" si="8"/>
        <v>2371.700227</v>
      </c>
      <c r="P50" s="36">
        <f t="shared" si="9"/>
        <v>2197.220404</v>
      </c>
      <c r="Q50" s="37">
        <f t="shared" si="10"/>
        <v>174.4798237</v>
      </c>
      <c r="R50" s="36">
        <f t="shared" si="11"/>
        <v>2197.220404</v>
      </c>
      <c r="S50" s="35">
        <f t="shared" si="12"/>
        <v>1</v>
      </c>
      <c r="T50" s="35">
        <f t="shared" si="13"/>
        <v>-47.83348298</v>
      </c>
      <c r="U50" s="35">
        <f t="shared" si="14"/>
        <v>-49.03912424</v>
      </c>
      <c r="V50" s="38">
        <f t="shared" si="15"/>
        <v>0.7695268118</v>
      </c>
      <c r="W50" s="39">
        <f t="shared" si="16"/>
        <v>11.65878242</v>
      </c>
      <c r="X50" s="39">
        <f t="shared" si="17"/>
        <v>0.06844768725</v>
      </c>
      <c r="Y50" s="39">
        <f>if(N50=1,(W50*(S50-V50))*'Säännöt ja ohjeet'!$B$54+X50,"")</f>
        <v>5.442521197</v>
      </c>
      <c r="Z50" s="39">
        <f t="shared" si="18"/>
        <v>0</v>
      </c>
      <c r="AA50" s="39">
        <f t="shared" si="19"/>
        <v>0.2304731882</v>
      </c>
      <c r="AB50" s="39">
        <f t="shared" si="20"/>
        <v>15.35797522</v>
      </c>
      <c r="AC50" s="39">
        <f t="shared" si="21"/>
        <v>0.305808029</v>
      </c>
      <c r="AD50" s="39">
        <f>if(N50=1,(AB50*(Z50-AA50))*'Säännöt ja ohjeet'!$B$54+AC50,"")</f>
        <v>-6.773394995</v>
      </c>
      <c r="AE50" s="40">
        <f t="shared" si="22"/>
        <v>8</v>
      </c>
      <c r="AF50" s="40">
        <f t="shared" si="23"/>
        <v>-6</v>
      </c>
      <c r="AG50" s="1"/>
      <c r="AH50" s="9"/>
      <c r="AI50" s="28">
        <f t="shared" ref="AI50:ED50" si="78">if($B50=AI$3,AI49+$Y50,if($C50=AI$3,AI49+$AD50,AI49))</f>
        <v>1204.770186</v>
      </c>
      <c r="AJ50" s="28">
        <f t="shared" si="78"/>
        <v>1784.092572</v>
      </c>
      <c r="AK50" s="28">
        <f t="shared" si="78"/>
        <v>2377.142749</v>
      </c>
      <c r="AL50" s="28">
        <f t="shared" si="78"/>
        <v>1658.936964</v>
      </c>
      <c r="AM50" s="28">
        <f t="shared" si="78"/>
        <v>1627.336524</v>
      </c>
      <c r="AN50" s="28">
        <f t="shared" si="78"/>
        <v>1316.9991</v>
      </c>
      <c r="AO50" s="28">
        <f t="shared" si="78"/>
        <v>2249.842673</v>
      </c>
      <c r="AP50" s="28">
        <f t="shared" si="78"/>
        <v>1493.563773</v>
      </c>
      <c r="AQ50" s="28">
        <f t="shared" si="78"/>
        <v>1207.188514</v>
      </c>
      <c r="AR50" s="28">
        <f t="shared" si="78"/>
        <v>2190.447009</v>
      </c>
      <c r="AS50" s="28">
        <f t="shared" si="78"/>
        <v>1917.754482</v>
      </c>
      <c r="AT50" s="28">
        <f t="shared" si="78"/>
        <v>2391.240147</v>
      </c>
      <c r="AU50" s="28">
        <f t="shared" si="78"/>
        <v>2245.808389</v>
      </c>
      <c r="AV50" s="28">
        <f t="shared" si="78"/>
        <v>1913.93138</v>
      </c>
      <c r="AW50" s="28">
        <f t="shared" si="78"/>
        <v>1015.463624</v>
      </c>
      <c r="AX50" s="28">
        <f t="shared" si="78"/>
        <v>2205.116746</v>
      </c>
      <c r="AY50" s="28">
        <f t="shared" si="78"/>
        <v>1335.441433</v>
      </c>
      <c r="AZ50" s="28">
        <f t="shared" si="78"/>
        <v>2316.469488</v>
      </c>
      <c r="BA50" s="28">
        <f t="shared" si="78"/>
        <v>2137.903665</v>
      </c>
      <c r="BB50" s="28">
        <f t="shared" si="78"/>
        <v>636.9434937</v>
      </c>
      <c r="BC50" s="28">
        <f t="shared" si="78"/>
        <v>832.7574368</v>
      </c>
      <c r="BD50" s="28">
        <f t="shared" si="78"/>
        <v>1690.538553</v>
      </c>
      <c r="BE50" s="28">
        <f t="shared" si="78"/>
        <v>281.1497685</v>
      </c>
      <c r="BF50" s="28">
        <f t="shared" si="78"/>
        <v>-59.07358257</v>
      </c>
      <c r="BG50" s="28">
        <f t="shared" si="78"/>
        <v>1282.733877</v>
      </c>
      <c r="BH50" s="28">
        <f t="shared" si="78"/>
        <v>36.47443823</v>
      </c>
      <c r="BI50" s="28">
        <f t="shared" si="78"/>
        <v>1741.081085</v>
      </c>
      <c r="BJ50" s="28">
        <f t="shared" si="78"/>
        <v>464.3463767</v>
      </c>
      <c r="BK50" s="28">
        <f t="shared" si="78"/>
        <v>1829</v>
      </c>
      <c r="BL50" s="28" t="str">
        <f t="shared" si="78"/>
        <v>#N/A</v>
      </c>
      <c r="BM50" s="28" t="str">
        <f t="shared" si="78"/>
        <v>#N/A</v>
      </c>
      <c r="BN50" s="28" t="str">
        <f t="shared" si="78"/>
        <v>#N/A</v>
      </c>
      <c r="BO50" s="28" t="str">
        <f t="shared" si="78"/>
        <v>#N/A</v>
      </c>
      <c r="BP50" s="28" t="str">
        <f t="shared" si="78"/>
        <v>#N/A</v>
      </c>
      <c r="BQ50" s="28" t="str">
        <f t="shared" si="78"/>
        <v>#N/A</v>
      </c>
      <c r="BR50" s="28" t="str">
        <f t="shared" si="78"/>
        <v>#N/A</v>
      </c>
      <c r="BS50" s="28" t="str">
        <f t="shared" si="78"/>
        <v>#N/A</v>
      </c>
      <c r="BT50" s="28" t="str">
        <f t="shared" si="78"/>
        <v>#N/A</v>
      </c>
      <c r="BU50" s="28" t="str">
        <f t="shared" si="78"/>
        <v>#N/A</v>
      </c>
      <c r="BV50" s="28" t="str">
        <f t="shared" si="78"/>
        <v>#N/A</v>
      </c>
      <c r="BW50" s="28" t="str">
        <f t="shared" si="78"/>
        <v>#N/A</v>
      </c>
      <c r="BX50" s="28" t="str">
        <f t="shared" si="78"/>
        <v>#N/A</v>
      </c>
      <c r="BY50" s="28" t="str">
        <f t="shared" si="78"/>
        <v>#N/A</v>
      </c>
      <c r="BZ50" s="28" t="str">
        <f t="shared" si="78"/>
        <v>#N/A</v>
      </c>
      <c r="CA50" s="28" t="str">
        <f t="shared" si="78"/>
        <v>#N/A</v>
      </c>
      <c r="CB50" s="28" t="str">
        <f t="shared" si="78"/>
        <v>#N/A</v>
      </c>
      <c r="CC50" s="28" t="str">
        <f t="shared" si="78"/>
        <v>#N/A</v>
      </c>
      <c r="CD50" s="28" t="str">
        <f t="shared" si="78"/>
        <v>#N/A</v>
      </c>
      <c r="CE50" s="28" t="str">
        <f t="shared" si="78"/>
        <v>#N/A</v>
      </c>
      <c r="CF50" s="28" t="str">
        <f t="shared" si="78"/>
        <v>#N/A</v>
      </c>
      <c r="CG50" s="28" t="str">
        <f t="shared" si="78"/>
        <v>#N/A</v>
      </c>
      <c r="CH50" s="28" t="str">
        <f t="shared" si="78"/>
        <v>#N/A</v>
      </c>
      <c r="CI50" s="28" t="str">
        <f t="shared" si="78"/>
        <v>#N/A</v>
      </c>
      <c r="CJ50" s="28" t="str">
        <f t="shared" si="78"/>
        <v>#N/A</v>
      </c>
      <c r="CK50" s="28" t="str">
        <f t="shared" si="78"/>
        <v>#N/A</v>
      </c>
      <c r="CL50" s="28" t="str">
        <f t="shared" si="78"/>
        <v>#N/A</v>
      </c>
      <c r="CM50" s="28" t="str">
        <f t="shared" si="78"/>
        <v>#N/A</v>
      </c>
      <c r="CN50" s="28" t="str">
        <f t="shared" si="78"/>
        <v>#N/A</v>
      </c>
      <c r="CO50" s="28" t="str">
        <f t="shared" si="78"/>
        <v>#N/A</v>
      </c>
      <c r="CP50" s="28" t="str">
        <f t="shared" si="78"/>
        <v>#N/A</v>
      </c>
      <c r="CQ50" s="28" t="str">
        <f t="shared" si="78"/>
        <v>#N/A</v>
      </c>
      <c r="CR50" s="28" t="str">
        <f t="shared" si="78"/>
        <v>#N/A</v>
      </c>
      <c r="CS50" s="28" t="str">
        <f t="shared" si="78"/>
        <v>#N/A</v>
      </c>
      <c r="CT50" s="28" t="str">
        <f t="shared" si="78"/>
        <v>#N/A</v>
      </c>
      <c r="CU50" s="28" t="str">
        <f t="shared" si="78"/>
        <v>#N/A</v>
      </c>
      <c r="CV50" s="28" t="str">
        <f t="shared" si="78"/>
        <v>#N/A</v>
      </c>
      <c r="CW50" s="28" t="str">
        <f t="shared" si="78"/>
        <v>#N/A</v>
      </c>
      <c r="CX50" s="28" t="str">
        <f t="shared" si="78"/>
        <v>#N/A</v>
      </c>
      <c r="CY50" s="28" t="str">
        <f t="shared" si="78"/>
        <v>#N/A</v>
      </c>
      <c r="CZ50" s="28" t="str">
        <f t="shared" si="78"/>
        <v>#N/A</v>
      </c>
      <c r="DA50" s="28" t="str">
        <f t="shared" si="78"/>
        <v>#N/A</v>
      </c>
      <c r="DB50" s="28" t="str">
        <f t="shared" si="78"/>
        <v>#N/A</v>
      </c>
      <c r="DC50" s="28" t="str">
        <f t="shared" si="78"/>
        <v>#N/A</v>
      </c>
      <c r="DD50" s="28" t="str">
        <f t="shared" si="78"/>
        <v>#N/A</v>
      </c>
      <c r="DE50" s="28" t="str">
        <f t="shared" si="78"/>
        <v>#N/A</v>
      </c>
      <c r="DF50" s="28" t="str">
        <f t="shared" si="78"/>
        <v>#N/A</v>
      </c>
      <c r="DG50" s="28" t="str">
        <f t="shared" si="78"/>
        <v>#N/A</v>
      </c>
      <c r="DH50" s="28" t="str">
        <f t="shared" si="78"/>
        <v>#N/A</v>
      </c>
      <c r="DI50" s="28" t="str">
        <f t="shared" si="78"/>
        <v>#N/A</v>
      </c>
      <c r="DJ50" s="28" t="str">
        <f t="shared" si="78"/>
        <v>#N/A</v>
      </c>
      <c r="DK50" s="28" t="str">
        <f t="shared" si="78"/>
        <v>#N/A</v>
      </c>
      <c r="DL50" s="28" t="str">
        <f t="shared" si="78"/>
        <v>#N/A</v>
      </c>
      <c r="DM50" s="28" t="str">
        <f t="shared" si="78"/>
        <v>#N/A</v>
      </c>
      <c r="DN50" s="28" t="str">
        <f t="shared" si="78"/>
        <v>#N/A</v>
      </c>
      <c r="DO50" s="28" t="str">
        <f t="shared" si="78"/>
        <v>#N/A</v>
      </c>
      <c r="DP50" s="28" t="str">
        <f t="shared" si="78"/>
        <v>#N/A</v>
      </c>
      <c r="DQ50" s="28" t="str">
        <f t="shared" si="78"/>
        <v>#N/A</v>
      </c>
      <c r="DR50" s="28" t="str">
        <f t="shared" si="78"/>
        <v>#N/A</v>
      </c>
      <c r="DS50" s="28" t="str">
        <f t="shared" si="78"/>
        <v>#N/A</v>
      </c>
      <c r="DT50" s="28" t="str">
        <f t="shared" si="78"/>
        <v>#N/A</v>
      </c>
      <c r="DU50" s="28" t="str">
        <f t="shared" si="78"/>
        <v>#N/A</v>
      </c>
      <c r="DV50" s="28" t="str">
        <f t="shared" si="78"/>
        <v>#N/A</v>
      </c>
      <c r="DW50" s="28" t="str">
        <f t="shared" si="78"/>
        <v>#N/A</v>
      </c>
      <c r="DX50" s="28" t="str">
        <f t="shared" si="78"/>
        <v>#N/A</v>
      </c>
      <c r="DY50" s="28" t="str">
        <f t="shared" si="78"/>
        <v>#N/A</v>
      </c>
      <c r="DZ50" s="28" t="str">
        <f t="shared" si="78"/>
        <v>#N/A</v>
      </c>
      <c r="EA50" s="28" t="str">
        <f t="shared" si="78"/>
        <v>#N/A</v>
      </c>
      <c r="EB50" s="28" t="str">
        <f t="shared" si="78"/>
        <v>#N/A</v>
      </c>
      <c r="EC50" s="28" t="str">
        <f t="shared" si="78"/>
        <v>#N/A</v>
      </c>
      <c r="ED50" s="28" t="str">
        <f t="shared" si="78"/>
        <v>#N/A</v>
      </c>
      <c r="EE50" s="29">
        <f t="shared" si="2"/>
        <v>1511.191285</v>
      </c>
    </row>
    <row r="51">
      <c r="A51" s="1"/>
      <c r="B51" s="30" t="s">
        <v>38</v>
      </c>
      <c r="C51" s="31" t="s">
        <v>52</v>
      </c>
      <c r="D51" s="31">
        <v>0.0</v>
      </c>
      <c r="E51" s="31" t="s">
        <v>38</v>
      </c>
      <c r="F51" s="33">
        <v>45771.0</v>
      </c>
      <c r="G51" s="34"/>
      <c r="H51" s="34" t="b">
        <f t="shared" si="3"/>
        <v>1</v>
      </c>
      <c r="I51" s="34" t="b">
        <f>if(iferror(match(B51,'Osallistujat ja seuranta'!C:C,0),0)&gt;0,TRUE,FALSE)</f>
        <v>1</v>
      </c>
      <c r="J51" s="34" t="b">
        <f>if(iferror(match(C51,'Osallistujat ja seuranta'!C:C,0),0)&gt;0,TRUE,FALSE)</f>
        <v>1</v>
      </c>
      <c r="K51" s="34" t="b">
        <f t="shared" si="4"/>
        <v>1</v>
      </c>
      <c r="L51" s="34" t="b">
        <f t="shared" si="5"/>
        <v>1</v>
      </c>
      <c r="M51" s="34" t="b">
        <f t="shared" si="6"/>
        <v>1</v>
      </c>
      <c r="N51" s="35">
        <f t="shared" si="33"/>
        <v>1</v>
      </c>
      <c r="O51" s="36">
        <f t="shared" si="8"/>
        <v>1658.936964</v>
      </c>
      <c r="P51" s="36">
        <f t="shared" si="9"/>
        <v>1316.9991</v>
      </c>
      <c r="Q51" s="37">
        <f t="shared" si="10"/>
        <v>341.9378635</v>
      </c>
      <c r="R51" s="36">
        <f t="shared" si="11"/>
        <v>1316.9991</v>
      </c>
      <c r="S51" s="35">
        <f t="shared" si="12"/>
        <v>1</v>
      </c>
      <c r="T51" s="35">
        <f t="shared" si="13"/>
        <v>-51.82169653</v>
      </c>
      <c r="U51" s="35">
        <f t="shared" si="14"/>
        <v>-53.14656608</v>
      </c>
      <c r="V51" s="38">
        <f t="shared" si="15"/>
        <v>0.7899907319</v>
      </c>
      <c r="W51" s="39">
        <f t="shared" si="16"/>
        <v>29.01031393</v>
      </c>
      <c r="X51" s="39">
        <f t="shared" si="17"/>
        <v>1.602723787</v>
      </c>
      <c r="Y51" s="39">
        <f>if(N51=1,(W51*(S51-V51))*'Säännöt ja ohjeet'!$B$54+X51,"")</f>
        <v>13.78759338</v>
      </c>
      <c r="Z51" s="39">
        <f t="shared" si="18"/>
        <v>0</v>
      </c>
      <c r="AA51" s="39">
        <f t="shared" si="19"/>
        <v>0.2100092681</v>
      </c>
      <c r="AB51" s="39">
        <f t="shared" si="20"/>
        <v>39.27070202</v>
      </c>
      <c r="AC51" s="39">
        <f t="shared" si="21"/>
        <v>2.457503171</v>
      </c>
      <c r="AD51" s="39">
        <f>if(N51=1,(AB51*(Z51-AA51))*'Säännöt ja ohjeet'!$B$54+AC51,"")</f>
        <v>-14.03691961</v>
      </c>
      <c r="AE51" s="40">
        <f t="shared" si="22"/>
        <v>5</v>
      </c>
      <c r="AF51" s="40">
        <f t="shared" si="23"/>
        <v>-3</v>
      </c>
      <c r="AG51" s="1"/>
      <c r="AH51" s="9"/>
      <c r="AI51" s="28">
        <f t="shared" ref="AI51:ED51" si="79">if($B51=AI$3,AI50+$Y51,if($C51=AI$3,AI50+$AD51,AI50))</f>
        <v>1204.770186</v>
      </c>
      <c r="AJ51" s="28">
        <f t="shared" si="79"/>
        <v>1784.092572</v>
      </c>
      <c r="AK51" s="28">
        <f t="shared" si="79"/>
        <v>2377.142749</v>
      </c>
      <c r="AL51" s="28">
        <f t="shared" si="79"/>
        <v>1672.724557</v>
      </c>
      <c r="AM51" s="28">
        <f t="shared" si="79"/>
        <v>1627.336524</v>
      </c>
      <c r="AN51" s="28">
        <f t="shared" si="79"/>
        <v>1302.962181</v>
      </c>
      <c r="AO51" s="28">
        <f t="shared" si="79"/>
        <v>2249.842673</v>
      </c>
      <c r="AP51" s="28">
        <f t="shared" si="79"/>
        <v>1493.563773</v>
      </c>
      <c r="AQ51" s="28">
        <f t="shared" si="79"/>
        <v>1207.188514</v>
      </c>
      <c r="AR51" s="28">
        <f t="shared" si="79"/>
        <v>2190.447009</v>
      </c>
      <c r="AS51" s="28">
        <f t="shared" si="79"/>
        <v>1917.754482</v>
      </c>
      <c r="AT51" s="28">
        <f t="shared" si="79"/>
        <v>2391.240147</v>
      </c>
      <c r="AU51" s="28">
        <f t="shared" si="79"/>
        <v>2245.808389</v>
      </c>
      <c r="AV51" s="28">
        <f t="shared" si="79"/>
        <v>1913.93138</v>
      </c>
      <c r="AW51" s="28">
        <f t="shared" si="79"/>
        <v>1015.463624</v>
      </c>
      <c r="AX51" s="28">
        <f t="shared" si="79"/>
        <v>2205.116746</v>
      </c>
      <c r="AY51" s="28">
        <f t="shared" si="79"/>
        <v>1335.441433</v>
      </c>
      <c r="AZ51" s="28">
        <f t="shared" si="79"/>
        <v>2316.469488</v>
      </c>
      <c r="BA51" s="28">
        <f t="shared" si="79"/>
        <v>2137.903665</v>
      </c>
      <c r="BB51" s="28">
        <f t="shared" si="79"/>
        <v>636.9434937</v>
      </c>
      <c r="BC51" s="28">
        <f t="shared" si="79"/>
        <v>832.7574368</v>
      </c>
      <c r="BD51" s="28">
        <f t="shared" si="79"/>
        <v>1690.538553</v>
      </c>
      <c r="BE51" s="28">
        <f t="shared" si="79"/>
        <v>281.1497685</v>
      </c>
      <c r="BF51" s="28">
        <f t="shared" si="79"/>
        <v>-59.07358257</v>
      </c>
      <c r="BG51" s="28">
        <f t="shared" si="79"/>
        <v>1282.733877</v>
      </c>
      <c r="BH51" s="28">
        <f t="shared" si="79"/>
        <v>36.47443823</v>
      </c>
      <c r="BI51" s="28">
        <f t="shared" si="79"/>
        <v>1741.081085</v>
      </c>
      <c r="BJ51" s="28">
        <f t="shared" si="79"/>
        <v>464.3463767</v>
      </c>
      <c r="BK51" s="28">
        <f t="shared" si="79"/>
        <v>1829</v>
      </c>
      <c r="BL51" s="28" t="str">
        <f t="shared" si="79"/>
        <v>#N/A</v>
      </c>
      <c r="BM51" s="28" t="str">
        <f t="shared" si="79"/>
        <v>#N/A</v>
      </c>
      <c r="BN51" s="28" t="str">
        <f t="shared" si="79"/>
        <v>#N/A</v>
      </c>
      <c r="BO51" s="28" t="str">
        <f t="shared" si="79"/>
        <v>#N/A</v>
      </c>
      <c r="BP51" s="28" t="str">
        <f t="shared" si="79"/>
        <v>#N/A</v>
      </c>
      <c r="BQ51" s="28" t="str">
        <f t="shared" si="79"/>
        <v>#N/A</v>
      </c>
      <c r="BR51" s="28" t="str">
        <f t="shared" si="79"/>
        <v>#N/A</v>
      </c>
      <c r="BS51" s="28" t="str">
        <f t="shared" si="79"/>
        <v>#N/A</v>
      </c>
      <c r="BT51" s="28" t="str">
        <f t="shared" si="79"/>
        <v>#N/A</v>
      </c>
      <c r="BU51" s="28" t="str">
        <f t="shared" si="79"/>
        <v>#N/A</v>
      </c>
      <c r="BV51" s="28" t="str">
        <f t="shared" si="79"/>
        <v>#N/A</v>
      </c>
      <c r="BW51" s="28" t="str">
        <f t="shared" si="79"/>
        <v>#N/A</v>
      </c>
      <c r="BX51" s="28" t="str">
        <f t="shared" si="79"/>
        <v>#N/A</v>
      </c>
      <c r="BY51" s="28" t="str">
        <f t="shared" si="79"/>
        <v>#N/A</v>
      </c>
      <c r="BZ51" s="28" t="str">
        <f t="shared" si="79"/>
        <v>#N/A</v>
      </c>
      <c r="CA51" s="28" t="str">
        <f t="shared" si="79"/>
        <v>#N/A</v>
      </c>
      <c r="CB51" s="28" t="str">
        <f t="shared" si="79"/>
        <v>#N/A</v>
      </c>
      <c r="CC51" s="28" t="str">
        <f t="shared" si="79"/>
        <v>#N/A</v>
      </c>
      <c r="CD51" s="28" t="str">
        <f t="shared" si="79"/>
        <v>#N/A</v>
      </c>
      <c r="CE51" s="28" t="str">
        <f t="shared" si="79"/>
        <v>#N/A</v>
      </c>
      <c r="CF51" s="28" t="str">
        <f t="shared" si="79"/>
        <v>#N/A</v>
      </c>
      <c r="CG51" s="28" t="str">
        <f t="shared" si="79"/>
        <v>#N/A</v>
      </c>
      <c r="CH51" s="28" t="str">
        <f t="shared" si="79"/>
        <v>#N/A</v>
      </c>
      <c r="CI51" s="28" t="str">
        <f t="shared" si="79"/>
        <v>#N/A</v>
      </c>
      <c r="CJ51" s="28" t="str">
        <f t="shared" si="79"/>
        <v>#N/A</v>
      </c>
      <c r="CK51" s="28" t="str">
        <f t="shared" si="79"/>
        <v>#N/A</v>
      </c>
      <c r="CL51" s="28" t="str">
        <f t="shared" si="79"/>
        <v>#N/A</v>
      </c>
      <c r="CM51" s="28" t="str">
        <f t="shared" si="79"/>
        <v>#N/A</v>
      </c>
      <c r="CN51" s="28" t="str">
        <f t="shared" si="79"/>
        <v>#N/A</v>
      </c>
      <c r="CO51" s="28" t="str">
        <f t="shared" si="79"/>
        <v>#N/A</v>
      </c>
      <c r="CP51" s="28" t="str">
        <f t="shared" si="79"/>
        <v>#N/A</v>
      </c>
      <c r="CQ51" s="28" t="str">
        <f t="shared" si="79"/>
        <v>#N/A</v>
      </c>
      <c r="CR51" s="28" t="str">
        <f t="shared" si="79"/>
        <v>#N/A</v>
      </c>
      <c r="CS51" s="28" t="str">
        <f t="shared" si="79"/>
        <v>#N/A</v>
      </c>
      <c r="CT51" s="28" t="str">
        <f t="shared" si="79"/>
        <v>#N/A</v>
      </c>
      <c r="CU51" s="28" t="str">
        <f t="shared" si="79"/>
        <v>#N/A</v>
      </c>
      <c r="CV51" s="28" t="str">
        <f t="shared" si="79"/>
        <v>#N/A</v>
      </c>
      <c r="CW51" s="28" t="str">
        <f t="shared" si="79"/>
        <v>#N/A</v>
      </c>
      <c r="CX51" s="28" t="str">
        <f t="shared" si="79"/>
        <v>#N/A</v>
      </c>
      <c r="CY51" s="28" t="str">
        <f t="shared" si="79"/>
        <v>#N/A</v>
      </c>
      <c r="CZ51" s="28" t="str">
        <f t="shared" si="79"/>
        <v>#N/A</v>
      </c>
      <c r="DA51" s="28" t="str">
        <f t="shared" si="79"/>
        <v>#N/A</v>
      </c>
      <c r="DB51" s="28" t="str">
        <f t="shared" si="79"/>
        <v>#N/A</v>
      </c>
      <c r="DC51" s="28" t="str">
        <f t="shared" si="79"/>
        <v>#N/A</v>
      </c>
      <c r="DD51" s="28" t="str">
        <f t="shared" si="79"/>
        <v>#N/A</v>
      </c>
      <c r="DE51" s="28" t="str">
        <f t="shared" si="79"/>
        <v>#N/A</v>
      </c>
      <c r="DF51" s="28" t="str">
        <f t="shared" si="79"/>
        <v>#N/A</v>
      </c>
      <c r="DG51" s="28" t="str">
        <f t="shared" si="79"/>
        <v>#N/A</v>
      </c>
      <c r="DH51" s="28" t="str">
        <f t="shared" si="79"/>
        <v>#N/A</v>
      </c>
      <c r="DI51" s="28" t="str">
        <f t="shared" si="79"/>
        <v>#N/A</v>
      </c>
      <c r="DJ51" s="28" t="str">
        <f t="shared" si="79"/>
        <v>#N/A</v>
      </c>
      <c r="DK51" s="28" t="str">
        <f t="shared" si="79"/>
        <v>#N/A</v>
      </c>
      <c r="DL51" s="28" t="str">
        <f t="shared" si="79"/>
        <v>#N/A</v>
      </c>
      <c r="DM51" s="28" t="str">
        <f t="shared" si="79"/>
        <v>#N/A</v>
      </c>
      <c r="DN51" s="28" t="str">
        <f t="shared" si="79"/>
        <v>#N/A</v>
      </c>
      <c r="DO51" s="28" t="str">
        <f t="shared" si="79"/>
        <v>#N/A</v>
      </c>
      <c r="DP51" s="28" t="str">
        <f t="shared" si="79"/>
        <v>#N/A</v>
      </c>
      <c r="DQ51" s="28" t="str">
        <f t="shared" si="79"/>
        <v>#N/A</v>
      </c>
      <c r="DR51" s="28" t="str">
        <f t="shared" si="79"/>
        <v>#N/A</v>
      </c>
      <c r="DS51" s="28" t="str">
        <f t="shared" si="79"/>
        <v>#N/A</v>
      </c>
      <c r="DT51" s="28" t="str">
        <f t="shared" si="79"/>
        <v>#N/A</v>
      </c>
      <c r="DU51" s="28" t="str">
        <f t="shared" si="79"/>
        <v>#N/A</v>
      </c>
      <c r="DV51" s="28" t="str">
        <f t="shared" si="79"/>
        <v>#N/A</v>
      </c>
      <c r="DW51" s="28" t="str">
        <f t="shared" si="79"/>
        <v>#N/A</v>
      </c>
      <c r="DX51" s="28" t="str">
        <f t="shared" si="79"/>
        <v>#N/A</v>
      </c>
      <c r="DY51" s="28" t="str">
        <f t="shared" si="79"/>
        <v>#N/A</v>
      </c>
      <c r="DZ51" s="28" t="str">
        <f t="shared" si="79"/>
        <v>#N/A</v>
      </c>
      <c r="EA51" s="28" t="str">
        <f t="shared" si="79"/>
        <v>#N/A</v>
      </c>
      <c r="EB51" s="28" t="str">
        <f t="shared" si="79"/>
        <v>#N/A</v>
      </c>
      <c r="EC51" s="28" t="str">
        <f t="shared" si="79"/>
        <v>#N/A</v>
      </c>
      <c r="ED51" s="28" t="str">
        <f t="shared" si="79"/>
        <v>#N/A</v>
      </c>
      <c r="EE51" s="29">
        <f t="shared" si="2"/>
        <v>1511.181695</v>
      </c>
    </row>
    <row r="52">
      <c r="A52" s="1"/>
      <c r="B52" s="30" t="s">
        <v>44</v>
      </c>
      <c r="C52" s="31" t="s">
        <v>39</v>
      </c>
      <c r="D52" s="31">
        <v>0.0</v>
      </c>
      <c r="E52" s="31" t="s">
        <v>44</v>
      </c>
      <c r="F52" s="33">
        <v>45773.0</v>
      </c>
      <c r="G52" s="34"/>
      <c r="H52" s="34" t="b">
        <f t="shared" si="3"/>
        <v>1</v>
      </c>
      <c r="I52" s="34" t="b">
        <f>if(iferror(match(B52,'Osallistujat ja seuranta'!C:C,0),0)&gt;0,TRUE,FALSE)</f>
        <v>1</v>
      </c>
      <c r="J52" s="34" t="b">
        <f>if(iferror(match(C52,'Osallistujat ja seuranta'!C:C,0),0)&gt;0,TRUE,FALSE)</f>
        <v>1</v>
      </c>
      <c r="K52" s="34" t="b">
        <f t="shared" si="4"/>
        <v>1</v>
      </c>
      <c r="L52" s="34" t="b">
        <f t="shared" si="5"/>
        <v>1</v>
      </c>
      <c r="M52" s="34" t="b">
        <f t="shared" si="6"/>
        <v>1</v>
      </c>
      <c r="N52" s="35">
        <f t="shared" si="33"/>
        <v>1</v>
      </c>
      <c r="O52" s="36">
        <f t="shared" si="8"/>
        <v>2377.142749</v>
      </c>
      <c r="P52" s="36">
        <f t="shared" si="9"/>
        <v>2190.447009</v>
      </c>
      <c r="Q52" s="37">
        <f t="shared" si="10"/>
        <v>186.6957399</v>
      </c>
      <c r="R52" s="36">
        <f t="shared" si="11"/>
        <v>2190.447009</v>
      </c>
      <c r="S52" s="35">
        <f t="shared" si="12"/>
        <v>1</v>
      </c>
      <c r="T52" s="35">
        <f t="shared" si="13"/>
        <v>-47.79232196</v>
      </c>
      <c r="U52" s="35">
        <f t="shared" si="14"/>
        <v>-49.08198752</v>
      </c>
      <c r="V52" s="38">
        <f t="shared" si="15"/>
        <v>0.7840905765</v>
      </c>
      <c r="W52" s="39">
        <f t="shared" si="16"/>
        <v>11.54960824</v>
      </c>
      <c r="X52" s="39">
        <f t="shared" si="17"/>
        <v>0.06459863813</v>
      </c>
      <c r="Y52" s="39">
        <f>if(N52=1,(W52*(S52-V52))*'Säännöt ja ohjeet'!$B$54+X52,"")</f>
        <v>5.051937153</v>
      </c>
      <c r="Z52" s="39">
        <f t="shared" si="18"/>
        <v>0</v>
      </c>
      <c r="AA52" s="39">
        <f t="shared" si="19"/>
        <v>0.2159094235</v>
      </c>
      <c r="AB52" s="39">
        <f t="shared" si="20"/>
        <v>15.50918172</v>
      </c>
      <c r="AC52" s="39">
        <f t="shared" si="21"/>
        <v>0.3191910428</v>
      </c>
      <c r="AD52" s="39">
        <f>if(N52=1,(AB52*(Z52-AA52))*'Säännöt ja ohjeet'!$B$54+AC52,"")</f>
        <v>-6.377965926</v>
      </c>
      <c r="AE52" s="40">
        <f t="shared" si="22"/>
        <v>8</v>
      </c>
      <c r="AF52" s="40">
        <f t="shared" si="23"/>
        <v>-6</v>
      </c>
      <c r="AG52" s="1"/>
      <c r="AH52" s="9"/>
      <c r="AI52" s="28">
        <f t="shared" ref="AI52:ED52" si="80">if($B52=AI$3,AI51+$Y52,if($C52=AI$3,AI51+$AD52,AI51))</f>
        <v>1204.770186</v>
      </c>
      <c r="AJ52" s="28">
        <f t="shared" si="80"/>
        <v>1784.092572</v>
      </c>
      <c r="AK52" s="28">
        <f t="shared" si="80"/>
        <v>2382.194686</v>
      </c>
      <c r="AL52" s="28">
        <f t="shared" si="80"/>
        <v>1672.724557</v>
      </c>
      <c r="AM52" s="28">
        <f t="shared" si="80"/>
        <v>1627.336524</v>
      </c>
      <c r="AN52" s="28">
        <f t="shared" si="80"/>
        <v>1302.962181</v>
      </c>
      <c r="AO52" s="28">
        <f t="shared" si="80"/>
        <v>2249.842673</v>
      </c>
      <c r="AP52" s="28">
        <f t="shared" si="80"/>
        <v>1493.563773</v>
      </c>
      <c r="AQ52" s="28">
        <f t="shared" si="80"/>
        <v>1207.188514</v>
      </c>
      <c r="AR52" s="28">
        <f t="shared" si="80"/>
        <v>2184.069043</v>
      </c>
      <c r="AS52" s="28">
        <f t="shared" si="80"/>
        <v>1917.754482</v>
      </c>
      <c r="AT52" s="28">
        <f t="shared" si="80"/>
        <v>2391.240147</v>
      </c>
      <c r="AU52" s="28">
        <f t="shared" si="80"/>
        <v>2245.808389</v>
      </c>
      <c r="AV52" s="28">
        <f t="shared" si="80"/>
        <v>1913.93138</v>
      </c>
      <c r="AW52" s="28">
        <f t="shared" si="80"/>
        <v>1015.463624</v>
      </c>
      <c r="AX52" s="28">
        <f t="shared" si="80"/>
        <v>2205.116746</v>
      </c>
      <c r="AY52" s="28">
        <f t="shared" si="80"/>
        <v>1335.441433</v>
      </c>
      <c r="AZ52" s="28">
        <f t="shared" si="80"/>
        <v>2316.469488</v>
      </c>
      <c r="BA52" s="28">
        <f t="shared" si="80"/>
        <v>2137.903665</v>
      </c>
      <c r="BB52" s="28">
        <f t="shared" si="80"/>
        <v>636.9434937</v>
      </c>
      <c r="BC52" s="28">
        <f t="shared" si="80"/>
        <v>832.7574368</v>
      </c>
      <c r="BD52" s="28">
        <f t="shared" si="80"/>
        <v>1690.538553</v>
      </c>
      <c r="BE52" s="28">
        <f t="shared" si="80"/>
        <v>281.1497685</v>
      </c>
      <c r="BF52" s="28">
        <f t="shared" si="80"/>
        <v>-59.07358257</v>
      </c>
      <c r="BG52" s="28">
        <f t="shared" si="80"/>
        <v>1282.733877</v>
      </c>
      <c r="BH52" s="28">
        <f t="shared" si="80"/>
        <v>36.47443823</v>
      </c>
      <c r="BI52" s="28">
        <f t="shared" si="80"/>
        <v>1741.081085</v>
      </c>
      <c r="BJ52" s="28">
        <f t="shared" si="80"/>
        <v>464.3463767</v>
      </c>
      <c r="BK52" s="28">
        <f t="shared" si="80"/>
        <v>1829</v>
      </c>
      <c r="BL52" s="28" t="str">
        <f t="shared" si="80"/>
        <v>#N/A</v>
      </c>
      <c r="BM52" s="28" t="str">
        <f t="shared" si="80"/>
        <v>#N/A</v>
      </c>
      <c r="BN52" s="28" t="str">
        <f t="shared" si="80"/>
        <v>#N/A</v>
      </c>
      <c r="BO52" s="28" t="str">
        <f t="shared" si="80"/>
        <v>#N/A</v>
      </c>
      <c r="BP52" s="28" t="str">
        <f t="shared" si="80"/>
        <v>#N/A</v>
      </c>
      <c r="BQ52" s="28" t="str">
        <f t="shared" si="80"/>
        <v>#N/A</v>
      </c>
      <c r="BR52" s="28" t="str">
        <f t="shared" si="80"/>
        <v>#N/A</v>
      </c>
      <c r="BS52" s="28" t="str">
        <f t="shared" si="80"/>
        <v>#N/A</v>
      </c>
      <c r="BT52" s="28" t="str">
        <f t="shared" si="80"/>
        <v>#N/A</v>
      </c>
      <c r="BU52" s="28" t="str">
        <f t="shared" si="80"/>
        <v>#N/A</v>
      </c>
      <c r="BV52" s="28" t="str">
        <f t="shared" si="80"/>
        <v>#N/A</v>
      </c>
      <c r="BW52" s="28" t="str">
        <f t="shared" si="80"/>
        <v>#N/A</v>
      </c>
      <c r="BX52" s="28" t="str">
        <f t="shared" si="80"/>
        <v>#N/A</v>
      </c>
      <c r="BY52" s="28" t="str">
        <f t="shared" si="80"/>
        <v>#N/A</v>
      </c>
      <c r="BZ52" s="28" t="str">
        <f t="shared" si="80"/>
        <v>#N/A</v>
      </c>
      <c r="CA52" s="28" t="str">
        <f t="shared" si="80"/>
        <v>#N/A</v>
      </c>
      <c r="CB52" s="28" t="str">
        <f t="shared" si="80"/>
        <v>#N/A</v>
      </c>
      <c r="CC52" s="28" t="str">
        <f t="shared" si="80"/>
        <v>#N/A</v>
      </c>
      <c r="CD52" s="28" t="str">
        <f t="shared" si="80"/>
        <v>#N/A</v>
      </c>
      <c r="CE52" s="28" t="str">
        <f t="shared" si="80"/>
        <v>#N/A</v>
      </c>
      <c r="CF52" s="28" t="str">
        <f t="shared" si="80"/>
        <v>#N/A</v>
      </c>
      <c r="CG52" s="28" t="str">
        <f t="shared" si="80"/>
        <v>#N/A</v>
      </c>
      <c r="CH52" s="28" t="str">
        <f t="shared" si="80"/>
        <v>#N/A</v>
      </c>
      <c r="CI52" s="28" t="str">
        <f t="shared" si="80"/>
        <v>#N/A</v>
      </c>
      <c r="CJ52" s="28" t="str">
        <f t="shared" si="80"/>
        <v>#N/A</v>
      </c>
      <c r="CK52" s="28" t="str">
        <f t="shared" si="80"/>
        <v>#N/A</v>
      </c>
      <c r="CL52" s="28" t="str">
        <f t="shared" si="80"/>
        <v>#N/A</v>
      </c>
      <c r="CM52" s="28" t="str">
        <f t="shared" si="80"/>
        <v>#N/A</v>
      </c>
      <c r="CN52" s="28" t="str">
        <f t="shared" si="80"/>
        <v>#N/A</v>
      </c>
      <c r="CO52" s="28" t="str">
        <f t="shared" si="80"/>
        <v>#N/A</v>
      </c>
      <c r="CP52" s="28" t="str">
        <f t="shared" si="80"/>
        <v>#N/A</v>
      </c>
      <c r="CQ52" s="28" t="str">
        <f t="shared" si="80"/>
        <v>#N/A</v>
      </c>
      <c r="CR52" s="28" t="str">
        <f t="shared" si="80"/>
        <v>#N/A</v>
      </c>
      <c r="CS52" s="28" t="str">
        <f t="shared" si="80"/>
        <v>#N/A</v>
      </c>
      <c r="CT52" s="28" t="str">
        <f t="shared" si="80"/>
        <v>#N/A</v>
      </c>
      <c r="CU52" s="28" t="str">
        <f t="shared" si="80"/>
        <v>#N/A</v>
      </c>
      <c r="CV52" s="28" t="str">
        <f t="shared" si="80"/>
        <v>#N/A</v>
      </c>
      <c r="CW52" s="28" t="str">
        <f t="shared" si="80"/>
        <v>#N/A</v>
      </c>
      <c r="CX52" s="28" t="str">
        <f t="shared" si="80"/>
        <v>#N/A</v>
      </c>
      <c r="CY52" s="28" t="str">
        <f t="shared" si="80"/>
        <v>#N/A</v>
      </c>
      <c r="CZ52" s="28" t="str">
        <f t="shared" si="80"/>
        <v>#N/A</v>
      </c>
      <c r="DA52" s="28" t="str">
        <f t="shared" si="80"/>
        <v>#N/A</v>
      </c>
      <c r="DB52" s="28" t="str">
        <f t="shared" si="80"/>
        <v>#N/A</v>
      </c>
      <c r="DC52" s="28" t="str">
        <f t="shared" si="80"/>
        <v>#N/A</v>
      </c>
      <c r="DD52" s="28" t="str">
        <f t="shared" si="80"/>
        <v>#N/A</v>
      </c>
      <c r="DE52" s="28" t="str">
        <f t="shared" si="80"/>
        <v>#N/A</v>
      </c>
      <c r="DF52" s="28" t="str">
        <f t="shared" si="80"/>
        <v>#N/A</v>
      </c>
      <c r="DG52" s="28" t="str">
        <f t="shared" si="80"/>
        <v>#N/A</v>
      </c>
      <c r="DH52" s="28" t="str">
        <f t="shared" si="80"/>
        <v>#N/A</v>
      </c>
      <c r="DI52" s="28" t="str">
        <f t="shared" si="80"/>
        <v>#N/A</v>
      </c>
      <c r="DJ52" s="28" t="str">
        <f t="shared" si="80"/>
        <v>#N/A</v>
      </c>
      <c r="DK52" s="28" t="str">
        <f t="shared" si="80"/>
        <v>#N/A</v>
      </c>
      <c r="DL52" s="28" t="str">
        <f t="shared" si="80"/>
        <v>#N/A</v>
      </c>
      <c r="DM52" s="28" t="str">
        <f t="shared" si="80"/>
        <v>#N/A</v>
      </c>
      <c r="DN52" s="28" t="str">
        <f t="shared" si="80"/>
        <v>#N/A</v>
      </c>
      <c r="DO52" s="28" t="str">
        <f t="shared" si="80"/>
        <v>#N/A</v>
      </c>
      <c r="DP52" s="28" t="str">
        <f t="shared" si="80"/>
        <v>#N/A</v>
      </c>
      <c r="DQ52" s="28" t="str">
        <f t="shared" si="80"/>
        <v>#N/A</v>
      </c>
      <c r="DR52" s="28" t="str">
        <f t="shared" si="80"/>
        <v>#N/A</v>
      </c>
      <c r="DS52" s="28" t="str">
        <f t="shared" si="80"/>
        <v>#N/A</v>
      </c>
      <c r="DT52" s="28" t="str">
        <f t="shared" si="80"/>
        <v>#N/A</v>
      </c>
      <c r="DU52" s="28" t="str">
        <f t="shared" si="80"/>
        <v>#N/A</v>
      </c>
      <c r="DV52" s="28" t="str">
        <f t="shared" si="80"/>
        <v>#N/A</v>
      </c>
      <c r="DW52" s="28" t="str">
        <f t="shared" si="80"/>
        <v>#N/A</v>
      </c>
      <c r="DX52" s="28" t="str">
        <f t="shared" si="80"/>
        <v>#N/A</v>
      </c>
      <c r="DY52" s="28" t="str">
        <f t="shared" si="80"/>
        <v>#N/A</v>
      </c>
      <c r="DZ52" s="28" t="str">
        <f t="shared" si="80"/>
        <v>#N/A</v>
      </c>
      <c r="EA52" s="28" t="str">
        <f t="shared" si="80"/>
        <v>#N/A</v>
      </c>
      <c r="EB52" s="28" t="str">
        <f t="shared" si="80"/>
        <v>#N/A</v>
      </c>
      <c r="EC52" s="28" t="str">
        <f t="shared" si="80"/>
        <v>#N/A</v>
      </c>
      <c r="ED52" s="28" t="str">
        <f t="shared" si="80"/>
        <v>#N/A</v>
      </c>
      <c r="EE52" s="29">
        <f t="shared" si="2"/>
        <v>1511.130694</v>
      </c>
    </row>
    <row r="53">
      <c r="A53" s="1"/>
      <c r="B53" s="30" t="s">
        <v>44</v>
      </c>
      <c r="C53" s="31" t="s">
        <v>39</v>
      </c>
      <c r="D53" s="31">
        <v>0.0</v>
      </c>
      <c r="E53" s="31" t="s">
        <v>44</v>
      </c>
      <c r="F53" s="33">
        <v>45773.0</v>
      </c>
      <c r="G53" s="34"/>
      <c r="H53" s="34" t="b">
        <f t="shared" si="3"/>
        <v>1</v>
      </c>
      <c r="I53" s="34" t="b">
        <f>if(iferror(match(B53,'Osallistujat ja seuranta'!C:C,0),0)&gt;0,TRUE,FALSE)</f>
        <v>1</v>
      </c>
      <c r="J53" s="34" t="b">
        <f>if(iferror(match(C53,'Osallistujat ja seuranta'!C:C,0),0)&gt;0,TRUE,FALSE)</f>
        <v>1</v>
      </c>
      <c r="K53" s="34" t="b">
        <f t="shared" si="4"/>
        <v>1</v>
      </c>
      <c r="L53" s="34" t="b">
        <f t="shared" si="5"/>
        <v>1</v>
      </c>
      <c r="M53" s="34" t="b">
        <f t="shared" si="6"/>
        <v>1</v>
      </c>
      <c r="N53" s="35">
        <f t="shared" si="33"/>
        <v>1</v>
      </c>
      <c r="O53" s="36">
        <f t="shared" si="8"/>
        <v>2382.194686</v>
      </c>
      <c r="P53" s="36">
        <f t="shared" si="9"/>
        <v>2184.069043</v>
      </c>
      <c r="Q53" s="37">
        <f t="shared" si="10"/>
        <v>198.125643</v>
      </c>
      <c r="R53" s="36">
        <f t="shared" si="11"/>
        <v>2184.069043</v>
      </c>
      <c r="S53" s="35">
        <f t="shared" si="12"/>
        <v>1</v>
      </c>
      <c r="T53" s="35">
        <f t="shared" si="13"/>
        <v>-47.75389705</v>
      </c>
      <c r="U53" s="35">
        <f t="shared" si="14"/>
        <v>-49.12210992</v>
      </c>
      <c r="V53" s="38">
        <f t="shared" si="15"/>
        <v>0.7970912637</v>
      </c>
      <c r="W53" s="39">
        <f t="shared" si="16"/>
        <v>11.44861407</v>
      </c>
      <c r="X53" s="39">
        <f t="shared" si="17"/>
        <v>0.06119146713</v>
      </c>
      <c r="Y53" s="39">
        <f>if(N53=1,(W53*(S53-V53))*'Säännöt ja ohjeet'!$B$54+X53,"")</f>
        <v>4.707239096</v>
      </c>
      <c r="Z53" s="39">
        <f t="shared" si="18"/>
        <v>0</v>
      </c>
      <c r="AA53" s="39">
        <f t="shared" si="19"/>
        <v>0.2029087363</v>
      </c>
      <c r="AB53" s="39">
        <f t="shared" si="20"/>
        <v>15.65206807</v>
      </c>
      <c r="AC53" s="39">
        <f t="shared" si="21"/>
        <v>0.3320047932</v>
      </c>
      <c r="AD53" s="39">
        <f>if(N53=1,(AB53*(Z53-AA53))*'Säännöt ja ohjeet'!$B$54+AC53,"")</f>
        <v>-6.019877912</v>
      </c>
      <c r="AE53" s="40">
        <f t="shared" si="22"/>
        <v>8</v>
      </c>
      <c r="AF53" s="40">
        <f t="shared" si="23"/>
        <v>-6</v>
      </c>
      <c r="AG53" s="1"/>
      <c r="AH53" s="9"/>
      <c r="AI53" s="28">
        <f t="shared" ref="AI53:ED53" si="81">if($B53=AI$3,AI52+$Y53,if($C53=AI$3,AI52+$AD53,AI52))</f>
        <v>1204.770186</v>
      </c>
      <c r="AJ53" s="28">
        <f t="shared" si="81"/>
        <v>1784.092572</v>
      </c>
      <c r="AK53" s="28">
        <f t="shared" si="81"/>
        <v>2386.901925</v>
      </c>
      <c r="AL53" s="28">
        <f t="shared" si="81"/>
        <v>1672.724557</v>
      </c>
      <c r="AM53" s="28">
        <f t="shared" si="81"/>
        <v>1627.336524</v>
      </c>
      <c r="AN53" s="28">
        <f t="shared" si="81"/>
        <v>1302.962181</v>
      </c>
      <c r="AO53" s="28">
        <f t="shared" si="81"/>
        <v>2249.842673</v>
      </c>
      <c r="AP53" s="28">
        <f t="shared" si="81"/>
        <v>1493.563773</v>
      </c>
      <c r="AQ53" s="28">
        <f t="shared" si="81"/>
        <v>1207.188514</v>
      </c>
      <c r="AR53" s="28">
        <f t="shared" si="81"/>
        <v>2178.049165</v>
      </c>
      <c r="AS53" s="28">
        <f t="shared" si="81"/>
        <v>1917.754482</v>
      </c>
      <c r="AT53" s="28">
        <f t="shared" si="81"/>
        <v>2391.240147</v>
      </c>
      <c r="AU53" s="28">
        <f t="shared" si="81"/>
        <v>2245.808389</v>
      </c>
      <c r="AV53" s="28">
        <f t="shared" si="81"/>
        <v>1913.93138</v>
      </c>
      <c r="AW53" s="28">
        <f t="shared" si="81"/>
        <v>1015.463624</v>
      </c>
      <c r="AX53" s="28">
        <f t="shared" si="81"/>
        <v>2205.116746</v>
      </c>
      <c r="AY53" s="28">
        <f t="shared" si="81"/>
        <v>1335.441433</v>
      </c>
      <c r="AZ53" s="28">
        <f t="shared" si="81"/>
        <v>2316.469488</v>
      </c>
      <c r="BA53" s="28">
        <f t="shared" si="81"/>
        <v>2137.903665</v>
      </c>
      <c r="BB53" s="28">
        <f t="shared" si="81"/>
        <v>636.9434937</v>
      </c>
      <c r="BC53" s="28">
        <f t="shared" si="81"/>
        <v>832.7574368</v>
      </c>
      <c r="BD53" s="28">
        <f t="shared" si="81"/>
        <v>1690.538553</v>
      </c>
      <c r="BE53" s="28">
        <f t="shared" si="81"/>
        <v>281.1497685</v>
      </c>
      <c r="BF53" s="28">
        <f t="shared" si="81"/>
        <v>-59.07358257</v>
      </c>
      <c r="BG53" s="28">
        <f t="shared" si="81"/>
        <v>1282.733877</v>
      </c>
      <c r="BH53" s="28">
        <f t="shared" si="81"/>
        <v>36.47443823</v>
      </c>
      <c r="BI53" s="28">
        <f t="shared" si="81"/>
        <v>1741.081085</v>
      </c>
      <c r="BJ53" s="28">
        <f t="shared" si="81"/>
        <v>464.3463767</v>
      </c>
      <c r="BK53" s="28">
        <f t="shared" si="81"/>
        <v>1829</v>
      </c>
      <c r="BL53" s="28" t="str">
        <f t="shared" si="81"/>
        <v>#N/A</v>
      </c>
      <c r="BM53" s="28" t="str">
        <f t="shared" si="81"/>
        <v>#N/A</v>
      </c>
      <c r="BN53" s="28" t="str">
        <f t="shared" si="81"/>
        <v>#N/A</v>
      </c>
      <c r="BO53" s="28" t="str">
        <f t="shared" si="81"/>
        <v>#N/A</v>
      </c>
      <c r="BP53" s="28" t="str">
        <f t="shared" si="81"/>
        <v>#N/A</v>
      </c>
      <c r="BQ53" s="28" t="str">
        <f t="shared" si="81"/>
        <v>#N/A</v>
      </c>
      <c r="BR53" s="28" t="str">
        <f t="shared" si="81"/>
        <v>#N/A</v>
      </c>
      <c r="BS53" s="28" t="str">
        <f t="shared" si="81"/>
        <v>#N/A</v>
      </c>
      <c r="BT53" s="28" t="str">
        <f t="shared" si="81"/>
        <v>#N/A</v>
      </c>
      <c r="BU53" s="28" t="str">
        <f t="shared" si="81"/>
        <v>#N/A</v>
      </c>
      <c r="BV53" s="28" t="str">
        <f t="shared" si="81"/>
        <v>#N/A</v>
      </c>
      <c r="BW53" s="28" t="str">
        <f t="shared" si="81"/>
        <v>#N/A</v>
      </c>
      <c r="BX53" s="28" t="str">
        <f t="shared" si="81"/>
        <v>#N/A</v>
      </c>
      <c r="BY53" s="28" t="str">
        <f t="shared" si="81"/>
        <v>#N/A</v>
      </c>
      <c r="BZ53" s="28" t="str">
        <f t="shared" si="81"/>
        <v>#N/A</v>
      </c>
      <c r="CA53" s="28" t="str">
        <f t="shared" si="81"/>
        <v>#N/A</v>
      </c>
      <c r="CB53" s="28" t="str">
        <f t="shared" si="81"/>
        <v>#N/A</v>
      </c>
      <c r="CC53" s="28" t="str">
        <f t="shared" si="81"/>
        <v>#N/A</v>
      </c>
      <c r="CD53" s="28" t="str">
        <f t="shared" si="81"/>
        <v>#N/A</v>
      </c>
      <c r="CE53" s="28" t="str">
        <f t="shared" si="81"/>
        <v>#N/A</v>
      </c>
      <c r="CF53" s="28" t="str">
        <f t="shared" si="81"/>
        <v>#N/A</v>
      </c>
      <c r="CG53" s="28" t="str">
        <f t="shared" si="81"/>
        <v>#N/A</v>
      </c>
      <c r="CH53" s="28" t="str">
        <f t="shared" si="81"/>
        <v>#N/A</v>
      </c>
      <c r="CI53" s="28" t="str">
        <f t="shared" si="81"/>
        <v>#N/A</v>
      </c>
      <c r="CJ53" s="28" t="str">
        <f t="shared" si="81"/>
        <v>#N/A</v>
      </c>
      <c r="CK53" s="28" t="str">
        <f t="shared" si="81"/>
        <v>#N/A</v>
      </c>
      <c r="CL53" s="28" t="str">
        <f t="shared" si="81"/>
        <v>#N/A</v>
      </c>
      <c r="CM53" s="28" t="str">
        <f t="shared" si="81"/>
        <v>#N/A</v>
      </c>
      <c r="CN53" s="28" t="str">
        <f t="shared" si="81"/>
        <v>#N/A</v>
      </c>
      <c r="CO53" s="28" t="str">
        <f t="shared" si="81"/>
        <v>#N/A</v>
      </c>
      <c r="CP53" s="28" t="str">
        <f t="shared" si="81"/>
        <v>#N/A</v>
      </c>
      <c r="CQ53" s="28" t="str">
        <f t="shared" si="81"/>
        <v>#N/A</v>
      </c>
      <c r="CR53" s="28" t="str">
        <f t="shared" si="81"/>
        <v>#N/A</v>
      </c>
      <c r="CS53" s="28" t="str">
        <f t="shared" si="81"/>
        <v>#N/A</v>
      </c>
      <c r="CT53" s="28" t="str">
        <f t="shared" si="81"/>
        <v>#N/A</v>
      </c>
      <c r="CU53" s="28" t="str">
        <f t="shared" si="81"/>
        <v>#N/A</v>
      </c>
      <c r="CV53" s="28" t="str">
        <f t="shared" si="81"/>
        <v>#N/A</v>
      </c>
      <c r="CW53" s="28" t="str">
        <f t="shared" si="81"/>
        <v>#N/A</v>
      </c>
      <c r="CX53" s="28" t="str">
        <f t="shared" si="81"/>
        <v>#N/A</v>
      </c>
      <c r="CY53" s="28" t="str">
        <f t="shared" si="81"/>
        <v>#N/A</v>
      </c>
      <c r="CZ53" s="28" t="str">
        <f t="shared" si="81"/>
        <v>#N/A</v>
      </c>
      <c r="DA53" s="28" t="str">
        <f t="shared" si="81"/>
        <v>#N/A</v>
      </c>
      <c r="DB53" s="28" t="str">
        <f t="shared" si="81"/>
        <v>#N/A</v>
      </c>
      <c r="DC53" s="28" t="str">
        <f t="shared" si="81"/>
        <v>#N/A</v>
      </c>
      <c r="DD53" s="28" t="str">
        <f t="shared" si="81"/>
        <v>#N/A</v>
      </c>
      <c r="DE53" s="28" t="str">
        <f t="shared" si="81"/>
        <v>#N/A</v>
      </c>
      <c r="DF53" s="28" t="str">
        <f t="shared" si="81"/>
        <v>#N/A</v>
      </c>
      <c r="DG53" s="28" t="str">
        <f t="shared" si="81"/>
        <v>#N/A</v>
      </c>
      <c r="DH53" s="28" t="str">
        <f t="shared" si="81"/>
        <v>#N/A</v>
      </c>
      <c r="DI53" s="28" t="str">
        <f t="shared" si="81"/>
        <v>#N/A</v>
      </c>
      <c r="DJ53" s="28" t="str">
        <f t="shared" si="81"/>
        <v>#N/A</v>
      </c>
      <c r="DK53" s="28" t="str">
        <f t="shared" si="81"/>
        <v>#N/A</v>
      </c>
      <c r="DL53" s="28" t="str">
        <f t="shared" si="81"/>
        <v>#N/A</v>
      </c>
      <c r="DM53" s="28" t="str">
        <f t="shared" si="81"/>
        <v>#N/A</v>
      </c>
      <c r="DN53" s="28" t="str">
        <f t="shared" si="81"/>
        <v>#N/A</v>
      </c>
      <c r="DO53" s="28" t="str">
        <f t="shared" si="81"/>
        <v>#N/A</v>
      </c>
      <c r="DP53" s="28" t="str">
        <f t="shared" si="81"/>
        <v>#N/A</v>
      </c>
      <c r="DQ53" s="28" t="str">
        <f t="shared" si="81"/>
        <v>#N/A</v>
      </c>
      <c r="DR53" s="28" t="str">
        <f t="shared" si="81"/>
        <v>#N/A</v>
      </c>
      <c r="DS53" s="28" t="str">
        <f t="shared" si="81"/>
        <v>#N/A</v>
      </c>
      <c r="DT53" s="28" t="str">
        <f t="shared" si="81"/>
        <v>#N/A</v>
      </c>
      <c r="DU53" s="28" t="str">
        <f t="shared" si="81"/>
        <v>#N/A</v>
      </c>
      <c r="DV53" s="28" t="str">
        <f t="shared" si="81"/>
        <v>#N/A</v>
      </c>
      <c r="DW53" s="28" t="str">
        <f t="shared" si="81"/>
        <v>#N/A</v>
      </c>
      <c r="DX53" s="28" t="str">
        <f t="shared" si="81"/>
        <v>#N/A</v>
      </c>
      <c r="DY53" s="28" t="str">
        <f t="shared" si="81"/>
        <v>#N/A</v>
      </c>
      <c r="DZ53" s="28" t="str">
        <f t="shared" si="81"/>
        <v>#N/A</v>
      </c>
      <c r="EA53" s="28" t="str">
        <f t="shared" si="81"/>
        <v>#N/A</v>
      </c>
      <c r="EB53" s="28" t="str">
        <f t="shared" si="81"/>
        <v>#N/A</v>
      </c>
      <c r="EC53" s="28" t="str">
        <f t="shared" si="81"/>
        <v>#N/A</v>
      </c>
      <c r="ED53" s="28" t="str">
        <f t="shared" si="81"/>
        <v>#N/A</v>
      </c>
      <c r="EE53" s="29">
        <f t="shared" si="2"/>
        <v>1511.080208</v>
      </c>
    </row>
    <row r="54">
      <c r="A54" s="1"/>
      <c r="B54" s="30" t="s">
        <v>44</v>
      </c>
      <c r="C54" s="31" t="s">
        <v>41</v>
      </c>
      <c r="D54" s="31">
        <v>0.0</v>
      </c>
      <c r="E54" s="31" t="s">
        <v>44</v>
      </c>
      <c r="F54" s="33">
        <v>45773.0</v>
      </c>
      <c r="G54" s="34"/>
      <c r="H54" s="34" t="b">
        <f t="shared" si="3"/>
        <v>1</v>
      </c>
      <c r="I54" s="34" t="b">
        <f>if(iferror(match(B54,'Osallistujat ja seuranta'!C:C,0),0)&gt;0,TRUE,FALSE)</f>
        <v>1</v>
      </c>
      <c r="J54" s="34" t="b">
        <f>if(iferror(match(C54,'Osallistujat ja seuranta'!C:C,0),0)&gt;0,TRUE,FALSE)</f>
        <v>1</v>
      </c>
      <c r="K54" s="34" t="b">
        <f t="shared" si="4"/>
        <v>1</v>
      </c>
      <c r="L54" s="34" t="b">
        <f t="shared" si="5"/>
        <v>1</v>
      </c>
      <c r="M54" s="34" t="b">
        <f t="shared" si="6"/>
        <v>1</v>
      </c>
      <c r="N54" s="35">
        <f t="shared" si="33"/>
        <v>1</v>
      </c>
      <c r="O54" s="36">
        <f t="shared" si="8"/>
        <v>2386.901925</v>
      </c>
      <c r="P54" s="36">
        <f t="shared" si="9"/>
        <v>2391.240147</v>
      </c>
      <c r="Q54" s="37">
        <f t="shared" si="10"/>
        <v>-4.338222377</v>
      </c>
      <c r="R54" s="36">
        <f t="shared" si="11"/>
        <v>2391.240147</v>
      </c>
      <c r="S54" s="35">
        <f t="shared" si="12"/>
        <v>1</v>
      </c>
      <c r="T54" s="35">
        <f t="shared" si="13"/>
        <v>-47.71790307</v>
      </c>
      <c r="U54" s="35">
        <f t="shared" si="14"/>
        <v>-47.6845661</v>
      </c>
      <c r="V54" s="38">
        <f t="shared" si="15"/>
        <v>0.4916665286</v>
      </c>
      <c r="W54" s="39">
        <f t="shared" si="16"/>
        <v>11.3548105</v>
      </c>
      <c r="X54" s="39">
        <f t="shared" si="17"/>
        <v>0.05815618615</v>
      </c>
      <c r="Y54" s="39">
        <f>if(N54=1,(W54*(S54-V54))*'Säännöt ja ohjeet'!$B$54+X54,"")</f>
        <v>11.60221666</v>
      </c>
      <c r="Z54" s="39">
        <f t="shared" si="18"/>
        <v>0</v>
      </c>
      <c r="AA54" s="39">
        <f t="shared" si="19"/>
        <v>0.5083334714</v>
      </c>
      <c r="AB54" s="39">
        <f t="shared" si="20"/>
        <v>11.26861702</v>
      </c>
      <c r="AC54" s="39">
        <f t="shared" si="21"/>
        <v>0.05547460795</v>
      </c>
      <c r="AD54" s="39">
        <f>if(N54=1,(AB54*(Z54-AA54))*'Säännöt ja ohjeet'!$B$54+AC54,"")</f>
        <v>-11.40095581</v>
      </c>
      <c r="AE54" s="40">
        <f t="shared" si="22"/>
        <v>11</v>
      </c>
      <c r="AF54" s="40">
        <f t="shared" si="23"/>
        <v>-9</v>
      </c>
      <c r="AG54" s="1"/>
      <c r="AH54" s="9"/>
      <c r="AI54" s="28">
        <f t="shared" ref="AI54:ED54" si="82">if($B54=AI$3,AI53+$Y54,if($C54=AI$3,AI53+$AD54,AI53))</f>
        <v>1204.770186</v>
      </c>
      <c r="AJ54" s="28">
        <f t="shared" si="82"/>
        <v>1784.092572</v>
      </c>
      <c r="AK54" s="28">
        <f t="shared" si="82"/>
        <v>2398.504141</v>
      </c>
      <c r="AL54" s="28">
        <f t="shared" si="82"/>
        <v>1672.724557</v>
      </c>
      <c r="AM54" s="28">
        <f t="shared" si="82"/>
        <v>1627.336524</v>
      </c>
      <c r="AN54" s="28">
        <f t="shared" si="82"/>
        <v>1302.962181</v>
      </c>
      <c r="AO54" s="28">
        <f t="shared" si="82"/>
        <v>2249.842673</v>
      </c>
      <c r="AP54" s="28">
        <f t="shared" si="82"/>
        <v>1493.563773</v>
      </c>
      <c r="AQ54" s="28">
        <f t="shared" si="82"/>
        <v>1207.188514</v>
      </c>
      <c r="AR54" s="28">
        <f t="shared" si="82"/>
        <v>2178.049165</v>
      </c>
      <c r="AS54" s="28">
        <f t="shared" si="82"/>
        <v>1917.754482</v>
      </c>
      <c r="AT54" s="28">
        <f t="shared" si="82"/>
        <v>2379.839191</v>
      </c>
      <c r="AU54" s="28">
        <f t="shared" si="82"/>
        <v>2245.808389</v>
      </c>
      <c r="AV54" s="28">
        <f t="shared" si="82"/>
        <v>1913.93138</v>
      </c>
      <c r="AW54" s="28">
        <f t="shared" si="82"/>
        <v>1015.463624</v>
      </c>
      <c r="AX54" s="28">
        <f t="shared" si="82"/>
        <v>2205.116746</v>
      </c>
      <c r="AY54" s="28">
        <f t="shared" si="82"/>
        <v>1335.441433</v>
      </c>
      <c r="AZ54" s="28">
        <f t="shared" si="82"/>
        <v>2316.469488</v>
      </c>
      <c r="BA54" s="28">
        <f t="shared" si="82"/>
        <v>2137.903665</v>
      </c>
      <c r="BB54" s="28">
        <f t="shared" si="82"/>
        <v>636.9434937</v>
      </c>
      <c r="BC54" s="28">
        <f t="shared" si="82"/>
        <v>832.7574368</v>
      </c>
      <c r="BD54" s="28">
        <f t="shared" si="82"/>
        <v>1690.538553</v>
      </c>
      <c r="BE54" s="28">
        <f t="shared" si="82"/>
        <v>281.1497685</v>
      </c>
      <c r="BF54" s="28">
        <f t="shared" si="82"/>
        <v>-59.07358257</v>
      </c>
      <c r="BG54" s="28">
        <f t="shared" si="82"/>
        <v>1282.733877</v>
      </c>
      <c r="BH54" s="28">
        <f t="shared" si="82"/>
        <v>36.47443823</v>
      </c>
      <c r="BI54" s="28">
        <f t="shared" si="82"/>
        <v>1741.081085</v>
      </c>
      <c r="BJ54" s="28">
        <f t="shared" si="82"/>
        <v>464.3463767</v>
      </c>
      <c r="BK54" s="28">
        <f t="shared" si="82"/>
        <v>1829</v>
      </c>
      <c r="BL54" s="28" t="str">
        <f t="shared" si="82"/>
        <v>#N/A</v>
      </c>
      <c r="BM54" s="28" t="str">
        <f t="shared" si="82"/>
        <v>#N/A</v>
      </c>
      <c r="BN54" s="28" t="str">
        <f t="shared" si="82"/>
        <v>#N/A</v>
      </c>
      <c r="BO54" s="28" t="str">
        <f t="shared" si="82"/>
        <v>#N/A</v>
      </c>
      <c r="BP54" s="28" t="str">
        <f t="shared" si="82"/>
        <v>#N/A</v>
      </c>
      <c r="BQ54" s="28" t="str">
        <f t="shared" si="82"/>
        <v>#N/A</v>
      </c>
      <c r="BR54" s="28" t="str">
        <f t="shared" si="82"/>
        <v>#N/A</v>
      </c>
      <c r="BS54" s="28" t="str">
        <f t="shared" si="82"/>
        <v>#N/A</v>
      </c>
      <c r="BT54" s="28" t="str">
        <f t="shared" si="82"/>
        <v>#N/A</v>
      </c>
      <c r="BU54" s="28" t="str">
        <f t="shared" si="82"/>
        <v>#N/A</v>
      </c>
      <c r="BV54" s="28" t="str">
        <f t="shared" si="82"/>
        <v>#N/A</v>
      </c>
      <c r="BW54" s="28" t="str">
        <f t="shared" si="82"/>
        <v>#N/A</v>
      </c>
      <c r="BX54" s="28" t="str">
        <f t="shared" si="82"/>
        <v>#N/A</v>
      </c>
      <c r="BY54" s="28" t="str">
        <f t="shared" si="82"/>
        <v>#N/A</v>
      </c>
      <c r="BZ54" s="28" t="str">
        <f t="shared" si="82"/>
        <v>#N/A</v>
      </c>
      <c r="CA54" s="28" t="str">
        <f t="shared" si="82"/>
        <v>#N/A</v>
      </c>
      <c r="CB54" s="28" t="str">
        <f t="shared" si="82"/>
        <v>#N/A</v>
      </c>
      <c r="CC54" s="28" t="str">
        <f t="shared" si="82"/>
        <v>#N/A</v>
      </c>
      <c r="CD54" s="28" t="str">
        <f t="shared" si="82"/>
        <v>#N/A</v>
      </c>
      <c r="CE54" s="28" t="str">
        <f t="shared" si="82"/>
        <v>#N/A</v>
      </c>
      <c r="CF54" s="28" t="str">
        <f t="shared" si="82"/>
        <v>#N/A</v>
      </c>
      <c r="CG54" s="28" t="str">
        <f t="shared" si="82"/>
        <v>#N/A</v>
      </c>
      <c r="CH54" s="28" t="str">
        <f t="shared" si="82"/>
        <v>#N/A</v>
      </c>
      <c r="CI54" s="28" t="str">
        <f t="shared" si="82"/>
        <v>#N/A</v>
      </c>
      <c r="CJ54" s="28" t="str">
        <f t="shared" si="82"/>
        <v>#N/A</v>
      </c>
      <c r="CK54" s="28" t="str">
        <f t="shared" si="82"/>
        <v>#N/A</v>
      </c>
      <c r="CL54" s="28" t="str">
        <f t="shared" si="82"/>
        <v>#N/A</v>
      </c>
      <c r="CM54" s="28" t="str">
        <f t="shared" si="82"/>
        <v>#N/A</v>
      </c>
      <c r="CN54" s="28" t="str">
        <f t="shared" si="82"/>
        <v>#N/A</v>
      </c>
      <c r="CO54" s="28" t="str">
        <f t="shared" si="82"/>
        <v>#N/A</v>
      </c>
      <c r="CP54" s="28" t="str">
        <f t="shared" si="82"/>
        <v>#N/A</v>
      </c>
      <c r="CQ54" s="28" t="str">
        <f t="shared" si="82"/>
        <v>#N/A</v>
      </c>
      <c r="CR54" s="28" t="str">
        <f t="shared" si="82"/>
        <v>#N/A</v>
      </c>
      <c r="CS54" s="28" t="str">
        <f t="shared" si="82"/>
        <v>#N/A</v>
      </c>
      <c r="CT54" s="28" t="str">
        <f t="shared" si="82"/>
        <v>#N/A</v>
      </c>
      <c r="CU54" s="28" t="str">
        <f t="shared" si="82"/>
        <v>#N/A</v>
      </c>
      <c r="CV54" s="28" t="str">
        <f t="shared" si="82"/>
        <v>#N/A</v>
      </c>
      <c r="CW54" s="28" t="str">
        <f t="shared" si="82"/>
        <v>#N/A</v>
      </c>
      <c r="CX54" s="28" t="str">
        <f t="shared" si="82"/>
        <v>#N/A</v>
      </c>
      <c r="CY54" s="28" t="str">
        <f t="shared" si="82"/>
        <v>#N/A</v>
      </c>
      <c r="CZ54" s="28" t="str">
        <f t="shared" si="82"/>
        <v>#N/A</v>
      </c>
      <c r="DA54" s="28" t="str">
        <f t="shared" si="82"/>
        <v>#N/A</v>
      </c>
      <c r="DB54" s="28" t="str">
        <f t="shared" si="82"/>
        <v>#N/A</v>
      </c>
      <c r="DC54" s="28" t="str">
        <f t="shared" si="82"/>
        <v>#N/A</v>
      </c>
      <c r="DD54" s="28" t="str">
        <f t="shared" si="82"/>
        <v>#N/A</v>
      </c>
      <c r="DE54" s="28" t="str">
        <f t="shared" si="82"/>
        <v>#N/A</v>
      </c>
      <c r="DF54" s="28" t="str">
        <f t="shared" si="82"/>
        <v>#N/A</v>
      </c>
      <c r="DG54" s="28" t="str">
        <f t="shared" si="82"/>
        <v>#N/A</v>
      </c>
      <c r="DH54" s="28" t="str">
        <f t="shared" si="82"/>
        <v>#N/A</v>
      </c>
      <c r="DI54" s="28" t="str">
        <f t="shared" si="82"/>
        <v>#N/A</v>
      </c>
      <c r="DJ54" s="28" t="str">
        <f t="shared" si="82"/>
        <v>#N/A</v>
      </c>
      <c r="DK54" s="28" t="str">
        <f t="shared" si="82"/>
        <v>#N/A</v>
      </c>
      <c r="DL54" s="28" t="str">
        <f t="shared" si="82"/>
        <v>#N/A</v>
      </c>
      <c r="DM54" s="28" t="str">
        <f t="shared" si="82"/>
        <v>#N/A</v>
      </c>
      <c r="DN54" s="28" t="str">
        <f t="shared" si="82"/>
        <v>#N/A</v>
      </c>
      <c r="DO54" s="28" t="str">
        <f t="shared" si="82"/>
        <v>#N/A</v>
      </c>
      <c r="DP54" s="28" t="str">
        <f t="shared" si="82"/>
        <v>#N/A</v>
      </c>
      <c r="DQ54" s="28" t="str">
        <f t="shared" si="82"/>
        <v>#N/A</v>
      </c>
      <c r="DR54" s="28" t="str">
        <f t="shared" si="82"/>
        <v>#N/A</v>
      </c>
      <c r="DS54" s="28" t="str">
        <f t="shared" si="82"/>
        <v>#N/A</v>
      </c>
      <c r="DT54" s="28" t="str">
        <f t="shared" si="82"/>
        <v>#N/A</v>
      </c>
      <c r="DU54" s="28" t="str">
        <f t="shared" si="82"/>
        <v>#N/A</v>
      </c>
      <c r="DV54" s="28" t="str">
        <f t="shared" si="82"/>
        <v>#N/A</v>
      </c>
      <c r="DW54" s="28" t="str">
        <f t="shared" si="82"/>
        <v>#N/A</v>
      </c>
      <c r="DX54" s="28" t="str">
        <f t="shared" si="82"/>
        <v>#N/A</v>
      </c>
      <c r="DY54" s="28" t="str">
        <f t="shared" si="82"/>
        <v>#N/A</v>
      </c>
      <c r="DZ54" s="28" t="str">
        <f t="shared" si="82"/>
        <v>#N/A</v>
      </c>
      <c r="EA54" s="28" t="str">
        <f t="shared" si="82"/>
        <v>#N/A</v>
      </c>
      <c r="EB54" s="28" t="str">
        <f t="shared" si="82"/>
        <v>#N/A</v>
      </c>
      <c r="EC54" s="28" t="str">
        <f t="shared" si="82"/>
        <v>#N/A</v>
      </c>
      <c r="ED54" s="28" t="str">
        <f t="shared" si="82"/>
        <v>#N/A</v>
      </c>
      <c r="EE54" s="29">
        <f t="shared" si="2"/>
        <v>1511.087949</v>
      </c>
    </row>
    <row r="55">
      <c r="A55" s="1"/>
      <c r="B55" s="30" t="s">
        <v>44</v>
      </c>
      <c r="C55" s="31" t="s">
        <v>39</v>
      </c>
      <c r="D55" s="31">
        <v>0.0</v>
      </c>
      <c r="E55" s="31" t="s">
        <v>44</v>
      </c>
      <c r="F55" s="33">
        <v>45774.0</v>
      </c>
      <c r="G55" s="34"/>
      <c r="H55" s="34" t="b">
        <f t="shared" si="3"/>
        <v>1</v>
      </c>
      <c r="I55" s="34" t="b">
        <f>if(iferror(match(B55,'Osallistujat ja seuranta'!C:C,0),0)&gt;0,TRUE,FALSE)</f>
        <v>1</v>
      </c>
      <c r="J55" s="34" t="b">
        <f>if(iferror(match(C55,'Osallistujat ja seuranta'!C:C,0),0)&gt;0,TRUE,FALSE)</f>
        <v>1</v>
      </c>
      <c r="K55" s="34" t="b">
        <f t="shared" si="4"/>
        <v>1</v>
      </c>
      <c r="L55" s="34" t="b">
        <f t="shared" si="5"/>
        <v>1</v>
      </c>
      <c r="M55" s="34" t="b">
        <f t="shared" si="6"/>
        <v>1</v>
      </c>
      <c r="N55" s="35">
        <f t="shared" si="33"/>
        <v>1</v>
      </c>
      <c r="O55" s="36">
        <f t="shared" si="8"/>
        <v>2398.504141</v>
      </c>
      <c r="P55" s="36">
        <f t="shared" si="9"/>
        <v>2178.049165</v>
      </c>
      <c r="Q55" s="37">
        <f t="shared" si="10"/>
        <v>220.4549766</v>
      </c>
      <c r="R55" s="36">
        <f t="shared" si="11"/>
        <v>2178.049165</v>
      </c>
      <c r="S55" s="35">
        <f t="shared" si="12"/>
        <v>1</v>
      </c>
      <c r="T55" s="35">
        <f t="shared" si="13"/>
        <v>-47.62838814</v>
      </c>
      <c r="U55" s="35">
        <f t="shared" si="14"/>
        <v>-49.15976986</v>
      </c>
      <c r="V55" s="38">
        <f t="shared" si="15"/>
        <v>0.8222083868</v>
      </c>
      <c r="W55" s="39">
        <f t="shared" si="16"/>
        <v>11.1248454</v>
      </c>
      <c r="X55" s="39">
        <f t="shared" si="17"/>
        <v>0.05122470911</v>
      </c>
      <c r="Y55" s="39">
        <f>if(N55=1,(W55*(S55-V55))*'Säännöt ja ohjeet'!$B$54+X55,"")</f>
        <v>4.00703313</v>
      </c>
      <c r="Z55" s="39">
        <f t="shared" si="18"/>
        <v>0</v>
      </c>
      <c r="AA55" s="39">
        <f t="shared" si="19"/>
        <v>0.1777916132</v>
      </c>
      <c r="AB55" s="39">
        <f t="shared" si="20"/>
        <v>15.78738241</v>
      </c>
      <c r="AC55" s="39">
        <f t="shared" si="21"/>
        <v>0.3442788615</v>
      </c>
      <c r="AD55" s="39">
        <f>if(N55=1,(AB55*(Z55-AA55))*'Säännöt ja ohjeet'!$B$54+AC55,"")</f>
        <v>-5.269449513</v>
      </c>
      <c r="AE55" s="40">
        <f t="shared" si="22"/>
        <v>7</v>
      </c>
      <c r="AF55" s="40">
        <f t="shared" si="23"/>
        <v>-5</v>
      </c>
      <c r="AG55" s="1"/>
      <c r="AH55" s="9"/>
      <c r="AI55" s="28">
        <f t="shared" ref="AI55:ED55" si="83">if($B55=AI$3,AI54+$Y55,if($C55=AI$3,AI54+$AD55,AI54))</f>
        <v>1204.770186</v>
      </c>
      <c r="AJ55" s="28">
        <f t="shared" si="83"/>
        <v>1784.092572</v>
      </c>
      <c r="AK55" s="28">
        <f t="shared" si="83"/>
        <v>2402.511175</v>
      </c>
      <c r="AL55" s="28">
        <f t="shared" si="83"/>
        <v>1672.724557</v>
      </c>
      <c r="AM55" s="28">
        <f t="shared" si="83"/>
        <v>1627.336524</v>
      </c>
      <c r="AN55" s="28">
        <f t="shared" si="83"/>
        <v>1302.962181</v>
      </c>
      <c r="AO55" s="28">
        <f t="shared" si="83"/>
        <v>2249.842673</v>
      </c>
      <c r="AP55" s="28">
        <f t="shared" si="83"/>
        <v>1493.563773</v>
      </c>
      <c r="AQ55" s="28">
        <f t="shared" si="83"/>
        <v>1207.188514</v>
      </c>
      <c r="AR55" s="28">
        <f t="shared" si="83"/>
        <v>2172.779715</v>
      </c>
      <c r="AS55" s="28">
        <f t="shared" si="83"/>
        <v>1917.754482</v>
      </c>
      <c r="AT55" s="28">
        <f t="shared" si="83"/>
        <v>2379.839191</v>
      </c>
      <c r="AU55" s="28">
        <f t="shared" si="83"/>
        <v>2245.808389</v>
      </c>
      <c r="AV55" s="28">
        <f t="shared" si="83"/>
        <v>1913.93138</v>
      </c>
      <c r="AW55" s="28">
        <f t="shared" si="83"/>
        <v>1015.463624</v>
      </c>
      <c r="AX55" s="28">
        <f t="shared" si="83"/>
        <v>2205.116746</v>
      </c>
      <c r="AY55" s="28">
        <f t="shared" si="83"/>
        <v>1335.441433</v>
      </c>
      <c r="AZ55" s="28">
        <f t="shared" si="83"/>
        <v>2316.469488</v>
      </c>
      <c r="BA55" s="28">
        <f t="shared" si="83"/>
        <v>2137.903665</v>
      </c>
      <c r="BB55" s="28">
        <f t="shared" si="83"/>
        <v>636.9434937</v>
      </c>
      <c r="BC55" s="28">
        <f t="shared" si="83"/>
        <v>832.7574368</v>
      </c>
      <c r="BD55" s="28">
        <f t="shared" si="83"/>
        <v>1690.538553</v>
      </c>
      <c r="BE55" s="28">
        <f t="shared" si="83"/>
        <v>281.1497685</v>
      </c>
      <c r="BF55" s="28">
        <f t="shared" si="83"/>
        <v>-59.07358257</v>
      </c>
      <c r="BG55" s="28">
        <f t="shared" si="83"/>
        <v>1282.733877</v>
      </c>
      <c r="BH55" s="28">
        <f t="shared" si="83"/>
        <v>36.47443823</v>
      </c>
      <c r="BI55" s="28">
        <f t="shared" si="83"/>
        <v>1741.081085</v>
      </c>
      <c r="BJ55" s="28">
        <f t="shared" si="83"/>
        <v>464.3463767</v>
      </c>
      <c r="BK55" s="28">
        <f t="shared" si="83"/>
        <v>1829</v>
      </c>
      <c r="BL55" s="28" t="str">
        <f t="shared" si="83"/>
        <v>#N/A</v>
      </c>
      <c r="BM55" s="28" t="str">
        <f t="shared" si="83"/>
        <v>#N/A</v>
      </c>
      <c r="BN55" s="28" t="str">
        <f t="shared" si="83"/>
        <v>#N/A</v>
      </c>
      <c r="BO55" s="28" t="str">
        <f t="shared" si="83"/>
        <v>#N/A</v>
      </c>
      <c r="BP55" s="28" t="str">
        <f t="shared" si="83"/>
        <v>#N/A</v>
      </c>
      <c r="BQ55" s="28" t="str">
        <f t="shared" si="83"/>
        <v>#N/A</v>
      </c>
      <c r="BR55" s="28" t="str">
        <f t="shared" si="83"/>
        <v>#N/A</v>
      </c>
      <c r="BS55" s="28" t="str">
        <f t="shared" si="83"/>
        <v>#N/A</v>
      </c>
      <c r="BT55" s="28" t="str">
        <f t="shared" si="83"/>
        <v>#N/A</v>
      </c>
      <c r="BU55" s="28" t="str">
        <f t="shared" si="83"/>
        <v>#N/A</v>
      </c>
      <c r="BV55" s="28" t="str">
        <f t="shared" si="83"/>
        <v>#N/A</v>
      </c>
      <c r="BW55" s="28" t="str">
        <f t="shared" si="83"/>
        <v>#N/A</v>
      </c>
      <c r="BX55" s="28" t="str">
        <f t="shared" si="83"/>
        <v>#N/A</v>
      </c>
      <c r="BY55" s="28" t="str">
        <f t="shared" si="83"/>
        <v>#N/A</v>
      </c>
      <c r="BZ55" s="28" t="str">
        <f t="shared" si="83"/>
        <v>#N/A</v>
      </c>
      <c r="CA55" s="28" t="str">
        <f t="shared" si="83"/>
        <v>#N/A</v>
      </c>
      <c r="CB55" s="28" t="str">
        <f t="shared" si="83"/>
        <v>#N/A</v>
      </c>
      <c r="CC55" s="28" t="str">
        <f t="shared" si="83"/>
        <v>#N/A</v>
      </c>
      <c r="CD55" s="28" t="str">
        <f t="shared" si="83"/>
        <v>#N/A</v>
      </c>
      <c r="CE55" s="28" t="str">
        <f t="shared" si="83"/>
        <v>#N/A</v>
      </c>
      <c r="CF55" s="28" t="str">
        <f t="shared" si="83"/>
        <v>#N/A</v>
      </c>
      <c r="CG55" s="28" t="str">
        <f t="shared" si="83"/>
        <v>#N/A</v>
      </c>
      <c r="CH55" s="28" t="str">
        <f t="shared" si="83"/>
        <v>#N/A</v>
      </c>
      <c r="CI55" s="28" t="str">
        <f t="shared" si="83"/>
        <v>#N/A</v>
      </c>
      <c r="CJ55" s="28" t="str">
        <f t="shared" si="83"/>
        <v>#N/A</v>
      </c>
      <c r="CK55" s="28" t="str">
        <f t="shared" si="83"/>
        <v>#N/A</v>
      </c>
      <c r="CL55" s="28" t="str">
        <f t="shared" si="83"/>
        <v>#N/A</v>
      </c>
      <c r="CM55" s="28" t="str">
        <f t="shared" si="83"/>
        <v>#N/A</v>
      </c>
      <c r="CN55" s="28" t="str">
        <f t="shared" si="83"/>
        <v>#N/A</v>
      </c>
      <c r="CO55" s="28" t="str">
        <f t="shared" si="83"/>
        <v>#N/A</v>
      </c>
      <c r="CP55" s="28" t="str">
        <f t="shared" si="83"/>
        <v>#N/A</v>
      </c>
      <c r="CQ55" s="28" t="str">
        <f t="shared" si="83"/>
        <v>#N/A</v>
      </c>
      <c r="CR55" s="28" t="str">
        <f t="shared" si="83"/>
        <v>#N/A</v>
      </c>
      <c r="CS55" s="28" t="str">
        <f t="shared" si="83"/>
        <v>#N/A</v>
      </c>
      <c r="CT55" s="28" t="str">
        <f t="shared" si="83"/>
        <v>#N/A</v>
      </c>
      <c r="CU55" s="28" t="str">
        <f t="shared" si="83"/>
        <v>#N/A</v>
      </c>
      <c r="CV55" s="28" t="str">
        <f t="shared" si="83"/>
        <v>#N/A</v>
      </c>
      <c r="CW55" s="28" t="str">
        <f t="shared" si="83"/>
        <v>#N/A</v>
      </c>
      <c r="CX55" s="28" t="str">
        <f t="shared" si="83"/>
        <v>#N/A</v>
      </c>
      <c r="CY55" s="28" t="str">
        <f t="shared" si="83"/>
        <v>#N/A</v>
      </c>
      <c r="CZ55" s="28" t="str">
        <f t="shared" si="83"/>
        <v>#N/A</v>
      </c>
      <c r="DA55" s="28" t="str">
        <f t="shared" si="83"/>
        <v>#N/A</v>
      </c>
      <c r="DB55" s="28" t="str">
        <f t="shared" si="83"/>
        <v>#N/A</v>
      </c>
      <c r="DC55" s="28" t="str">
        <f t="shared" si="83"/>
        <v>#N/A</v>
      </c>
      <c r="DD55" s="28" t="str">
        <f t="shared" si="83"/>
        <v>#N/A</v>
      </c>
      <c r="DE55" s="28" t="str">
        <f t="shared" si="83"/>
        <v>#N/A</v>
      </c>
      <c r="DF55" s="28" t="str">
        <f t="shared" si="83"/>
        <v>#N/A</v>
      </c>
      <c r="DG55" s="28" t="str">
        <f t="shared" si="83"/>
        <v>#N/A</v>
      </c>
      <c r="DH55" s="28" t="str">
        <f t="shared" si="83"/>
        <v>#N/A</v>
      </c>
      <c r="DI55" s="28" t="str">
        <f t="shared" si="83"/>
        <v>#N/A</v>
      </c>
      <c r="DJ55" s="28" t="str">
        <f t="shared" si="83"/>
        <v>#N/A</v>
      </c>
      <c r="DK55" s="28" t="str">
        <f t="shared" si="83"/>
        <v>#N/A</v>
      </c>
      <c r="DL55" s="28" t="str">
        <f t="shared" si="83"/>
        <v>#N/A</v>
      </c>
      <c r="DM55" s="28" t="str">
        <f t="shared" si="83"/>
        <v>#N/A</v>
      </c>
      <c r="DN55" s="28" t="str">
        <f t="shared" si="83"/>
        <v>#N/A</v>
      </c>
      <c r="DO55" s="28" t="str">
        <f t="shared" si="83"/>
        <v>#N/A</v>
      </c>
      <c r="DP55" s="28" t="str">
        <f t="shared" si="83"/>
        <v>#N/A</v>
      </c>
      <c r="DQ55" s="28" t="str">
        <f t="shared" si="83"/>
        <v>#N/A</v>
      </c>
      <c r="DR55" s="28" t="str">
        <f t="shared" si="83"/>
        <v>#N/A</v>
      </c>
      <c r="DS55" s="28" t="str">
        <f t="shared" si="83"/>
        <v>#N/A</v>
      </c>
      <c r="DT55" s="28" t="str">
        <f t="shared" si="83"/>
        <v>#N/A</v>
      </c>
      <c r="DU55" s="28" t="str">
        <f t="shared" si="83"/>
        <v>#N/A</v>
      </c>
      <c r="DV55" s="28" t="str">
        <f t="shared" si="83"/>
        <v>#N/A</v>
      </c>
      <c r="DW55" s="28" t="str">
        <f t="shared" si="83"/>
        <v>#N/A</v>
      </c>
      <c r="DX55" s="28" t="str">
        <f t="shared" si="83"/>
        <v>#N/A</v>
      </c>
      <c r="DY55" s="28" t="str">
        <f t="shared" si="83"/>
        <v>#N/A</v>
      </c>
      <c r="DZ55" s="28" t="str">
        <f t="shared" si="83"/>
        <v>#N/A</v>
      </c>
      <c r="EA55" s="28" t="str">
        <f t="shared" si="83"/>
        <v>#N/A</v>
      </c>
      <c r="EB55" s="28" t="str">
        <f t="shared" si="83"/>
        <v>#N/A</v>
      </c>
      <c r="EC55" s="28" t="str">
        <f t="shared" si="83"/>
        <v>#N/A</v>
      </c>
      <c r="ED55" s="28" t="str">
        <f t="shared" si="83"/>
        <v>#N/A</v>
      </c>
      <c r="EE55" s="29">
        <f t="shared" si="2"/>
        <v>1511.039394</v>
      </c>
    </row>
    <row r="56">
      <c r="A56" s="1"/>
      <c r="B56" s="30" t="s">
        <v>44</v>
      </c>
      <c r="C56" s="31" t="s">
        <v>54</v>
      </c>
      <c r="D56" s="31">
        <v>1.0</v>
      </c>
      <c r="E56" s="31" t="s">
        <v>44</v>
      </c>
      <c r="F56" s="33">
        <v>45774.0</v>
      </c>
      <c r="G56" s="34"/>
      <c r="H56" s="34" t="b">
        <f t="shared" si="3"/>
        <v>1</v>
      </c>
      <c r="I56" s="34" t="b">
        <f>if(iferror(match(B56,'Osallistujat ja seuranta'!C:C,0),0)&gt;0,TRUE,FALSE)</f>
        <v>1</v>
      </c>
      <c r="J56" s="34" t="b">
        <f>if(iferror(match(C56,'Osallistujat ja seuranta'!C:C,0),0)&gt;0,TRUE,FALSE)</f>
        <v>1</v>
      </c>
      <c r="K56" s="34" t="b">
        <f t="shared" si="4"/>
        <v>1</v>
      </c>
      <c r="L56" s="34" t="b">
        <f t="shared" si="5"/>
        <v>1</v>
      </c>
      <c r="M56" s="34" t="b">
        <f t="shared" si="6"/>
        <v>1</v>
      </c>
      <c r="N56" s="35">
        <f t="shared" si="33"/>
        <v>1</v>
      </c>
      <c r="O56" s="36">
        <f t="shared" si="8"/>
        <v>2402.511175</v>
      </c>
      <c r="P56" s="36">
        <f t="shared" si="9"/>
        <v>2137.903665</v>
      </c>
      <c r="Q56" s="37">
        <f t="shared" si="10"/>
        <v>214.60751</v>
      </c>
      <c r="R56" s="36">
        <f t="shared" si="11"/>
        <v>2187.903665</v>
      </c>
      <c r="S56" s="35">
        <f t="shared" si="12"/>
        <v>1</v>
      </c>
      <c r="T56" s="35">
        <f t="shared" si="13"/>
        <v>-47.59720469</v>
      </c>
      <c r="U56" s="35">
        <f t="shared" si="14"/>
        <v>-49.09801473</v>
      </c>
      <c r="V56" s="38">
        <f t="shared" si="15"/>
        <v>0.8176952596</v>
      </c>
      <c r="W56" s="39">
        <f t="shared" si="16"/>
        <v>11.04583335</v>
      </c>
      <c r="X56" s="39">
        <f t="shared" si="17"/>
        <v>0.04900467616</v>
      </c>
      <c r="Y56" s="39">
        <f>if(N56=1,(W56*(S56-V56))*'Säännöt ja ohjeet'!$B$54+X56,"")</f>
        <v>4.076420241</v>
      </c>
      <c r="Z56" s="39">
        <f t="shared" si="18"/>
        <v>0</v>
      </c>
      <c r="AA56" s="39">
        <f t="shared" si="19"/>
        <v>0.1823047404</v>
      </c>
      <c r="AB56" s="39">
        <f t="shared" si="20"/>
        <v>16.70088239</v>
      </c>
      <c r="AC56" s="39">
        <f t="shared" si="21"/>
        <v>0.4300088792</v>
      </c>
      <c r="AD56" s="39">
        <f>if(N56=1,(AB56*(Z56-AA56))*'Säännöt ja ohjeet'!$B$54+AC56,"")</f>
        <v>-5.659291179</v>
      </c>
      <c r="AE56" s="40">
        <f t="shared" si="22"/>
        <v>8</v>
      </c>
      <c r="AF56" s="40">
        <f t="shared" si="23"/>
        <v>-6</v>
      </c>
      <c r="AG56" s="1"/>
      <c r="AH56" s="9"/>
      <c r="AI56" s="28">
        <f t="shared" ref="AI56:ED56" si="84">if($B56=AI$3,AI55+$Y56,if($C56=AI$3,AI55+$AD56,AI55))</f>
        <v>1204.770186</v>
      </c>
      <c r="AJ56" s="28">
        <f t="shared" si="84"/>
        <v>1784.092572</v>
      </c>
      <c r="AK56" s="28">
        <f t="shared" si="84"/>
        <v>2406.587595</v>
      </c>
      <c r="AL56" s="28">
        <f t="shared" si="84"/>
        <v>1672.724557</v>
      </c>
      <c r="AM56" s="28">
        <f t="shared" si="84"/>
        <v>1627.336524</v>
      </c>
      <c r="AN56" s="28">
        <f t="shared" si="84"/>
        <v>1302.962181</v>
      </c>
      <c r="AO56" s="28">
        <f t="shared" si="84"/>
        <v>2249.842673</v>
      </c>
      <c r="AP56" s="28">
        <f t="shared" si="84"/>
        <v>1493.563773</v>
      </c>
      <c r="AQ56" s="28">
        <f t="shared" si="84"/>
        <v>1207.188514</v>
      </c>
      <c r="AR56" s="28">
        <f t="shared" si="84"/>
        <v>2172.779715</v>
      </c>
      <c r="AS56" s="28">
        <f t="shared" si="84"/>
        <v>1917.754482</v>
      </c>
      <c r="AT56" s="28">
        <f t="shared" si="84"/>
        <v>2379.839191</v>
      </c>
      <c r="AU56" s="28">
        <f t="shared" si="84"/>
        <v>2245.808389</v>
      </c>
      <c r="AV56" s="28">
        <f t="shared" si="84"/>
        <v>1913.93138</v>
      </c>
      <c r="AW56" s="28">
        <f t="shared" si="84"/>
        <v>1015.463624</v>
      </c>
      <c r="AX56" s="28">
        <f t="shared" si="84"/>
        <v>2205.116746</v>
      </c>
      <c r="AY56" s="28">
        <f t="shared" si="84"/>
        <v>1335.441433</v>
      </c>
      <c r="AZ56" s="28">
        <f t="shared" si="84"/>
        <v>2316.469488</v>
      </c>
      <c r="BA56" s="28">
        <f t="shared" si="84"/>
        <v>2132.244373</v>
      </c>
      <c r="BB56" s="28">
        <f t="shared" si="84"/>
        <v>636.9434937</v>
      </c>
      <c r="BC56" s="28">
        <f t="shared" si="84"/>
        <v>832.7574368</v>
      </c>
      <c r="BD56" s="28">
        <f t="shared" si="84"/>
        <v>1690.538553</v>
      </c>
      <c r="BE56" s="28">
        <f t="shared" si="84"/>
        <v>281.1497685</v>
      </c>
      <c r="BF56" s="28">
        <f t="shared" si="84"/>
        <v>-59.07358257</v>
      </c>
      <c r="BG56" s="28">
        <f t="shared" si="84"/>
        <v>1282.733877</v>
      </c>
      <c r="BH56" s="28">
        <f t="shared" si="84"/>
        <v>36.47443823</v>
      </c>
      <c r="BI56" s="28">
        <f t="shared" si="84"/>
        <v>1741.081085</v>
      </c>
      <c r="BJ56" s="28">
        <f t="shared" si="84"/>
        <v>464.3463767</v>
      </c>
      <c r="BK56" s="28">
        <f t="shared" si="84"/>
        <v>1829</v>
      </c>
      <c r="BL56" s="28" t="str">
        <f t="shared" si="84"/>
        <v>#N/A</v>
      </c>
      <c r="BM56" s="28" t="str">
        <f t="shared" si="84"/>
        <v>#N/A</v>
      </c>
      <c r="BN56" s="28" t="str">
        <f t="shared" si="84"/>
        <v>#N/A</v>
      </c>
      <c r="BO56" s="28" t="str">
        <f t="shared" si="84"/>
        <v>#N/A</v>
      </c>
      <c r="BP56" s="28" t="str">
        <f t="shared" si="84"/>
        <v>#N/A</v>
      </c>
      <c r="BQ56" s="28" t="str">
        <f t="shared" si="84"/>
        <v>#N/A</v>
      </c>
      <c r="BR56" s="28" t="str">
        <f t="shared" si="84"/>
        <v>#N/A</v>
      </c>
      <c r="BS56" s="28" t="str">
        <f t="shared" si="84"/>
        <v>#N/A</v>
      </c>
      <c r="BT56" s="28" t="str">
        <f t="shared" si="84"/>
        <v>#N/A</v>
      </c>
      <c r="BU56" s="28" t="str">
        <f t="shared" si="84"/>
        <v>#N/A</v>
      </c>
      <c r="BV56" s="28" t="str">
        <f t="shared" si="84"/>
        <v>#N/A</v>
      </c>
      <c r="BW56" s="28" t="str">
        <f t="shared" si="84"/>
        <v>#N/A</v>
      </c>
      <c r="BX56" s="28" t="str">
        <f t="shared" si="84"/>
        <v>#N/A</v>
      </c>
      <c r="BY56" s="28" t="str">
        <f t="shared" si="84"/>
        <v>#N/A</v>
      </c>
      <c r="BZ56" s="28" t="str">
        <f t="shared" si="84"/>
        <v>#N/A</v>
      </c>
      <c r="CA56" s="28" t="str">
        <f t="shared" si="84"/>
        <v>#N/A</v>
      </c>
      <c r="CB56" s="28" t="str">
        <f t="shared" si="84"/>
        <v>#N/A</v>
      </c>
      <c r="CC56" s="28" t="str">
        <f t="shared" si="84"/>
        <v>#N/A</v>
      </c>
      <c r="CD56" s="28" t="str">
        <f t="shared" si="84"/>
        <v>#N/A</v>
      </c>
      <c r="CE56" s="28" t="str">
        <f t="shared" si="84"/>
        <v>#N/A</v>
      </c>
      <c r="CF56" s="28" t="str">
        <f t="shared" si="84"/>
        <v>#N/A</v>
      </c>
      <c r="CG56" s="28" t="str">
        <f t="shared" si="84"/>
        <v>#N/A</v>
      </c>
      <c r="CH56" s="28" t="str">
        <f t="shared" si="84"/>
        <v>#N/A</v>
      </c>
      <c r="CI56" s="28" t="str">
        <f t="shared" si="84"/>
        <v>#N/A</v>
      </c>
      <c r="CJ56" s="28" t="str">
        <f t="shared" si="84"/>
        <v>#N/A</v>
      </c>
      <c r="CK56" s="28" t="str">
        <f t="shared" si="84"/>
        <v>#N/A</v>
      </c>
      <c r="CL56" s="28" t="str">
        <f t="shared" si="84"/>
        <v>#N/A</v>
      </c>
      <c r="CM56" s="28" t="str">
        <f t="shared" si="84"/>
        <v>#N/A</v>
      </c>
      <c r="CN56" s="28" t="str">
        <f t="shared" si="84"/>
        <v>#N/A</v>
      </c>
      <c r="CO56" s="28" t="str">
        <f t="shared" si="84"/>
        <v>#N/A</v>
      </c>
      <c r="CP56" s="28" t="str">
        <f t="shared" si="84"/>
        <v>#N/A</v>
      </c>
      <c r="CQ56" s="28" t="str">
        <f t="shared" si="84"/>
        <v>#N/A</v>
      </c>
      <c r="CR56" s="28" t="str">
        <f t="shared" si="84"/>
        <v>#N/A</v>
      </c>
      <c r="CS56" s="28" t="str">
        <f t="shared" si="84"/>
        <v>#N/A</v>
      </c>
      <c r="CT56" s="28" t="str">
        <f t="shared" si="84"/>
        <v>#N/A</v>
      </c>
      <c r="CU56" s="28" t="str">
        <f t="shared" si="84"/>
        <v>#N/A</v>
      </c>
      <c r="CV56" s="28" t="str">
        <f t="shared" si="84"/>
        <v>#N/A</v>
      </c>
      <c r="CW56" s="28" t="str">
        <f t="shared" si="84"/>
        <v>#N/A</v>
      </c>
      <c r="CX56" s="28" t="str">
        <f t="shared" si="84"/>
        <v>#N/A</v>
      </c>
      <c r="CY56" s="28" t="str">
        <f t="shared" si="84"/>
        <v>#N/A</v>
      </c>
      <c r="CZ56" s="28" t="str">
        <f t="shared" si="84"/>
        <v>#N/A</v>
      </c>
      <c r="DA56" s="28" t="str">
        <f t="shared" si="84"/>
        <v>#N/A</v>
      </c>
      <c r="DB56" s="28" t="str">
        <f t="shared" si="84"/>
        <v>#N/A</v>
      </c>
      <c r="DC56" s="28" t="str">
        <f t="shared" si="84"/>
        <v>#N/A</v>
      </c>
      <c r="DD56" s="28" t="str">
        <f t="shared" si="84"/>
        <v>#N/A</v>
      </c>
      <c r="DE56" s="28" t="str">
        <f t="shared" si="84"/>
        <v>#N/A</v>
      </c>
      <c r="DF56" s="28" t="str">
        <f t="shared" si="84"/>
        <v>#N/A</v>
      </c>
      <c r="DG56" s="28" t="str">
        <f t="shared" si="84"/>
        <v>#N/A</v>
      </c>
      <c r="DH56" s="28" t="str">
        <f t="shared" si="84"/>
        <v>#N/A</v>
      </c>
      <c r="DI56" s="28" t="str">
        <f t="shared" si="84"/>
        <v>#N/A</v>
      </c>
      <c r="DJ56" s="28" t="str">
        <f t="shared" si="84"/>
        <v>#N/A</v>
      </c>
      <c r="DK56" s="28" t="str">
        <f t="shared" si="84"/>
        <v>#N/A</v>
      </c>
      <c r="DL56" s="28" t="str">
        <f t="shared" si="84"/>
        <v>#N/A</v>
      </c>
      <c r="DM56" s="28" t="str">
        <f t="shared" si="84"/>
        <v>#N/A</v>
      </c>
      <c r="DN56" s="28" t="str">
        <f t="shared" si="84"/>
        <v>#N/A</v>
      </c>
      <c r="DO56" s="28" t="str">
        <f t="shared" si="84"/>
        <v>#N/A</v>
      </c>
      <c r="DP56" s="28" t="str">
        <f t="shared" si="84"/>
        <v>#N/A</v>
      </c>
      <c r="DQ56" s="28" t="str">
        <f t="shared" si="84"/>
        <v>#N/A</v>
      </c>
      <c r="DR56" s="28" t="str">
        <f t="shared" si="84"/>
        <v>#N/A</v>
      </c>
      <c r="DS56" s="28" t="str">
        <f t="shared" si="84"/>
        <v>#N/A</v>
      </c>
      <c r="DT56" s="28" t="str">
        <f t="shared" si="84"/>
        <v>#N/A</v>
      </c>
      <c r="DU56" s="28" t="str">
        <f t="shared" si="84"/>
        <v>#N/A</v>
      </c>
      <c r="DV56" s="28" t="str">
        <f t="shared" si="84"/>
        <v>#N/A</v>
      </c>
      <c r="DW56" s="28" t="str">
        <f t="shared" si="84"/>
        <v>#N/A</v>
      </c>
      <c r="DX56" s="28" t="str">
        <f t="shared" si="84"/>
        <v>#N/A</v>
      </c>
      <c r="DY56" s="28" t="str">
        <f t="shared" si="84"/>
        <v>#N/A</v>
      </c>
      <c r="DZ56" s="28" t="str">
        <f t="shared" si="84"/>
        <v>#N/A</v>
      </c>
      <c r="EA56" s="28" t="str">
        <f t="shared" si="84"/>
        <v>#N/A</v>
      </c>
      <c r="EB56" s="28" t="str">
        <f t="shared" si="84"/>
        <v>#N/A</v>
      </c>
      <c r="EC56" s="28" t="str">
        <f t="shared" si="84"/>
        <v>#N/A</v>
      </c>
      <c r="ED56" s="28" t="str">
        <f t="shared" si="84"/>
        <v>#N/A</v>
      </c>
      <c r="EE56" s="29">
        <f t="shared" si="2"/>
        <v>1510.978515</v>
      </c>
    </row>
    <row r="57">
      <c r="A57" s="1"/>
      <c r="B57" s="30" t="s">
        <v>45</v>
      </c>
      <c r="C57" s="31" t="s">
        <v>43</v>
      </c>
      <c r="D57" s="31">
        <v>9.0</v>
      </c>
      <c r="E57" s="31" t="s">
        <v>45</v>
      </c>
      <c r="F57" s="33">
        <v>45777.0</v>
      </c>
      <c r="G57" s="34"/>
      <c r="H57" s="34" t="b">
        <f t="shared" si="3"/>
        <v>1</v>
      </c>
      <c r="I57" s="34" t="b">
        <f>if(iferror(match(B57,'Osallistujat ja seuranta'!C:C,0),0)&gt;0,TRUE,FALSE)</f>
        <v>1</v>
      </c>
      <c r="J57" s="34" t="b">
        <f>if(iferror(match(C57,'Osallistujat ja seuranta'!C:C,0),0)&gt;0,TRUE,FALSE)</f>
        <v>1</v>
      </c>
      <c r="K57" s="34" t="b">
        <f t="shared" si="4"/>
        <v>1</v>
      </c>
      <c r="L57" s="34" t="b">
        <f t="shared" si="5"/>
        <v>1</v>
      </c>
      <c r="M57" s="34" t="b">
        <f t="shared" si="6"/>
        <v>1</v>
      </c>
      <c r="N57" s="35">
        <f t="shared" si="33"/>
        <v>1</v>
      </c>
      <c r="O57" s="36">
        <f t="shared" si="8"/>
        <v>1627.336524</v>
      </c>
      <c r="P57" s="36">
        <f t="shared" si="9"/>
        <v>36.47443823</v>
      </c>
      <c r="Q57" s="37">
        <f t="shared" si="10"/>
        <v>740.8620855</v>
      </c>
      <c r="R57" s="36">
        <f t="shared" si="11"/>
        <v>886.4744382</v>
      </c>
      <c r="S57" s="35">
        <f t="shared" si="12"/>
        <v>1</v>
      </c>
      <c r="T57" s="35">
        <f t="shared" si="13"/>
        <v>-51.95520772</v>
      </c>
      <c r="U57" s="35">
        <f t="shared" si="14"/>
        <v>-54.52190692</v>
      </c>
      <c r="V57" s="38">
        <f t="shared" si="15"/>
        <v>0.928687403</v>
      </c>
      <c r="W57" s="39">
        <f t="shared" si="16"/>
        <v>29.90926393</v>
      </c>
      <c r="X57" s="39">
        <f t="shared" si="17"/>
        <v>1.681703288</v>
      </c>
      <c r="Y57" s="39">
        <f>if(N57=1,(W57*(S57-V57))*'Säännöt ja ohjeet'!$B$54+X57,"")</f>
        <v>5.947517856</v>
      </c>
      <c r="Z57" s="39">
        <f t="shared" si="18"/>
        <v>0</v>
      </c>
      <c r="AA57" s="39">
        <f t="shared" si="19"/>
        <v>0.07131259696</v>
      </c>
      <c r="AB57" s="39">
        <f t="shared" si="20"/>
        <v>87.14675831</v>
      </c>
      <c r="AC57" s="39">
        <f t="shared" si="21"/>
        <v>5.658813904</v>
      </c>
      <c r="AD57" s="39">
        <f>if(N57=1,(AB57*(Z57-AA57))*'Säännöt ja ohjeet'!$B$54+AC57,"")</f>
        <v>-6.770509398</v>
      </c>
      <c r="AE57" s="40">
        <f t="shared" si="22"/>
        <v>-2</v>
      </c>
      <c r="AF57" s="40">
        <f t="shared" si="23"/>
        <v>1</v>
      </c>
      <c r="AG57" s="1"/>
      <c r="AH57" s="9"/>
      <c r="AI57" s="28">
        <f t="shared" ref="AI57:ED57" si="85">if($B57=AI$3,AI56+$Y57,if($C57=AI$3,AI56+$AD57,AI56))</f>
        <v>1204.770186</v>
      </c>
      <c r="AJ57" s="28">
        <f t="shared" si="85"/>
        <v>1784.092572</v>
      </c>
      <c r="AK57" s="28">
        <f t="shared" si="85"/>
        <v>2406.587595</v>
      </c>
      <c r="AL57" s="28">
        <f t="shared" si="85"/>
        <v>1672.724557</v>
      </c>
      <c r="AM57" s="28">
        <f t="shared" si="85"/>
        <v>1633.284042</v>
      </c>
      <c r="AN57" s="28">
        <f t="shared" si="85"/>
        <v>1302.962181</v>
      </c>
      <c r="AO57" s="28">
        <f t="shared" si="85"/>
        <v>2249.842673</v>
      </c>
      <c r="AP57" s="28">
        <f t="shared" si="85"/>
        <v>1493.563773</v>
      </c>
      <c r="AQ57" s="28">
        <f t="shared" si="85"/>
        <v>1207.188514</v>
      </c>
      <c r="AR57" s="28">
        <f t="shared" si="85"/>
        <v>2172.779715</v>
      </c>
      <c r="AS57" s="28">
        <f t="shared" si="85"/>
        <v>1917.754482</v>
      </c>
      <c r="AT57" s="28">
        <f t="shared" si="85"/>
        <v>2379.839191</v>
      </c>
      <c r="AU57" s="28">
        <f t="shared" si="85"/>
        <v>2245.808389</v>
      </c>
      <c r="AV57" s="28">
        <f t="shared" si="85"/>
        <v>1913.93138</v>
      </c>
      <c r="AW57" s="28">
        <f t="shared" si="85"/>
        <v>1015.463624</v>
      </c>
      <c r="AX57" s="28">
        <f t="shared" si="85"/>
        <v>2205.116746</v>
      </c>
      <c r="AY57" s="28">
        <f t="shared" si="85"/>
        <v>1335.441433</v>
      </c>
      <c r="AZ57" s="28">
        <f t="shared" si="85"/>
        <v>2316.469488</v>
      </c>
      <c r="BA57" s="28">
        <f t="shared" si="85"/>
        <v>2132.244373</v>
      </c>
      <c r="BB57" s="28">
        <f t="shared" si="85"/>
        <v>636.9434937</v>
      </c>
      <c r="BC57" s="28">
        <f t="shared" si="85"/>
        <v>832.7574368</v>
      </c>
      <c r="BD57" s="28">
        <f t="shared" si="85"/>
        <v>1690.538553</v>
      </c>
      <c r="BE57" s="28">
        <f t="shared" si="85"/>
        <v>281.1497685</v>
      </c>
      <c r="BF57" s="28">
        <f t="shared" si="85"/>
        <v>-59.07358257</v>
      </c>
      <c r="BG57" s="28">
        <f t="shared" si="85"/>
        <v>1282.733877</v>
      </c>
      <c r="BH57" s="28">
        <f t="shared" si="85"/>
        <v>29.70392883</v>
      </c>
      <c r="BI57" s="28">
        <f t="shared" si="85"/>
        <v>1741.081085</v>
      </c>
      <c r="BJ57" s="28">
        <f t="shared" si="85"/>
        <v>464.3463767</v>
      </c>
      <c r="BK57" s="28">
        <f t="shared" si="85"/>
        <v>1829</v>
      </c>
      <c r="BL57" s="28" t="str">
        <f t="shared" si="85"/>
        <v>#N/A</v>
      </c>
      <c r="BM57" s="28" t="str">
        <f t="shared" si="85"/>
        <v>#N/A</v>
      </c>
      <c r="BN57" s="28" t="str">
        <f t="shared" si="85"/>
        <v>#N/A</v>
      </c>
      <c r="BO57" s="28" t="str">
        <f t="shared" si="85"/>
        <v>#N/A</v>
      </c>
      <c r="BP57" s="28" t="str">
        <f t="shared" si="85"/>
        <v>#N/A</v>
      </c>
      <c r="BQ57" s="28" t="str">
        <f t="shared" si="85"/>
        <v>#N/A</v>
      </c>
      <c r="BR57" s="28" t="str">
        <f t="shared" si="85"/>
        <v>#N/A</v>
      </c>
      <c r="BS57" s="28" t="str">
        <f t="shared" si="85"/>
        <v>#N/A</v>
      </c>
      <c r="BT57" s="28" t="str">
        <f t="shared" si="85"/>
        <v>#N/A</v>
      </c>
      <c r="BU57" s="28" t="str">
        <f t="shared" si="85"/>
        <v>#N/A</v>
      </c>
      <c r="BV57" s="28" t="str">
        <f t="shared" si="85"/>
        <v>#N/A</v>
      </c>
      <c r="BW57" s="28" t="str">
        <f t="shared" si="85"/>
        <v>#N/A</v>
      </c>
      <c r="BX57" s="28" t="str">
        <f t="shared" si="85"/>
        <v>#N/A</v>
      </c>
      <c r="BY57" s="28" t="str">
        <f t="shared" si="85"/>
        <v>#N/A</v>
      </c>
      <c r="BZ57" s="28" t="str">
        <f t="shared" si="85"/>
        <v>#N/A</v>
      </c>
      <c r="CA57" s="28" t="str">
        <f t="shared" si="85"/>
        <v>#N/A</v>
      </c>
      <c r="CB57" s="28" t="str">
        <f t="shared" si="85"/>
        <v>#N/A</v>
      </c>
      <c r="CC57" s="28" t="str">
        <f t="shared" si="85"/>
        <v>#N/A</v>
      </c>
      <c r="CD57" s="28" t="str">
        <f t="shared" si="85"/>
        <v>#N/A</v>
      </c>
      <c r="CE57" s="28" t="str">
        <f t="shared" si="85"/>
        <v>#N/A</v>
      </c>
      <c r="CF57" s="28" t="str">
        <f t="shared" si="85"/>
        <v>#N/A</v>
      </c>
      <c r="CG57" s="28" t="str">
        <f t="shared" si="85"/>
        <v>#N/A</v>
      </c>
      <c r="CH57" s="28" t="str">
        <f t="shared" si="85"/>
        <v>#N/A</v>
      </c>
      <c r="CI57" s="28" t="str">
        <f t="shared" si="85"/>
        <v>#N/A</v>
      </c>
      <c r="CJ57" s="28" t="str">
        <f t="shared" si="85"/>
        <v>#N/A</v>
      </c>
      <c r="CK57" s="28" t="str">
        <f t="shared" si="85"/>
        <v>#N/A</v>
      </c>
      <c r="CL57" s="28" t="str">
        <f t="shared" si="85"/>
        <v>#N/A</v>
      </c>
      <c r="CM57" s="28" t="str">
        <f t="shared" si="85"/>
        <v>#N/A</v>
      </c>
      <c r="CN57" s="28" t="str">
        <f t="shared" si="85"/>
        <v>#N/A</v>
      </c>
      <c r="CO57" s="28" t="str">
        <f t="shared" si="85"/>
        <v>#N/A</v>
      </c>
      <c r="CP57" s="28" t="str">
        <f t="shared" si="85"/>
        <v>#N/A</v>
      </c>
      <c r="CQ57" s="28" t="str">
        <f t="shared" si="85"/>
        <v>#N/A</v>
      </c>
      <c r="CR57" s="28" t="str">
        <f t="shared" si="85"/>
        <v>#N/A</v>
      </c>
      <c r="CS57" s="28" t="str">
        <f t="shared" si="85"/>
        <v>#N/A</v>
      </c>
      <c r="CT57" s="28" t="str">
        <f t="shared" si="85"/>
        <v>#N/A</v>
      </c>
      <c r="CU57" s="28" t="str">
        <f t="shared" si="85"/>
        <v>#N/A</v>
      </c>
      <c r="CV57" s="28" t="str">
        <f t="shared" si="85"/>
        <v>#N/A</v>
      </c>
      <c r="CW57" s="28" t="str">
        <f t="shared" si="85"/>
        <v>#N/A</v>
      </c>
      <c r="CX57" s="28" t="str">
        <f t="shared" si="85"/>
        <v>#N/A</v>
      </c>
      <c r="CY57" s="28" t="str">
        <f t="shared" si="85"/>
        <v>#N/A</v>
      </c>
      <c r="CZ57" s="28" t="str">
        <f t="shared" si="85"/>
        <v>#N/A</v>
      </c>
      <c r="DA57" s="28" t="str">
        <f t="shared" si="85"/>
        <v>#N/A</v>
      </c>
      <c r="DB57" s="28" t="str">
        <f t="shared" si="85"/>
        <v>#N/A</v>
      </c>
      <c r="DC57" s="28" t="str">
        <f t="shared" si="85"/>
        <v>#N/A</v>
      </c>
      <c r="DD57" s="28" t="str">
        <f t="shared" si="85"/>
        <v>#N/A</v>
      </c>
      <c r="DE57" s="28" t="str">
        <f t="shared" si="85"/>
        <v>#N/A</v>
      </c>
      <c r="DF57" s="28" t="str">
        <f t="shared" si="85"/>
        <v>#N/A</v>
      </c>
      <c r="DG57" s="28" t="str">
        <f t="shared" si="85"/>
        <v>#N/A</v>
      </c>
      <c r="DH57" s="28" t="str">
        <f t="shared" si="85"/>
        <v>#N/A</v>
      </c>
      <c r="DI57" s="28" t="str">
        <f t="shared" si="85"/>
        <v>#N/A</v>
      </c>
      <c r="DJ57" s="28" t="str">
        <f t="shared" si="85"/>
        <v>#N/A</v>
      </c>
      <c r="DK57" s="28" t="str">
        <f t="shared" si="85"/>
        <v>#N/A</v>
      </c>
      <c r="DL57" s="28" t="str">
        <f t="shared" si="85"/>
        <v>#N/A</v>
      </c>
      <c r="DM57" s="28" t="str">
        <f t="shared" si="85"/>
        <v>#N/A</v>
      </c>
      <c r="DN57" s="28" t="str">
        <f t="shared" si="85"/>
        <v>#N/A</v>
      </c>
      <c r="DO57" s="28" t="str">
        <f t="shared" si="85"/>
        <v>#N/A</v>
      </c>
      <c r="DP57" s="28" t="str">
        <f t="shared" si="85"/>
        <v>#N/A</v>
      </c>
      <c r="DQ57" s="28" t="str">
        <f t="shared" si="85"/>
        <v>#N/A</v>
      </c>
      <c r="DR57" s="28" t="str">
        <f t="shared" si="85"/>
        <v>#N/A</v>
      </c>
      <c r="DS57" s="28" t="str">
        <f t="shared" si="85"/>
        <v>#N/A</v>
      </c>
      <c r="DT57" s="28" t="str">
        <f t="shared" si="85"/>
        <v>#N/A</v>
      </c>
      <c r="DU57" s="28" t="str">
        <f t="shared" si="85"/>
        <v>#N/A</v>
      </c>
      <c r="DV57" s="28" t="str">
        <f t="shared" si="85"/>
        <v>#N/A</v>
      </c>
      <c r="DW57" s="28" t="str">
        <f t="shared" si="85"/>
        <v>#N/A</v>
      </c>
      <c r="DX57" s="28" t="str">
        <f t="shared" si="85"/>
        <v>#N/A</v>
      </c>
      <c r="DY57" s="28" t="str">
        <f t="shared" si="85"/>
        <v>#N/A</v>
      </c>
      <c r="DZ57" s="28" t="str">
        <f t="shared" si="85"/>
        <v>#N/A</v>
      </c>
      <c r="EA57" s="28" t="str">
        <f t="shared" si="85"/>
        <v>#N/A</v>
      </c>
      <c r="EB57" s="28" t="str">
        <f t="shared" si="85"/>
        <v>#N/A</v>
      </c>
      <c r="EC57" s="28" t="str">
        <f t="shared" si="85"/>
        <v>#N/A</v>
      </c>
      <c r="ED57" s="28" t="str">
        <f t="shared" si="85"/>
        <v>#N/A</v>
      </c>
      <c r="EE57" s="29">
        <f t="shared" si="2"/>
        <v>1510.946861</v>
      </c>
    </row>
    <row r="58">
      <c r="A58" s="1"/>
      <c r="B58" s="30" t="s">
        <v>55</v>
      </c>
      <c r="C58" s="31" t="s">
        <v>53</v>
      </c>
      <c r="D58" s="31">
        <v>8.0</v>
      </c>
      <c r="E58" s="31" t="s">
        <v>55</v>
      </c>
      <c r="F58" s="33">
        <v>45777.0</v>
      </c>
      <c r="G58" s="34"/>
      <c r="H58" s="34" t="b">
        <f t="shared" si="3"/>
        <v>1</v>
      </c>
      <c r="I58" s="34" t="b">
        <f>if(iferror(match(B58,'Osallistujat ja seuranta'!C:C,0),0)&gt;0,TRUE,FALSE)</f>
        <v>1</v>
      </c>
      <c r="J58" s="34" t="b">
        <f>if(iferror(match(C58,'Osallistujat ja seuranta'!C:C,0),0)&gt;0,TRUE,FALSE)</f>
        <v>1</v>
      </c>
      <c r="K58" s="34" t="b">
        <f t="shared" si="4"/>
        <v>1</v>
      </c>
      <c r="L58" s="34" t="b">
        <f t="shared" si="5"/>
        <v>1</v>
      </c>
      <c r="M58" s="34" t="b">
        <f t="shared" si="6"/>
        <v>1</v>
      </c>
      <c r="N58" s="35">
        <f t="shared" si="33"/>
        <v>1</v>
      </c>
      <c r="O58" s="36">
        <f t="shared" si="8"/>
        <v>1207.188514</v>
      </c>
      <c r="P58" s="36">
        <f t="shared" si="9"/>
        <v>464.3463767</v>
      </c>
      <c r="Q58" s="37">
        <f t="shared" si="10"/>
        <v>-7.157862851</v>
      </c>
      <c r="R58" s="36">
        <f t="shared" si="11"/>
        <v>1214.346377</v>
      </c>
      <c r="S58" s="35">
        <f t="shared" si="12"/>
        <v>1</v>
      </c>
      <c r="T58" s="35">
        <f t="shared" si="13"/>
        <v>-53.52384555</v>
      </c>
      <c r="U58" s="35">
        <f t="shared" si="14"/>
        <v>-53.49986301</v>
      </c>
      <c r="V58" s="38">
        <f t="shared" si="15"/>
        <v>0.4940046541</v>
      </c>
      <c r="W58" s="39">
        <f t="shared" si="16"/>
        <v>42.80753134</v>
      </c>
      <c r="X58" s="39">
        <f t="shared" si="17"/>
        <v>2.732028949</v>
      </c>
      <c r="Y58" s="39">
        <f>if(N58=1,(W58*(S58-V58))*'Säännöt ja ohjeet'!$B$54+X58,"")</f>
        <v>46.05285221</v>
      </c>
      <c r="Z58" s="39">
        <f t="shared" si="18"/>
        <v>0</v>
      </c>
      <c r="AA58" s="39">
        <f t="shared" si="19"/>
        <v>0.5059953459</v>
      </c>
      <c r="AB58" s="39">
        <f t="shared" si="20"/>
        <v>69.59805383</v>
      </c>
      <c r="AC58" s="39">
        <f t="shared" si="21"/>
        <v>4.589134058</v>
      </c>
      <c r="AD58" s="39">
        <f>if(N58=1,(AB58*(Z58-AA58))*'Säännöt ja ohjeet'!$B$54+AC58,"")</f>
        <v>-65.84344859</v>
      </c>
      <c r="AE58" s="40">
        <f t="shared" si="22"/>
        <v>13</v>
      </c>
      <c r="AF58" s="40">
        <f t="shared" si="23"/>
        <v>-11</v>
      </c>
      <c r="AG58" s="1"/>
      <c r="AH58" s="9"/>
      <c r="AI58" s="28">
        <f t="shared" ref="AI58:ED58" si="86">if($B58=AI$3,AI57+$Y58,if($C58=AI$3,AI57+$AD58,AI57))</f>
        <v>1204.770186</v>
      </c>
      <c r="AJ58" s="28">
        <f t="shared" si="86"/>
        <v>1784.092572</v>
      </c>
      <c r="AK58" s="28">
        <f t="shared" si="86"/>
        <v>2406.587595</v>
      </c>
      <c r="AL58" s="28">
        <f t="shared" si="86"/>
        <v>1672.724557</v>
      </c>
      <c r="AM58" s="28">
        <f t="shared" si="86"/>
        <v>1633.284042</v>
      </c>
      <c r="AN58" s="28">
        <f t="shared" si="86"/>
        <v>1302.962181</v>
      </c>
      <c r="AO58" s="28">
        <f t="shared" si="86"/>
        <v>2249.842673</v>
      </c>
      <c r="AP58" s="28">
        <f t="shared" si="86"/>
        <v>1493.563773</v>
      </c>
      <c r="AQ58" s="28">
        <f t="shared" si="86"/>
        <v>1253.241366</v>
      </c>
      <c r="AR58" s="28">
        <f t="shared" si="86"/>
        <v>2172.779715</v>
      </c>
      <c r="AS58" s="28">
        <f t="shared" si="86"/>
        <v>1917.754482</v>
      </c>
      <c r="AT58" s="28">
        <f t="shared" si="86"/>
        <v>2379.839191</v>
      </c>
      <c r="AU58" s="28">
        <f t="shared" si="86"/>
        <v>2245.808389</v>
      </c>
      <c r="AV58" s="28">
        <f t="shared" si="86"/>
        <v>1913.93138</v>
      </c>
      <c r="AW58" s="28">
        <f t="shared" si="86"/>
        <v>1015.463624</v>
      </c>
      <c r="AX58" s="28">
        <f t="shared" si="86"/>
        <v>2205.116746</v>
      </c>
      <c r="AY58" s="28">
        <f t="shared" si="86"/>
        <v>1335.441433</v>
      </c>
      <c r="AZ58" s="28">
        <f t="shared" si="86"/>
        <v>2316.469488</v>
      </c>
      <c r="BA58" s="28">
        <f t="shared" si="86"/>
        <v>2132.244373</v>
      </c>
      <c r="BB58" s="28">
        <f t="shared" si="86"/>
        <v>636.9434937</v>
      </c>
      <c r="BC58" s="28">
        <f t="shared" si="86"/>
        <v>832.7574368</v>
      </c>
      <c r="BD58" s="28">
        <f t="shared" si="86"/>
        <v>1690.538553</v>
      </c>
      <c r="BE58" s="28">
        <f t="shared" si="86"/>
        <v>281.1497685</v>
      </c>
      <c r="BF58" s="28">
        <f t="shared" si="86"/>
        <v>-59.07358257</v>
      </c>
      <c r="BG58" s="28">
        <f t="shared" si="86"/>
        <v>1282.733877</v>
      </c>
      <c r="BH58" s="28">
        <f t="shared" si="86"/>
        <v>29.70392883</v>
      </c>
      <c r="BI58" s="28">
        <f t="shared" si="86"/>
        <v>1741.081085</v>
      </c>
      <c r="BJ58" s="28">
        <f t="shared" si="86"/>
        <v>398.5029281</v>
      </c>
      <c r="BK58" s="28">
        <f t="shared" si="86"/>
        <v>1829</v>
      </c>
      <c r="BL58" s="28" t="str">
        <f t="shared" si="86"/>
        <v>#N/A</v>
      </c>
      <c r="BM58" s="28" t="str">
        <f t="shared" si="86"/>
        <v>#N/A</v>
      </c>
      <c r="BN58" s="28" t="str">
        <f t="shared" si="86"/>
        <v>#N/A</v>
      </c>
      <c r="BO58" s="28" t="str">
        <f t="shared" si="86"/>
        <v>#N/A</v>
      </c>
      <c r="BP58" s="28" t="str">
        <f t="shared" si="86"/>
        <v>#N/A</v>
      </c>
      <c r="BQ58" s="28" t="str">
        <f t="shared" si="86"/>
        <v>#N/A</v>
      </c>
      <c r="BR58" s="28" t="str">
        <f t="shared" si="86"/>
        <v>#N/A</v>
      </c>
      <c r="BS58" s="28" t="str">
        <f t="shared" si="86"/>
        <v>#N/A</v>
      </c>
      <c r="BT58" s="28" t="str">
        <f t="shared" si="86"/>
        <v>#N/A</v>
      </c>
      <c r="BU58" s="28" t="str">
        <f t="shared" si="86"/>
        <v>#N/A</v>
      </c>
      <c r="BV58" s="28" t="str">
        <f t="shared" si="86"/>
        <v>#N/A</v>
      </c>
      <c r="BW58" s="28" t="str">
        <f t="shared" si="86"/>
        <v>#N/A</v>
      </c>
      <c r="BX58" s="28" t="str">
        <f t="shared" si="86"/>
        <v>#N/A</v>
      </c>
      <c r="BY58" s="28" t="str">
        <f t="shared" si="86"/>
        <v>#N/A</v>
      </c>
      <c r="BZ58" s="28" t="str">
        <f t="shared" si="86"/>
        <v>#N/A</v>
      </c>
      <c r="CA58" s="28" t="str">
        <f t="shared" si="86"/>
        <v>#N/A</v>
      </c>
      <c r="CB58" s="28" t="str">
        <f t="shared" si="86"/>
        <v>#N/A</v>
      </c>
      <c r="CC58" s="28" t="str">
        <f t="shared" si="86"/>
        <v>#N/A</v>
      </c>
      <c r="CD58" s="28" t="str">
        <f t="shared" si="86"/>
        <v>#N/A</v>
      </c>
      <c r="CE58" s="28" t="str">
        <f t="shared" si="86"/>
        <v>#N/A</v>
      </c>
      <c r="CF58" s="28" t="str">
        <f t="shared" si="86"/>
        <v>#N/A</v>
      </c>
      <c r="CG58" s="28" t="str">
        <f t="shared" si="86"/>
        <v>#N/A</v>
      </c>
      <c r="CH58" s="28" t="str">
        <f t="shared" si="86"/>
        <v>#N/A</v>
      </c>
      <c r="CI58" s="28" t="str">
        <f t="shared" si="86"/>
        <v>#N/A</v>
      </c>
      <c r="CJ58" s="28" t="str">
        <f t="shared" si="86"/>
        <v>#N/A</v>
      </c>
      <c r="CK58" s="28" t="str">
        <f t="shared" si="86"/>
        <v>#N/A</v>
      </c>
      <c r="CL58" s="28" t="str">
        <f t="shared" si="86"/>
        <v>#N/A</v>
      </c>
      <c r="CM58" s="28" t="str">
        <f t="shared" si="86"/>
        <v>#N/A</v>
      </c>
      <c r="CN58" s="28" t="str">
        <f t="shared" si="86"/>
        <v>#N/A</v>
      </c>
      <c r="CO58" s="28" t="str">
        <f t="shared" si="86"/>
        <v>#N/A</v>
      </c>
      <c r="CP58" s="28" t="str">
        <f t="shared" si="86"/>
        <v>#N/A</v>
      </c>
      <c r="CQ58" s="28" t="str">
        <f t="shared" si="86"/>
        <v>#N/A</v>
      </c>
      <c r="CR58" s="28" t="str">
        <f t="shared" si="86"/>
        <v>#N/A</v>
      </c>
      <c r="CS58" s="28" t="str">
        <f t="shared" si="86"/>
        <v>#N/A</v>
      </c>
      <c r="CT58" s="28" t="str">
        <f t="shared" si="86"/>
        <v>#N/A</v>
      </c>
      <c r="CU58" s="28" t="str">
        <f t="shared" si="86"/>
        <v>#N/A</v>
      </c>
      <c r="CV58" s="28" t="str">
        <f t="shared" si="86"/>
        <v>#N/A</v>
      </c>
      <c r="CW58" s="28" t="str">
        <f t="shared" si="86"/>
        <v>#N/A</v>
      </c>
      <c r="CX58" s="28" t="str">
        <f t="shared" si="86"/>
        <v>#N/A</v>
      </c>
      <c r="CY58" s="28" t="str">
        <f t="shared" si="86"/>
        <v>#N/A</v>
      </c>
      <c r="CZ58" s="28" t="str">
        <f t="shared" si="86"/>
        <v>#N/A</v>
      </c>
      <c r="DA58" s="28" t="str">
        <f t="shared" si="86"/>
        <v>#N/A</v>
      </c>
      <c r="DB58" s="28" t="str">
        <f t="shared" si="86"/>
        <v>#N/A</v>
      </c>
      <c r="DC58" s="28" t="str">
        <f t="shared" si="86"/>
        <v>#N/A</v>
      </c>
      <c r="DD58" s="28" t="str">
        <f t="shared" si="86"/>
        <v>#N/A</v>
      </c>
      <c r="DE58" s="28" t="str">
        <f t="shared" si="86"/>
        <v>#N/A</v>
      </c>
      <c r="DF58" s="28" t="str">
        <f t="shared" si="86"/>
        <v>#N/A</v>
      </c>
      <c r="DG58" s="28" t="str">
        <f t="shared" si="86"/>
        <v>#N/A</v>
      </c>
      <c r="DH58" s="28" t="str">
        <f t="shared" si="86"/>
        <v>#N/A</v>
      </c>
      <c r="DI58" s="28" t="str">
        <f t="shared" si="86"/>
        <v>#N/A</v>
      </c>
      <c r="DJ58" s="28" t="str">
        <f t="shared" si="86"/>
        <v>#N/A</v>
      </c>
      <c r="DK58" s="28" t="str">
        <f t="shared" si="86"/>
        <v>#N/A</v>
      </c>
      <c r="DL58" s="28" t="str">
        <f t="shared" si="86"/>
        <v>#N/A</v>
      </c>
      <c r="DM58" s="28" t="str">
        <f t="shared" si="86"/>
        <v>#N/A</v>
      </c>
      <c r="DN58" s="28" t="str">
        <f t="shared" si="86"/>
        <v>#N/A</v>
      </c>
      <c r="DO58" s="28" t="str">
        <f t="shared" si="86"/>
        <v>#N/A</v>
      </c>
      <c r="DP58" s="28" t="str">
        <f t="shared" si="86"/>
        <v>#N/A</v>
      </c>
      <c r="DQ58" s="28" t="str">
        <f t="shared" si="86"/>
        <v>#N/A</v>
      </c>
      <c r="DR58" s="28" t="str">
        <f t="shared" si="86"/>
        <v>#N/A</v>
      </c>
      <c r="DS58" s="28" t="str">
        <f t="shared" si="86"/>
        <v>#N/A</v>
      </c>
      <c r="DT58" s="28" t="str">
        <f t="shared" si="86"/>
        <v>#N/A</v>
      </c>
      <c r="DU58" s="28" t="str">
        <f t="shared" si="86"/>
        <v>#N/A</v>
      </c>
      <c r="DV58" s="28" t="str">
        <f t="shared" si="86"/>
        <v>#N/A</v>
      </c>
      <c r="DW58" s="28" t="str">
        <f t="shared" si="86"/>
        <v>#N/A</v>
      </c>
      <c r="DX58" s="28" t="str">
        <f t="shared" si="86"/>
        <v>#N/A</v>
      </c>
      <c r="DY58" s="28" t="str">
        <f t="shared" si="86"/>
        <v>#N/A</v>
      </c>
      <c r="DZ58" s="28" t="str">
        <f t="shared" si="86"/>
        <v>#N/A</v>
      </c>
      <c r="EA58" s="28" t="str">
        <f t="shared" si="86"/>
        <v>#N/A</v>
      </c>
      <c r="EB58" s="28" t="str">
        <f t="shared" si="86"/>
        <v>#N/A</v>
      </c>
      <c r="EC58" s="28" t="str">
        <f t="shared" si="86"/>
        <v>#N/A</v>
      </c>
      <c r="ED58" s="28" t="str">
        <f t="shared" si="86"/>
        <v>#N/A</v>
      </c>
      <c r="EE58" s="29">
        <f t="shared" si="2"/>
        <v>1512.718125</v>
      </c>
    </row>
    <row r="59">
      <c r="A59" s="1"/>
      <c r="B59" s="30" t="s">
        <v>38</v>
      </c>
      <c r="C59" s="31" t="s">
        <v>55</v>
      </c>
      <c r="D59" s="31">
        <v>2.0</v>
      </c>
      <c r="E59" s="31" t="s">
        <v>38</v>
      </c>
      <c r="F59" s="33">
        <v>45777.0</v>
      </c>
      <c r="G59" s="34"/>
      <c r="H59" s="34" t="b">
        <f t="shared" si="3"/>
        <v>1</v>
      </c>
      <c r="I59" s="34" t="b">
        <f>if(iferror(match(B59,'Osallistujat ja seuranta'!C:C,0),0)&gt;0,TRUE,FALSE)</f>
        <v>1</v>
      </c>
      <c r="J59" s="34" t="b">
        <f>if(iferror(match(C59,'Osallistujat ja seuranta'!C:C,0),0)&gt;0,TRUE,FALSE)</f>
        <v>1</v>
      </c>
      <c r="K59" s="34" t="b">
        <f t="shared" si="4"/>
        <v>1</v>
      </c>
      <c r="L59" s="34" t="b">
        <f t="shared" si="5"/>
        <v>1</v>
      </c>
      <c r="M59" s="34" t="b">
        <f t="shared" si="6"/>
        <v>1</v>
      </c>
      <c r="N59" s="35">
        <f t="shared" si="33"/>
        <v>1</v>
      </c>
      <c r="O59" s="36">
        <f t="shared" si="8"/>
        <v>1672.724557</v>
      </c>
      <c r="P59" s="36">
        <f t="shared" si="9"/>
        <v>1253.241366</v>
      </c>
      <c r="Q59" s="37">
        <f t="shared" si="10"/>
        <v>269.4831911</v>
      </c>
      <c r="R59" s="36">
        <f t="shared" si="11"/>
        <v>1403.241366</v>
      </c>
      <c r="S59" s="35">
        <f t="shared" si="12"/>
        <v>1</v>
      </c>
      <c r="T59" s="35">
        <f t="shared" si="13"/>
        <v>-51.76263671</v>
      </c>
      <c r="U59" s="35">
        <f t="shared" si="14"/>
        <v>-52.83531208</v>
      </c>
      <c r="V59" s="38">
        <f t="shared" si="15"/>
        <v>0.7451053639</v>
      </c>
      <c r="W59" s="39">
        <f t="shared" si="16"/>
        <v>28.62132399</v>
      </c>
      <c r="X59" s="39">
        <f t="shared" si="17"/>
        <v>1.568267251</v>
      </c>
      <c r="Y59" s="39">
        <f>if(N59=1,(W59*(S59-V59))*'Säännöt ja ohjeet'!$B$54+X59,"")</f>
        <v>16.15911118</v>
      </c>
      <c r="Z59" s="39">
        <f t="shared" si="18"/>
        <v>0</v>
      </c>
      <c r="AA59" s="39">
        <f t="shared" si="19"/>
        <v>0.2548946361</v>
      </c>
      <c r="AB59" s="39">
        <f t="shared" si="20"/>
        <v>41.31032547</v>
      </c>
      <c r="AC59" s="39">
        <f t="shared" si="21"/>
        <v>2.616897</v>
      </c>
      <c r="AD59" s="39">
        <f>if(N59=1,(AB59*(Z59-AA59))*'Säännöt ja ohjeet'!$B$54+AC59,"")</f>
        <v>-18.44266376</v>
      </c>
      <c r="AE59" s="40">
        <f t="shared" si="22"/>
        <v>7</v>
      </c>
      <c r="AF59" s="40">
        <f t="shared" si="23"/>
        <v>-5</v>
      </c>
      <c r="AG59" s="1"/>
      <c r="AH59" s="9"/>
      <c r="AI59" s="28">
        <f t="shared" ref="AI59:ED59" si="87">if($B59=AI$3,AI58+$Y59,if($C59=AI$3,AI58+$AD59,AI58))</f>
        <v>1204.770186</v>
      </c>
      <c r="AJ59" s="28">
        <f t="shared" si="87"/>
        <v>1784.092572</v>
      </c>
      <c r="AK59" s="28">
        <f t="shared" si="87"/>
        <v>2406.587595</v>
      </c>
      <c r="AL59" s="28">
        <f t="shared" si="87"/>
        <v>1688.883668</v>
      </c>
      <c r="AM59" s="28">
        <f t="shared" si="87"/>
        <v>1633.284042</v>
      </c>
      <c r="AN59" s="28">
        <f t="shared" si="87"/>
        <v>1302.962181</v>
      </c>
      <c r="AO59" s="28">
        <f t="shared" si="87"/>
        <v>2249.842673</v>
      </c>
      <c r="AP59" s="28">
        <f t="shared" si="87"/>
        <v>1493.563773</v>
      </c>
      <c r="AQ59" s="28">
        <f t="shared" si="87"/>
        <v>1234.798702</v>
      </c>
      <c r="AR59" s="28">
        <f t="shared" si="87"/>
        <v>2172.779715</v>
      </c>
      <c r="AS59" s="28">
        <f t="shared" si="87"/>
        <v>1917.754482</v>
      </c>
      <c r="AT59" s="28">
        <f t="shared" si="87"/>
        <v>2379.839191</v>
      </c>
      <c r="AU59" s="28">
        <f t="shared" si="87"/>
        <v>2245.808389</v>
      </c>
      <c r="AV59" s="28">
        <f t="shared" si="87"/>
        <v>1913.93138</v>
      </c>
      <c r="AW59" s="28">
        <f t="shared" si="87"/>
        <v>1015.463624</v>
      </c>
      <c r="AX59" s="28">
        <f t="shared" si="87"/>
        <v>2205.116746</v>
      </c>
      <c r="AY59" s="28">
        <f t="shared" si="87"/>
        <v>1335.441433</v>
      </c>
      <c r="AZ59" s="28">
        <f t="shared" si="87"/>
        <v>2316.469488</v>
      </c>
      <c r="BA59" s="28">
        <f t="shared" si="87"/>
        <v>2132.244373</v>
      </c>
      <c r="BB59" s="28">
        <f t="shared" si="87"/>
        <v>636.9434937</v>
      </c>
      <c r="BC59" s="28">
        <f t="shared" si="87"/>
        <v>832.7574368</v>
      </c>
      <c r="BD59" s="28">
        <f t="shared" si="87"/>
        <v>1690.538553</v>
      </c>
      <c r="BE59" s="28">
        <f t="shared" si="87"/>
        <v>281.1497685</v>
      </c>
      <c r="BF59" s="28">
        <f t="shared" si="87"/>
        <v>-59.07358257</v>
      </c>
      <c r="BG59" s="28">
        <f t="shared" si="87"/>
        <v>1282.733877</v>
      </c>
      <c r="BH59" s="28">
        <f t="shared" si="87"/>
        <v>29.70392883</v>
      </c>
      <c r="BI59" s="28">
        <f t="shared" si="87"/>
        <v>1741.081085</v>
      </c>
      <c r="BJ59" s="28">
        <f t="shared" si="87"/>
        <v>398.5029281</v>
      </c>
      <c r="BK59" s="28">
        <f t="shared" si="87"/>
        <v>1829</v>
      </c>
      <c r="BL59" s="28" t="str">
        <f t="shared" si="87"/>
        <v>#N/A</v>
      </c>
      <c r="BM59" s="28" t="str">
        <f t="shared" si="87"/>
        <v>#N/A</v>
      </c>
      <c r="BN59" s="28" t="str">
        <f t="shared" si="87"/>
        <v>#N/A</v>
      </c>
      <c r="BO59" s="28" t="str">
        <f t="shared" si="87"/>
        <v>#N/A</v>
      </c>
      <c r="BP59" s="28" t="str">
        <f t="shared" si="87"/>
        <v>#N/A</v>
      </c>
      <c r="BQ59" s="28" t="str">
        <f t="shared" si="87"/>
        <v>#N/A</v>
      </c>
      <c r="BR59" s="28" t="str">
        <f t="shared" si="87"/>
        <v>#N/A</v>
      </c>
      <c r="BS59" s="28" t="str">
        <f t="shared" si="87"/>
        <v>#N/A</v>
      </c>
      <c r="BT59" s="28" t="str">
        <f t="shared" si="87"/>
        <v>#N/A</v>
      </c>
      <c r="BU59" s="28" t="str">
        <f t="shared" si="87"/>
        <v>#N/A</v>
      </c>
      <c r="BV59" s="28" t="str">
        <f t="shared" si="87"/>
        <v>#N/A</v>
      </c>
      <c r="BW59" s="28" t="str">
        <f t="shared" si="87"/>
        <v>#N/A</v>
      </c>
      <c r="BX59" s="28" t="str">
        <f t="shared" si="87"/>
        <v>#N/A</v>
      </c>
      <c r="BY59" s="28" t="str">
        <f t="shared" si="87"/>
        <v>#N/A</v>
      </c>
      <c r="BZ59" s="28" t="str">
        <f t="shared" si="87"/>
        <v>#N/A</v>
      </c>
      <c r="CA59" s="28" t="str">
        <f t="shared" si="87"/>
        <v>#N/A</v>
      </c>
      <c r="CB59" s="28" t="str">
        <f t="shared" si="87"/>
        <v>#N/A</v>
      </c>
      <c r="CC59" s="28" t="str">
        <f t="shared" si="87"/>
        <v>#N/A</v>
      </c>
      <c r="CD59" s="28" t="str">
        <f t="shared" si="87"/>
        <v>#N/A</v>
      </c>
      <c r="CE59" s="28" t="str">
        <f t="shared" si="87"/>
        <v>#N/A</v>
      </c>
      <c r="CF59" s="28" t="str">
        <f t="shared" si="87"/>
        <v>#N/A</v>
      </c>
      <c r="CG59" s="28" t="str">
        <f t="shared" si="87"/>
        <v>#N/A</v>
      </c>
      <c r="CH59" s="28" t="str">
        <f t="shared" si="87"/>
        <v>#N/A</v>
      </c>
      <c r="CI59" s="28" t="str">
        <f t="shared" si="87"/>
        <v>#N/A</v>
      </c>
      <c r="CJ59" s="28" t="str">
        <f t="shared" si="87"/>
        <v>#N/A</v>
      </c>
      <c r="CK59" s="28" t="str">
        <f t="shared" si="87"/>
        <v>#N/A</v>
      </c>
      <c r="CL59" s="28" t="str">
        <f t="shared" si="87"/>
        <v>#N/A</v>
      </c>
      <c r="CM59" s="28" t="str">
        <f t="shared" si="87"/>
        <v>#N/A</v>
      </c>
      <c r="CN59" s="28" t="str">
        <f t="shared" si="87"/>
        <v>#N/A</v>
      </c>
      <c r="CO59" s="28" t="str">
        <f t="shared" si="87"/>
        <v>#N/A</v>
      </c>
      <c r="CP59" s="28" t="str">
        <f t="shared" si="87"/>
        <v>#N/A</v>
      </c>
      <c r="CQ59" s="28" t="str">
        <f t="shared" si="87"/>
        <v>#N/A</v>
      </c>
      <c r="CR59" s="28" t="str">
        <f t="shared" si="87"/>
        <v>#N/A</v>
      </c>
      <c r="CS59" s="28" t="str">
        <f t="shared" si="87"/>
        <v>#N/A</v>
      </c>
      <c r="CT59" s="28" t="str">
        <f t="shared" si="87"/>
        <v>#N/A</v>
      </c>
      <c r="CU59" s="28" t="str">
        <f t="shared" si="87"/>
        <v>#N/A</v>
      </c>
      <c r="CV59" s="28" t="str">
        <f t="shared" si="87"/>
        <v>#N/A</v>
      </c>
      <c r="CW59" s="28" t="str">
        <f t="shared" si="87"/>
        <v>#N/A</v>
      </c>
      <c r="CX59" s="28" t="str">
        <f t="shared" si="87"/>
        <v>#N/A</v>
      </c>
      <c r="CY59" s="28" t="str">
        <f t="shared" si="87"/>
        <v>#N/A</v>
      </c>
      <c r="CZ59" s="28" t="str">
        <f t="shared" si="87"/>
        <v>#N/A</v>
      </c>
      <c r="DA59" s="28" t="str">
        <f t="shared" si="87"/>
        <v>#N/A</v>
      </c>
      <c r="DB59" s="28" t="str">
        <f t="shared" si="87"/>
        <v>#N/A</v>
      </c>
      <c r="DC59" s="28" t="str">
        <f t="shared" si="87"/>
        <v>#N/A</v>
      </c>
      <c r="DD59" s="28" t="str">
        <f t="shared" si="87"/>
        <v>#N/A</v>
      </c>
      <c r="DE59" s="28" t="str">
        <f t="shared" si="87"/>
        <v>#N/A</v>
      </c>
      <c r="DF59" s="28" t="str">
        <f t="shared" si="87"/>
        <v>#N/A</v>
      </c>
      <c r="DG59" s="28" t="str">
        <f t="shared" si="87"/>
        <v>#N/A</v>
      </c>
      <c r="DH59" s="28" t="str">
        <f t="shared" si="87"/>
        <v>#N/A</v>
      </c>
      <c r="DI59" s="28" t="str">
        <f t="shared" si="87"/>
        <v>#N/A</v>
      </c>
      <c r="DJ59" s="28" t="str">
        <f t="shared" si="87"/>
        <v>#N/A</v>
      </c>
      <c r="DK59" s="28" t="str">
        <f t="shared" si="87"/>
        <v>#N/A</v>
      </c>
      <c r="DL59" s="28" t="str">
        <f t="shared" si="87"/>
        <v>#N/A</v>
      </c>
      <c r="DM59" s="28" t="str">
        <f t="shared" si="87"/>
        <v>#N/A</v>
      </c>
      <c r="DN59" s="28" t="str">
        <f t="shared" si="87"/>
        <v>#N/A</v>
      </c>
      <c r="DO59" s="28" t="str">
        <f t="shared" si="87"/>
        <v>#N/A</v>
      </c>
      <c r="DP59" s="28" t="str">
        <f t="shared" si="87"/>
        <v>#N/A</v>
      </c>
      <c r="DQ59" s="28" t="str">
        <f t="shared" si="87"/>
        <v>#N/A</v>
      </c>
      <c r="DR59" s="28" t="str">
        <f t="shared" si="87"/>
        <v>#N/A</v>
      </c>
      <c r="DS59" s="28" t="str">
        <f t="shared" si="87"/>
        <v>#N/A</v>
      </c>
      <c r="DT59" s="28" t="str">
        <f t="shared" si="87"/>
        <v>#N/A</v>
      </c>
      <c r="DU59" s="28" t="str">
        <f t="shared" si="87"/>
        <v>#N/A</v>
      </c>
      <c r="DV59" s="28" t="str">
        <f t="shared" si="87"/>
        <v>#N/A</v>
      </c>
      <c r="DW59" s="28" t="str">
        <f t="shared" si="87"/>
        <v>#N/A</v>
      </c>
      <c r="DX59" s="28" t="str">
        <f t="shared" si="87"/>
        <v>#N/A</v>
      </c>
      <c r="DY59" s="28" t="str">
        <f t="shared" si="87"/>
        <v>#N/A</v>
      </c>
      <c r="DZ59" s="28" t="str">
        <f t="shared" si="87"/>
        <v>#N/A</v>
      </c>
      <c r="EA59" s="28" t="str">
        <f t="shared" si="87"/>
        <v>#N/A</v>
      </c>
      <c r="EB59" s="28" t="str">
        <f t="shared" si="87"/>
        <v>#N/A</v>
      </c>
      <c r="EC59" s="28" t="str">
        <f t="shared" si="87"/>
        <v>#N/A</v>
      </c>
      <c r="ED59" s="28" t="str">
        <f t="shared" si="87"/>
        <v>#N/A</v>
      </c>
      <c r="EE59" s="29">
        <f t="shared" si="2"/>
        <v>1512.630296</v>
      </c>
    </row>
    <row r="60">
      <c r="A60" s="1"/>
      <c r="B60" s="30" t="s">
        <v>38</v>
      </c>
      <c r="C60" s="31" t="s">
        <v>52</v>
      </c>
      <c r="D60" s="31">
        <v>0.0</v>
      </c>
      <c r="E60" s="31" t="s">
        <v>38</v>
      </c>
      <c r="F60" s="33">
        <v>45782.0</v>
      </c>
      <c r="G60" s="34"/>
      <c r="H60" s="34" t="b">
        <f t="shared" si="3"/>
        <v>1</v>
      </c>
      <c r="I60" s="34" t="b">
        <f>if(iferror(match(B60,'Osallistujat ja seuranta'!C:C,0),0)&gt;0,TRUE,FALSE)</f>
        <v>1</v>
      </c>
      <c r="J60" s="34" t="b">
        <f>if(iferror(match(C60,'Osallistujat ja seuranta'!C:C,0),0)&gt;0,TRUE,FALSE)</f>
        <v>1</v>
      </c>
      <c r="K60" s="34" t="b">
        <f t="shared" si="4"/>
        <v>1</v>
      </c>
      <c r="L60" s="34" t="b">
        <f t="shared" si="5"/>
        <v>1</v>
      </c>
      <c r="M60" s="34" t="b">
        <f t="shared" si="6"/>
        <v>1</v>
      </c>
      <c r="N60" s="35">
        <f t="shared" si="33"/>
        <v>1</v>
      </c>
      <c r="O60" s="36">
        <f t="shared" si="8"/>
        <v>1688.883668</v>
      </c>
      <c r="P60" s="36">
        <f t="shared" si="9"/>
        <v>1302.962181</v>
      </c>
      <c r="Q60" s="37">
        <f t="shared" si="10"/>
        <v>385.9214877</v>
      </c>
      <c r="R60" s="36">
        <f t="shared" si="11"/>
        <v>1302.962181</v>
      </c>
      <c r="S60" s="35">
        <f t="shared" si="12"/>
        <v>1</v>
      </c>
      <c r="T60" s="35">
        <f t="shared" si="13"/>
        <v>-51.69277814</v>
      </c>
      <c r="U60" s="35">
        <f t="shared" si="14"/>
        <v>-53.1959419</v>
      </c>
      <c r="V60" s="38">
        <f t="shared" si="15"/>
        <v>0.8180458657</v>
      </c>
      <c r="W60" s="39">
        <f t="shared" si="16"/>
        <v>28.16793741</v>
      </c>
      <c r="X60" s="39">
        <f t="shared" si="17"/>
        <v>1.527887072</v>
      </c>
      <c r="Y60" s="39">
        <f>if(N60=1,(W60*(S60-V60))*'Säännöt ja ohjeet'!$B$54+X60,"")</f>
        <v>11.77843241</v>
      </c>
      <c r="Z60" s="39">
        <f t="shared" si="18"/>
        <v>0</v>
      </c>
      <c r="AA60" s="39">
        <f t="shared" si="19"/>
        <v>0.1819541343</v>
      </c>
      <c r="AB60" s="39">
        <f t="shared" si="20"/>
        <v>39.71641775</v>
      </c>
      <c r="AC60" s="39">
        <f t="shared" si="21"/>
        <v>2.492595322</v>
      </c>
      <c r="AD60" s="39">
        <f>if(N60=1,(AB60*(Z60-AA60))*'Säännöt ja ohjeet'!$B$54+AC60,"")</f>
        <v>-11.9605375</v>
      </c>
      <c r="AE60" s="40">
        <f t="shared" si="22"/>
        <v>4</v>
      </c>
      <c r="AF60" s="40">
        <f t="shared" si="23"/>
        <v>-2</v>
      </c>
      <c r="AG60" s="1"/>
      <c r="AH60" s="9"/>
      <c r="AI60" s="28">
        <f t="shared" ref="AI60:ED60" si="88">if($B60=AI$3,AI59+$Y60,if($C60=AI$3,AI59+$AD60,AI59))</f>
        <v>1204.770186</v>
      </c>
      <c r="AJ60" s="28">
        <f t="shared" si="88"/>
        <v>1784.092572</v>
      </c>
      <c r="AK60" s="28">
        <f t="shared" si="88"/>
        <v>2406.587595</v>
      </c>
      <c r="AL60" s="28">
        <f t="shared" si="88"/>
        <v>1700.662101</v>
      </c>
      <c r="AM60" s="28">
        <f t="shared" si="88"/>
        <v>1633.284042</v>
      </c>
      <c r="AN60" s="28">
        <f t="shared" si="88"/>
        <v>1291.001643</v>
      </c>
      <c r="AO60" s="28">
        <f t="shared" si="88"/>
        <v>2249.842673</v>
      </c>
      <c r="AP60" s="28">
        <f t="shared" si="88"/>
        <v>1493.563773</v>
      </c>
      <c r="AQ60" s="28">
        <f t="shared" si="88"/>
        <v>1234.798702</v>
      </c>
      <c r="AR60" s="28">
        <f t="shared" si="88"/>
        <v>2172.779715</v>
      </c>
      <c r="AS60" s="28">
        <f t="shared" si="88"/>
        <v>1917.754482</v>
      </c>
      <c r="AT60" s="28">
        <f t="shared" si="88"/>
        <v>2379.839191</v>
      </c>
      <c r="AU60" s="28">
        <f t="shared" si="88"/>
        <v>2245.808389</v>
      </c>
      <c r="AV60" s="28">
        <f t="shared" si="88"/>
        <v>1913.93138</v>
      </c>
      <c r="AW60" s="28">
        <f t="shared" si="88"/>
        <v>1015.463624</v>
      </c>
      <c r="AX60" s="28">
        <f t="shared" si="88"/>
        <v>2205.116746</v>
      </c>
      <c r="AY60" s="28">
        <f t="shared" si="88"/>
        <v>1335.441433</v>
      </c>
      <c r="AZ60" s="28">
        <f t="shared" si="88"/>
        <v>2316.469488</v>
      </c>
      <c r="BA60" s="28">
        <f t="shared" si="88"/>
        <v>2132.244373</v>
      </c>
      <c r="BB60" s="28">
        <f t="shared" si="88"/>
        <v>636.9434937</v>
      </c>
      <c r="BC60" s="28">
        <f t="shared" si="88"/>
        <v>832.7574368</v>
      </c>
      <c r="BD60" s="28">
        <f t="shared" si="88"/>
        <v>1690.538553</v>
      </c>
      <c r="BE60" s="28">
        <f t="shared" si="88"/>
        <v>281.1497685</v>
      </c>
      <c r="BF60" s="28">
        <f t="shared" si="88"/>
        <v>-59.07358257</v>
      </c>
      <c r="BG60" s="28">
        <f t="shared" si="88"/>
        <v>1282.733877</v>
      </c>
      <c r="BH60" s="28">
        <f t="shared" si="88"/>
        <v>29.70392883</v>
      </c>
      <c r="BI60" s="28">
        <f t="shared" si="88"/>
        <v>1741.081085</v>
      </c>
      <c r="BJ60" s="28">
        <f t="shared" si="88"/>
        <v>398.5029281</v>
      </c>
      <c r="BK60" s="28">
        <f t="shared" si="88"/>
        <v>1829</v>
      </c>
      <c r="BL60" s="28" t="str">
        <f t="shared" si="88"/>
        <v>#N/A</v>
      </c>
      <c r="BM60" s="28" t="str">
        <f t="shared" si="88"/>
        <v>#N/A</v>
      </c>
      <c r="BN60" s="28" t="str">
        <f t="shared" si="88"/>
        <v>#N/A</v>
      </c>
      <c r="BO60" s="28" t="str">
        <f t="shared" si="88"/>
        <v>#N/A</v>
      </c>
      <c r="BP60" s="28" t="str">
        <f t="shared" si="88"/>
        <v>#N/A</v>
      </c>
      <c r="BQ60" s="28" t="str">
        <f t="shared" si="88"/>
        <v>#N/A</v>
      </c>
      <c r="BR60" s="28" t="str">
        <f t="shared" si="88"/>
        <v>#N/A</v>
      </c>
      <c r="BS60" s="28" t="str">
        <f t="shared" si="88"/>
        <v>#N/A</v>
      </c>
      <c r="BT60" s="28" t="str">
        <f t="shared" si="88"/>
        <v>#N/A</v>
      </c>
      <c r="BU60" s="28" t="str">
        <f t="shared" si="88"/>
        <v>#N/A</v>
      </c>
      <c r="BV60" s="28" t="str">
        <f t="shared" si="88"/>
        <v>#N/A</v>
      </c>
      <c r="BW60" s="28" t="str">
        <f t="shared" si="88"/>
        <v>#N/A</v>
      </c>
      <c r="BX60" s="28" t="str">
        <f t="shared" si="88"/>
        <v>#N/A</v>
      </c>
      <c r="BY60" s="28" t="str">
        <f t="shared" si="88"/>
        <v>#N/A</v>
      </c>
      <c r="BZ60" s="28" t="str">
        <f t="shared" si="88"/>
        <v>#N/A</v>
      </c>
      <c r="CA60" s="28" t="str">
        <f t="shared" si="88"/>
        <v>#N/A</v>
      </c>
      <c r="CB60" s="28" t="str">
        <f t="shared" si="88"/>
        <v>#N/A</v>
      </c>
      <c r="CC60" s="28" t="str">
        <f t="shared" si="88"/>
        <v>#N/A</v>
      </c>
      <c r="CD60" s="28" t="str">
        <f t="shared" si="88"/>
        <v>#N/A</v>
      </c>
      <c r="CE60" s="28" t="str">
        <f t="shared" si="88"/>
        <v>#N/A</v>
      </c>
      <c r="CF60" s="28" t="str">
        <f t="shared" si="88"/>
        <v>#N/A</v>
      </c>
      <c r="CG60" s="28" t="str">
        <f t="shared" si="88"/>
        <v>#N/A</v>
      </c>
      <c r="CH60" s="28" t="str">
        <f t="shared" si="88"/>
        <v>#N/A</v>
      </c>
      <c r="CI60" s="28" t="str">
        <f t="shared" si="88"/>
        <v>#N/A</v>
      </c>
      <c r="CJ60" s="28" t="str">
        <f t="shared" si="88"/>
        <v>#N/A</v>
      </c>
      <c r="CK60" s="28" t="str">
        <f t="shared" si="88"/>
        <v>#N/A</v>
      </c>
      <c r="CL60" s="28" t="str">
        <f t="shared" si="88"/>
        <v>#N/A</v>
      </c>
      <c r="CM60" s="28" t="str">
        <f t="shared" si="88"/>
        <v>#N/A</v>
      </c>
      <c r="CN60" s="28" t="str">
        <f t="shared" si="88"/>
        <v>#N/A</v>
      </c>
      <c r="CO60" s="28" t="str">
        <f t="shared" si="88"/>
        <v>#N/A</v>
      </c>
      <c r="CP60" s="28" t="str">
        <f t="shared" si="88"/>
        <v>#N/A</v>
      </c>
      <c r="CQ60" s="28" t="str">
        <f t="shared" si="88"/>
        <v>#N/A</v>
      </c>
      <c r="CR60" s="28" t="str">
        <f t="shared" si="88"/>
        <v>#N/A</v>
      </c>
      <c r="CS60" s="28" t="str">
        <f t="shared" si="88"/>
        <v>#N/A</v>
      </c>
      <c r="CT60" s="28" t="str">
        <f t="shared" si="88"/>
        <v>#N/A</v>
      </c>
      <c r="CU60" s="28" t="str">
        <f t="shared" si="88"/>
        <v>#N/A</v>
      </c>
      <c r="CV60" s="28" t="str">
        <f t="shared" si="88"/>
        <v>#N/A</v>
      </c>
      <c r="CW60" s="28" t="str">
        <f t="shared" si="88"/>
        <v>#N/A</v>
      </c>
      <c r="CX60" s="28" t="str">
        <f t="shared" si="88"/>
        <v>#N/A</v>
      </c>
      <c r="CY60" s="28" t="str">
        <f t="shared" si="88"/>
        <v>#N/A</v>
      </c>
      <c r="CZ60" s="28" t="str">
        <f t="shared" si="88"/>
        <v>#N/A</v>
      </c>
      <c r="DA60" s="28" t="str">
        <f t="shared" si="88"/>
        <v>#N/A</v>
      </c>
      <c r="DB60" s="28" t="str">
        <f t="shared" si="88"/>
        <v>#N/A</v>
      </c>
      <c r="DC60" s="28" t="str">
        <f t="shared" si="88"/>
        <v>#N/A</v>
      </c>
      <c r="DD60" s="28" t="str">
        <f t="shared" si="88"/>
        <v>#N/A</v>
      </c>
      <c r="DE60" s="28" t="str">
        <f t="shared" si="88"/>
        <v>#N/A</v>
      </c>
      <c r="DF60" s="28" t="str">
        <f t="shared" si="88"/>
        <v>#N/A</v>
      </c>
      <c r="DG60" s="28" t="str">
        <f t="shared" si="88"/>
        <v>#N/A</v>
      </c>
      <c r="DH60" s="28" t="str">
        <f t="shared" si="88"/>
        <v>#N/A</v>
      </c>
      <c r="DI60" s="28" t="str">
        <f t="shared" si="88"/>
        <v>#N/A</v>
      </c>
      <c r="DJ60" s="28" t="str">
        <f t="shared" si="88"/>
        <v>#N/A</v>
      </c>
      <c r="DK60" s="28" t="str">
        <f t="shared" si="88"/>
        <v>#N/A</v>
      </c>
      <c r="DL60" s="28" t="str">
        <f t="shared" si="88"/>
        <v>#N/A</v>
      </c>
      <c r="DM60" s="28" t="str">
        <f t="shared" si="88"/>
        <v>#N/A</v>
      </c>
      <c r="DN60" s="28" t="str">
        <f t="shared" si="88"/>
        <v>#N/A</v>
      </c>
      <c r="DO60" s="28" t="str">
        <f t="shared" si="88"/>
        <v>#N/A</v>
      </c>
      <c r="DP60" s="28" t="str">
        <f t="shared" si="88"/>
        <v>#N/A</v>
      </c>
      <c r="DQ60" s="28" t="str">
        <f t="shared" si="88"/>
        <v>#N/A</v>
      </c>
      <c r="DR60" s="28" t="str">
        <f t="shared" si="88"/>
        <v>#N/A</v>
      </c>
      <c r="DS60" s="28" t="str">
        <f t="shared" si="88"/>
        <v>#N/A</v>
      </c>
      <c r="DT60" s="28" t="str">
        <f t="shared" si="88"/>
        <v>#N/A</v>
      </c>
      <c r="DU60" s="28" t="str">
        <f t="shared" si="88"/>
        <v>#N/A</v>
      </c>
      <c r="DV60" s="28" t="str">
        <f t="shared" si="88"/>
        <v>#N/A</v>
      </c>
      <c r="DW60" s="28" t="str">
        <f t="shared" si="88"/>
        <v>#N/A</v>
      </c>
      <c r="DX60" s="28" t="str">
        <f t="shared" si="88"/>
        <v>#N/A</v>
      </c>
      <c r="DY60" s="28" t="str">
        <f t="shared" si="88"/>
        <v>#N/A</v>
      </c>
      <c r="DZ60" s="28" t="str">
        <f t="shared" si="88"/>
        <v>#N/A</v>
      </c>
      <c r="EA60" s="28" t="str">
        <f t="shared" si="88"/>
        <v>#N/A</v>
      </c>
      <c r="EB60" s="28" t="str">
        <f t="shared" si="88"/>
        <v>#N/A</v>
      </c>
      <c r="EC60" s="28" t="str">
        <f t="shared" si="88"/>
        <v>#N/A</v>
      </c>
      <c r="ED60" s="28" t="str">
        <f t="shared" si="88"/>
        <v>#N/A</v>
      </c>
      <c r="EE60" s="29">
        <f t="shared" si="2"/>
        <v>1512.623292</v>
      </c>
    </row>
    <row r="61">
      <c r="A61" s="1"/>
      <c r="B61" s="30" t="s">
        <v>45</v>
      </c>
      <c r="C61" s="31" t="s">
        <v>43</v>
      </c>
      <c r="D61" s="31">
        <v>9.0</v>
      </c>
      <c r="E61" s="31" t="s">
        <v>43</v>
      </c>
      <c r="F61" s="33">
        <v>45784.0</v>
      </c>
      <c r="G61" s="34"/>
      <c r="H61" s="34" t="b">
        <f t="shared" si="3"/>
        <v>1</v>
      </c>
      <c r="I61" s="34" t="b">
        <f>if(iferror(match(B61,'Osallistujat ja seuranta'!C:C,0),0)&gt;0,TRUE,FALSE)</f>
        <v>1</v>
      </c>
      <c r="J61" s="34" t="b">
        <f>if(iferror(match(C61,'Osallistujat ja seuranta'!C:C,0),0)&gt;0,TRUE,FALSE)</f>
        <v>1</v>
      </c>
      <c r="K61" s="34" t="b">
        <f t="shared" si="4"/>
        <v>1</v>
      </c>
      <c r="L61" s="34" t="b">
        <f t="shared" si="5"/>
        <v>1</v>
      </c>
      <c r="M61" s="34" t="b">
        <f t="shared" si="6"/>
        <v>1</v>
      </c>
      <c r="N61" s="35">
        <f t="shared" si="33"/>
        <v>1</v>
      </c>
      <c r="O61" s="36">
        <f t="shared" si="8"/>
        <v>1633.284042</v>
      </c>
      <c r="P61" s="36">
        <f t="shared" si="9"/>
        <v>29.70392883</v>
      </c>
      <c r="Q61" s="37">
        <f t="shared" si="10"/>
        <v>753.5801128</v>
      </c>
      <c r="R61" s="36">
        <f t="shared" si="11"/>
        <v>879.7039288</v>
      </c>
      <c r="S61" s="35">
        <f t="shared" si="12"/>
        <v>0</v>
      </c>
      <c r="T61" s="35">
        <f t="shared" si="13"/>
        <v>-51.93027334</v>
      </c>
      <c r="U61" s="35">
        <f t="shared" si="14"/>
        <v>-54.54151609</v>
      </c>
      <c r="V61" s="38">
        <f t="shared" si="15"/>
        <v>0.9315816479</v>
      </c>
      <c r="W61" s="39">
        <f t="shared" si="16"/>
        <v>29.73928733</v>
      </c>
      <c r="X61" s="39">
        <f t="shared" si="17"/>
        <v>1.666837934</v>
      </c>
      <c r="Y61" s="39">
        <f>if(N61=1,(W61*(S61-V61))*'Säännöt ja ohjeet'!$B$54+X61,"")</f>
        <v>-53.74231066</v>
      </c>
      <c r="Z61" s="39">
        <f t="shared" si="18"/>
        <v>1</v>
      </c>
      <c r="AA61" s="39">
        <f t="shared" si="19"/>
        <v>0.06841835207</v>
      </c>
      <c r="AB61" s="39">
        <f t="shared" si="20"/>
        <v>87.43620973</v>
      </c>
      <c r="AC61" s="39">
        <f t="shared" si="21"/>
        <v>5.675740178</v>
      </c>
      <c r="AD61" s="39">
        <f>if(N61=1,(AB61*(Z61-AA61))*'Säännöt ja ohjeet'!$B$54+AC61,"")</f>
        <v>168.5836769</v>
      </c>
      <c r="AE61" s="40">
        <f t="shared" si="22"/>
        <v>-23</v>
      </c>
      <c r="AF61" s="40">
        <f t="shared" si="23"/>
        <v>21</v>
      </c>
      <c r="AG61" s="1"/>
      <c r="AH61" s="9"/>
      <c r="AI61" s="28">
        <f t="shared" ref="AI61:ED61" si="89">if($B61=AI$3,AI60+$Y61,if($C61=AI$3,AI60+$AD61,AI60))</f>
        <v>1204.770186</v>
      </c>
      <c r="AJ61" s="28">
        <f t="shared" si="89"/>
        <v>1784.092572</v>
      </c>
      <c r="AK61" s="28">
        <f t="shared" si="89"/>
        <v>2406.587595</v>
      </c>
      <c r="AL61" s="28">
        <f t="shared" si="89"/>
        <v>1700.662101</v>
      </c>
      <c r="AM61" s="28">
        <f t="shared" si="89"/>
        <v>1579.541731</v>
      </c>
      <c r="AN61" s="28">
        <f t="shared" si="89"/>
        <v>1291.001643</v>
      </c>
      <c r="AO61" s="28">
        <f t="shared" si="89"/>
        <v>2249.842673</v>
      </c>
      <c r="AP61" s="28">
        <f t="shared" si="89"/>
        <v>1493.563773</v>
      </c>
      <c r="AQ61" s="28">
        <f t="shared" si="89"/>
        <v>1234.798702</v>
      </c>
      <c r="AR61" s="28">
        <f t="shared" si="89"/>
        <v>2172.779715</v>
      </c>
      <c r="AS61" s="28">
        <f t="shared" si="89"/>
        <v>1917.754482</v>
      </c>
      <c r="AT61" s="28">
        <f t="shared" si="89"/>
        <v>2379.839191</v>
      </c>
      <c r="AU61" s="28">
        <f t="shared" si="89"/>
        <v>2245.808389</v>
      </c>
      <c r="AV61" s="28">
        <f t="shared" si="89"/>
        <v>1913.93138</v>
      </c>
      <c r="AW61" s="28">
        <f t="shared" si="89"/>
        <v>1015.463624</v>
      </c>
      <c r="AX61" s="28">
        <f t="shared" si="89"/>
        <v>2205.116746</v>
      </c>
      <c r="AY61" s="28">
        <f t="shared" si="89"/>
        <v>1335.441433</v>
      </c>
      <c r="AZ61" s="28">
        <f t="shared" si="89"/>
        <v>2316.469488</v>
      </c>
      <c r="BA61" s="28">
        <f t="shared" si="89"/>
        <v>2132.244373</v>
      </c>
      <c r="BB61" s="28">
        <f t="shared" si="89"/>
        <v>636.9434937</v>
      </c>
      <c r="BC61" s="28">
        <f t="shared" si="89"/>
        <v>832.7574368</v>
      </c>
      <c r="BD61" s="28">
        <f t="shared" si="89"/>
        <v>1690.538553</v>
      </c>
      <c r="BE61" s="28">
        <f t="shared" si="89"/>
        <v>281.1497685</v>
      </c>
      <c r="BF61" s="28">
        <f t="shared" si="89"/>
        <v>-59.07358257</v>
      </c>
      <c r="BG61" s="28">
        <f t="shared" si="89"/>
        <v>1282.733877</v>
      </c>
      <c r="BH61" s="28">
        <f t="shared" si="89"/>
        <v>198.2876057</v>
      </c>
      <c r="BI61" s="28">
        <f t="shared" si="89"/>
        <v>1741.081085</v>
      </c>
      <c r="BJ61" s="28">
        <f t="shared" si="89"/>
        <v>398.5029281</v>
      </c>
      <c r="BK61" s="28">
        <f t="shared" si="89"/>
        <v>1829</v>
      </c>
      <c r="BL61" s="28" t="str">
        <f t="shared" si="89"/>
        <v>#N/A</v>
      </c>
      <c r="BM61" s="28" t="str">
        <f t="shared" si="89"/>
        <v>#N/A</v>
      </c>
      <c r="BN61" s="28" t="str">
        <f t="shared" si="89"/>
        <v>#N/A</v>
      </c>
      <c r="BO61" s="28" t="str">
        <f t="shared" si="89"/>
        <v>#N/A</v>
      </c>
      <c r="BP61" s="28" t="str">
        <f t="shared" si="89"/>
        <v>#N/A</v>
      </c>
      <c r="BQ61" s="28" t="str">
        <f t="shared" si="89"/>
        <v>#N/A</v>
      </c>
      <c r="BR61" s="28" t="str">
        <f t="shared" si="89"/>
        <v>#N/A</v>
      </c>
      <c r="BS61" s="28" t="str">
        <f t="shared" si="89"/>
        <v>#N/A</v>
      </c>
      <c r="BT61" s="28" t="str">
        <f t="shared" si="89"/>
        <v>#N/A</v>
      </c>
      <c r="BU61" s="28" t="str">
        <f t="shared" si="89"/>
        <v>#N/A</v>
      </c>
      <c r="BV61" s="28" t="str">
        <f t="shared" si="89"/>
        <v>#N/A</v>
      </c>
      <c r="BW61" s="28" t="str">
        <f t="shared" si="89"/>
        <v>#N/A</v>
      </c>
      <c r="BX61" s="28" t="str">
        <f t="shared" si="89"/>
        <v>#N/A</v>
      </c>
      <c r="BY61" s="28" t="str">
        <f t="shared" si="89"/>
        <v>#N/A</v>
      </c>
      <c r="BZ61" s="28" t="str">
        <f t="shared" si="89"/>
        <v>#N/A</v>
      </c>
      <c r="CA61" s="28" t="str">
        <f t="shared" si="89"/>
        <v>#N/A</v>
      </c>
      <c r="CB61" s="28" t="str">
        <f t="shared" si="89"/>
        <v>#N/A</v>
      </c>
      <c r="CC61" s="28" t="str">
        <f t="shared" si="89"/>
        <v>#N/A</v>
      </c>
      <c r="CD61" s="28" t="str">
        <f t="shared" si="89"/>
        <v>#N/A</v>
      </c>
      <c r="CE61" s="28" t="str">
        <f t="shared" si="89"/>
        <v>#N/A</v>
      </c>
      <c r="CF61" s="28" t="str">
        <f t="shared" si="89"/>
        <v>#N/A</v>
      </c>
      <c r="CG61" s="28" t="str">
        <f t="shared" si="89"/>
        <v>#N/A</v>
      </c>
      <c r="CH61" s="28" t="str">
        <f t="shared" si="89"/>
        <v>#N/A</v>
      </c>
      <c r="CI61" s="28" t="str">
        <f t="shared" si="89"/>
        <v>#N/A</v>
      </c>
      <c r="CJ61" s="28" t="str">
        <f t="shared" si="89"/>
        <v>#N/A</v>
      </c>
      <c r="CK61" s="28" t="str">
        <f t="shared" si="89"/>
        <v>#N/A</v>
      </c>
      <c r="CL61" s="28" t="str">
        <f t="shared" si="89"/>
        <v>#N/A</v>
      </c>
      <c r="CM61" s="28" t="str">
        <f t="shared" si="89"/>
        <v>#N/A</v>
      </c>
      <c r="CN61" s="28" t="str">
        <f t="shared" si="89"/>
        <v>#N/A</v>
      </c>
      <c r="CO61" s="28" t="str">
        <f t="shared" si="89"/>
        <v>#N/A</v>
      </c>
      <c r="CP61" s="28" t="str">
        <f t="shared" si="89"/>
        <v>#N/A</v>
      </c>
      <c r="CQ61" s="28" t="str">
        <f t="shared" si="89"/>
        <v>#N/A</v>
      </c>
      <c r="CR61" s="28" t="str">
        <f t="shared" si="89"/>
        <v>#N/A</v>
      </c>
      <c r="CS61" s="28" t="str">
        <f t="shared" si="89"/>
        <v>#N/A</v>
      </c>
      <c r="CT61" s="28" t="str">
        <f t="shared" si="89"/>
        <v>#N/A</v>
      </c>
      <c r="CU61" s="28" t="str">
        <f t="shared" si="89"/>
        <v>#N/A</v>
      </c>
      <c r="CV61" s="28" t="str">
        <f t="shared" si="89"/>
        <v>#N/A</v>
      </c>
      <c r="CW61" s="28" t="str">
        <f t="shared" si="89"/>
        <v>#N/A</v>
      </c>
      <c r="CX61" s="28" t="str">
        <f t="shared" si="89"/>
        <v>#N/A</v>
      </c>
      <c r="CY61" s="28" t="str">
        <f t="shared" si="89"/>
        <v>#N/A</v>
      </c>
      <c r="CZ61" s="28" t="str">
        <f t="shared" si="89"/>
        <v>#N/A</v>
      </c>
      <c r="DA61" s="28" t="str">
        <f t="shared" si="89"/>
        <v>#N/A</v>
      </c>
      <c r="DB61" s="28" t="str">
        <f t="shared" si="89"/>
        <v>#N/A</v>
      </c>
      <c r="DC61" s="28" t="str">
        <f t="shared" si="89"/>
        <v>#N/A</v>
      </c>
      <c r="DD61" s="28" t="str">
        <f t="shared" si="89"/>
        <v>#N/A</v>
      </c>
      <c r="DE61" s="28" t="str">
        <f t="shared" si="89"/>
        <v>#N/A</v>
      </c>
      <c r="DF61" s="28" t="str">
        <f t="shared" si="89"/>
        <v>#N/A</v>
      </c>
      <c r="DG61" s="28" t="str">
        <f t="shared" si="89"/>
        <v>#N/A</v>
      </c>
      <c r="DH61" s="28" t="str">
        <f t="shared" si="89"/>
        <v>#N/A</v>
      </c>
      <c r="DI61" s="28" t="str">
        <f t="shared" si="89"/>
        <v>#N/A</v>
      </c>
      <c r="DJ61" s="28" t="str">
        <f t="shared" si="89"/>
        <v>#N/A</v>
      </c>
      <c r="DK61" s="28" t="str">
        <f t="shared" si="89"/>
        <v>#N/A</v>
      </c>
      <c r="DL61" s="28" t="str">
        <f t="shared" si="89"/>
        <v>#N/A</v>
      </c>
      <c r="DM61" s="28" t="str">
        <f t="shared" si="89"/>
        <v>#N/A</v>
      </c>
      <c r="DN61" s="28" t="str">
        <f t="shared" si="89"/>
        <v>#N/A</v>
      </c>
      <c r="DO61" s="28" t="str">
        <f t="shared" si="89"/>
        <v>#N/A</v>
      </c>
      <c r="DP61" s="28" t="str">
        <f t="shared" si="89"/>
        <v>#N/A</v>
      </c>
      <c r="DQ61" s="28" t="str">
        <f t="shared" si="89"/>
        <v>#N/A</v>
      </c>
      <c r="DR61" s="28" t="str">
        <f t="shared" si="89"/>
        <v>#N/A</v>
      </c>
      <c r="DS61" s="28" t="str">
        <f t="shared" si="89"/>
        <v>#N/A</v>
      </c>
      <c r="DT61" s="28" t="str">
        <f t="shared" si="89"/>
        <v>#N/A</v>
      </c>
      <c r="DU61" s="28" t="str">
        <f t="shared" si="89"/>
        <v>#N/A</v>
      </c>
      <c r="DV61" s="28" t="str">
        <f t="shared" si="89"/>
        <v>#N/A</v>
      </c>
      <c r="DW61" s="28" t="str">
        <f t="shared" si="89"/>
        <v>#N/A</v>
      </c>
      <c r="DX61" s="28" t="str">
        <f t="shared" si="89"/>
        <v>#N/A</v>
      </c>
      <c r="DY61" s="28" t="str">
        <f t="shared" si="89"/>
        <v>#N/A</v>
      </c>
      <c r="DZ61" s="28" t="str">
        <f t="shared" si="89"/>
        <v>#N/A</v>
      </c>
      <c r="EA61" s="28" t="str">
        <f t="shared" si="89"/>
        <v>#N/A</v>
      </c>
      <c r="EB61" s="28" t="str">
        <f t="shared" si="89"/>
        <v>#N/A</v>
      </c>
      <c r="EC61" s="28" t="str">
        <f t="shared" si="89"/>
        <v>#N/A</v>
      </c>
      <c r="ED61" s="28" t="str">
        <f t="shared" si="89"/>
        <v>#N/A</v>
      </c>
      <c r="EE61" s="29">
        <f t="shared" si="2"/>
        <v>1517.040267</v>
      </c>
    </row>
    <row r="62">
      <c r="A62" s="1"/>
      <c r="B62" s="30" t="s">
        <v>44</v>
      </c>
      <c r="C62" s="31" t="s">
        <v>45</v>
      </c>
      <c r="D62" s="31">
        <v>7.0</v>
      </c>
      <c r="E62" s="31" t="s">
        <v>44</v>
      </c>
      <c r="F62" s="33">
        <v>45788.0</v>
      </c>
      <c r="G62" s="34"/>
      <c r="H62" s="34" t="b">
        <f t="shared" si="3"/>
        <v>1</v>
      </c>
      <c r="I62" s="34" t="b">
        <f>if(iferror(match(B62,'Osallistujat ja seuranta'!C:C,0),0)&gt;0,TRUE,FALSE)</f>
        <v>1</v>
      </c>
      <c r="J62" s="34" t="b">
        <f>if(iferror(match(C62,'Osallistujat ja seuranta'!C:C,0),0)&gt;0,TRUE,FALSE)</f>
        <v>1</v>
      </c>
      <c r="K62" s="34" t="b">
        <f t="shared" si="4"/>
        <v>1</v>
      </c>
      <c r="L62" s="34" t="b">
        <f t="shared" si="5"/>
        <v>1</v>
      </c>
      <c r="M62" s="34" t="b">
        <f t="shared" si="6"/>
        <v>1</v>
      </c>
      <c r="N62" s="35">
        <f t="shared" si="33"/>
        <v>1</v>
      </c>
      <c r="O62" s="36">
        <f t="shared" si="8"/>
        <v>2406.587595</v>
      </c>
      <c r="P62" s="36">
        <f t="shared" si="9"/>
        <v>1579.541731</v>
      </c>
      <c r="Q62" s="37">
        <f t="shared" si="10"/>
        <v>177.0458638</v>
      </c>
      <c r="R62" s="36">
        <f t="shared" si="11"/>
        <v>2229.541731</v>
      </c>
      <c r="S62" s="35">
        <f t="shared" si="12"/>
        <v>1</v>
      </c>
      <c r="T62" s="35">
        <f t="shared" si="13"/>
        <v>-47.56533806</v>
      </c>
      <c r="U62" s="35">
        <f t="shared" si="14"/>
        <v>-48.83089487</v>
      </c>
      <c r="V62" s="38">
        <f t="shared" si="15"/>
        <v>0.7799811988</v>
      </c>
      <c r="W62" s="39">
        <f t="shared" si="16"/>
        <v>10.96567001</v>
      </c>
      <c r="X62" s="39">
        <f t="shared" si="17"/>
        <v>0.04683375881</v>
      </c>
      <c r="Y62" s="39">
        <f>if(N62=1,(W62*(S62-V62))*'Säännöt ja ohjeet'!$B$54+X62,"")</f>
        <v>4.872140897</v>
      </c>
      <c r="Z62" s="39">
        <f t="shared" si="18"/>
        <v>0</v>
      </c>
      <c r="AA62" s="39">
        <f t="shared" si="19"/>
        <v>0.2200188012</v>
      </c>
      <c r="AB62" s="39">
        <f t="shared" si="20"/>
        <v>31.28834817</v>
      </c>
      <c r="AC62" s="39">
        <f t="shared" si="21"/>
        <v>1.801170212</v>
      </c>
      <c r="AD62" s="39">
        <f>if(N62=1,(AB62*(Z62-AA62))*'Säännöt ja ohjeet'!$B$54+AC62,"")</f>
        <v>-11.9668795</v>
      </c>
      <c r="AE62" s="40">
        <f t="shared" si="22"/>
        <v>9</v>
      </c>
      <c r="AF62" s="40">
        <f t="shared" si="23"/>
        <v>-7</v>
      </c>
      <c r="AG62" s="1"/>
      <c r="AH62" s="9"/>
      <c r="AI62" s="28">
        <f t="shared" ref="AI62:ED62" si="90">if($B62=AI$3,AI61+$Y62,if($C62=AI$3,AI61+$AD62,AI61))</f>
        <v>1204.770186</v>
      </c>
      <c r="AJ62" s="28">
        <f t="shared" si="90"/>
        <v>1784.092572</v>
      </c>
      <c r="AK62" s="28">
        <f t="shared" si="90"/>
        <v>2411.459736</v>
      </c>
      <c r="AL62" s="28">
        <f t="shared" si="90"/>
        <v>1700.662101</v>
      </c>
      <c r="AM62" s="28">
        <f t="shared" si="90"/>
        <v>1567.574851</v>
      </c>
      <c r="AN62" s="28">
        <f t="shared" si="90"/>
        <v>1291.001643</v>
      </c>
      <c r="AO62" s="28">
        <f t="shared" si="90"/>
        <v>2249.842673</v>
      </c>
      <c r="AP62" s="28">
        <f t="shared" si="90"/>
        <v>1493.563773</v>
      </c>
      <c r="AQ62" s="28">
        <f t="shared" si="90"/>
        <v>1234.798702</v>
      </c>
      <c r="AR62" s="28">
        <f t="shared" si="90"/>
        <v>2172.779715</v>
      </c>
      <c r="AS62" s="28">
        <f t="shared" si="90"/>
        <v>1917.754482</v>
      </c>
      <c r="AT62" s="28">
        <f t="shared" si="90"/>
        <v>2379.839191</v>
      </c>
      <c r="AU62" s="28">
        <f t="shared" si="90"/>
        <v>2245.808389</v>
      </c>
      <c r="AV62" s="28">
        <f t="shared" si="90"/>
        <v>1913.93138</v>
      </c>
      <c r="AW62" s="28">
        <f t="shared" si="90"/>
        <v>1015.463624</v>
      </c>
      <c r="AX62" s="28">
        <f t="shared" si="90"/>
        <v>2205.116746</v>
      </c>
      <c r="AY62" s="28">
        <f t="shared" si="90"/>
        <v>1335.441433</v>
      </c>
      <c r="AZ62" s="28">
        <f t="shared" si="90"/>
        <v>2316.469488</v>
      </c>
      <c r="BA62" s="28">
        <f t="shared" si="90"/>
        <v>2132.244373</v>
      </c>
      <c r="BB62" s="28">
        <f t="shared" si="90"/>
        <v>636.9434937</v>
      </c>
      <c r="BC62" s="28">
        <f t="shared" si="90"/>
        <v>832.7574368</v>
      </c>
      <c r="BD62" s="28">
        <f t="shared" si="90"/>
        <v>1690.538553</v>
      </c>
      <c r="BE62" s="28">
        <f t="shared" si="90"/>
        <v>281.1497685</v>
      </c>
      <c r="BF62" s="28">
        <f t="shared" si="90"/>
        <v>-59.07358257</v>
      </c>
      <c r="BG62" s="28">
        <f t="shared" si="90"/>
        <v>1282.733877</v>
      </c>
      <c r="BH62" s="28">
        <f t="shared" si="90"/>
        <v>198.2876057</v>
      </c>
      <c r="BI62" s="28">
        <f t="shared" si="90"/>
        <v>1741.081085</v>
      </c>
      <c r="BJ62" s="28">
        <f t="shared" si="90"/>
        <v>398.5029281</v>
      </c>
      <c r="BK62" s="28">
        <f t="shared" si="90"/>
        <v>1829</v>
      </c>
      <c r="BL62" s="28" t="str">
        <f t="shared" si="90"/>
        <v>#N/A</v>
      </c>
      <c r="BM62" s="28" t="str">
        <f t="shared" si="90"/>
        <v>#N/A</v>
      </c>
      <c r="BN62" s="28" t="str">
        <f t="shared" si="90"/>
        <v>#N/A</v>
      </c>
      <c r="BO62" s="28" t="str">
        <f t="shared" si="90"/>
        <v>#N/A</v>
      </c>
      <c r="BP62" s="28" t="str">
        <f t="shared" si="90"/>
        <v>#N/A</v>
      </c>
      <c r="BQ62" s="28" t="str">
        <f t="shared" si="90"/>
        <v>#N/A</v>
      </c>
      <c r="BR62" s="28" t="str">
        <f t="shared" si="90"/>
        <v>#N/A</v>
      </c>
      <c r="BS62" s="28" t="str">
        <f t="shared" si="90"/>
        <v>#N/A</v>
      </c>
      <c r="BT62" s="28" t="str">
        <f t="shared" si="90"/>
        <v>#N/A</v>
      </c>
      <c r="BU62" s="28" t="str">
        <f t="shared" si="90"/>
        <v>#N/A</v>
      </c>
      <c r="BV62" s="28" t="str">
        <f t="shared" si="90"/>
        <v>#N/A</v>
      </c>
      <c r="BW62" s="28" t="str">
        <f t="shared" si="90"/>
        <v>#N/A</v>
      </c>
      <c r="BX62" s="28" t="str">
        <f t="shared" si="90"/>
        <v>#N/A</v>
      </c>
      <c r="BY62" s="28" t="str">
        <f t="shared" si="90"/>
        <v>#N/A</v>
      </c>
      <c r="BZ62" s="28" t="str">
        <f t="shared" si="90"/>
        <v>#N/A</v>
      </c>
      <c r="CA62" s="28" t="str">
        <f t="shared" si="90"/>
        <v>#N/A</v>
      </c>
      <c r="CB62" s="28" t="str">
        <f t="shared" si="90"/>
        <v>#N/A</v>
      </c>
      <c r="CC62" s="28" t="str">
        <f t="shared" si="90"/>
        <v>#N/A</v>
      </c>
      <c r="CD62" s="28" t="str">
        <f t="shared" si="90"/>
        <v>#N/A</v>
      </c>
      <c r="CE62" s="28" t="str">
        <f t="shared" si="90"/>
        <v>#N/A</v>
      </c>
      <c r="CF62" s="28" t="str">
        <f t="shared" si="90"/>
        <v>#N/A</v>
      </c>
      <c r="CG62" s="28" t="str">
        <f t="shared" si="90"/>
        <v>#N/A</v>
      </c>
      <c r="CH62" s="28" t="str">
        <f t="shared" si="90"/>
        <v>#N/A</v>
      </c>
      <c r="CI62" s="28" t="str">
        <f t="shared" si="90"/>
        <v>#N/A</v>
      </c>
      <c r="CJ62" s="28" t="str">
        <f t="shared" si="90"/>
        <v>#N/A</v>
      </c>
      <c r="CK62" s="28" t="str">
        <f t="shared" si="90"/>
        <v>#N/A</v>
      </c>
      <c r="CL62" s="28" t="str">
        <f t="shared" si="90"/>
        <v>#N/A</v>
      </c>
      <c r="CM62" s="28" t="str">
        <f t="shared" si="90"/>
        <v>#N/A</v>
      </c>
      <c r="CN62" s="28" t="str">
        <f t="shared" si="90"/>
        <v>#N/A</v>
      </c>
      <c r="CO62" s="28" t="str">
        <f t="shared" si="90"/>
        <v>#N/A</v>
      </c>
      <c r="CP62" s="28" t="str">
        <f t="shared" si="90"/>
        <v>#N/A</v>
      </c>
      <c r="CQ62" s="28" t="str">
        <f t="shared" si="90"/>
        <v>#N/A</v>
      </c>
      <c r="CR62" s="28" t="str">
        <f t="shared" si="90"/>
        <v>#N/A</v>
      </c>
      <c r="CS62" s="28" t="str">
        <f t="shared" si="90"/>
        <v>#N/A</v>
      </c>
      <c r="CT62" s="28" t="str">
        <f t="shared" si="90"/>
        <v>#N/A</v>
      </c>
      <c r="CU62" s="28" t="str">
        <f t="shared" si="90"/>
        <v>#N/A</v>
      </c>
      <c r="CV62" s="28" t="str">
        <f t="shared" si="90"/>
        <v>#N/A</v>
      </c>
      <c r="CW62" s="28" t="str">
        <f t="shared" si="90"/>
        <v>#N/A</v>
      </c>
      <c r="CX62" s="28" t="str">
        <f t="shared" si="90"/>
        <v>#N/A</v>
      </c>
      <c r="CY62" s="28" t="str">
        <f t="shared" si="90"/>
        <v>#N/A</v>
      </c>
      <c r="CZ62" s="28" t="str">
        <f t="shared" si="90"/>
        <v>#N/A</v>
      </c>
      <c r="DA62" s="28" t="str">
        <f t="shared" si="90"/>
        <v>#N/A</v>
      </c>
      <c r="DB62" s="28" t="str">
        <f t="shared" si="90"/>
        <v>#N/A</v>
      </c>
      <c r="DC62" s="28" t="str">
        <f t="shared" si="90"/>
        <v>#N/A</v>
      </c>
      <c r="DD62" s="28" t="str">
        <f t="shared" si="90"/>
        <v>#N/A</v>
      </c>
      <c r="DE62" s="28" t="str">
        <f t="shared" si="90"/>
        <v>#N/A</v>
      </c>
      <c r="DF62" s="28" t="str">
        <f t="shared" si="90"/>
        <v>#N/A</v>
      </c>
      <c r="DG62" s="28" t="str">
        <f t="shared" si="90"/>
        <v>#N/A</v>
      </c>
      <c r="DH62" s="28" t="str">
        <f t="shared" si="90"/>
        <v>#N/A</v>
      </c>
      <c r="DI62" s="28" t="str">
        <f t="shared" si="90"/>
        <v>#N/A</v>
      </c>
      <c r="DJ62" s="28" t="str">
        <f t="shared" si="90"/>
        <v>#N/A</v>
      </c>
      <c r="DK62" s="28" t="str">
        <f t="shared" si="90"/>
        <v>#N/A</v>
      </c>
      <c r="DL62" s="28" t="str">
        <f t="shared" si="90"/>
        <v>#N/A</v>
      </c>
      <c r="DM62" s="28" t="str">
        <f t="shared" si="90"/>
        <v>#N/A</v>
      </c>
      <c r="DN62" s="28" t="str">
        <f t="shared" si="90"/>
        <v>#N/A</v>
      </c>
      <c r="DO62" s="28" t="str">
        <f t="shared" si="90"/>
        <v>#N/A</v>
      </c>
      <c r="DP62" s="28" t="str">
        <f t="shared" si="90"/>
        <v>#N/A</v>
      </c>
      <c r="DQ62" s="28" t="str">
        <f t="shared" si="90"/>
        <v>#N/A</v>
      </c>
      <c r="DR62" s="28" t="str">
        <f t="shared" si="90"/>
        <v>#N/A</v>
      </c>
      <c r="DS62" s="28" t="str">
        <f t="shared" si="90"/>
        <v>#N/A</v>
      </c>
      <c r="DT62" s="28" t="str">
        <f t="shared" si="90"/>
        <v>#N/A</v>
      </c>
      <c r="DU62" s="28" t="str">
        <f t="shared" si="90"/>
        <v>#N/A</v>
      </c>
      <c r="DV62" s="28" t="str">
        <f t="shared" si="90"/>
        <v>#N/A</v>
      </c>
      <c r="DW62" s="28" t="str">
        <f t="shared" si="90"/>
        <v>#N/A</v>
      </c>
      <c r="DX62" s="28" t="str">
        <f t="shared" si="90"/>
        <v>#N/A</v>
      </c>
      <c r="DY62" s="28" t="str">
        <f t="shared" si="90"/>
        <v>#N/A</v>
      </c>
      <c r="DZ62" s="28" t="str">
        <f t="shared" si="90"/>
        <v>#N/A</v>
      </c>
      <c r="EA62" s="28" t="str">
        <f t="shared" si="90"/>
        <v>#N/A</v>
      </c>
      <c r="EB62" s="28" t="str">
        <f t="shared" si="90"/>
        <v>#N/A</v>
      </c>
      <c r="EC62" s="28" t="str">
        <f t="shared" si="90"/>
        <v>#N/A</v>
      </c>
      <c r="ED62" s="28" t="str">
        <f t="shared" si="90"/>
        <v>#N/A</v>
      </c>
      <c r="EE62" s="29">
        <f t="shared" si="2"/>
        <v>1516.767393</v>
      </c>
    </row>
    <row r="63">
      <c r="A63" s="1"/>
      <c r="B63" s="30" t="s">
        <v>56</v>
      </c>
      <c r="C63" s="31" t="s">
        <v>38</v>
      </c>
      <c r="D63" s="31">
        <v>1.0</v>
      </c>
      <c r="E63" s="31" t="s">
        <v>56</v>
      </c>
      <c r="F63" s="33">
        <v>45788.0</v>
      </c>
      <c r="G63" s="34"/>
      <c r="H63" s="34" t="b">
        <f t="shared" si="3"/>
        <v>1</v>
      </c>
      <c r="I63" s="34" t="b">
        <f>if(iferror(match(B63,'Osallistujat ja seuranta'!C:C,0),0)&gt;0,TRUE,FALSE)</f>
        <v>1</v>
      </c>
      <c r="J63" s="34" t="b">
        <f>if(iferror(match(C63,'Osallistujat ja seuranta'!C:C,0),0)&gt;0,TRUE,FALSE)</f>
        <v>1</v>
      </c>
      <c r="K63" s="34" t="b">
        <f t="shared" si="4"/>
        <v>1</v>
      </c>
      <c r="L63" s="34" t="b">
        <f t="shared" si="5"/>
        <v>1</v>
      </c>
      <c r="M63" s="34" t="b">
        <f t="shared" si="6"/>
        <v>1</v>
      </c>
      <c r="N63" s="35">
        <f t="shared" si="33"/>
        <v>1</v>
      </c>
      <c r="O63" s="36">
        <f t="shared" si="8"/>
        <v>1829</v>
      </c>
      <c r="P63" s="36">
        <f t="shared" si="9"/>
        <v>1700.662101</v>
      </c>
      <c r="Q63" s="37">
        <f t="shared" si="10"/>
        <v>78.3378993</v>
      </c>
      <c r="R63" s="36">
        <f t="shared" si="11"/>
        <v>1750.662101</v>
      </c>
      <c r="S63" s="35">
        <f t="shared" si="12"/>
        <v>1</v>
      </c>
      <c r="T63" s="35">
        <f t="shared" si="13"/>
        <v>-51.05588404</v>
      </c>
      <c r="U63" s="35">
        <f t="shared" si="14"/>
        <v>-51.4190807</v>
      </c>
      <c r="V63" s="38">
        <f t="shared" si="15"/>
        <v>0.589814033</v>
      </c>
      <c r="W63" s="39">
        <f t="shared" si="16"/>
        <v>24.35186813</v>
      </c>
      <c r="X63" s="39">
        <f t="shared" si="17"/>
        <v>1.178054013</v>
      </c>
      <c r="Y63" s="39">
        <f>if(N63=1,(W63*(S63-V63))*'Säännöt ja ohjeet'!$B$54+X63,"")</f>
        <v>21.15564316</v>
      </c>
      <c r="Z63" s="39">
        <f t="shared" si="18"/>
        <v>0</v>
      </c>
      <c r="AA63" s="39">
        <f t="shared" si="19"/>
        <v>0.410185967</v>
      </c>
      <c r="AB63" s="39">
        <f t="shared" si="20"/>
        <v>27.83917577</v>
      </c>
      <c r="AC63" s="39">
        <f t="shared" si="21"/>
        <v>1.498456253</v>
      </c>
      <c r="AD63" s="39">
        <f>if(N63=1,(AB63*(Z63-AA63))*'Säännöt ja ohjeet'!$B$54+AC63,"")</f>
        <v>-21.34002221</v>
      </c>
      <c r="AE63" s="40">
        <f t="shared" si="22"/>
        <v>11</v>
      </c>
      <c r="AF63" s="40">
        <f t="shared" si="23"/>
        <v>-9</v>
      </c>
      <c r="AG63" s="1"/>
      <c r="AH63" s="9"/>
      <c r="AI63" s="28">
        <f t="shared" ref="AI63:ED63" si="91">if($B63=AI$3,AI62+$Y63,if($C63=AI$3,AI62+$AD63,AI62))</f>
        <v>1204.770186</v>
      </c>
      <c r="AJ63" s="28">
        <f t="shared" si="91"/>
        <v>1784.092572</v>
      </c>
      <c r="AK63" s="28">
        <f t="shared" si="91"/>
        <v>2411.459736</v>
      </c>
      <c r="AL63" s="28">
        <f t="shared" si="91"/>
        <v>1679.322078</v>
      </c>
      <c r="AM63" s="28">
        <f t="shared" si="91"/>
        <v>1567.574851</v>
      </c>
      <c r="AN63" s="28">
        <f t="shared" si="91"/>
        <v>1291.001643</v>
      </c>
      <c r="AO63" s="28">
        <f t="shared" si="91"/>
        <v>2249.842673</v>
      </c>
      <c r="AP63" s="28">
        <f t="shared" si="91"/>
        <v>1493.563773</v>
      </c>
      <c r="AQ63" s="28">
        <f t="shared" si="91"/>
        <v>1234.798702</v>
      </c>
      <c r="AR63" s="28">
        <f t="shared" si="91"/>
        <v>2172.779715</v>
      </c>
      <c r="AS63" s="28">
        <f t="shared" si="91"/>
        <v>1917.754482</v>
      </c>
      <c r="AT63" s="28">
        <f t="shared" si="91"/>
        <v>2379.839191</v>
      </c>
      <c r="AU63" s="28">
        <f t="shared" si="91"/>
        <v>2245.808389</v>
      </c>
      <c r="AV63" s="28">
        <f t="shared" si="91"/>
        <v>1913.93138</v>
      </c>
      <c r="AW63" s="28">
        <f t="shared" si="91"/>
        <v>1015.463624</v>
      </c>
      <c r="AX63" s="28">
        <f t="shared" si="91"/>
        <v>2205.116746</v>
      </c>
      <c r="AY63" s="28">
        <f t="shared" si="91"/>
        <v>1335.441433</v>
      </c>
      <c r="AZ63" s="28">
        <f t="shared" si="91"/>
        <v>2316.469488</v>
      </c>
      <c r="BA63" s="28">
        <f t="shared" si="91"/>
        <v>2132.244373</v>
      </c>
      <c r="BB63" s="28">
        <f t="shared" si="91"/>
        <v>636.9434937</v>
      </c>
      <c r="BC63" s="28">
        <f t="shared" si="91"/>
        <v>832.7574368</v>
      </c>
      <c r="BD63" s="28">
        <f t="shared" si="91"/>
        <v>1690.538553</v>
      </c>
      <c r="BE63" s="28">
        <f t="shared" si="91"/>
        <v>281.1497685</v>
      </c>
      <c r="BF63" s="28">
        <f t="shared" si="91"/>
        <v>-59.07358257</v>
      </c>
      <c r="BG63" s="28">
        <f t="shared" si="91"/>
        <v>1282.733877</v>
      </c>
      <c r="BH63" s="28">
        <f t="shared" si="91"/>
        <v>198.2876057</v>
      </c>
      <c r="BI63" s="28">
        <f t="shared" si="91"/>
        <v>1741.081085</v>
      </c>
      <c r="BJ63" s="28">
        <f t="shared" si="91"/>
        <v>398.5029281</v>
      </c>
      <c r="BK63" s="28">
        <f t="shared" si="91"/>
        <v>1850.155643</v>
      </c>
      <c r="BL63" s="28" t="str">
        <f t="shared" si="91"/>
        <v>#N/A</v>
      </c>
      <c r="BM63" s="28" t="str">
        <f t="shared" si="91"/>
        <v>#N/A</v>
      </c>
      <c r="BN63" s="28" t="str">
        <f t="shared" si="91"/>
        <v>#N/A</v>
      </c>
      <c r="BO63" s="28" t="str">
        <f t="shared" si="91"/>
        <v>#N/A</v>
      </c>
      <c r="BP63" s="28" t="str">
        <f t="shared" si="91"/>
        <v>#N/A</v>
      </c>
      <c r="BQ63" s="28" t="str">
        <f t="shared" si="91"/>
        <v>#N/A</v>
      </c>
      <c r="BR63" s="28" t="str">
        <f t="shared" si="91"/>
        <v>#N/A</v>
      </c>
      <c r="BS63" s="28" t="str">
        <f t="shared" si="91"/>
        <v>#N/A</v>
      </c>
      <c r="BT63" s="28" t="str">
        <f t="shared" si="91"/>
        <v>#N/A</v>
      </c>
      <c r="BU63" s="28" t="str">
        <f t="shared" si="91"/>
        <v>#N/A</v>
      </c>
      <c r="BV63" s="28" t="str">
        <f t="shared" si="91"/>
        <v>#N/A</v>
      </c>
      <c r="BW63" s="28" t="str">
        <f t="shared" si="91"/>
        <v>#N/A</v>
      </c>
      <c r="BX63" s="28" t="str">
        <f t="shared" si="91"/>
        <v>#N/A</v>
      </c>
      <c r="BY63" s="28" t="str">
        <f t="shared" si="91"/>
        <v>#N/A</v>
      </c>
      <c r="BZ63" s="28" t="str">
        <f t="shared" si="91"/>
        <v>#N/A</v>
      </c>
      <c r="CA63" s="28" t="str">
        <f t="shared" si="91"/>
        <v>#N/A</v>
      </c>
      <c r="CB63" s="28" t="str">
        <f t="shared" si="91"/>
        <v>#N/A</v>
      </c>
      <c r="CC63" s="28" t="str">
        <f t="shared" si="91"/>
        <v>#N/A</v>
      </c>
      <c r="CD63" s="28" t="str">
        <f t="shared" si="91"/>
        <v>#N/A</v>
      </c>
      <c r="CE63" s="28" t="str">
        <f t="shared" si="91"/>
        <v>#N/A</v>
      </c>
      <c r="CF63" s="28" t="str">
        <f t="shared" si="91"/>
        <v>#N/A</v>
      </c>
      <c r="CG63" s="28" t="str">
        <f t="shared" si="91"/>
        <v>#N/A</v>
      </c>
      <c r="CH63" s="28" t="str">
        <f t="shared" si="91"/>
        <v>#N/A</v>
      </c>
      <c r="CI63" s="28" t="str">
        <f t="shared" si="91"/>
        <v>#N/A</v>
      </c>
      <c r="CJ63" s="28" t="str">
        <f t="shared" si="91"/>
        <v>#N/A</v>
      </c>
      <c r="CK63" s="28" t="str">
        <f t="shared" si="91"/>
        <v>#N/A</v>
      </c>
      <c r="CL63" s="28" t="str">
        <f t="shared" si="91"/>
        <v>#N/A</v>
      </c>
      <c r="CM63" s="28" t="str">
        <f t="shared" si="91"/>
        <v>#N/A</v>
      </c>
      <c r="CN63" s="28" t="str">
        <f t="shared" si="91"/>
        <v>#N/A</v>
      </c>
      <c r="CO63" s="28" t="str">
        <f t="shared" si="91"/>
        <v>#N/A</v>
      </c>
      <c r="CP63" s="28" t="str">
        <f t="shared" si="91"/>
        <v>#N/A</v>
      </c>
      <c r="CQ63" s="28" t="str">
        <f t="shared" si="91"/>
        <v>#N/A</v>
      </c>
      <c r="CR63" s="28" t="str">
        <f t="shared" si="91"/>
        <v>#N/A</v>
      </c>
      <c r="CS63" s="28" t="str">
        <f t="shared" si="91"/>
        <v>#N/A</v>
      </c>
      <c r="CT63" s="28" t="str">
        <f t="shared" si="91"/>
        <v>#N/A</v>
      </c>
      <c r="CU63" s="28" t="str">
        <f t="shared" si="91"/>
        <v>#N/A</v>
      </c>
      <c r="CV63" s="28" t="str">
        <f t="shared" si="91"/>
        <v>#N/A</v>
      </c>
      <c r="CW63" s="28" t="str">
        <f t="shared" si="91"/>
        <v>#N/A</v>
      </c>
      <c r="CX63" s="28" t="str">
        <f t="shared" si="91"/>
        <v>#N/A</v>
      </c>
      <c r="CY63" s="28" t="str">
        <f t="shared" si="91"/>
        <v>#N/A</v>
      </c>
      <c r="CZ63" s="28" t="str">
        <f t="shared" si="91"/>
        <v>#N/A</v>
      </c>
      <c r="DA63" s="28" t="str">
        <f t="shared" si="91"/>
        <v>#N/A</v>
      </c>
      <c r="DB63" s="28" t="str">
        <f t="shared" si="91"/>
        <v>#N/A</v>
      </c>
      <c r="DC63" s="28" t="str">
        <f t="shared" si="91"/>
        <v>#N/A</v>
      </c>
      <c r="DD63" s="28" t="str">
        <f t="shared" si="91"/>
        <v>#N/A</v>
      </c>
      <c r="DE63" s="28" t="str">
        <f t="shared" si="91"/>
        <v>#N/A</v>
      </c>
      <c r="DF63" s="28" t="str">
        <f t="shared" si="91"/>
        <v>#N/A</v>
      </c>
      <c r="DG63" s="28" t="str">
        <f t="shared" si="91"/>
        <v>#N/A</v>
      </c>
      <c r="DH63" s="28" t="str">
        <f t="shared" si="91"/>
        <v>#N/A</v>
      </c>
      <c r="DI63" s="28" t="str">
        <f t="shared" si="91"/>
        <v>#N/A</v>
      </c>
      <c r="DJ63" s="28" t="str">
        <f t="shared" si="91"/>
        <v>#N/A</v>
      </c>
      <c r="DK63" s="28" t="str">
        <f t="shared" si="91"/>
        <v>#N/A</v>
      </c>
      <c r="DL63" s="28" t="str">
        <f t="shared" si="91"/>
        <v>#N/A</v>
      </c>
      <c r="DM63" s="28" t="str">
        <f t="shared" si="91"/>
        <v>#N/A</v>
      </c>
      <c r="DN63" s="28" t="str">
        <f t="shared" si="91"/>
        <v>#N/A</v>
      </c>
      <c r="DO63" s="28" t="str">
        <f t="shared" si="91"/>
        <v>#N/A</v>
      </c>
      <c r="DP63" s="28" t="str">
        <f t="shared" si="91"/>
        <v>#N/A</v>
      </c>
      <c r="DQ63" s="28" t="str">
        <f t="shared" si="91"/>
        <v>#N/A</v>
      </c>
      <c r="DR63" s="28" t="str">
        <f t="shared" si="91"/>
        <v>#N/A</v>
      </c>
      <c r="DS63" s="28" t="str">
        <f t="shared" si="91"/>
        <v>#N/A</v>
      </c>
      <c r="DT63" s="28" t="str">
        <f t="shared" si="91"/>
        <v>#N/A</v>
      </c>
      <c r="DU63" s="28" t="str">
        <f t="shared" si="91"/>
        <v>#N/A</v>
      </c>
      <c r="DV63" s="28" t="str">
        <f t="shared" si="91"/>
        <v>#N/A</v>
      </c>
      <c r="DW63" s="28" t="str">
        <f t="shared" si="91"/>
        <v>#N/A</v>
      </c>
      <c r="DX63" s="28" t="str">
        <f t="shared" si="91"/>
        <v>#N/A</v>
      </c>
      <c r="DY63" s="28" t="str">
        <f t="shared" si="91"/>
        <v>#N/A</v>
      </c>
      <c r="DZ63" s="28" t="str">
        <f t="shared" si="91"/>
        <v>#N/A</v>
      </c>
      <c r="EA63" s="28" t="str">
        <f t="shared" si="91"/>
        <v>#N/A</v>
      </c>
      <c r="EB63" s="28" t="str">
        <f t="shared" si="91"/>
        <v>#N/A</v>
      </c>
      <c r="EC63" s="28" t="str">
        <f t="shared" si="91"/>
        <v>#N/A</v>
      </c>
      <c r="ED63" s="28" t="str">
        <f t="shared" si="91"/>
        <v>#N/A</v>
      </c>
      <c r="EE63" s="29">
        <f t="shared" si="2"/>
        <v>1515.946623</v>
      </c>
    </row>
    <row r="64">
      <c r="A64" s="1"/>
      <c r="B64" s="30" t="s">
        <v>38</v>
      </c>
      <c r="C64" s="31" t="s">
        <v>45</v>
      </c>
      <c r="D64" s="31">
        <v>0.0</v>
      </c>
      <c r="E64" s="31" t="s">
        <v>38</v>
      </c>
      <c r="F64" s="33">
        <v>45788.0</v>
      </c>
      <c r="G64" s="34"/>
      <c r="H64" s="34" t="b">
        <f t="shared" si="3"/>
        <v>1</v>
      </c>
      <c r="I64" s="34" t="b">
        <f>if(iferror(match(B64,'Osallistujat ja seuranta'!C:C,0),0)&gt;0,TRUE,FALSE)</f>
        <v>1</v>
      </c>
      <c r="J64" s="34" t="b">
        <f>if(iferror(match(C64,'Osallistujat ja seuranta'!C:C,0),0)&gt;0,TRUE,FALSE)</f>
        <v>1</v>
      </c>
      <c r="K64" s="34" t="b">
        <f t="shared" si="4"/>
        <v>1</v>
      </c>
      <c r="L64" s="34" t="b">
        <f t="shared" si="5"/>
        <v>1</v>
      </c>
      <c r="M64" s="34" t="b">
        <f t="shared" si="6"/>
        <v>1</v>
      </c>
      <c r="N64" s="35">
        <f t="shared" si="33"/>
        <v>1</v>
      </c>
      <c r="O64" s="36">
        <f t="shared" si="8"/>
        <v>1679.322078</v>
      </c>
      <c r="P64" s="36">
        <f t="shared" si="9"/>
        <v>1567.574851</v>
      </c>
      <c r="Q64" s="37">
        <f t="shared" si="10"/>
        <v>111.747227</v>
      </c>
      <c r="R64" s="36">
        <f t="shared" si="11"/>
        <v>1567.574851</v>
      </c>
      <c r="S64" s="35">
        <f t="shared" si="12"/>
        <v>1</v>
      </c>
      <c r="T64" s="35">
        <f t="shared" si="13"/>
        <v>-51.73419868</v>
      </c>
      <c r="U64" s="35">
        <f t="shared" si="14"/>
        <v>-52.20094268</v>
      </c>
      <c r="V64" s="38">
        <f t="shared" si="15"/>
        <v>0.6146128172</v>
      </c>
      <c r="W64" s="39">
        <f t="shared" si="16"/>
        <v>28.43588519</v>
      </c>
      <c r="X64" s="39">
        <f t="shared" si="17"/>
        <v>1.551780207</v>
      </c>
      <c r="Y64" s="39">
        <f>if(N64=1,(W64*(S64-V64))*'Säännöt ja ohjeet'!$B$54+X64,"")</f>
        <v>23.46943158</v>
      </c>
      <c r="Z64" s="39">
        <f t="shared" si="18"/>
        <v>0</v>
      </c>
      <c r="AA64" s="39">
        <f t="shared" si="19"/>
        <v>0.3853871828</v>
      </c>
      <c r="AB64" s="39">
        <f t="shared" si="20"/>
        <v>31.63728262</v>
      </c>
      <c r="AC64" s="39">
        <f t="shared" si="21"/>
        <v>1.831084002</v>
      </c>
      <c r="AD64" s="39">
        <f>if(N64=1,(AB64*(Z64-AA64))*'Säännöt ja ohjeet'!$B$54+AC64,"")</f>
        <v>-22.55412244</v>
      </c>
      <c r="AE64" s="40">
        <f t="shared" si="22"/>
        <v>9</v>
      </c>
      <c r="AF64" s="40">
        <f t="shared" si="23"/>
        <v>-7</v>
      </c>
      <c r="AG64" s="1"/>
      <c r="AH64" s="9"/>
      <c r="AI64" s="28">
        <f t="shared" ref="AI64:ED64" si="92">if($B64=AI$3,AI63+$Y64,if($C64=AI$3,AI63+$AD64,AI63))</f>
        <v>1204.770186</v>
      </c>
      <c r="AJ64" s="28">
        <f t="shared" si="92"/>
        <v>1784.092572</v>
      </c>
      <c r="AK64" s="28">
        <f t="shared" si="92"/>
        <v>2411.459736</v>
      </c>
      <c r="AL64" s="28">
        <f t="shared" si="92"/>
        <v>1702.79151</v>
      </c>
      <c r="AM64" s="28">
        <f t="shared" si="92"/>
        <v>1545.020729</v>
      </c>
      <c r="AN64" s="28">
        <f t="shared" si="92"/>
        <v>1291.001643</v>
      </c>
      <c r="AO64" s="28">
        <f t="shared" si="92"/>
        <v>2249.842673</v>
      </c>
      <c r="AP64" s="28">
        <f t="shared" si="92"/>
        <v>1493.563773</v>
      </c>
      <c r="AQ64" s="28">
        <f t="shared" si="92"/>
        <v>1234.798702</v>
      </c>
      <c r="AR64" s="28">
        <f t="shared" si="92"/>
        <v>2172.779715</v>
      </c>
      <c r="AS64" s="28">
        <f t="shared" si="92"/>
        <v>1917.754482</v>
      </c>
      <c r="AT64" s="28">
        <f t="shared" si="92"/>
        <v>2379.839191</v>
      </c>
      <c r="AU64" s="28">
        <f t="shared" si="92"/>
        <v>2245.808389</v>
      </c>
      <c r="AV64" s="28">
        <f t="shared" si="92"/>
        <v>1913.93138</v>
      </c>
      <c r="AW64" s="28">
        <f t="shared" si="92"/>
        <v>1015.463624</v>
      </c>
      <c r="AX64" s="28">
        <f t="shared" si="92"/>
        <v>2205.116746</v>
      </c>
      <c r="AY64" s="28">
        <f t="shared" si="92"/>
        <v>1335.441433</v>
      </c>
      <c r="AZ64" s="28">
        <f t="shared" si="92"/>
        <v>2316.469488</v>
      </c>
      <c r="BA64" s="28">
        <f t="shared" si="92"/>
        <v>2132.244373</v>
      </c>
      <c r="BB64" s="28">
        <f t="shared" si="92"/>
        <v>636.9434937</v>
      </c>
      <c r="BC64" s="28">
        <f t="shared" si="92"/>
        <v>832.7574368</v>
      </c>
      <c r="BD64" s="28">
        <f t="shared" si="92"/>
        <v>1690.538553</v>
      </c>
      <c r="BE64" s="28">
        <f t="shared" si="92"/>
        <v>281.1497685</v>
      </c>
      <c r="BF64" s="28">
        <f t="shared" si="92"/>
        <v>-59.07358257</v>
      </c>
      <c r="BG64" s="28">
        <f t="shared" si="92"/>
        <v>1282.733877</v>
      </c>
      <c r="BH64" s="28">
        <f t="shared" si="92"/>
        <v>198.2876057</v>
      </c>
      <c r="BI64" s="28">
        <f t="shared" si="92"/>
        <v>1741.081085</v>
      </c>
      <c r="BJ64" s="28">
        <f t="shared" si="92"/>
        <v>398.5029281</v>
      </c>
      <c r="BK64" s="28">
        <f t="shared" si="92"/>
        <v>1850.155643</v>
      </c>
      <c r="BL64" s="28" t="str">
        <f t="shared" si="92"/>
        <v>#N/A</v>
      </c>
      <c r="BM64" s="28" t="str">
        <f t="shared" si="92"/>
        <v>#N/A</v>
      </c>
      <c r="BN64" s="28" t="str">
        <f t="shared" si="92"/>
        <v>#N/A</v>
      </c>
      <c r="BO64" s="28" t="str">
        <f t="shared" si="92"/>
        <v>#N/A</v>
      </c>
      <c r="BP64" s="28" t="str">
        <f t="shared" si="92"/>
        <v>#N/A</v>
      </c>
      <c r="BQ64" s="28" t="str">
        <f t="shared" si="92"/>
        <v>#N/A</v>
      </c>
      <c r="BR64" s="28" t="str">
        <f t="shared" si="92"/>
        <v>#N/A</v>
      </c>
      <c r="BS64" s="28" t="str">
        <f t="shared" si="92"/>
        <v>#N/A</v>
      </c>
      <c r="BT64" s="28" t="str">
        <f t="shared" si="92"/>
        <v>#N/A</v>
      </c>
      <c r="BU64" s="28" t="str">
        <f t="shared" si="92"/>
        <v>#N/A</v>
      </c>
      <c r="BV64" s="28" t="str">
        <f t="shared" si="92"/>
        <v>#N/A</v>
      </c>
      <c r="BW64" s="28" t="str">
        <f t="shared" si="92"/>
        <v>#N/A</v>
      </c>
      <c r="BX64" s="28" t="str">
        <f t="shared" si="92"/>
        <v>#N/A</v>
      </c>
      <c r="BY64" s="28" t="str">
        <f t="shared" si="92"/>
        <v>#N/A</v>
      </c>
      <c r="BZ64" s="28" t="str">
        <f t="shared" si="92"/>
        <v>#N/A</v>
      </c>
      <c r="CA64" s="28" t="str">
        <f t="shared" si="92"/>
        <v>#N/A</v>
      </c>
      <c r="CB64" s="28" t="str">
        <f t="shared" si="92"/>
        <v>#N/A</v>
      </c>
      <c r="CC64" s="28" t="str">
        <f t="shared" si="92"/>
        <v>#N/A</v>
      </c>
      <c r="CD64" s="28" t="str">
        <f t="shared" si="92"/>
        <v>#N/A</v>
      </c>
      <c r="CE64" s="28" t="str">
        <f t="shared" si="92"/>
        <v>#N/A</v>
      </c>
      <c r="CF64" s="28" t="str">
        <f t="shared" si="92"/>
        <v>#N/A</v>
      </c>
      <c r="CG64" s="28" t="str">
        <f t="shared" si="92"/>
        <v>#N/A</v>
      </c>
      <c r="CH64" s="28" t="str">
        <f t="shared" si="92"/>
        <v>#N/A</v>
      </c>
      <c r="CI64" s="28" t="str">
        <f t="shared" si="92"/>
        <v>#N/A</v>
      </c>
      <c r="CJ64" s="28" t="str">
        <f t="shared" si="92"/>
        <v>#N/A</v>
      </c>
      <c r="CK64" s="28" t="str">
        <f t="shared" si="92"/>
        <v>#N/A</v>
      </c>
      <c r="CL64" s="28" t="str">
        <f t="shared" si="92"/>
        <v>#N/A</v>
      </c>
      <c r="CM64" s="28" t="str">
        <f t="shared" si="92"/>
        <v>#N/A</v>
      </c>
      <c r="CN64" s="28" t="str">
        <f t="shared" si="92"/>
        <v>#N/A</v>
      </c>
      <c r="CO64" s="28" t="str">
        <f t="shared" si="92"/>
        <v>#N/A</v>
      </c>
      <c r="CP64" s="28" t="str">
        <f t="shared" si="92"/>
        <v>#N/A</v>
      </c>
      <c r="CQ64" s="28" t="str">
        <f t="shared" si="92"/>
        <v>#N/A</v>
      </c>
      <c r="CR64" s="28" t="str">
        <f t="shared" si="92"/>
        <v>#N/A</v>
      </c>
      <c r="CS64" s="28" t="str">
        <f t="shared" si="92"/>
        <v>#N/A</v>
      </c>
      <c r="CT64" s="28" t="str">
        <f t="shared" si="92"/>
        <v>#N/A</v>
      </c>
      <c r="CU64" s="28" t="str">
        <f t="shared" si="92"/>
        <v>#N/A</v>
      </c>
      <c r="CV64" s="28" t="str">
        <f t="shared" si="92"/>
        <v>#N/A</v>
      </c>
      <c r="CW64" s="28" t="str">
        <f t="shared" si="92"/>
        <v>#N/A</v>
      </c>
      <c r="CX64" s="28" t="str">
        <f t="shared" si="92"/>
        <v>#N/A</v>
      </c>
      <c r="CY64" s="28" t="str">
        <f t="shared" si="92"/>
        <v>#N/A</v>
      </c>
      <c r="CZ64" s="28" t="str">
        <f t="shared" si="92"/>
        <v>#N/A</v>
      </c>
      <c r="DA64" s="28" t="str">
        <f t="shared" si="92"/>
        <v>#N/A</v>
      </c>
      <c r="DB64" s="28" t="str">
        <f t="shared" si="92"/>
        <v>#N/A</v>
      </c>
      <c r="DC64" s="28" t="str">
        <f t="shared" si="92"/>
        <v>#N/A</v>
      </c>
      <c r="DD64" s="28" t="str">
        <f t="shared" si="92"/>
        <v>#N/A</v>
      </c>
      <c r="DE64" s="28" t="str">
        <f t="shared" si="92"/>
        <v>#N/A</v>
      </c>
      <c r="DF64" s="28" t="str">
        <f t="shared" si="92"/>
        <v>#N/A</v>
      </c>
      <c r="DG64" s="28" t="str">
        <f t="shared" si="92"/>
        <v>#N/A</v>
      </c>
      <c r="DH64" s="28" t="str">
        <f t="shared" si="92"/>
        <v>#N/A</v>
      </c>
      <c r="DI64" s="28" t="str">
        <f t="shared" si="92"/>
        <v>#N/A</v>
      </c>
      <c r="DJ64" s="28" t="str">
        <f t="shared" si="92"/>
        <v>#N/A</v>
      </c>
      <c r="DK64" s="28" t="str">
        <f t="shared" si="92"/>
        <v>#N/A</v>
      </c>
      <c r="DL64" s="28" t="str">
        <f t="shared" si="92"/>
        <v>#N/A</v>
      </c>
      <c r="DM64" s="28" t="str">
        <f t="shared" si="92"/>
        <v>#N/A</v>
      </c>
      <c r="DN64" s="28" t="str">
        <f t="shared" si="92"/>
        <v>#N/A</v>
      </c>
      <c r="DO64" s="28" t="str">
        <f t="shared" si="92"/>
        <v>#N/A</v>
      </c>
      <c r="DP64" s="28" t="str">
        <f t="shared" si="92"/>
        <v>#N/A</v>
      </c>
      <c r="DQ64" s="28" t="str">
        <f t="shared" si="92"/>
        <v>#N/A</v>
      </c>
      <c r="DR64" s="28" t="str">
        <f t="shared" si="92"/>
        <v>#N/A</v>
      </c>
      <c r="DS64" s="28" t="str">
        <f t="shared" si="92"/>
        <v>#N/A</v>
      </c>
      <c r="DT64" s="28" t="str">
        <f t="shared" si="92"/>
        <v>#N/A</v>
      </c>
      <c r="DU64" s="28" t="str">
        <f t="shared" si="92"/>
        <v>#N/A</v>
      </c>
      <c r="DV64" s="28" t="str">
        <f t="shared" si="92"/>
        <v>#N/A</v>
      </c>
      <c r="DW64" s="28" t="str">
        <f t="shared" si="92"/>
        <v>#N/A</v>
      </c>
      <c r="DX64" s="28" t="str">
        <f t="shared" si="92"/>
        <v>#N/A</v>
      </c>
      <c r="DY64" s="28" t="str">
        <f t="shared" si="92"/>
        <v>#N/A</v>
      </c>
      <c r="DZ64" s="28" t="str">
        <f t="shared" si="92"/>
        <v>#N/A</v>
      </c>
      <c r="EA64" s="28" t="str">
        <f t="shared" si="92"/>
        <v>#N/A</v>
      </c>
      <c r="EB64" s="28" t="str">
        <f t="shared" si="92"/>
        <v>#N/A</v>
      </c>
      <c r="EC64" s="28" t="str">
        <f t="shared" si="92"/>
        <v>#N/A</v>
      </c>
      <c r="ED64" s="28" t="str">
        <f t="shared" si="92"/>
        <v>#N/A</v>
      </c>
      <c r="EE64" s="29">
        <f t="shared" si="2"/>
        <v>1515.981827</v>
      </c>
    </row>
    <row r="65">
      <c r="A65" s="1"/>
      <c r="B65" s="30" t="s">
        <v>52</v>
      </c>
      <c r="C65" s="31" t="s">
        <v>55</v>
      </c>
      <c r="D65" s="31">
        <v>4.0</v>
      </c>
      <c r="E65" s="31" t="s">
        <v>52</v>
      </c>
      <c r="F65" s="33">
        <v>45791.0</v>
      </c>
      <c r="G65" s="34"/>
      <c r="H65" s="34" t="b">
        <f t="shared" si="3"/>
        <v>1</v>
      </c>
      <c r="I65" s="34" t="b">
        <f>if(iferror(match(B65,'Osallistujat ja seuranta'!C:C,0),0)&gt;0,TRUE,FALSE)</f>
        <v>1</v>
      </c>
      <c r="J65" s="34" t="b">
        <f>if(iferror(match(C65,'Osallistujat ja seuranta'!C:C,0),0)&gt;0,TRUE,FALSE)</f>
        <v>1</v>
      </c>
      <c r="K65" s="34" t="b">
        <f t="shared" si="4"/>
        <v>1</v>
      </c>
      <c r="L65" s="34" t="b">
        <f t="shared" si="5"/>
        <v>1</v>
      </c>
      <c r="M65" s="34" t="b">
        <f t="shared" si="6"/>
        <v>1</v>
      </c>
      <c r="N65" s="35">
        <f t="shared" si="33"/>
        <v>1</v>
      </c>
      <c r="O65" s="36">
        <f t="shared" si="8"/>
        <v>1291.001643</v>
      </c>
      <c r="P65" s="36">
        <f t="shared" si="9"/>
        <v>1234.798702</v>
      </c>
      <c r="Q65" s="37">
        <f t="shared" si="10"/>
        <v>-293.7970592</v>
      </c>
      <c r="R65" s="36">
        <f t="shared" si="11"/>
        <v>1584.798702</v>
      </c>
      <c r="S65" s="35">
        <f t="shared" si="12"/>
        <v>1</v>
      </c>
      <c r="T65" s="35">
        <f t="shared" si="13"/>
        <v>-53.23774083</v>
      </c>
      <c r="U65" s="35">
        <f t="shared" si="14"/>
        <v>-52.13100009</v>
      </c>
      <c r="V65" s="38">
        <f t="shared" si="15"/>
        <v>0.2484790153</v>
      </c>
      <c r="W65" s="39">
        <f t="shared" si="16"/>
        <v>40.09768847</v>
      </c>
      <c r="X65" s="39">
        <f t="shared" si="17"/>
        <v>2.522496558</v>
      </c>
      <c r="Y65" s="39">
        <f>if(N65=1,(W65*(S65-V65))*'Säännöt ja ohjeet'!$B$54+X65,"")</f>
        <v>62.79100521</v>
      </c>
      <c r="Z65" s="39">
        <f t="shared" si="18"/>
        <v>0</v>
      </c>
      <c r="AA65" s="39">
        <f t="shared" si="19"/>
        <v>0.7515209847</v>
      </c>
      <c r="AB65" s="39">
        <f t="shared" si="20"/>
        <v>41.90750734</v>
      </c>
      <c r="AC65" s="39">
        <f t="shared" si="21"/>
        <v>2.663003574</v>
      </c>
      <c r="AD65" s="39">
        <f>if(N65=1,(AB65*(Z65-AA65))*'Säännöt ja ohjeet'!$B$54+AC65,"")</f>
        <v>-60.3257388</v>
      </c>
      <c r="AE65" s="40">
        <f t="shared" si="22"/>
        <v>18</v>
      </c>
      <c r="AF65" s="40">
        <f t="shared" si="23"/>
        <v>-16</v>
      </c>
      <c r="AG65" s="1"/>
      <c r="AH65" s="9"/>
      <c r="AI65" s="28">
        <f t="shared" ref="AI65:ED65" si="93">if($B65=AI$3,AI64+$Y65,if($C65=AI$3,AI64+$AD65,AI64))</f>
        <v>1204.770186</v>
      </c>
      <c r="AJ65" s="28">
        <f t="shared" si="93"/>
        <v>1784.092572</v>
      </c>
      <c r="AK65" s="28">
        <f t="shared" si="93"/>
        <v>2411.459736</v>
      </c>
      <c r="AL65" s="28">
        <f t="shared" si="93"/>
        <v>1702.79151</v>
      </c>
      <c r="AM65" s="28">
        <f t="shared" si="93"/>
        <v>1545.020729</v>
      </c>
      <c r="AN65" s="28">
        <f t="shared" si="93"/>
        <v>1353.792648</v>
      </c>
      <c r="AO65" s="28">
        <f t="shared" si="93"/>
        <v>2249.842673</v>
      </c>
      <c r="AP65" s="28">
        <f t="shared" si="93"/>
        <v>1493.563773</v>
      </c>
      <c r="AQ65" s="28">
        <f t="shared" si="93"/>
        <v>1174.472963</v>
      </c>
      <c r="AR65" s="28">
        <f t="shared" si="93"/>
        <v>2172.779715</v>
      </c>
      <c r="AS65" s="28">
        <f t="shared" si="93"/>
        <v>1917.754482</v>
      </c>
      <c r="AT65" s="28">
        <f t="shared" si="93"/>
        <v>2379.839191</v>
      </c>
      <c r="AU65" s="28">
        <f t="shared" si="93"/>
        <v>2245.808389</v>
      </c>
      <c r="AV65" s="28">
        <f t="shared" si="93"/>
        <v>1913.93138</v>
      </c>
      <c r="AW65" s="28">
        <f t="shared" si="93"/>
        <v>1015.463624</v>
      </c>
      <c r="AX65" s="28">
        <f t="shared" si="93"/>
        <v>2205.116746</v>
      </c>
      <c r="AY65" s="28">
        <f t="shared" si="93"/>
        <v>1335.441433</v>
      </c>
      <c r="AZ65" s="28">
        <f t="shared" si="93"/>
        <v>2316.469488</v>
      </c>
      <c r="BA65" s="28">
        <f t="shared" si="93"/>
        <v>2132.244373</v>
      </c>
      <c r="BB65" s="28">
        <f t="shared" si="93"/>
        <v>636.9434937</v>
      </c>
      <c r="BC65" s="28">
        <f t="shared" si="93"/>
        <v>832.7574368</v>
      </c>
      <c r="BD65" s="28">
        <f t="shared" si="93"/>
        <v>1690.538553</v>
      </c>
      <c r="BE65" s="28">
        <f t="shared" si="93"/>
        <v>281.1497685</v>
      </c>
      <c r="BF65" s="28">
        <f t="shared" si="93"/>
        <v>-59.07358257</v>
      </c>
      <c r="BG65" s="28">
        <f t="shared" si="93"/>
        <v>1282.733877</v>
      </c>
      <c r="BH65" s="28">
        <f t="shared" si="93"/>
        <v>198.2876057</v>
      </c>
      <c r="BI65" s="28">
        <f t="shared" si="93"/>
        <v>1741.081085</v>
      </c>
      <c r="BJ65" s="28">
        <f t="shared" si="93"/>
        <v>398.5029281</v>
      </c>
      <c r="BK65" s="28">
        <f t="shared" si="93"/>
        <v>1850.155643</v>
      </c>
      <c r="BL65" s="28" t="str">
        <f t="shared" si="93"/>
        <v>#N/A</v>
      </c>
      <c r="BM65" s="28" t="str">
        <f t="shared" si="93"/>
        <v>#N/A</v>
      </c>
      <c r="BN65" s="28" t="str">
        <f t="shared" si="93"/>
        <v>#N/A</v>
      </c>
      <c r="BO65" s="28" t="str">
        <f t="shared" si="93"/>
        <v>#N/A</v>
      </c>
      <c r="BP65" s="28" t="str">
        <f t="shared" si="93"/>
        <v>#N/A</v>
      </c>
      <c r="BQ65" s="28" t="str">
        <f t="shared" si="93"/>
        <v>#N/A</v>
      </c>
      <c r="BR65" s="28" t="str">
        <f t="shared" si="93"/>
        <v>#N/A</v>
      </c>
      <c r="BS65" s="28" t="str">
        <f t="shared" si="93"/>
        <v>#N/A</v>
      </c>
      <c r="BT65" s="28" t="str">
        <f t="shared" si="93"/>
        <v>#N/A</v>
      </c>
      <c r="BU65" s="28" t="str">
        <f t="shared" si="93"/>
        <v>#N/A</v>
      </c>
      <c r="BV65" s="28" t="str">
        <f t="shared" si="93"/>
        <v>#N/A</v>
      </c>
      <c r="BW65" s="28" t="str">
        <f t="shared" si="93"/>
        <v>#N/A</v>
      </c>
      <c r="BX65" s="28" t="str">
        <f t="shared" si="93"/>
        <v>#N/A</v>
      </c>
      <c r="BY65" s="28" t="str">
        <f t="shared" si="93"/>
        <v>#N/A</v>
      </c>
      <c r="BZ65" s="28" t="str">
        <f t="shared" si="93"/>
        <v>#N/A</v>
      </c>
      <c r="CA65" s="28" t="str">
        <f t="shared" si="93"/>
        <v>#N/A</v>
      </c>
      <c r="CB65" s="28" t="str">
        <f t="shared" si="93"/>
        <v>#N/A</v>
      </c>
      <c r="CC65" s="28" t="str">
        <f t="shared" si="93"/>
        <v>#N/A</v>
      </c>
      <c r="CD65" s="28" t="str">
        <f t="shared" si="93"/>
        <v>#N/A</v>
      </c>
      <c r="CE65" s="28" t="str">
        <f t="shared" si="93"/>
        <v>#N/A</v>
      </c>
      <c r="CF65" s="28" t="str">
        <f t="shared" si="93"/>
        <v>#N/A</v>
      </c>
      <c r="CG65" s="28" t="str">
        <f t="shared" si="93"/>
        <v>#N/A</v>
      </c>
      <c r="CH65" s="28" t="str">
        <f t="shared" si="93"/>
        <v>#N/A</v>
      </c>
      <c r="CI65" s="28" t="str">
        <f t="shared" si="93"/>
        <v>#N/A</v>
      </c>
      <c r="CJ65" s="28" t="str">
        <f t="shared" si="93"/>
        <v>#N/A</v>
      </c>
      <c r="CK65" s="28" t="str">
        <f t="shared" si="93"/>
        <v>#N/A</v>
      </c>
      <c r="CL65" s="28" t="str">
        <f t="shared" si="93"/>
        <v>#N/A</v>
      </c>
      <c r="CM65" s="28" t="str">
        <f t="shared" si="93"/>
        <v>#N/A</v>
      </c>
      <c r="CN65" s="28" t="str">
        <f t="shared" si="93"/>
        <v>#N/A</v>
      </c>
      <c r="CO65" s="28" t="str">
        <f t="shared" si="93"/>
        <v>#N/A</v>
      </c>
      <c r="CP65" s="28" t="str">
        <f t="shared" si="93"/>
        <v>#N/A</v>
      </c>
      <c r="CQ65" s="28" t="str">
        <f t="shared" si="93"/>
        <v>#N/A</v>
      </c>
      <c r="CR65" s="28" t="str">
        <f t="shared" si="93"/>
        <v>#N/A</v>
      </c>
      <c r="CS65" s="28" t="str">
        <f t="shared" si="93"/>
        <v>#N/A</v>
      </c>
      <c r="CT65" s="28" t="str">
        <f t="shared" si="93"/>
        <v>#N/A</v>
      </c>
      <c r="CU65" s="28" t="str">
        <f t="shared" si="93"/>
        <v>#N/A</v>
      </c>
      <c r="CV65" s="28" t="str">
        <f t="shared" si="93"/>
        <v>#N/A</v>
      </c>
      <c r="CW65" s="28" t="str">
        <f t="shared" si="93"/>
        <v>#N/A</v>
      </c>
      <c r="CX65" s="28" t="str">
        <f t="shared" si="93"/>
        <v>#N/A</v>
      </c>
      <c r="CY65" s="28" t="str">
        <f t="shared" si="93"/>
        <v>#N/A</v>
      </c>
      <c r="CZ65" s="28" t="str">
        <f t="shared" si="93"/>
        <v>#N/A</v>
      </c>
      <c r="DA65" s="28" t="str">
        <f t="shared" si="93"/>
        <v>#N/A</v>
      </c>
      <c r="DB65" s="28" t="str">
        <f t="shared" si="93"/>
        <v>#N/A</v>
      </c>
      <c r="DC65" s="28" t="str">
        <f t="shared" si="93"/>
        <v>#N/A</v>
      </c>
      <c r="DD65" s="28" t="str">
        <f t="shared" si="93"/>
        <v>#N/A</v>
      </c>
      <c r="DE65" s="28" t="str">
        <f t="shared" si="93"/>
        <v>#N/A</v>
      </c>
      <c r="DF65" s="28" t="str">
        <f t="shared" si="93"/>
        <v>#N/A</v>
      </c>
      <c r="DG65" s="28" t="str">
        <f t="shared" si="93"/>
        <v>#N/A</v>
      </c>
      <c r="DH65" s="28" t="str">
        <f t="shared" si="93"/>
        <v>#N/A</v>
      </c>
      <c r="DI65" s="28" t="str">
        <f t="shared" si="93"/>
        <v>#N/A</v>
      </c>
      <c r="DJ65" s="28" t="str">
        <f t="shared" si="93"/>
        <v>#N/A</v>
      </c>
      <c r="DK65" s="28" t="str">
        <f t="shared" si="93"/>
        <v>#N/A</v>
      </c>
      <c r="DL65" s="28" t="str">
        <f t="shared" si="93"/>
        <v>#N/A</v>
      </c>
      <c r="DM65" s="28" t="str">
        <f t="shared" si="93"/>
        <v>#N/A</v>
      </c>
      <c r="DN65" s="28" t="str">
        <f t="shared" si="93"/>
        <v>#N/A</v>
      </c>
      <c r="DO65" s="28" t="str">
        <f t="shared" si="93"/>
        <v>#N/A</v>
      </c>
      <c r="DP65" s="28" t="str">
        <f t="shared" si="93"/>
        <v>#N/A</v>
      </c>
      <c r="DQ65" s="28" t="str">
        <f t="shared" si="93"/>
        <v>#N/A</v>
      </c>
      <c r="DR65" s="28" t="str">
        <f t="shared" si="93"/>
        <v>#N/A</v>
      </c>
      <c r="DS65" s="28" t="str">
        <f t="shared" si="93"/>
        <v>#N/A</v>
      </c>
      <c r="DT65" s="28" t="str">
        <f t="shared" si="93"/>
        <v>#N/A</v>
      </c>
      <c r="DU65" s="28" t="str">
        <f t="shared" si="93"/>
        <v>#N/A</v>
      </c>
      <c r="DV65" s="28" t="str">
        <f t="shared" si="93"/>
        <v>#N/A</v>
      </c>
      <c r="DW65" s="28" t="str">
        <f t="shared" si="93"/>
        <v>#N/A</v>
      </c>
      <c r="DX65" s="28" t="str">
        <f t="shared" si="93"/>
        <v>#N/A</v>
      </c>
      <c r="DY65" s="28" t="str">
        <f t="shared" si="93"/>
        <v>#N/A</v>
      </c>
      <c r="DZ65" s="28" t="str">
        <f t="shared" si="93"/>
        <v>#N/A</v>
      </c>
      <c r="EA65" s="28" t="str">
        <f t="shared" si="93"/>
        <v>#N/A</v>
      </c>
      <c r="EB65" s="28" t="str">
        <f t="shared" si="93"/>
        <v>#N/A</v>
      </c>
      <c r="EC65" s="28" t="str">
        <f t="shared" si="93"/>
        <v>#N/A</v>
      </c>
      <c r="ED65" s="28" t="str">
        <f t="shared" si="93"/>
        <v>#N/A</v>
      </c>
      <c r="EE65" s="29">
        <f t="shared" si="2"/>
        <v>1516.076645</v>
      </c>
    </row>
    <row r="66">
      <c r="A66" s="1"/>
      <c r="B66" s="30" t="s">
        <v>38</v>
      </c>
      <c r="C66" s="31" t="s">
        <v>43</v>
      </c>
      <c r="D66" s="31">
        <v>9.0</v>
      </c>
      <c r="E66" s="31" t="s">
        <v>38</v>
      </c>
      <c r="F66" s="33">
        <v>45791.0</v>
      </c>
      <c r="G66" s="34"/>
      <c r="H66" s="34" t="b">
        <f t="shared" si="3"/>
        <v>1</v>
      </c>
      <c r="I66" s="34" t="b">
        <f>if(iferror(match(B66,'Osallistujat ja seuranta'!C:C,0),0)&gt;0,TRUE,FALSE)</f>
        <v>1</v>
      </c>
      <c r="J66" s="34" t="b">
        <f>if(iferror(match(C66,'Osallistujat ja seuranta'!C:C,0),0)&gt;0,TRUE,FALSE)</f>
        <v>1</v>
      </c>
      <c r="K66" s="34" t="b">
        <f t="shared" si="4"/>
        <v>1</v>
      </c>
      <c r="L66" s="34" t="b">
        <f t="shared" si="5"/>
        <v>1</v>
      </c>
      <c r="M66" s="34" t="b">
        <f t="shared" si="6"/>
        <v>1</v>
      </c>
      <c r="N66" s="35">
        <f t="shared" si="33"/>
        <v>1</v>
      </c>
      <c r="O66" s="36">
        <f t="shared" si="8"/>
        <v>1702.79151</v>
      </c>
      <c r="P66" s="36">
        <f t="shared" si="9"/>
        <v>198.2876057</v>
      </c>
      <c r="Q66" s="37">
        <f t="shared" si="10"/>
        <v>654.5039044</v>
      </c>
      <c r="R66" s="36">
        <f t="shared" si="11"/>
        <v>1048.287606</v>
      </c>
      <c r="S66" s="35">
        <f t="shared" si="12"/>
        <v>1</v>
      </c>
      <c r="T66" s="35">
        <f t="shared" si="13"/>
        <v>-51.63208883</v>
      </c>
      <c r="U66" s="35">
        <f t="shared" si="14"/>
        <v>-54.03612389</v>
      </c>
      <c r="V66" s="38">
        <f t="shared" si="15"/>
        <v>0.9171344795</v>
      </c>
      <c r="W66" s="39">
        <f t="shared" si="16"/>
        <v>27.77989392</v>
      </c>
      <c r="X66" s="39">
        <f t="shared" si="17"/>
        <v>1.493135737</v>
      </c>
      <c r="Y66" s="39">
        <f>if(N66=1,(W66*(S66-V66))*'Säännöt ja ohjeet'!$B$54+X66,"")</f>
        <v>6.097126474</v>
      </c>
      <c r="Z66" s="39">
        <f t="shared" si="18"/>
        <v>0</v>
      </c>
      <c r="AA66" s="39">
        <f t="shared" si="19"/>
        <v>0.0828655205</v>
      </c>
      <c r="AB66" s="39">
        <f t="shared" si="20"/>
        <v>80.336785</v>
      </c>
      <c r="AC66" s="39">
        <f t="shared" si="21"/>
        <v>5.254280986</v>
      </c>
      <c r="AD66" s="39">
        <f>if(N66=1,(AB66*(Z66-AA66))*'Säännöt ja ohjeet'!$B$54+AC66,"")</f>
        <v>-8.060018022</v>
      </c>
      <c r="AE66" s="40">
        <f t="shared" si="22"/>
        <v>-1</v>
      </c>
      <c r="AF66" s="40">
        <f t="shared" si="23"/>
        <v>1</v>
      </c>
      <c r="AG66" s="1"/>
      <c r="AH66" s="9"/>
      <c r="AI66" s="28">
        <f t="shared" ref="AI66:ED66" si="94">if($B66=AI$3,AI65+$Y66,if($C66=AI$3,AI65+$AD66,AI65))</f>
        <v>1204.770186</v>
      </c>
      <c r="AJ66" s="28">
        <f t="shared" si="94"/>
        <v>1784.092572</v>
      </c>
      <c r="AK66" s="28">
        <f t="shared" si="94"/>
        <v>2411.459736</v>
      </c>
      <c r="AL66" s="28">
        <f t="shared" si="94"/>
        <v>1708.888637</v>
      </c>
      <c r="AM66" s="28">
        <f t="shared" si="94"/>
        <v>1545.020729</v>
      </c>
      <c r="AN66" s="28">
        <f t="shared" si="94"/>
        <v>1353.792648</v>
      </c>
      <c r="AO66" s="28">
        <f t="shared" si="94"/>
        <v>2249.842673</v>
      </c>
      <c r="AP66" s="28">
        <f t="shared" si="94"/>
        <v>1493.563773</v>
      </c>
      <c r="AQ66" s="28">
        <f t="shared" si="94"/>
        <v>1174.472963</v>
      </c>
      <c r="AR66" s="28">
        <f t="shared" si="94"/>
        <v>2172.779715</v>
      </c>
      <c r="AS66" s="28">
        <f t="shared" si="94"/>
        <v>1917.754482</v>
      </c>
      <c r="AT66" s="28">
        <f t="shared" si="94"/>
        <v>2379.839191</v>
      </c>
      <c r="AU66" s="28">
        <f t="shared" si="94"/>
        <v>2245.808389</v>
      </c>
      <c r="AV66" s="28">
        <f t="shared" si="94"/>
        <v>1913.93138</v>
      </c>
      <c r="AW66" s="28">
        <f t="shared" si="94"/>
        <v>1015.463624</v>
      </c>
      <c r="AX66" s="28">
        <f t="shared" si="94"/>
        <v>2205.116746</v>
      </c>
      <c r="AY66" s="28">
        <f t="shared" si="94"/>
        <v>1335.441433</v>
      </c>
      <c r="AZ66" s="28">
        <f t="shared" si="94"/>
        <v>2316.469488</v>
      </c>
      <c r="BA66" s="28">
        <f t="shared" si="94"/>
        <v>2132.244373</v>
      </c>
      <c r="BB66" s="28">
        <f t="shared" si="94"/>
        <v>636.9434937</v>
      </c>
      <c r="BC66" s="28">
        <f t="shared" si="94"/>
        <v>832.7574368</v>
      </c>
      <c r="BD66" s="28">
        <f t="shared" si="94"/>
        <v>1690.538553</v>
      </c>
      <c r="BE66" s="28">
        <f t="shared" si="94"/>
        <v>281.1497685</v>
      </c>
      <c r="BF66" s="28">
        <f t="shared" si="94"/>
        <v>-59.07358257</v>
      </c>
      <c r="BG66" s="28">
        <f t="shared" si="94"/>
        <v>1282.733877</v>
      </c>
      <c r="BH66" s="28">
        <f t="shared" si="94"/>
        <v>190.2275877</v>
      </c>
      <c r="BI66" s="28">
        <f t="shared" si="94"/>
        <v>1741.081085</v>
      </c>
      <c r="BJ66" s="28">
        <f t="shared" si="94"/>
        <v>398.5029281</v>
      </c>
      <c r="BK66" s="28">
        <f t="shared" si="94"/>
        <v>1850.155643</v>
      </c>
      <c r="BL66" s="28" t="str">
        <f t="shared" si="94"/>
        <v>#N/A</v>
      </c>
      <c r="BM66" s="28" t="str">
        <f t="shared" si="94"/>
        <v>#N/A</v>
      </c>
      <c r="BN66" s="28" t="str">
        <f t="shared" si="94"/>
        <v>#N/A</v>
      </c>
      <c r="BO66" s="28" t="str">
        <f t="shared" si="94"/>
        <v>#N/A</v>
      </c>
      <c r="BP66" s="28" t="str">
        <f t="shared" si="94"/>
        <v>#N/A</v>
      </c>
      <c r="BQ66" s="28" t="str">
        <f t="shared" si="94"/>
        <v>#N/A</v>
      </c>
      <c r="BR66" s="28" t="str">
        <f t="shared" si="94"/>
        <v>#N/A</v>
      </c>
      <c r="BS66" s="28" t="str">
        <f t="shared" si="94"/>
        <v>#N/A</v>
      </c>
      <c r="BT66" s="28" t="str">
        <f t="shared" si="94"/>
        <v>#N/A</v>
      </c>
      <c r="BU66" s="28" t="str">
        <f t="shared" si="94"/>
        <v>#N/A</v>
      </c>
      <c r="BV66" s="28" t="str">
        <f t="shared" si="94"/>
        <v>#N/A</v>
      </c>
      <c r="BW66" s="28" t="str">
        <f t="shared" si="94"/>
        <v>#N/A</v>
      </c>
      <c r="BX66" s="28" t="str">
        <f t="shared" si="94"/>
        <v>#N/A</v>
      </c>
      <c r="BY66" s="28" t="str">
        <f t="shared" si="94"/>
        <v>#N/A</v>
      </c>
      <c r="BZ66" s="28" t="str">
        <f t="shared" si="94"/>
        <v>#N/A</v>
      </c>
      <c r="CA66" s="28" t="str">
        <f t="shared" si="94"/>
        <v>#N/A</v>
      </c>
      <c r="CB66" s="28" t="str">
        <f t="shared" si="94"/>
        <v>#N/A</v>
      </c>
      <c r="CC66" s="28" t="str">
        <f t="shared" si="94"/>
        <v>#N/A</v>
      </c>
      <c r="CD66" s="28" t="str">
        <f t="shared" si="94"/>
        <v>#N/A</v>
      </c>
      <c r="CE66" s="28" t="str">
        <f t="shared" si="94"/>
        <v>#N/A</v>
      </c>
      <c r="CF66" s="28" t="str">
        <f t="shared" si="94"/>
        <v>#N/A</v>
      </c>
      <c r="CG66" s="28" t="str">
        <f t="shared" si="94"/>
        <v>#N/A</v>
      </c>
      <c r="CH66" s="28" t="str">
        <f t="shared" si="94"/>
        <v>#N/A</v>
      </c>
      <c r="CI66" s="28" t="str">
        <f t="shared" si="94"/>
        <v>#N/A</v>
      </c>
      <c r="CJ66" s="28" t="str">
        <f t="shared" si="94"/>
        <v>#N/A</v>
      </c>
      <c r="CK66" s="28" t="str">
        <f t="shared" si="94"/>
        <v>#N/A</v>
      </c>
      <c r="CL66" s="28" t="str">
        <f t="shared" si="94"/>
        <v>#N/A</v>
      </c>
      <c r="CM66" s="28" t="str">
        <f t="shared" si="94"/>
        <v>#N/A</v>
      </c>
      <c r="CN66" s="28" t="str">
        <f t="shared" si="94"/>
        <v>#N/A</v>
      </c>
      <c r="CO66" s="28" t="str">
        <f t="shared" si="94"/>
        <v>#N/A</v>
      </c>
      <c r="CP66" s="28" t="str">
        <f t="shared" si="94"/>
        <v>#N/A</v>
      </c>
      <c r="CQ66" s="28" t="str">
        <f t="shared" si="94"/>
        <v>#N/A</v>
      </c>
      <c r="CR66" s="28" t="str">
        <f t="shared" si="94"/>
        <v>#N/A</v>
      </c>
      <c r="CS66" s="28" t="str">
        <f t="shared" si="94"/>
        <v>#N/A</v>
      </c>
      <c r="CT66" s="28" t="str">
        <f t="shared" si="94"/>
        <v>#N/A</v>
      </c>
      <c r="CU66" s="28" t="str">
        <f t="shared" si="94"/>
        <v>#N/A</v>
      </c>
      <c r="CV66" s="28" t="str">
        <f t="shared" si="94"/>
        <v>#N/A</v>
      </c>
      <c r="CW66" s="28" t="str">
        <f t="shared" si="94"/>
        <v>#N/A</v>
      </c>
      <c r="CX66" s="28" t="str">
        <f t="shared" si="94"/>
        <v>#N/A</v>
      </c>
      <c r="CY66" s="28" t="str">
        <f t="shared" si="94"/>
        <v>#N/A</v>
      </c>
      <c r="CZ66" s="28" t="str">
        <f t="shared" si="94"/>
        <v>#N/A</v>
      </c>
      <c r="DA66" s="28" t="str">
        <f t="shared" si="94"/>
        <v>#N/A</v>
      </c>
      <c r="DB66" s="28" t="str">
        <f t="shared" si="94"/>
        <v>#N/A</v>
      </c>
      <c r="DC66" s="28" t="str">
        <f t="shared" si="94"/>
        <v>#N/A</v>
      </c>
      <c r="DD66" s="28" t="str">
        <f t="shared" si="94"/>
        <v>#N/A</v>
      </c>
      <c r="DE66" s="28" t="str">
        <f t="shared" si="94"/>
        <v>#N/A</v>
      </c>
      <c r="DF66" s="28" t="str">
        <f t="shared" si="94"/>
        <v>#N/A</v>
      </c>
      <c r="DG66" s="28" t="str">
        <f t="shared" si="94"/>
        <v>#N/A</v>
      </c>
      <c r="DH66" s="28" t="str">
        <f t="shared" si="94"/>
        <v>#N/A</v>
      </c>
      <c r="DI66" s="28" t="str">
        <f t="shared" si="94"/>
        <v>#N/A</v>
      </c>
      <c r="DJ66" s="28" t="str">
        <f t="shared" si="94"/>
        <v>#N/A</v>
      </c>
      <c r="DK66" s="28" t="str">
        <f t="shared" si="94"/>
        <v>#N/A</v>
      </c>
      <c r="DL66" s="28" t="str">
        <f t="shared" si="94"/>
        <v>#N/A</v>
      </c>
      <c r="DM66" s="28" t="str">
        <f t="shared" si="94"/>
        <v>#N/A</v>
      </c>
      <c r="DN66" s="28" t="str">
        <f t="shared" si="94"/>
        <v>#N/A</v>
      </c>
      <c r="DO66" s="28" t="str">
        <f t="shared" si="94"/>
        <v>#N/A</v>
      </c>
      <c r="DP66" s="28" t="str">
        <f t="shared" si="94"/>
        <v>#N/A</v>
      </c>
      <c r="DQ66" s="28" t="str">
        <f t="shared" si="94"/>
        <v>#N/A</v>
      </c>
      <c r="DR66" s="28" t="str">
        <f t="shared" si="94"/>
        <v>#N/A</v>
      </c>
      <c r="DS66" s="28" t="str">
        <f t="shared" si="94"/>
        <v>#N/A</v>
      </c>
      <c r="DT66" s="28" t="str">
        <f t="shared" si="94"/>
        <v>#N/A</v>
      </c>
      <c r="DU66" s="28" t="str">
        <f t="shared" si="94"/>
        <v>#N/A</v>
      </c>
      <c r="DV66" s="28" t="str">
        <f t="shared" si="94"/>
        <v>#N/A</v>
      </c>
      <c r="DW66" s="28" t="str">
        <f t="shared" si="94"/>
        <v>#N/A</v>
      </c>
      <c r="DX66" s="28" t="str">
        <f t="shared" si="94"/>
        <v>#N/A</v>
      </c>
      <c r="DY66" s="28" t="str">
        <f t="shared" si="94"/>
        <v>#N/A</v>
      </c>
      <c r="DZ66" s="28" t="str">
        <f t="shared" si="94"/>
        <v>#N/A</v>
      </c>
      <c r="EA66" s="28" t="str">
        <f t="shared" si="94"/>
        <v>#N/A</v>
      </c>
      <c r="EB66" s="28" t="str">
        <f t="shared" si="94"/>
        <v>#N/A</v>
      </c>
      <c r="EC66" s="28" t="str">
        <f t="shared" si="94"/>
        <v>#N/A</v>
      </c>
      <c r="ED66" s="28" t="str">
        <f t="shared" si="94"/>
        <v>#N/A</v>
      </c>
      <c r="EE66" s="29">
        <f t="shared" si="2"/>
        <v>1516.001149</v>
      </c>
    </row>
    <row r="67">
      <c r="A67" s="1"/>
      <c r="B67" s="30" t="s">
        <v>38</v>
      </c>
      <c r="C67" s="31" t="s">
        <v>55</v>
      </c>
      <c r="D67" s="31">
        <v>3.0</v>
      </c>
      <c r="E67" s="31" t="s">
        <v>38</v>
      </c>
      <c r="F67" s="33">
        <v>45791.0</v>
      </c>
      <c r="G67" s="34"/>
      <c r="H67" s="34" t="b">
        <f t="shared" si="3"/>
        <v>1</v>
      </c>
      <c r="I67" s="34" t="b">
        <f>if(iferror(match(B67,'Osallistujat ja seuranta'!C:C,0),0)&gt;0,TRUE,FALSE)</f>
        <v>1</v>
      </c>
      <c r="J67" s="34" t="b">
        <f>if(iferror(match(C67,'Osallistujat ja seuranta'!C:C,0),0)&gt;0,TRUE,FALSE)</f>
        <v>1</v>
      </c>
      <c r="K67" s="34" t="b">
        <f t="shared" si="4"/>
        <v>1</v>
      </c>
      <c r="L67" s="34" t="b">
        <f t="shared" si="5"/>
        <v>1</v>
      </c>
      <c r="M67" s="34" t="b">
        <f t="shared" si="6"/>
        <v>1</v>
      </c>
      <c r="N67" s="35">
        <f t="shared" si="33"/>
        <v>1</v>
      </c>
      <c r="O67" s="36">
        <f t="shared" si="8"/>
        <v>1708.888637</v>
      </c>
      <c r="P67" s="36">
        <f t="shared" si="9"/>
        <v>1174.472963</v>
      </c>
      <c r="Q67" s="37">
        <f t="shared" si="10"/>
        <v>284.4156731</v>
      </c>
      <c r="R67" s="36">
        <f t="shared" si="11"/>
        <v>1424.472963</v>
      </c>
      <c r="S67" s="35">
        <f t="shared" si="12"/>
        <v>1</v>
      </c>
      <c r="T67" s="35">
        <f t="shared" si="13"/>
        <v>-51.60531615</v>
      </c>
      <c r="U67" s="35">
        <f t="shared" si="14"/>
        <v>-52.7565149</v>
      </c>
      <c r="V67" s="38">
        <f t="shared" si="15"/>
        <v>0.7597298041</v>
      </c>
      <c r="W67" s="39">
        <f t="shared" si="16"/>
        <v>27.61041477</v>
      </c>
      <c r="X67" s="39">
        <f t="shared" si="17"/>
        <v>1.477901987</v>
      </c>
      <c r="Y67" s="39">
        <f>if(N67=1,(W67*(S67-V67))*'Säännöt ja ohjeet'!$B$54+X67,"")</f>
        <v>14.74582152</v>
      </c>
      <c r="Z67" s="39">
        <f t="shared" si="18"/>
        <v>0</v>
      </c>
      <c r="AA67" s="39">
        <f t="shared" si="19"/>
        <v>0.2402701959</v>
      </c>
      <c r="AB67" s="39">
        <f t="shared" si="20"/>
        <v>43.88323349</v>
      </c>
      <c r="AC67" s="39">
        <f t="shared" si="21"/>
        <v>2.813817747</v>
      </c>
      <c r="AD67" s="39">
        <f>if(N67=1,(AB67*(Z67-AA67))*'Säännöt ja ohjeet'!$B$54+AC67,"")</f>
        <v>-18.27384846</v>
      </c>
      <c r="AE67" s="40">
        <f t="shared" si="22"/>
        <v>7</v>
      </c>
      <c r="AF67" s="40">
        <f t="shared" si="23"/>
        <v>-5</v>
      </c>
      <c r="AG67" s="1"/>
      <c r="AH67" s="9"/>
      <c r="AI67" s="28">
        <f t="shared" ref="AI67:ED67" si="95">if($B67=AI$3,AI66+$Y67,if($C67=AI$3,AI66+$AD67,AI66))</f>
        <v>1204.770186</v>
      </c>
      <c r="AJ67" s="28">
        <f t="shared" si="95"/>
        <v>1784.092572</v>
      </c>
      <c r="AK67" s="28">
        <f t="shared" si="95"/>
        <v>2411.459736</v>
      </c>
      <c r="AL67" s="28">
        <f t="shared" si="95"/>
        <v>1723.634458</v>
      </c>
      <c r="AM67" s="28">
        <f t="shared" si="95"/>
        <v>1545.020729</v>
      </c>
      <c r="AN67" s="28">
        <f t="shared" si="95"/>
        <v>1353.792648</v>
      </c>
      <c r="AO67" s="28">
        <f t="shared" si="95"/>
        <v>2249.842673</v>
      </c>
      <c r="AP67" s="28">
        <f t="shared" si="95"/>
        <v>1493.563773</v>
      </c>
      <c r="AQ67" s="28">
        <f t="shared" si="95"/>
        <v>1156.199115</v>
      </c>
      <c r="AR67" s="28">
        <f t="shared" si="95"/>
        <v>2172.779715</v>
      </c>
      <c r="AS67" s="28">
        <f t="shared" si="95"/>
        <v>1917.754482</v>
      </c>
      <c r="AT67" s="28">
        <f t="shared" si="95"/>
        <v>2379.839191</v>
      </c>
      <c r="AU67" s="28">
        <f t="shared" si="95"/>
        <v>2245.808389</v>
      </c>
      <c r="AV67" s="28">
        <f t="shared" si="95"/>
        <v>1913.93138</v>
      </c>
      <c r="AW67" s="28">
        <f t="shared" si="95"/>
        <v>1015.463624</v>
      </c>
      <c r="AX67" s="28">
        <f t="shared" si="95"/>
        <v>2205.116746</v>
      </c>
      <c r="AY67" s="28">
        <f t="shared" si="95"/>
        <v>1335.441433</v>
      </c>
      <c r="AZ67" s="28">
        <f t="shared" si="95"/>
        <v>2316.469488</v>
      </c>
      <c r="BA67" s="28">
        <f t="shared" si="95"/>
        <v>2132.244373</v>
      </c>
      <c r="BB67" s="28">
        <f t="shared" si="95"/>
        <v>636.9434937</v>
      </c>
      <c r="BC67" s="28">
        <f t="shared" si="95"/>
        <v>832.7574368</v>
      </c>
      <c r="BD67" s="28">
        <f t="shared" si="95"/>
        <v>1690.538553</v>
      </c>
      <c r="BE67" s="28">
        <f t="shared" si="95"/>
        <v>281.1497685</v>
      </c>
      <c r="BF67" s="28">
        <f t="shared" si="95"/>
        <v>-59.07358257</v>
      </c>
      <c r="BG67" s="28">
        <f t="shared" si="95"/>
        <v>1282.733877</v>
      </c>
      <c r="BH67" s="28">
        <f t="shared" si="95"/>
        <v>190.2275877</v>
      </c>
      <c r="BI67" s="28">
        <f t="shared" si="95"/>
        <v>1741.081085</v>
      </c>
      <c r="BJ67" s="28">
        <f t="shared" si="95"/>
        <v>398.5029281</v>
      </c>
      <c r="BK67" s="28">
        <f t="shared" si="95"/>
        <v>1850.155643</v>
      </c>
      <c r="BL67" s="28" t="str">
        <f t="shared" si="95"/>
        <v>#N/A</v>
      </c>
      <c r="BM67" s="28" t="str">
        <f t="shared" si="95"/>
        <v>#N/A</v>
      </c>
      <c r="BN67" s="28" t="str">
        <f t="shared" si="95"/>
        <v>#N/A</v>
      </c>
      <c r="BO67" s="28" t="str">
        <f t="shared" si="95"/>
        <v>#N/A</v>
      </c>
      <c r="BP67" s="28" t="str">
        <f t="shared" si="95"/>
        <v>#N/A</v>
      </c>
      <c r="BQ67" s="28" t="str">
        <f t="shared" si="95"/>
        <v>#N/A</v>
      </c>
      <c r="BR67" s="28" t="str">
        <f t="shared" si="95"/>
        <v>#N/A</v>
      </c>
      <c r="BS67" s="28" t="str">
        <f t="shared" si="95"/>
        <v>#N/A</v>
      </c>
      <c r="BT67" s="28" t="str">
        <f t="shared" si="95"/>
        <v>#N/A</v>
      </c>
      <c r="BU67" s="28" t="str">
        <f t="shared" si="95"/>
        <v>#N/A</v>
      </c>
      <c r="BV67" s="28" t="str">
        <f t="shared" si="95"/>
        <v>#N/A</v>
      </c>
      <c r="BW67" s="28" t="str">
        <f t="shared" si="95"/>
        <v>#N/A</v>
      </c>
      <c r="BX67" s="28" t="str">
        <f t="shared" si="95"/>
        <v>#N/A</v>
      </c>
      <c r="BY67" s="28" t="str">
        <f t="shared" si="95"/>
        <v>#N/A</v>
      </c>
      <c r="BZ67" s="28" t="str">
        <f t="shared" si="95"/>
        <v>#N/A</v>
      </c>
      <c r="CA67" s="28" t="str">
        <f t="shared" si="95"/>
        <v>#N/A</v>
      </c>
      <c r="CB67" s="28" t="str">
        <f t="shared" si="95"/>
        <v>#N/A</v>
      </c>
      <c r="CC67" s="28" t="str">
        <f t="shared" si="95"/>
        <v>#N/A</v>
      </c>
      <c r="CD67" s="28" t="str">
        <f t="shared" si="95"/>
        <v>#N/A</v>
      </c>
      <c r="CE67" s="28" t="str">
        <f t="shared" si="95"/>
        <v>#N/A</v>
      </c>
      <c r="CF67" s="28" t="str">
        <f t="shared" si="95"/>
        <v>#N/A</v>
      </c>
      <c r="CG67" s="28" t="str">
        <f t="shared" si="95"/>
        <v>#N/A</v>
      </c>
      <c r="CH67" s="28" t="str">
        <f t="shared" si="95"/>
        <v>#N/A</v>
      </c>
      <c r="CI67" s="28" t="str">
        <f t="shared" si="95"/>
        <v>#N/A</v>
      </c>
      <c r="CJ67" s="28" t="str">
        <f t="shared" si="95"/>
        <v>#N/A</v>
      </c>
      <c r="CK67" s="28" t="str">
        <f t="shared" si="95"/>
        <v>#N/A</v>
      </c>
      <c r="CL67" s="28" t="str">
        <f t="shared" si="95"/>
        <v>#N/A</v>
      </c>
      <c r="CM67" s="28" t="str">
        <f t="shared" si="95"/>
        <v>#N/A</v>
      </c>
      <c r="CN67" s="28" t="str">
        <f t="shared" si="95"/>
        <v>#N/A</v>
      </c>
      <c r="CO67" s="28" t="str">
        <f t="shared" si="95"/>
        <v>#N/A</v>
      </c>
      <c r="CP67" s="28" t="str">
        <f t="shared" si="95"/>
        <v>#N/A</v>
      </c>
      <c r="CQ67" s="28" t="str">
        <f t="shared" si="95"/>
        <v>#N/A</v>
      </c>
      <c r="CR67" s="28" t="str">
        <f t="shared" si="95"/>
        <v>#N/A</v>
      </c>
      <c r="CS67" s="28" t="str">
        <f t="shared" si="95"/>
        <v>#N/A</v>
      </c>
      <c r="CT67" s="28" t="str">
        <f t="shared" si="95"/>
        <v>#N/A</v>
      </c>
      <c r="CU67" s="28" t="str">
        <f t="shared" si="95"/>
        <v>#N/A</v>
      </c>
      <c r="CV67" s="28" t="str">
        <f t="shared" si="95"/>
        <v>#N/A</v>
      </c>
      <c r="CW67" s="28" t="str">
        <f t="shared" si="95"/>
        <v>#N/A</v>
      </c>
      <c r="CX67" s="28" t="str">
        <f t="shared" si="95"/>
        <v>#N/A</v>
      </c>
      <c r="CY67" s="28" t="str">
        <f t="shared" si="95"/>
        <v>#N/A</v>
      </c>
      <c r="CZ67" s="28" t="str">
        <f t="shared" si="95"/>
        <v>#N/A</v>
      </c>
      <c r="DA67" s="28" t="str">
        <f t="shared" si="95"/>
        <v>#N/A</v>
      </c>
      <c r="DB67" s="28" t="str">
        <f t="shared" si="95"/>
        <v>#N/A</v>
      </c>
      <c r="DC67" s="28" t="str">
        <f t="shared" si="95"/>
        <v>#N/A</v>
      </c>
      <c r="DD67" s="28" t="str">
        <f t="shared" si="95"/>
        <v>#N/A</v>
      </c>
      <c r="DE67" s="28" t="str">
        <f t="shared" si="95"/>
        <v>#N/A</v>
      </c>
      <c r="DF67" s="28" t="str">
        <f t="shared" si="95"/>
        <v>#N/A</v>
      </c>
      <c r="DG67" s="28" t="str">
        <f t="shared" si="95"/>
        <v>#N/A</v>
      </c>
      <c r="DH67" s="28" t="str">
        <f t="shared" si="95"/>
        <v>#N/A</v>
      </c>
      <c r="DI67" s="28" t="str">
        <f t="shared" si="95"/>
        <v>#N/A</v>
      </c>
      <c r="DJ67" s="28" t="str">
        <f t="shared" si="95"/>
        <v>#N/A</v>
      </c>
      <c r="DK67" s="28" t="str">
        <f t="shared" si="95"/>
        <v>#N/A</v>
      </c>
      <c r="DL67" s="28" t="str">
        <f t="shared" si="95"/>
        <v>#N/A</v>
      </c>
      <c r="DM67" s="28" t="str">
        <f t="shared" si="95"/>
        <v>#N/A</v>
      </c>
      <c r="DN67" s="28" t="str">
        <f t="shared" si="95"/>
        <v>#N/A</v>
      </c>
      <c r="DO67" s="28" t="str">
        <f t="shared" si="95"/>
        <v>#N/A</v>
      </c>
      <c r="DP67" s="28" t="str">
        <f t="shared" si="95"/>
        <v>#N/A</v>
      </c>
      <c r="DQ67" s="28" t="str">
        <f t="shared" si="95"/>
        <v>#N/A</v>
      </c>
      <c r="DR67" s="28" t="str">
        <f t="shared" si="95"/>
        <v>#N/A</v>
      </c>
      <c r="DS67" s="28" t="str">
        <f t="shared" si="95"/>
        <v>#N/A</v>
      </c>
      <c r="DT67" s="28" t="str">
        <f t="shared" si="95"/>
        <v>#N/A</v>
      </c>
      <c r="DU67" s="28" t="str">
        <f t="shared" si="95"/>
        <v>#N/A</v>
      </c>
      <c r="DV67" s="28" t="str">
        <f t="shared" si="95"/>
        <v>#N/A</v>
      </c>
      <c r="DW67" s="28" t="str">
        <f t="shared" si="95"/>
        <v>#N/A</v>
      </c>
      <c r="DX67" s="28" t="str">
        <f t="shared" si="95"/>
        <v>#N/A</v>
      </c>
      <c r="DY67" s="28" t="str">
        <f t="shared" si="95"/>
        <v>#N/A</v>
      </c>
      <c r="DZ67" s="28" t="str">
        <f t="shared" si="95"/>
        <v>#N/A</v>
      </c>
      <c r="EA67" s="28" t="str">
        <f t="shared" si="95"/>
        <v>#N/A</v>
      </c>
      <c r="EB67" s="28" t="str">
        <f t="shared" si="95"/>
        <v>#N/A</v>
      </c>
      <c r="EC67" s="28" t="str">
        <f t="shared" si="95"/>
        <v>#N/A</v>
      </c>
      <c r="ED67" s="28" t="str">
        <f t="shared" si="95"/>
        <v>#N/A</v>
      </c>
      <c r="EE67" s="29">
        <f t="shared" si="2"/>
        <v>1515.865456</v>
      </c>
    </row>
    <row r="68">
      <c r="A68" s="1"/>
      <c r="B68" s="30" t="s">
        <v>56</v>
      </c>
      <c r="C68" s="31" t="s">
        <v>45</v>
      </c>
      <c r="D68" s="31">
        <v>0.0</v>
      </c>
      <c r="E68" s="31" t="s">
        <v>45</v>
      </c>
      <c r="F68" s="33">
        <v>45795.0</v>
      </c>
      <c r="G68" s="34"/>
      <c r="H68" s="34" t="b">
        <f t="shared" si="3"/>
        <v>1</v>
      </c>
      <c r="I68" s="34" t="b">
        <f>if(iferror(match(B68,'Osallistujat ja seuranta'!C:C,0),0)&gt;0,TRUE,FALSE)</f>
        <v>1</v>
      </c>
      <c r="J68" s="34" t="b">
        <f>if(iferror(match(C68,'Osallistujat ja seuranta'!C:C,0),0)&gt;0,TRUE,FALSE)</f>
        <v>1</v>
      </c>
      <c r="K68" s="34" t="b">
        <f t="shared" si="4"/>
        <v>1</v>
      </c>
      <c r="L68" s="34" t="b">
        <f t="shared" si="5"/>
        <v>1</v>
      </c>
      <c r="M68" s="34" t="b">
        <f t="shared" si="6"/>
        <v>1</v>
      </c>
      <c r="N68" s="35">
        <f t="shared" si="33"/>
        <v>1</v>
      </c>
      <c r="O68" s="36">
        <f t="shared" si="8"/>
        <v>1850.155643</v>
      </c>
      <c r="P68" s="36">
        <f t="shared" si="9"/>
        <v>1545.020729</v>
      </c>
      <c r="Q68" s="37">
        <f t="shared" si="10"/>
        <v>305.1349141</v>
      </c>
      <c r="R68" s="36">
        <f t="shared" si="11"/>
        <v>1545.020729</v>
      </c>
      <c r="S68" s="35">
        <f t="shared" si="12"/>
        <v>0</v>
      </c>
      <c r="T68" s="35">
        <f t="shared" si="13"/>
        <v>-50.95448043</v>
      </c>
      <c r="U68" s="35">
        <f t="shared" si="14"/>
        <v>-52.29148627</v>
      </c>
      <c r="V68" s="38">
        <f t="shared" si="15"/>
        <v>0.7919971224</v>
      </c>
      <c r="W68" s="39">
        <f t="shared" si="16"/>
        <v>23.79393216</v>
      </c>
      <c r="X68" s="39">
        <f t="shared" si="17"/>
        <v>1.125332307</v>
      </c>
      <c r="Y68" s="39">
        <f>if(N68=1,(W68*(S68-V68))*'Säännöt ja ohjeet'!$B$54+X68,"")</f>
        <v>-36.56411929</v>
      </c>
      <c r="Z68" s="39">
        <f t="shared" si="18"/>
        <v>1</v>
      </c>
      <c r="AA68" s="39">
        <f t="shared" si="19"/>
        <v>0.2080028776</v>
      </c>
      <c r="AB68" s="39">
        <f t="shared" si="20"/>
        <v>32.29885991</v>
      </c>
      <c r="AC68" s="39">
        <f t="shared" si="21"/>
        <v>1.887464117</v>
      </c>
      <c r="AD68" s="39">
        <f>if(N68=1,(AB68*(Z68-AA68))*'Säännöt ja ohjeet'!$B$54+AC68,"")</f>
        <v>53.04867232</v>
      </c>
      <c r="AE68" s="40">
        <f t="shared" si="22"/>
        <v>-15</v>
      </c>
      <c r="AF68" s="40">
        <f t="shared" si="23"/>
        <v>17</v>
      </c>
      <c r="AG68" s="1"/>
      <c r="AH68" s="9"/>
      <c r="AI68" s="28">
        <f t="shared" ref="AI68:ED68" si="96">if($B68=AI$3,AI67+$Y68,if($C68=AI$3,AI67+$AD68,AI67))</f>
        <v>1204.770186</v>
      </c>
      <c r="AJ68" s="28">
        <f t="shared" si="96"/>
        <v>1784.092572</v>
      </c>
      <c r="AK68" s="28">
        <f t="shared" si="96"/>
        <v>2411.459736</v>
      </c>
      <c r="AL68" s="28">
        <f t="shared" si="96"/>
        <v>1723.634458</v>
      </c>
      <c r="AM68" s="28">
        <f t="shared" si="96"/>
        <v>1598.069401</v>
      </c>
      <c r="AN68" s="28">
        <f t="shared" si="96"/>
        <v>1353.792648</v>
      </c>
      <c r="AO68" s="28">
        <f t="shared" si="96"/>
        <v>2249.842673</v>
      </c>
      <c r="AP68" s="28">
        <f t="shared" si="96"/>
        <v>1493.563773</v>
      </c>
      <c r="AQ68" s="28">
        <f t="shared" si="96"/>
        <v>1156.199115</v>
      </c>
      <c r="AR68" s="28">
        <f t="shared" si="96"/>
        <v>2172.779715</v>
      </c>
      <c r="AS68" s="28">
        <f t="shared" si="96"/>
        <v>1917.754482</v>
      </c>
      <c r="AT68" s="28">
        <f t="shared" si="96"/>
        <v>2379.839191</v>
      </c>
      <c r="AU68" s="28">
        <f t="shared" si="96"/>
        <v>2245.808389</v>
      </c>
      <c r="AV68" s="28">
        <f t="shared" si="96"/>
        <v>1913.93138</v>
      </c>
      <c r="AW68" s="28">
        <f t="shared" si="96"/>
        <v>1015.463624</v>
      </c>
      <c r="AX68" s="28">
        <f t="shared" si="96"/>
        <v>2205.116746</v>
      </c>
      <c r="AY68" s="28">
        <f t="shared" si="96"/>
        <v>1335.441433</v>
      </c>
      <c r="AZ68" s="28">
        <f t="shared" si="96"/>
        <v>2316.469488</v>
      </c>
      <c r="BA68" s="28">
        <f t="shared" si="96"/>
        <v>2132.244373</v>
      </c>
      <c r="BB68" s="28">
        <f t="shared" si="96"/>
        <v>636.9434937</v>
      </c>
      <c r="BC68" s="28">
        <f t="shared" si="96"/>
        <v>832.7574368</v>
      </c>
      <c r="BD68" s="28">
        <f t="shared" si="96"/>
        <v>1690.538553</v>
      </c>
      <c r="BE68" s="28">
        <f t="shared" si="96"/>
        <v>281.1497685</v>
      </c>
      <c r="BF68" s="28">
        <f t="shared" si="96"/>
        <v>-59.07358257</v>
      </c>
      <c r="BG68" s="28">
        <f t="shared" si="96"/>
        <v>1282.733877</v>
      </c>
      <c r="BH68" s="28">
        <f t="shared" si="96"/>
        <v>190.2275877</v>
      </c>
      <c r="BI68" s="28">
        <f t="shared" si="96"/>
        <v>1741.081085</v>
      </c>
      <c r="BJ68" s="28">
        <f t="shared" si="96"/>
        <v>398.5029281</v>
      </c>
      <c r="BK68" s="28">
        <f t="shared" si="96"/>
        <v>1813.591524</v>
      </c>
      <c r="BL68" s="28" t="str">
        <f t="shared" si="96"/>
        <v>#N/A</v>
      </c>
      <c r="BM68" s="28" t="str">
        <f t="shared" si="96"/>
        <v>#N/A</v>
      </c>
      <c r="BN68" s="28" t="str">
        <f t="shared" si="96"/>
        <v>#N/A</v>
      </c>
      <c r="BO68" s="28" t="str">
        <f t="shared" si="96"/>
        <v>#N/A</v>
      </c>
      <c r="BP68" s="28" t="str">
        <f t="shared" si="96"/>
        <v>#N/A</v>
      </c>
      <c r="BQ68" s="28" t="str">
        <f t="shared" si="96"/>
        <v>#N/A</v>
      </c>
      <c r="BR68" s="28" t="str">
        <f t="shared" si="96"/>
        <v>#N/A</v>
      </c>
      <c r="BS68" s="28" t="str">
        <f t="shared" si="96"/>
        <v>#N/A</v>
      </c>
      <c r="BT68" s="28" t="str">
        <f t="shared" si="96"/>
        <v>#N/A</v>
      </c>
      <c r="BU68" s="28" t="str">
        <f t="shared" si="96"/>
        <v>#N/A</v>
      </c>
      <c r="BV68" s="28" t="str">
        <f t="shared" si="96"/>
        <v>#N/A</v>
      </c>
      <c r="BW68" s="28" t="str">
        <f t="shared" si="96"/>
        <v>#N/A</v>
      </c>
      <c r="BX68" s="28" t="str">
        <f t="shared" si="96"/>
        <v>#N/A</v>
      </c>
      <c r="BY68" s="28" t="str">
        <f t="shared" si="96"/>
        <v>#N/A</v>
      </c>
      <c r="BZ68" s="28" t="str">
        <f t="shared" si="96"/>
        <v>#N/A</v>
      </c>
      <c r="CA68" s="28" t="str">
        <f t="shared" si="96"/>
        <v>#N/A</v>
      </c>
      <c r="CB68" s="28" t="str">
        <f t="shared" si="96"/>
        <v>#N/A</v>
      </c>
      <c r="CC68" s="28" t="str">
        <f t="shared" si="96"/>
        <v>#N/A</v>
      </c>
      <c r="CD68" s="28" t="str">
        <f t="shared" si="96"/>
        <v>#N/A</v>
      </c>
      <c r="CE68" s="28" t="str">
        <f t="shared" si="96"/>
        <v>#N/A</v>
      </c>
      <c r="CF68" s="28" t="str">
        <f t="shared" si="96"/>
        <v>#N/A</v>
      </c>
      <c r="CG68" s="28" t="str">
        <f t="shared" si="96"/>
        <v>#N/A</v>
      </c>
      <c r="CH68" s="28" t="str">
        <f t="shared" si="96"/>
        <v>#N/A</v>
      </c>
      <c r="CI68" s="28" t="str">
        <f t="shared" si="96"/>
        <v>#N/A</v>
      </c>
      <c r="CJ68" s="28" t="str">
        <f t="shared" si="96"/>
        <v>#N/A</v>
      </c>
      <c r="CK68" s="28" t="str">
        <f t="shared" si="96"/>
        <v>#N/A</v>
      </c>
      <c r="CL68" s="28" t="str">
        <f t="shared" si="96"/>
        <v>#N/A</v>
      </c>
      <c r="CM68" s="28" t="str">
        <f t="shared" si="96"/>
        <v>#N/A</v>
      </c>
      <c r="CN68" s="28" t="str">
        <f t="shared" si="96"/>
        <v>#N/A</v>
      </c>
      <c r="CO68" s="28" t="str">
        <f t="shared" si="96"/>
        <v>#N/A</v>
      </c>
      <c r="CP68" s="28" t="str">
        <f t="shared" si="96"/>
        <v>#N/A</v>
      </c>
      <c r="CQ68" s="28" t="str">
        <f t="shared" si="96"/>
        <v>#N/A</v>
      </c>
      <c r="CR68" s="28" t="str">
        <f t="shared" si="96"/>
        <v>#N/A</v>
      </c>
      <c r="CS68" s="28" t="str">
        <f t="shared" si="96"/>
        <v>#N/A</v>
      </c>
      <c r="CT68" s="28" t="str">
        <f t="shared" si="96"/>
        <v>#N/A</v>
      </c>
      <c r="CU68" s="28" t="str">
        <f t="shared" si="96"/>
        <v>#N/A</v>
      </c>
      <c r="CV68" s="28" t="str">
        <f t="shared" si="96"/>
        <v>#N/A</v>
      </c>
      <c r="CW68" s="28" t="str">
        <f t="shared" si="96"/>
        <v>#N/A</v>
      </c>
      <c r="CX68" s="28" t="str">
        <f t="shared" si="96"/>
        <v>#N/A</v>
      </c>
      <c r="CY68" s="28" t="str">
        <f t="shared" si="96"/>
        <v>#N/A</v>
      </c>
      <c r="CZ68" s="28" t="str">
        <f t="shared" si="96"/>
        <v>#N/A</v>
      </c>
      <c r="DA68" s="28" t="str">
        <f t="shared" si="96"/>
        <v>#N/A</v>
      </c>
      <c r="DB68" s="28" t="str">
        <f t="shared" si="96"/>
        <v>#N/A</v>
      </c>
      <c r="DC68" s="28" t="str">
        <f t="shared" si="96"/>
        <v>#N/A</v>
      </c>
      <c r="DD68" s="28" t="str">
        <f t="shared" si="96"/>
        <v>#N/A</v>
      </c>
      <c r="DE68" s="28" t="str">
        <f t="shared" si="96"/>
        <v>#N/A</v>
      </c>
      <c r="DF68" s="28" t="str">
        <f t="shared" si="96"/>
        <v>#N/A</v>
      </c>
      <c r="DG68" s="28" t="str">
        <f t="shared" si="96"/>
        <v>#N/A</v>
      </c>
      <c r="DH68" s="28" t="str">
        <f t="shared" si="96"/>
        <v>#N/A</v>
      </c>
      <c r="DI68" s="28" t="str">
        <f t="shared" si="96"/>
        <v>#N/A</v>
      </c>
      <c r="DJ68" s="28" t="str">
        <f t="shared" si="96"/>
        <v>#N/A</v>
      </c>
      <c r="DK68" s="28" t="str">
        <f t="shared" si="96"/>
        <v>#N/A</v>
      </c>
      <c r="DL68" s="28" t="str">
        <f t="shared" si="96"/>
        <v>#N/A</v>
      </c>
      <c r="DM68" s="28" t="str">
        <f t="shared" si="96"/>
        <v>#N/A</v>
      </c>
      <c r="DN68" s="28" t="str">
        <f t="shared" si="96"/>
        <v>#N/A</v>
      </c>
      <c r="DO68" s="28" t="str">
        <f t="shared" si="96"/>
        <v>#N/A</v>
      </c>
      <c r="DP68" s="28" t="str">
        <f t="shared" si="96"/>
        <v>#N/A</v>
      </c>
      <c r="DQ68" s="28" t="str">
        <f t="shared" si="96"/>
        <v>#N/A</v>
      </c>
      <c r="DR68" s="28" t="str">
        <f t="shared" si="96"/>
        <v>#N/A</v>
      </c>
      <c r="DS68" s="28" t="str">
        <f t="shared" si="96"/>
        <v>#N/A</v>
      </c>
      <c r="DT68" s="28" t="str">
        <f t="shared" si="96"/>
        <v>#N/A</v>
      </c>
      <c r="DU68" s="28" t="str">
        <f t="shared" si="96"/>
        <v>#N/A</v>
      </c>
      <c r="DV68" s="28" t="str">
        <f t="shared" si="96"/>
        <v>#N/A</v>
      </c>
      <c r="DW68" s="28" t="str">
        <f t="shared" si="96"/>
        <v>#N/A</v>
      </c>
      <c r="DX68" s="28" t="str">
        <f t="shared" si="96"/>
        <v>#N/A</v>
      </c>
      <c r="DY68" s="28" t="str">
        <f t="shared" si="96"/>
        <v>#N/A</v>
      </c>
      <c r="DZ68" s="28" t="str">
        <f t="shared" si="96"/>
        <v>#N/A</v>
      </c>
      <c r="EA68" s="28" t="str">
        <f t="shared" si="96"/>
        <v>#N/A</v>
      </c>
      <c r="EB68" s="28" t="str">
        <f t="shared" si="96"/>
        <v>#N/A</v>
      </c>
      <c r="EC68" s="28" t="str">
        <f t="shared" si="96"/>
        <v>#N/A</v>
      </c>
      <c r="ED68" s="28" t="str">
        <f t="shared" si="96"/>
        <v>#N/A</v>
      </c>
      <c r="EE68" s="29">
        <f t="shared" si="2"/>
        <v>1517.905789</v>
      </c>
    </row>
    <row r="69">
      <c r="A69" s="1"/>
      <c r="B69" s="30" t="s">
        <v>41</v>
      </c>
      <c r="C69" s="31" t="s">
        <v>45</v>
      </c>
      <c r="D69" s="31">
        <v>7.0</v>
      </c>
      <c r="E69" s="31" t="s">
        <v>45</v>
      </c>
      <c r="F69" s="33">
        <v>45795.0</v>
      </c>
      <c r="G69" s="34"/>
      <c r="H69" s="34" t="b">
        <f t="shared" si="3"/>
        <v>1</v>
      </c>
      <c r="I69" s="34" t="b">
        <f>if(iferror(match(B69,'Osallistujat ja seuranta'!C:C,0),0)&gt;0,TRUE,FALSE)</f>
        <v>1</v>
      </c>
      <c r="J69" s="34" t="b">
        <f>if(iferror(match(C69,'Osallistujat ja seuranta'!C:C,0),0)&gt;0,TRUE,FALSE)</f>
        <v>1</v>
      </c>
      <c r="K69" s="34" t="b">
        <f t="shared" si="4"/>
        <v>1</v>
      </c>
      <c r="L69" s="34" t="b">
        <f t="shared" si="5"/>
        <v>1</v>
      </c>
      <c r="M69" s="34" t="b">
        <f t="shared" si="6"/>
        <v>1</v>
      </c>
      <c r="N69" s="35">
        <f t="shared" si="33"/>
        <v>1</v>
      </c>
      <c r="O69" s="36">
        <f t="shared" si="8"/>
        <v>2379.839191</v>
      </c>
      <c r="P69" s="36">
        <f t="shared" si="9"/>
        <v>1598.069401</v>
      </c>
      <c r="Q69" s="37">
        <f t="shared" si="10"/>
        <v>131.76979</v>
      </c>
      <c r="R69" s="36">
        <f t="shared" si="11"/>
        <v>2248.069401</v>
      </c>
      <c r="S69" s="35">
        <f t="shared" si="12"/>
        <v>0</v>
      </c>
      <c r="T69" s="35">
        <f t="shared" si="13"/>
        <v>-47.77183913</v>
      </c>
      <c r="U69" s="35">
        <f t="shared" si="14"/>
        <v>-48.70867694</v>
      </c>
      <c r="V69" s="38">
        <f t="shared" si="15"/>
        <v>0.7184604683</v>
      </c>
      <c r="W69" s="39">
        <f t="shared" si="16"/>
        <v>11.49566179</v>
      </c>
      <c r="X69" s="39">
        <f t="shared" si="17"/>
        <v>0.06276053724</v>
      </c>
      <c r="Y69" s="39">
        <f>if(N69=1,(W69*(S69-V69))*'Säännöt ja ohjeet'!$B$54+X69,"")</f>
        <v>-16.45559657</v>
      </c>
      <c r="Z69" s="39">
        <f t="shared" si="18"/>
        <v>1</v>
      </c>
      <c r="AA69" s="39">
        <f t="shared" si="19"/>
        <v>0.2815395317</v>
      </c>
      <c r="AB69" s="39">
        <f t="shared" si="20"/>
        <v>30.75098003</v>
      </c>
      <c r="AC69" s="39">
        <f t="shared" si="21"/>
        <v>1.754857431</v>
      </c>
      <c r="AD69" s="39">
        <f>if(N69=1,(AB69*(Z69-AA69))*'Säännöt ja ohjeet'!$B$54+AC69,"")</f>
        <v>45.94158446</v>
      </c>
      <c r="AE69" s="40">
        <f t="shared" si="22"/>
        <v>-10</v>
      </c>
      <c r="AF69" s="40">
        <f t="shared" si="23"/>
        <v>12</v>
      </c>
      <c r="AG69" s="1"/>
      <c r="AH69" s="9"/>
      <c r="AI69" s="28">
        <f t="shared" ref="AI69:ED69" si="97">if($B69=AI$3,AI68+$Y69,if($C69=AI$3,AI68+$AD69,AI68))</f>
        <v>1204.770186</v>
      </c>
      <c r="AJ69" s="28">
        <f t="shared" si="97"/>
        <v>1784.092572</v>
      </c>
      <c r="AK69" s="28">
        <f t="shared" si="97"/>
        <v>2411.459736</v>
      </c>
      <c r="AL69" s="28">
        <f t="shared" si="97"/>
        <v>1723.634458</v>
      </c>
      <c r="AM69" s="28">
        <f t="shared" si="97"/>
        <v>1644.010986</v>
      </c>
      <c r="AN69" s="28">
        <f t="shared" si="97"/>
        <v>1353.792648</v>
      </c>
      <c r="AO69" s="28">
        <f t="shared" si="97"/>
        <v>2249.842673</v>
      </c>
      <c r="AP69" s="28">
        <f t="shared" si="97"/>
        <v>1493.563773</v>
      </c>
      <c r="AQ69" s="28">
        <f t="shared" si="97"/>
        <v>1156.199115</v>
      </c>
      <c r="AR69" s="28">
        <f t="shared" si="97"/>
        <v>2172.779715</v>
      </c>
      <c r="AS69" s="28">
        <f t="shared" si="97"/>
        <v>1917.754482</v>
      </c>
      <c r="AT69" s="28">
        <f t="shared" si="97"/>
        <v>2363.383595</v>
      </c>
      <c r="AU69" s="28">
        <f t="shared" si="97"/>
        <v>2245.808389</v>
      </c>
      <c r="AV69" s="28">
        <f t="shared" si="97"/>
        <v>1913.93138</v>
      </c>
      <c r="AW69" s="28">
        <f t="shared" si="97"/>
        <v>1015.463624</v>
      </c>
      <c r="AX69" s="28">
        <f t="shared" si="97"/>
        <v>2205.116746</v>
      </c>
      <c r="AY69" s="28">
        <f t="shared" si="97"/>
        <v>1335.441433</v>
      </c>
      <c r="AZ69" s="28">
        <f t="shared" si="97"/>
        <v>2316.469488</v>
      </c>
      <c r="BA69" s="28">
        <f t="shared" si="97"/>
        <v>2132.244373</v>
      </c>
      <c r="BB69" s="28">
        <f t="shared" si="97"/>
        <v>636.9434937</v>
      </c>
      <c r="BC69" s="28">
        <f t="shared" si="97"/>
        <v>832.7574368</v>
      </c>
      <c r="BD69" s="28">
        <f t="shared" si="97"/>
        <v>1690.538553</v>
      </c>
      <c r="BE69" s="28">
        <f t="shared" si="97"/>
        <v>281.1497685</v>
      </c>
      <c r="BF69" s="28">
        <f t="shared" si="97"/>
        <v>-59.07358257</v>
      </c>
      <c r="BG69" s="28">
        <f t="shared" si="97"/>
        <v>1282.733877</v>
      </c>
      <c r="BH69" s="28">
        <f t="shared" si="97"/>
        <v>190.2275877</v>
      </c>
      <c r="BI69" s="28">
        <f t="shared" si="97"/>
        <v>1741.081085</v>
      </c>
      <c r="BJ69" s="28">
        <f t="shared" si="97"/>
        <v>398.5029281</v>
      </c>
      <c r="BK69" s="28">
        <f t="shared" si="97"/>
        <v>1813.591524</v>
      </c>
      <c r="BL69" s="28" t="str">
        <f t="shared" si="97"/>
        <v>#N/A</v>
      </c>
      <c r="BM69" s="28" t="str">
        <f t="shared" si="97"/>
        <v>#N/A</v>
      </c>
      <c r="BN69" s="28" t="str">
        <f t="shared" si="97"/>
        <v>#N/A</v>
      </c>
      <c r="BO69" s="28" t="str">
        <f t="shared" si="97"/>
        <v>#N/A</v>
      </c>
      <c r="BP69" s="28" t="str">
        <f t="shared" si="97"/>
        <v>#N/A</v>
      </c>
      <c r="BQ69" s="28" t="str">
        <f t="shared" si="97"/>
        <v>#N/A</v>
      </c>
      <c r="BR69" s="28" t="str">
        <f t="shared" si="97"/>
        <v>#N/A</v>
      </c>
      <c r="BS69" s="28" t="str">
        <f t="shared" si="97"/>
        <v>#N/A</v>
      </c>
      <c r="BT69" s="28" t="str">
        <f t="shared" si="97"/>
        <v>#N/A</v>
      </c>
      <c r="BU69" s="28" t="str">
        <f t="shared" si="97"/>
        <v>#N/A</v>
      </c>
      <c r="BV69" s="28" t="str">
        <f t="shared" si="97"/>
        <v>#N/A</v>
      </c>
      <c r="BW69" s="28" t="str">
        <f t="shared" si="97"/>
        <v>#N/A</v>
      </c>
      <c r="BX69" s="28" t="str">
        <f t="shared" si="97"/>
        <v>#N/A</v>
      </c>
      <c r="BY69" s="28" t="str">
        <f t="shared" si="97"/>
        <v>#N/A</v>
      </c>
      <c r="BZ69" s="28" t="str">
        <f t="shared" si="97"/>
        <v>#N/A</v>
      </c>
      <c r="CA69" s="28" t="str">
        <f t="shared" si="97"/>
        <v>#N/A</v>
      </c>
      <c r="CB69" s="28" t="str">
        <f t="shared" si="97"/>
        <v>#N/A</v>
      </c>
      <c r="CC69" s="28" t="str">
        <f t="shared" si="97"/>
        <v>#N/A</v>
      </c>
      <c r="CD69" s="28" t="str">
        <f t="shared" si="97"/>
        <v>#N/A</v>
      </c>
      <c r="CE69" s="28" t="str">
        <f t="shared" si="97"/>
        <v>#N/A</v>
      </c>
      <c r="CF69" s="28" t="str">
        <f t="shared" si="97"/>
        <v>#N/A</v>
      </c>
      <c r="CG69" s="28" t="str">
        <f t="shared" si="97"/>
        <v>#N/A</v>
      </c>
      <c r="CH69" s="28" t="str">
        <f t="shared" si="97"/>
        <v>#N/A</v>
      </c>
      <c r="CI69" s="28" t="str">
        <f t="shared" si="97"/>
        <v>#N/A</v>
      </c>
      <c r="CJ69" s="28" t="str">
        <f t="shared" si="97"/>
        <v>#N/A</v>
      </c>
      <c r="CK69" s="28" t="str">
        <f t="shared" si="97"/>
        <v>#N/A</v>
      </c>
      <c r="CL69" s="28" t="str">
        <f t="shared" si="97"/>
        <v>#N/A</v>
      </c>
      <c r="CM69" s="28" t="str">
        <f t="shared" si="97"/>
        <v>#N/A</v>
      </c>
      <c r="CN69" s="28" t="str">
        <f t="shared" si="97"/>
        <v>#N/A</v>
      </c>
      <c r="CO69" s="28" t="str">
        <f t="shared" si="97"/>
        <v>#N/A</v>
      </c>
      <c r="CP69" s="28" t="str">
        <f t="shared" si="97"/>
        <v>#N/A</v>
      </c>
      <c r="CQ69" s="28" t="str">
        <f t="shared" si="97"/>
        <v>#N/A</v>
      </c>
      <c r="CR69" s="28" t="str">
        <f t="shared" si="97"/>
        <v>#N/A</v>
      </c>
      <c r="CS69" s="28" t="str">
        <f t="shared" si="97"/>
        <v>#N/A</v>
      </c>
      <c r="CT69" s="28" t="str">
        <f t="shared" si="97"/>
        <v>#N/A</v>
      </c>
      <c r="CU69" s="28" t="str">
        <f t="shared" si="97"/>
        <v>#N/A</v>
      </c>
      <c r="CV69" s="28" t="str">
        <f t="shared" si="97"/>
        <v>#N/A</v>
      </c>
      <c r="CW69" s="28" t="str">
        <f t="shared" si="97"/>
        <v>#N/A</v>
      </c>
      <c r="CX69" s="28" t="str">
        <f t="shared" si="97"/>
        <v>#N/A</v>
      </c>
      <c r="CY69" s="28" t="str">
        <f t="shared" si="97"/>
        <v>#N/A</v>
      </c>
      <c r="CZ69" s="28" t="str">
        <f t="shared" si="97"/>
        <v>#N/A</v>
      </c>
      <c r="DA69" s="28" t="str">
        <f t="shared" si="97"/>
        <v>#N/A</v>
      </c>
      <c r="DB69" s="28" t="str">
        <f t="shared" si="97"/>
        <v>#N/A</v>
      </c>
      <c r="DC69" s="28" t="str">
        <f t="shared" si="97"/>
        <v>#N/A</v>
      </c>
      <c r="DD69" s="28" t="str">
        <f t="shared" si="97"/>
        <v>#N/A</v>
      </c>
      <c r="DE69" s="28" t="str">
        <f t="shared" si="97"/>
        <v>#N/A</v>
      </c>
      <c r="DF69" s="28" t="str">
        <f t="shared" si="97"/>
        <v>#N/A</v>
      </c>
      <c r="DG69" s="28" t="str">
        <f t="shared" si="97"/>
        <v>#N/A</v>
      </c>
      <c r="DH69" s="28" t="str">
        <f t="shared" si="97"/>
        <v>#N/A</v>
      </c>
      <c r="DI69" s="28" t="str">
        <f t="shared" si="97"/>
        <v>#N/A</v>
      </c>
      <c r="DJ69" s="28" t="str">
        <f t="shared" si="97"/>
        <v>#N/A</v>
      </c>
      <c r="DK69" s="28" t="str">
        <f t="shared" si="97"/>
        <v>#N/A</v>
      </c>
      <c r="DL69" s="28" t="str">
        <f t="shared" si="97"/>
        <v>#N/A</v>
      </c>
      <c r="DM69" s="28" t="str">
        <f t="shared" si="97"/>
        <v>#N/A</v>
      </c>
      <c r="DN69" s="28" t="str">
        <f t="shared" si="97"/>
        <v>#N/A</v>
      </c>
      <c r="DO69" s="28" t="str">
        <f t="shared" si="97"/>
        <v>#N/A</v>
      </c>
      <c r="DP69" s="28" t="str">
        <f t="shared" si="97"/>
        <v>#N/A</v>
      </c>
      <c r="DQ69" s="28" t="str">
        <f t="shared" si="97"/>
        <v>#N/A</v>
      </c>
      <c r="DR69" s="28" t="str">
        <f t="shared" si="97"/>
        <v>#N/A</v>
      </c>
      <c r="DS69" s="28" t="str">
        <f t="shared" si="97"/>
        <v>#N/A</v>
      </c>
      <c r="DT69" s="28" t="str">
        <f t="shared" si="97"/>
        <v>#N/A</v>
      </c>
      <c r="DU69" s="28" t="str">
        <f t="shared" si="97"/>
        <v>#N/A</v>
      </c>
      <c r="DV69" s="28" t="str">
        <f t="shared" si="97"/>
        <v>#N/A</v>
      </c>
      <c r="DW69" s="28" t="str">
        <f t="shared" si="97"/>
        <v>#N/A</v>
      </c>
      <c r="DX69" s="28" t="str">
        <f t="shared" si="97"/>
        <v>#N/A</v>
      </c>
      <c r="DY69" s="28" t="str">
        <f t="shared" si="97"/>
        <v>#N/A</v>
      </c>
      <c r="DZ69" s="28" t="str">
        <f t="shared" si="97"/>
        <v>#N/A</v>
      </c>
      <c r="EA69" s="28" t="str">
        <f t="shared" si="97"/>
        <v>#N/A</v>
      </c>
      <c r="EB69" s="28" t="str">
        <f t="shared" si="97"/>
        <v>#N/A</v>
      </c>
      <c r="EC69" s="28" t="str">
        <f t="shared" si="97"/>
        <v>#N/A</v>
      </c>
      <c r="ED69" s="28" t="str">
        <f t="shared" si="97"/>
        <v>#N/A</v>
      </c>
      <c r="EE69" s="29">
        <f t="shared" si="2"/>
        <v>1519.039866</v>
      </c>
    </row>
    <row r="70">
      <c r="A70" s="1"/>
      <c r="B70" s="30"/>
      <c r="C70" s="31"/>
      <c r="D70" s="31"/>
      <c r="E70" s="31"/>
      <c r="F70" s="33"/>
      <c r="G70" s="34"/>
      <c r="H70" s="34" t="b">
        <f t="shared" si="3"/>
        <v>0</v>
      </c>
      <c r="I70" s="34" t="b">
        <f>if(iferror(match(B70,'Osallistujat ja seuranta'!C:C,0),0)&gt;0,TRUE,FALSE)</f>
        <v>0</v>
      </c>
      <c r="J70" s="34" t="b">
        <f>if(iferror(match(C70,'Osallistujat ja seuranta'!C:C,0),0)&gt;0,TRUE,FALSE)</f>
        <v>0</v>
      </c>
      <c r="K70" s="34" t="b">
        <f t="shared" si="4"/>
        <v>0</v>
      </c>
      <c r="L70" s="34" t="b">
        <f t="shared" si="5"/>
        <v>1</v>
      </c>
      <c r="M70" s="34" t="b">
        <f t="shared" si="6"/>
        <v>0</v>
      </c>
      <c r="N70" s="35" t="str">
        <f t="shared" si="33"/>
        <v/>
      </c>
      <c r="O70" s="36" t="str">
        <f t="shared" si="8"/>
        <v/>
      </c>
      <c r="P70" s="36" t="str">
        <f t="shared" si="9"/>
        <v/>
      </c>
      <c r="Q70" s="37" t="str">
        <f t="shared" si="10"/>
        <v/>
      </c>
      <c r="R70" s="35" t="str">
        <f t="shared" si="11"/>
        <v/>
      </c>
      <c r="S70" s="35">
        <f t="shared" si="12"/>
        <v>1</v>
      </c>
      <c r="T70" s="35">
        <f t="shared" si="13"/>
        <v>-56.71174423</v>
      </c>
      <c r="U70" s="35">
        <f t="shared" si="14"/>
        <v>-56.71174423</v>
      </c>
      <c r="V70" s="38" t="str">
        <f t="shared" si="15"/>
        <v/>
      </c>
      <c r="W70" s="39">
        <f t="shared" si="16"/>
        <v>88.71035368</v>
      </c>
      <c r="X70" s="39">
        <f t="shared" si="17"/>
        <v>5.75</v>
      </c>
      <c r="Y70" s="39" t="str">
        <f>if(N70=1,(W70*(S70-V70))*'Säännöt ja ohjeet'!$B$54+X70,"")</f>
        <v/>
      </c>
      <c r="Z70" s="39">
        <f t="shared" si="18"/>
        <v>0</v>
      </c>
      <c r="AA70" s="39">
        <f t="shared" si="19"/>
        <v>1</v>
      </c>
      <c r="AB70" s="39">
        <f t="shared" si="20"/>
        <v>88.71035368</v>
      </c>
      <c r="AC70" s="39">
        <f t="shared" si="21"/>
        <v>5.75</v>
      </c>
      <c r="AD70" s="39" t="str">
        <f>if(N70=1,(AB70*(Z70-AA70))*'Säännöt ja ohjeet'!$B$54+AC70,"")</f>
        <v/>
      </c>
      <c r="AE70" s="40">
        <f t="shared" si="22"/>
        <v>11</v>
      </c>
      <c r="AF70" s="40">
        <f t="shared" si="23"/>
        <v>11</v>
      </c>
      <c r="AG70" s="1"/>
      <c r="AH70" s="9"/>
      <c r="AI70" s="28">
        <f t="shared" ref="AI70:ED70" si="98">if($B70=AI$3,AI69+$Y70,if($C70=AI$3,AI69+$AD70,AI69))</f>
        <v>1204.770186</v>
      </c>
      <c r="AJ70" s="28">
        <f t="shared" si="98"/>
        <v>1784.092572</v>
      </c>
      <c r="AK70" s="28">
        <f t="shared" si="98"/>
        <v>2411.459736</v>
      </c>
      <c r="AL70" s="28">
        <f t="shared" si="98"/>
        <v>1723.634458</v>
      </c>
      <c r="AM70" s="28">
        <f t="shared" si="98"/>
        <v>1644.010986</v>
      </c>
      <c r="AN70" s="28">
        <f t="shared" si="98"/>
        <v>1353.792648</v>
      </c>
      <c r="AO70" s="28">
        <f t="shared" si="98"/>
        <v>2249.842673</v>
      </c>
      <c r="AP70" s="28">
        <f t="shared" si="98"/>
        <v>1493.563773</v>
      </c>
      <c r="AQ70" s="28">
        <f t="shared" si="98"/>
        <v>1156.199115</v>
      </c>
      <c r="AR70" s="28">
        <f t="shared" si="98"/>
        <v>2172.779715</v>
      </c>
      <c r="AS70" s="28">
        <f t="shared" si="98"/>
        <v>1917.754482</v>
      </c>
      <c r="AT70" s="28">
        <f t="shared" si="98"/>
        <v>2363.383595</v>
      </c>
      <c r="AU70" s="28">
        <f t="shared" si="98"/>
        <v>2245.808389</v>
      </c>
      <c r="AV70" s="28">
        <f t="shared" si="98"/>
        <v>1913.93138</v>
      </c>
      <c r="AW70" s="28">
        <f t="shared" si="98"/>
        <v>1015.463624</v>
      </c>
      <c r="AX70" s="28">
        <f t="shared" si="98"/>
        <v>2205.116746</v>
      </c>
      <c r="AY70" s="28">
        <f t="shared" si="98"/>
        <v>1335.441433</v>
      </c>
      <c r="AZ70" s="28">
        <f t="shared" si="98"/>
        <v>2316.469488</v>
      </c>
      <c r="BA70" s="28">
        <f t="shared" si="98"/>
        <v>2132.244373</v>
      </c>
      <c r="BB70" s="28">
        <f t="shared" si="98"/>
        <v>636.9434937</v>
      </c>
      <c r="BC70" s="28">
        <f t="shared" si="98"/>
        <v>832.7574368</v>
      </c>
      <c r="BD70" s="28">
        <f t="shared" si="98"/>
        <v>1690.538553</v>
      </c>
      <c r="BE70" s="28">
        <f t="shared" si="98"/>
        <v>281.1497685</v>
      </c>
      <c r="BF70" s="28">
        <f t="shared" si="98"/>
        <v>-59.07358257</v>
      </c>
      <c r="BG70" s="28">
        <f t="shared" si="98"/>
        <v>1282.733877</v>
      </c>
      <c r="BH70" s="28">
        <f t="shared" si="98"/>
        <v>190.2275877</v>
      </c>
      <c r="BI70" s="28">
        <f t="shared" si="98"/>
        <v>1741.081085</v>
      </c>
      <c r="BJ70" s="28">
        <f t="shared" si="98"/>
        <v>398.5029281</v>
      </c>
      <c r="BK70" s="28">
        <f t="shared" si="98"/>
        <v>1813.591524</v>
      </c>
      <c r="BL70" s="28" t="str">
        <f t="shared" si="98"/>
        <v>#N/A</v>
      </c>
      <c r="BM70" s="28" t="str">
        <f t="shared" si="98"/>
        <v>#N/A</v>
      </c>
      <c r="BN70" s="28" t="str">
        <f t="shared" si="98"/>
        <v>#N/A</v>
      </c>
      <c r="BO70" s="28" t="str">
        <f t="shared" si="98"/>
        <v>#N/A</v>
      </c>
      <c r="BP70" s="28" t="str">
        <f t="shared" si="98"/>
        <v>#N/A</v>
      </c>
      <c r="BQ70" s="28" t="str">
        <f t="shared" si="98"/>
        <v>#N/A</v>
      </c>
      <c r="BR70" s="28" t="str">
        <f t="shared" si="98"/>
        <v>#N/A</v>
      </c>
      <c r="BS70" s="28" t="str">
        <f t="shared" si="98"/>
        <v>#N/A</v>
      </c>
      <c r="BT70" s="28" t="str">
        <f t="shared" si="98"/>
        <v>#N/A</v>
      </c>
      <c r="BU70" s="28" t="str">
        <f t="shared" si="98"/>
        <v>#N/A</v>
      </c>
      <c r="BV70" s="28" t="str">
        <f t="shared" si="98"/>
        <v>#N/A</v>
      </c>
      <c r="BW70" s="28" t="str">
        <f t="shared" si="98"/>
        <v>#N/A</v>
      </c>
      <c r="BX70" s="28" t="str">
        <f t="shared" si="98"/>
        <v>#N/A</v>
      </c>
      <c r="BY70" s="28" t="str">
        <f t="shared" si="98"/>
        <v>#N/A</v>
      </c>
      <c r="BZ70" s="28" t="str">
        <f t="shared" si="98"/>
        <v>#N/A</v>
      </c>
      <c r="CA70" s="28" t="str">
        <f t="shared" si="98"/>
        <v>#N/A</v>
      </c>
      <c r="CB70" s="28" t="str">
        <f t="shared" si="98"/>
        <v>#N/A</v>
      </c>
      <c r="CC70" s="28" t="str">
        <f t="shared" si="98"/>
        <v>#N/A</v>
      </c>
      <c r="CD70" s="28" t="str">
        <f t="shared" si="98"/>
        <v>#N/A</v>
      </c>
      <c r="CE70" s="28" t="str">
        <f t="shared" si="98"/>
        <v>#N/A</v>
      </c>
      <c r="CF70" s="28" t="str">
        <f t="shared" si="98"/>
        <v>#N/A</v>
      </c>
      <c r="CG70" s="28" t="str">
        <f t="shared" si="98"/>
        <v>#N/A</v>
      </c>
      <c r="CH70" s="28" t="str">
        <f t="shared" si="98"/>
        <v>#N/A</v>
      </c>
      <c r="CI70" s="28" t="str">
        <f t="shared" si="98"/>
        <v>#N/A</v>
      </c>
      <c r="CJ70" s="28" t="str">
        <f t="shared" si="98"/>
        <v>#N/A</v>
      </c>
      <c r="CK70" s="28" t="str">
        <f t="shared" si="98"/>
        <v>#N/A</v>
      </c>
      <c r="CL70" s="28" t="str">
        <f t="shared" si="98"/>
        <v>#N/A</v>
      </c>
      <c r="CM70" s="28" t="str">
        <f t="shared" si="98"/>
        <v>#N/A</v>
      </c>
      <c r="CN70" s="28" t="str">
        <f t="shared" si="98"/>
        <v>#N/A</v>
      </c>
      <c r="CO70" s="28" t="str">
        <f t="shared" si="98"/>
        <v>#N/A</v>
      </c>
      <c r="CP70" s="28" t="str">
        <f t="shared" si="98"/>
        <v>#N/A</v>
      </c>
      <c r="CQ70" s="28" t="str">
        <f t="shared" si="98"/>
        <v>#N/A</v>
      </c>
      <c r="CR70" s="28" t="str">
        <f t="shared" si="98"/>
        <v>#N/A</v>
      </c>
      <c r="CS70" s="28" t="str">
        <f t="shared" si="98"/>
        <v>#N/A</v>
      </c>
      <c r="CT70" s="28" t="str">
        <f t="shared" si="98"/>
        <v>#N/A</v>
      </c>
      <c r="CU70" s="28" t="str">
        <f t="shared" si="98"/>
        <v>#N/A</v>
      </c>
      <c r="CV70" s="28" t="str">
        <f t="shared" si="98"/>
        <v>#N/A</v>
      </c>
      <c r="CW70" s="28" t="str">
        <f t="shared" si="98"/>
        <v>#N/A</v>
      </c>
      <c r="CX70" s="28" t="str">
        <f t="shared" si="98"/>
        <v>#N/A</v>
      </c>
      <c r="CY70" s="28" t="str">
        <f t="shared" si="98"/>
        <v>#N/A</v>
      </c>
      <c r="CZ70" s="28" t="str">
        <f t="shared" si="98"/>
        <v>#N/A</v>
      </c>
      <c r="DA70" s="28" t="str">
        <f t="shared" si="98"/>
        <v>#N/A</v>
      </c>
      <c r="DB70" s="28" t="str">
        <f t="shared" si="98"/>
        <v>#N/A</v>
      </c>
      <c r="DC70" s="28" t="str">
        <f t="shared" si="98"/>
        <v>#N/A</v>
      </c>
      <c r="DD70" s="28" t="str">
        <f t="shared" si="98"/>
        <v>#N/A</v>
      </c>
      <c r="DE70" s="28" t="str">
        <f t="shared" si="98"/>
        <v>#N/A</v>
      </c>
      <c r="DF70" s="28" t="str">
        <f t="shared" si="98"/>
        <v>#N/A</v>
      </c>
      <c r="DG70" s="28" t="str">
        <f t="shared" si="98"/>
        <v>#N/A</v>
      </c>
      <c r="DH70" s="28" t="str">
        <f t="shared" si="98"/>
        <v>#N/A</v>
      </c>
      <c r="DI70" s="28" t="str">
        <f t="shared" si="98"/>
        <v>#N/A</v>
      </c>
      <c r="DJ70" s="28" t="str">
        <f t="shared" si="98"/>
        <v>#N/A</v>
      </c>
      <c r="DK70" s="28" t="str">
        <f t="shared" si="98"/>
        <v>#N/A</v>
      </c>
      <c r="DL70" s="28" t="str">
        <f t="shared" si="98"/>
        <v>#N/A</v>
      </c>
      <c r="DM70" s="28" t="str">
        <f t="shared" si="98"/>
        <v>#N/A</v>
      </c>
      <c r="DN70" s="28" t="str">
        <f t="shared" si="98"/>
        <v>#N/A</v>
      </c>
      <c r="DO70" s="28" t="str">
        <f t="shared" si="98"/>
        <v>#N/A</v>
      </c>
      <c r="DP70" s="28" t="str">
        <f t="shared" si="98"/>
        <v>#N/A</v>
      </c>
      <c r="DQ70" s="28" t="str">
        <f t="shared" si="98"/>
        <v>#N/A</v>
      </c>
      <c r="DR70" s="28" t="str">
        <f t="shared" si="98"/>
        <v>#N/A</v>
      </c>
      <c r="DS70" s="28" t="str">
        <f t="shared" si="98"/>
        <v>#N/A</v>
      </c>
      <c r="DT70" s="28" t="str">
        <f t="shared" si="98"/>
        <v>#N/A</v>
      </c>
      <c r="DU70" s="28" t="str">
        <f t="shared" si="98"/>
        <v>#N/A</v>
      </c>
      <c r="DV70" s="28" t="str">
        <f t="shared" si="98"/>
        <v>#N/A</v>
      </c>
      <c r="DW70" s="28" t="str">
        <f t="shared" si="98"/>
        <v>#N/A</v>
      </c>
      <c r="DX70" s="28" t="str">
        <f t="shared" si="98"/>
        <v>#N/A</v>
      </c>
      <c r="DY70" s="28" t="str">
        <f t="shared" si="98"/>
        <v>#N/A</v>
      </c>
      <c r="DZ70" s="28" t="str">
        <f t="shared" si="98"/>
        <v>#N/A</v>
      </c>
      <c r="EA70" s="28" t="str">
        <f t="shared" si="98"/>
        <v>#N/A</v>
      </c>
      <c r="EB70" s="28" t="str">
        <f t="shared" si="98"/>
        <v>#N/A</v>
      </c>
      <c r="EC70" s="28" t="str">
        <f t="shared" si="98"/>
        <v>#N/A</v>
      </c>
      <c r="ED70" s="28" t="str">
        <f t="shared" si="98"/>
        <v>#N/A</v>
      </c>
      <c r="EE70" s="29">
        <f t="shared" si="2"/>
        <v>1519.039866</v>
      </c>
    </row>
    <row r="71">
      <c r="A71" s="1"/>
      <c r="B71" s="30"/>
      <c r="C71" s="31"/>
      <c r="D71" s="31"/>
      <c r="E71" s="31"/>
      <c r="F71" s="33"/>
      <c r="G71" s="34"/>
      <c r="H71" s="34" t="b">
        <f t="shared" si="3"/>
        <v>0</v>
      </c>
      <c r="I71" s="34" t="b">
        <f>if(iferror(match(B71,'Osallistujat ja seuranta'!C:C,0),0)&gt;0,TRUE,FALSE)</f>
        <v>0</v>
      </c>
      <c r="J71" s="34" t="b">
        <f>if(iferror(match(C71,'Osallistujat ja seuranta'!C:C,0),0)&gt;0,TRUE,FALSE)</f>
        <v>0</v>
      </c>
      <c r="K71" s="34" t="b">
        <f t="shared" si="4"/>
        <v>0</v>
      </c>
      <c r="L71" s="34" t="b">
        <f t="shared" si="5"/>
        <v>1</v>
      </c>
      <c r="M71" s="34" t="b">
        <f t="shared" si="6"/>
        <v>0</v>
      </c>
      <c r="N71" s="35" t="str">
        <f t="shared" si="33"/>
        <v/>
      </c>
      <c r="O71" s="36" t="str">
        <f t="shared" si="8"/>
        <v/>
      </c>
      <c r="P71" s="36" t="str">
        <f t="shared" si="9"/>
        <v/>
      </c>
      <c r="Q71" s="37" t="str">
        <f t="shared" si="10"/>
        <v/>
      </c>
      <c r="R71" s="35" t="str">
        <f t="shared" si="11"/>
        <v/>
      </c>
      <c r="S71" s="35">
        <f t="shared" si="12"/>
        <v>1</v>
      </c>
      <c r="T71" s="35">
        <f t="shared" si="13"/>
        <v>-56.71174423</v>
      </c>
      <c r="U71" s="35">
        <f t="shared" si="14"/>
        <v>-56.71174423</v>
      </c>
      <c r="V71" s="38" t="str">
        <f t="shared" si="15"/>
        <v/>
      </c>
      <c r="W71" s="39">
        <f t="shared" si="16"/>
        <v>88.71035368</v>
      </c>
      <c r="X71" s="39">
        <f t="shared" si="17"/>
        <v>5.75</v>
      </c>
      <c r="Y71" s="39" t="str">
        <f>if(N71=1,(W71*(S71-V71))*'Säännöt ja ohjeet'!$B$54+X71,"")</f>
        <v/>
      </c>
      <c r="Z71" s="39">
        <f t="shared" si="18"/>
        <v>0</v>
      </c>
      <c r="AA71" s="39">
        <f t="shared" si="19"/>
        <v>1</v>
      </c>
      <c r="AB71" s="39">
        <f t="shared" si="20"/>
        <v>88.71035368</v>
      </c>
      <c r="AC71" s="39">
        <f t="shared" si="21"/>
        <v>5.75</v>
      </c>
      <c r="AD71" s="39" t="str">
        <f>if(N71=1,(AB71*(Z71-AA71))*'Säännöt ja ohjeet'!$B$54+AC71,"")</f>
        <v/>
      </c>
      <c r="AE71" s="40">
        <f t="shared" si="22"/>
        <v>11</v>
      </c>
      <c r="AF71" s="40">
        <f t="shared" si="23"/>
        <v>11</v>
      </c>
      <c r="AG71" s="1"/>
      <c r="AH71" s="9"/>
      <c r="AI71" s="28">
        <f t="shared" ref="AI71:ED71" si="99">if($B71=AI$3,AI70+$Y71,if($C71=AI$3,AI70+$AD71,AI70))</f>
        <v>1204.770186</v>
      </c>
      <c r="AJ71" s="28">
        <f t="shared" si="99"/>
        <v>1784.092572</v>
      </c>
      <c r="AK71" s="28">
        <f t="shared" si="99"/>
        <v>2411.459736</v>
      </c>
      <c r="AL71" s="28">
        <f t="shared" si="99"/>
        <v>1723.634458</v>
      </c>
      <c r="AM71" s="28">
        <f t="shared" si="99"/>
        <v>1644.010986</v>
      </c>
      <c r="AN71" s="28">
        <f t="shared" si="99"/>
        <v>1353.792648</v>
      </c>
      <c r="AO71" s="28">
        <f t="shared" si="99"/>
        <v>2249.842673</v>
      </c>
      <c r="AP71" s="28">
        <f t="shared" si="99"/>
        <v>1493.563773</v>
      </c>
      <c r="AQ71" s="28">
        <f t="shared" si="99"/>
        <v>1156.199115</v>
      </c>
      <c r="AR71" s="28">
        <f t="shared" si="99"/>
        <v>2172.779715</v>
      </c>
      <c r="AS71" s="28">
        <f t="shared" si="99"/>
        <v>1917.754482</v>
      </c>
      <c r="AT71" s="28">
        <f t="shared" si="99"/>
        <v>2363.383595</v>
      </c>
      <c r="AU71" s="28">
        <f t="shared" si="99"/>
        <v>2245.808389</v>
      </c>
      <c r="AV71" s="28">
        <f t="shared" si="99"/>
        <v>1913.93138</v>
      </c>
      <c r="AW71" s="28">
        <f t="shared" si="99"/>
        <v>1015.463624</v>
      </c>
      <c r="AX71" s="28">
        <f t="shared" si="99"/>
        <v>2205.116746</v>
      </c>
      <c r="AY71" s="28">
        <f t="shared" si="99"/>
        <v>1335.441433</v>
      </c>
      <c r="AZ71" s="28">
        <f t="shared" si="99"/>
        <v>2316.469488</v>
      </c>
      <c r="BA71" s="28">
        <f t="shared" si="99"/>
        <v>2132.244373</v>
      </c>
      <c r="BB71" s="28">
        <f t="shared" si="99"/>
        <v>636.9434937</v>
      </c>
      <c r="BC71" s="28">
        <f t="shared" si="99"/>
        <v>832.7574368</v>
      </c>
      <c r="BD71" s="28">
        <f t="shared" si="99"/>
        <v>1690.538553</v>
      </c>
      <c r="BE71" s="28">
        <f t="shared" si="99"/>
        <v>281.1497685</v>
      </c>
      <c r="BF71" s="28">
        <f t="shared" si="99"/>
        <v>-59.07358257</v>
      </c>
      <c r="BG71" s="28">
        <f t="shared" si="99"/>
        <v>1282.733877</v>
      </c>
      <c r="BH71" s="28">
        <f t="shared" si="99"/>
        <v>190.2275877</v>
      </c>
      <c r="BI71" s="28">
        <f t="shared" si="99"/>
        <v>1741.081085</v>
      </c>
      <c r="BJ71" s="28">
        <f t="shared" si="99"/>
        <v>398.5029281</v>
      </c>
      <c r="BK71" s="28">
        <f t="shared" si="99"/>
        <v>1813.591524</v>
      </c>
      <c r="BL71" s="28" t="str">
        <f t="shared" si="99"/>
        <v>#N/A</v>
      </c>
      <c r="BM71" s="28" t="str">
        <f t="shared" si="99"/>
        <v>#N/A</v>
      </c>
      <c r="BN71" s="28" t="str">
        <f t="shared" si="99"/>
        <v>#N/A</v>
      </c>
      <c r="BO71" s="28" t="str">
        <f t="shared" si="99"/>
        <v>#N/A</v>
      </c>
      <c r="BP71" s="28" t="str">
        <f t="shared" si="99"/>
        <v>#N/A</v>
      </c>
      <c r="BQ71" s="28" t="str">
        <f t="shared" si="99"/>
        <v>#N/A</v>
      </c>
      <c r="BR71" s="28" t="str">
        <f t="shared" si="99"/>
        <v>#N/A</v>
      </c>
      <c r="BS71" s="28" t="str">
        <f t="shared" si="99"/>
        <v>#N/A</v>
      </c>
      <c r="BT71" s="28" t="str">
        <f t="shared" si="99"/>
        <v>#N/A</v>
      </c>
      <c r="BU71" s="28" t="str">
        <f t="shared" si="99"/>
        <v>#N/A</v>
      </c>
      <c r="BV71" s="28" t="str">
        <f t="shared" si="99"/>
        <v>#N/A</v>
      </c>
      <c r="BW71" s="28" t="str">
        <f t="shared" si="99"/>
        <v>#N/A</v>
      </c>
      <c r="BX71" s="28" t="str">
        <f t="shared" si="99"/>
        <v>#N/A</v>
      </c>
      <c r="BY71" s="28" t="str">
        <f t="shared" si="99"/>
        <v>#N/A</v>
      </c>
      <c r="BZ71" s="28" t="str">
        <f t="shared" si="99"/>
        <v>#N/A</v>
      </c>
      <c r="CA71" s="28" t="str">
        <f t="shared" si="99"/>
        <v>#N/A</v>
      </c>
      <c r="CB71" s="28" t="str">
        <f t="shared" si="99"/>
        <v>#N/A</v>
      </c>
      <c r="CC71" s="28" t="str">
        <f t="shared" si="99"/>
        <v>#N/A</v>
      </c>
      <c r="CD71" s="28" t="str">
        <f t="shared" si="99"/>
        <v>#N/A</v>
      </c>
      <c r="CE71" s="28" t="str">
        <f t="shared" si="99"/>
        <v>#N/A</v>
      </c>
      <c r="CF71" s="28" t="str">
        <f t="shared" si="99"/>
        <v>#N/A</v>
      </c>
      <c r="CG71" s="28" t="str">
        <f t="shared" si="99"/>
        <v>#N/A</v>
      </c>
      <c r="CH71" s="28" t="str">
        <f t="shared" si="99"/>
        <v>#N/A</v>
      </c>
      <c r="CI71" s="28" t="str">
        <f t="shared" si="99"/>
        <v>#N/A</v>
      </c>
      <c r="CJ71" s="28" t="str">
        <f t="shared" si="99"/>
        <v>#N/A</v>
      </c>
      <c r="CK71" s="28" t="str">
        <f t="shared" si="99"/>
        <v>#N/A</v>
      </c>
      <c r="CL71" s="28" t="str">
        <f t="shared" si="99"/>
        <v>#N/A</v>
      </c>
      <c r="CM71" s="28" t="str">
        <f t="shared" si="99"/>
        <v>#N/A</v>
      </c>
      <c r="CN71" s="28" t="str">
        <f t="shared" si="99"/>
        <v>#N/A</v>
      </c>
      <c r="CO71" s="28" t="str">
        <f t="shared" si="99"/>
        <v>#N/A</v>
      </c>
      <c r="CP71" s="28" t="str">
        <f t="shared" si="99"/>
        <v>#N/A</v>
      </c>
      <c r="CQ71" s="28" t="str">
        <f t="shared" si="99"/>
        <v>#N/A</v>
      </c>
      <c r="CR71" s="28" t="str">
        <f t="shared" si="99"/>
        <v>#N/A</v>
      </c>
      <c r="CS71" s="28" t="str">
        <f t="shared" si="99"/>
        <v>#N/A</v>
      </c>
      <c r="CT71" s="28" t="str">
        <f t="shared" si="99"/>
        <v>#N/A</v>
      </c>
      <c r="CU71" s="28" t="str">
        <f t="shared" si="99"/>
        <v>#N/A</v>
      </c>
      <c r="CV71" s="28" t="str">
        <f t="shared" si="99"/>
        <v>#N/A</v>
      </c>
      <c r="CW71" s="28" t="str">
        <f t="shared" si="99"/>
        <v>#N/A</v>
      </c>
      <c r="CX71" s="28" t="str">
        <f t="shared" si="99"/>
        <v>#N/A</v>
      </c>
      <c r="CY71" s="28" t="str">
        <f t="shared" si="99"/>
        <v>#N/A</v>
      </c>
      <c r="CZ71" s="28" t="str">
        <f t="shared" si="99"/>
        <v>#N/A</v>
      </c>
      <c r="DA71" s="28" t="str">
        <f t="shared" si="99"/>
        <v>#N/A</v>
      </c>
      <c r="DB71" s="28" t="str">
        <f t="shared" si="99"/>
        <v>#N/A</v>
      </c>
      <c r="DC71" s="28" t="str">
        <f t="shared" si="99"/>
        <v>#N/A</v>
      </c>
      <c r="DD71" s="28" t="str">
        <f t="shared" si="99"/>
        <v>#N/A</v>
      </c>
      <c r="DE71" s="28" t="str">
        <f t="shared" si="99"/>
        <v>#N/A</v>
      </c>
      <c r="DF71" s="28" t="str">
        <f t="shared" si="99"/>
        <v>#N/A</v>
      </c>
      <c r="DG71" s="28" t="str">
        <f t="shared" si="99"/>
        <v>#N/A</v>
      </c>
      <c r="DH71" s="28" t="str">
        <f t="shared" si="99"/>
        <v>#N/A</v>
      </c>
      <c r="DI71" s="28" t="str">
        <f t="shared" si="99"/>
        <v>#N/A</v>
      </c>
      <c r="DJ71" s="28" t="str">
        <f t="shared" si="99"/>
        <v>#N/A</v>
      </c>
      <c r="DK71" s="28" t="str">
        <f t="shared" si="99"/>
        <v>#N/A</v>
      </c>
      <c r="DL71" s="28" t="str">
        <f t="shared" si="99"/>
        <v>#N/A</v>
      </c>
      <c r="DM71" s="28" t="str">
        <f t="shared" si="99"/>
        <v>#N/A</v>
      </c>
      <c r="DN71" s="28" t="str">
        <f t="shared" si="99"/>
        <v>#N/A</v>
      </c>
      <c r="DO71" s="28" t="str">
        <f t="shared" si="99"/>
        <v>#N/A</v>
      </c>
      <c r="DP71" s="28" t="str">
        <f t="shared" si="99"/>
        <v>#N/A</v>
      </c>
      <c r="DQ71" s="28" t="str">
        <f t="shared" si="99"/>
        <v>#N/A</v>
      </c>
      <c r="DR71" s="28" t="str">
        <f t="shared" si="99"/>
        <v>#N/A</v>
      </c>
      <c r="DS71" s="28" t="str">
        <f t="shared" si="99"/>
        <v>#N/A</v>
      </c>
      <c r="DT71" s="28" t="str">
        <f t="shared" si="99"/>
        <v>#N/A</v>
      </c>
      <c r="DU71" s="28" t="str">
        <f t="shared" si="99"/>
        <v>#N/A</v>
      </c>
      <c r="DV71" s="28" t="str">
        <f t="shared" si="99"/>
        <v>#N/A</v>
      </c>
      <c r="DW71" s="28" t="str">
        <f t="shared" si="99"/>
        <v>#N/A</v>
      </c>
      <c r="DX71" s="28" t="str">
        <f t="shared" si="99"/>
        <v>#N/A</v>
      </c>
      <c r="DY71" s="28" t="str">
        <f t="shared" si="99"/>
        <v>#N/A</v>
      </c>
      <c r="DZ71" s="28" t="str">
        <f t="shared" si="99"/>
        <v>#N/A</v>
      </c>
      <c r="EA71" s="28" t="str">
        <f t="shared" si="99"/>
        <v>#N/A</v>
      </c>
      <c r="EB71" s="28" t="str">
        <f t="shared" si="99"/>
        <v>#N/A</v>
      </c>
      <c r="EC71" s="28" t="str">
        <f t="shared" si="99"/>
        <v>#N/A</v>
      </c>
      <c r="ED71" s="28" t="str">
        <f t="shared" si="99"/>
        <v>#N/A</v>
      </c>
      <c r="EE71" s="29">
        <f t="shared" si="2"/>
        <v>1519.039866</v>
      </c>
    </row>
    <row r="72">
      <c r="A72" s="1"/>
      <c r="B72" s="30"/>
      <c r="C72" s="31"/>
      <c r="D72" s="31"/>
      <c r="E72" s="31"/>
      <c r="F72" s="33"/>
      <c r="G72" s="34"/>
      <c r="H72" s="34" t="b">
        <f t="shared" si="3"/>
        <v>0</v>
      </c>
      <c r="I72" s="34" t="b">
        <f>if(iferror(match(B72,'Osallistujat ja seuranta'!C:C,0),0)&gt;0,TRUE,FALSE)</f>
        <v>0</v>
      </c>
      <c r="J72" s="34" t="b">
        <f>if(iferror(match(C72,'Osallistujat ja seuranta'!C:C,0),0)&gt;0,TRUE,FALSE)</f>
        <v>0</v>
      </c>
      <c r="K72" s="34" t="b">
        <f t="shared" si="4"/>
        <v>0</v>
      </c>
      <c r="L72" s="34" t="b">
        <f t="shared" si="5"/>
        <v>1</v>
      </c>
      <c r="M72" s="34" t="b">
        <f t="shared" si="6"/>
        <v>0</v>
      </c>
      <c r="N72" s="35" t="str">
        <f t="shared" si="33"/>
        <v/>
      </c>
      <c r="O72" s="36" t="str">
        <f t="shared" si="8"/>
        <v/>
      </c>
      <c r="P72" s="36" t="str">
        <f t="shared" si="9"/>
        <v/>
      </c>
      <c r="Q72" s="37" t="str">
        <f t="shared" si="10"/>
        <v/>
      </c>
      <c r="R72" s="35" t="str">
        <f t="shared" si="11"/>
        <v/>
      </c>
      <c r="S72" s="35">
        <f t="shared" si="12"/>
        <v>1</v>
      </c>
      <c r="T72" s="35">
        <f t="shared" si="13"/>
        <v>-56.71174423</v>
      </c>
      <c r="U72" s="35">
        <f t="shared" si="14"/>
        <v>-56.71174423</v>
      </c>
      <c r="V72" s="38" t="str">
        <f t="shared" si="15"/>
        <v/>
      </c>
      <c r="W72" s="39">
        <f t="shared" si="16"/>
        <v>88.71035368</v>
      </c>
      <c r="X72" s="39">
        <f t="shared" si="17"/>
        <v>5.75</v>
      </c>
      <c r="Y72" s="39" t="str">
        <f>if(N72=1,(W72*(S72-V72))*'Säännöt ja ohjeet'!$B$54+X72,"")</f>
        <v/>
      </c>
      <c r="Z72" s="39">
        <f t="shared" si="18"/>
        <v>0</v>
      </c>
      <c r="AA72" s="39">
        <f t="shared" si="19"/>
        <v>1</v>
      </c>
      <c r="AB72" s="39">
        <f t="shared" si="20"/>
        <v>88.71035368</v>
      </c>
      <c r="AC72" s="39">
        <f t="shared" si="21"/>
        <v>5.75</v>
      </c>
      <c r="AD72" s="39" t="str">
        <f>if(N72=1,(AB72*(Z72-AA72))*'Säännöt ja ohjeet'!$B$54+AC72,"")</f>
        <v/>
      </c>
      <c r="AE72" s="40">
        <f t="shared" si="22"/>
        <v>11</v>
      </c>
      <c r="AF72" s="40">
        <f t="shared" si="23"/>
        <v>11</v>
      </c>
      <c r="AG72" s="1"/>
      <c r="AH72" s="9"/>
      <c r="AI72" s="28">
        <f t="shared" ref="AI72:ED72" si="100">if($B72=AI$3,AI71+$Y72,if($C72=AI$3,AI71+$AD72,AI71))</f>
        <v>1204.770186</v>
      </c>
      <c r="AJ72" s="28">
        <f t="shared" si="100"/>
        <v>1784.092572</v>
      </c>
      <c r="AK72" s="28">
        <f t="shared" si="100"/>
        <v>2411.459736</v>
      </c>
      <c r="AL72" s="28">
        <f t="shared" si="100"/>
        <v>1723.634458</v>
      </c>
      <c r="AM72" s="28">
        <f t="shared" si="100"/>
        <v>1644.010986</v>
      </c>
      <c r="AN72" s="28">
        <f t="shared" si="100"/>
        <v>1353.792648</v>
      </c>
      <c r="AO72" s="28">
        <f t="shared" si="100"/>
        <v>2249.842673</v>
      </c>
      <c r="AP72" s="28">
        <f t="shared" si="100"/>
        <v>1493.563773</v>
      </c>
      <c r="AQ72" s="28">
        <f t="shared" si="100"/>
        <v>1156.199115</v>
      </c>
      <c r="AR72" s="28">
        <f t="shared" si="100"/>
        <v>2172.779715</v>
      </c>
      <c r="AS72" s="28">
        <f t="shared" si="100"/>
        <v>1917.754482</v>
      </c>
      <c r="AT72" s="28">
        <f t="shared" si="100"/>
        <v>2363.383595</v>
      </c>
      <c r="AU72" s="28">
        <f t="shared" si="100"/>
        <v>2245.808389</v>
      </c>
      <c r="AV72" s="28">
        <f t="shared" si="100"/>
        <v>1913.93138</v>
      </c>
      <c r="AW72" s="28">
        <f t="shared" si="100"/>
        <v>1015.463624</v>
      </c>
      <c r="AX72" s="28">
        <f t="shared" si="100"/>
        <v>2205.116746</v>
      </c>
      <c r="AY72" s="28">
        <f t="shared" si="100"/>
        <v>1335.441433</v>
      </c>
      <c r="AZ72" s="28">
        <f t="shared" si="100"/>
        <v>2316.469488</v>
      </c>
      <c r="BA72" s="28">
        <f t="shared" si="100"/>
        <v>2132.244373</v>
      </c>
      <c r="BB72" s="28">
        <f t="shared" si="100"/>
        <v>636.9434937</v>
      </c>
      <c r="BC72" s="28">
        <f t="shared" si="100"/>
        <v>832.7574368</v>
      </c>
      <c r="BD72" s="28">
        <f t="shared" si="100"/>
        <v>1690.538553</v>
      </c>
      <c r="BE72" s="28">
        <f t="shared" si="100"/>
        <v>281.1497685</v>
      </c>
      <c r="BF72" s="28">
        <f t="shared" si="100"/>
        <v>-59.07358257</v>
      </c>
      <c r="BG72" s="28">
        <f t="shared" si="100"/>
        <v>1282.733877</v>
      </c>
      <c r="BH72" s="28">
        <f t="shared" si="100"/>
        <v>190.2275877</v>
      </c>
      <c r="BI72" s="28">
        <f t="shared" si="100"/>
        <v>1741.081085</v>
      </c>
      <c r="BJ72" s="28">
        <f t="shared" si="100"/>
        <v>398.5029281</v>
      </c>
      <c r="BK72" s="28">
        <f t="shared" si="100"/>
        <v>1813.591524</v>
      </c>
      <c r="BL72" s="28" t="str">
        <f t="shared" si="100"/>
        <v>#N/A</v>
      </c>
      <c r="BM72" s="28" t="str">
        <f t="shared" si="100"/>
        <v>#N/A</v>
      </c>
      <c r="BN72" s="28" t="str">
        <f t="shared" si="100"/>
        <v>#N/A</v>
      </c>
      <c r="BO72" s="28" t="str">
        <f t="shared" si="100"/>
        <v>#N/A</v>
      </c>
      <c r="BP72" s="28" t="str">
        <f t="shared" si="100"/>
        <v>#N/A</v>
      </c>
      <c r="BQ72" s="28" t="str">
        <f t="shared" si="100"/>
        <v>#N/A</v>
      </c>
      <c r="BR72" s="28" t="str">
        <f t="shared" si="100"/>
        <v>#N/A</v>
      </c>
      <c r="BS72" s="28" t="str">
        <f t="shared" si="100"/>
        <v>#N/A</v>
      </c>
      <c r="BT72" s="28" t="str">
        <f t="shared" si="100"/>
        <v>#N/A</v>
      </c>
      <c r="BU72" s="28" t="str">
        <f t="shared" si="100"/>
        <v>#N/A</v>
      </c>
      <c r="BV72" s="28" t="str">
        <f t="shared" si="100"/>
        <v>#N/A</v>
      </c>
      <c r="BW72" s="28" t="str">
        <f t="shared" si="100"/>
        <v>#N/A</v>
      </c>
      <c r="BX72" s="28" t="str">
        <f t="shared" si="100"/>
        <v>#N/A</v>
      </c>
      <c r="BY72" s="28" t="str">
        <f t="shared" si="100"/>
        <v>#N/A</v>
      </c>
      <c r="BZ72" s="28" t="str">
        <f t="shared" si="100"/>
        <v>#N/A</v>
      </c>
      <c r="CA72" s="28" t="str">
        <f t="shared" si="100"/>
        <v>#N/A</v>
      </c>
      <c r="CB72" s="28" t="str">
        <f t="shared" si="100"/>
        <v>#N/A</v>
      </c>
      <c r="CC72" s="28" t="str">
        <f t="shared" si="100"/>
        <v>#N/A</v>
      </c>
      <c r="CD72" s="28" t="str">
        <f t="shared" si="100"/>
        <v>#N/A</v>
      </c>
      <c r="CE72" s="28" t="str">
        <f t="shared" si="100"/>
        <v>#N/A</v>
      </c>
      <c r="CF72" s="28" t="str">
        <f t="shared" si="100"/>
        <v>#N/A</v>
      </c>
      <c r="CG72" s="28" t="str">
        <f t="shared" si="100"/>
        <v>#N/A</v>
      </c>
      <c r="CH72" s="28" t="str">
        <f t="shared" si="100"/>
        <v>#N/A</v>
      </c>
      <c r="CI72" s="28" t="str">
        <f t="shared" si="100"/>
        <v>#N/A</v>
      </c>
      <c r="CJ72" s="28" t="str">
        <f t="shared" si="100"/>
        <v>#N/A</v>
      </c>
      <c r="CK72" s="28" t="str">
        <f t="shared" si="100"/>
        <v>#N/A</v>
      </c>
      <c r="CL72" s="28" t="str">
        <f t="shared" si="100"/>
        <v>#N/A</v>
      </c>
      <c r="CM72" s="28" t="str">
        <f t="shared" si="100"/>
        <v>#N/A</v>
      </c>
      <c r="CN72" s="28" t="str">
        <f t="shared" si="100"/>
        <v>#N/A</v>
      </c>
      <c r="CO72" s="28" t="str">
        <f t="shared" si="100"/>
        <v>#N/A</v>
      </c>
      <c r="CP72" s="28" t="str">
        <f t="shared" si="100"/>
        <v>#N/A</v>
      </c>
      <c r="CQ72" s="28" t="str">
        <f t="shared" si="100"/>
        <v>#N/A</v>
      </c>
      <c r="CR72" s="28" t="str">
        <f t="shared" si="100"/>
        <v>#N/A</v>
      </c>
      <c r="CS72" s="28" t="str">
        <f t="shared" si="100"/>
        <v>#N/A</v>
      </c>
      <c r="CT72" s="28" t="str">
        <f t="shared" si="100"/>
        <v>#N/A</v>
      </c>
      <c r="CU72" s="28" t="str">
        <f t="shared" si="100"/>
        <v>#N/A</v>
      </c>
      <c r="CV72" s="28" t="str">
        <f t="shared" si="100"/>
        <v>#N/A</v>
      </c>
      <c r="CW72" s="28" t="str">
        <f t="shared" si="100"/>
        <v>#N/A</v>
      </c>
      <c r="CX72" s="28" t="str">
        <f t="shared" si="100"/>
        <v>#N/A</v>
      </c>
      <c r="CY72" s="28" t="str">
        <f t="shared" si="100"/>
        <v>#N/A</v>
      </c>
      <c r="CZ72" s="28" t="str">
        <f t="shared" si="100"/>
        <v>#N/A</v>
      </c>
      <c r="DA72" s="28" t="str">
        <f t="shared" si="100"/>
        <v>#N/A</v>
      </c>
      <c r="DB72" s="28" t="str">
        <f t="shared" si="100"/>
        <v>#N/A</v>
      </c>
      <c r="DC72" s="28" t="str">
        <f t="shared" si="100"/>
        <v>#N/A</v>
      </c>
      <c r="DD72" s="28" t="str">
        <f t="shared" si="100"/>
        <v>#N/A</v>
      </c>
      <c r="DE72" s="28" t="str">
        <f t="shared" si="100"/>
        <v>#N/A</v>
      </c>
      <c r="DF72" s="28" t="str">
        <f t="shared" si="100"/>
        <v>#N/A</v>
      </c>
      <c r="DG72" s="28" t="str">
        <f t="shared" si="100"/>
        <v>#N/A</v>
      </c>
      <c r="DH72" s="28" t="str">
        <f t="shared" si="100"/>
        <v>#N/A</v>
      </c>
      <c r="DI72" s="28" t="str">
        <f t="shared" si="100"/>
        <v>#N/A</v>
      </c>
      <c r="DJ72" s="28" t="str">
        <f t="shared" si="100"/>
        <v>#N/A</v>
      </c>
      <c r="DK72" s="28" t="str">
        <f t="shared" si="100"/>
        <v>#N/A</v>
      </c>
      <c r="DL72" s="28" t="str">
        <f t="shared" si="100"/>
        <v>#N/A</v>
      </c>
      <c r="DM72" s="28" t="str">
        <f t="shared" si="100"/>
        <v>#N/A</v>
      </c>
      <c r="DN72" s="28" t="str">
        <f t="shared" si="100"/>
        <v>#N/A</v>
      </c>
      <c r="DO72" s="28" t="str">
        <f t="shared" si="100"/>
        <v>#N/A</v>
      </c>
      <c r="DP72" s="28" t="str">
        <f t="shared" si="100"/>
        <v>#N/A</v>
      </c>
      <c r="DQ72" s="28" t="str">
        <f t="shared" si="100"/>
        <v>#N/A</v>
      </c>
      <c r="DR72" s="28" t="str">
        <f t="shared" si="100"/>
        <v>#N/A</v>
      </c>
      <c r="DS72" s="28" t="str">
        <f t="shared" si="100"/>
        <v>#N/A</v>
      </c>
      <c r="DT72" s="28" t="str">
        <f t="shared" si="100"/>
        <v>#N/A</v>
      </c>
      <c r="DU72" s="28" t="str">
        <f t="shared" si="100"/>
        <v>#N/A</v>
      </c>
      <c r="DV72" s="28" t="str">
        <f t="shared" si="100"/>
        <v>#N/A</v>
      </c>
      <c r="DW72" s="28" t="str">
        <f t="shared" si="100"/>
        <v>#N/A</v>
      </c>
      <c r="DX72" s="28" t="str">
        <f t="shared" si="100"/>
        <v>#N/A</v>
      </c>
      <c r="DY72" s="28" t="str">
        <f t="shared" si="100"/>
        <v>#N/A</v>
      </c>
      <c r="DZ72" s="28" t="str">
        <f t="shared" si="100"/>
        <v>#N/A</v>
      </c>
      <c r="EA72" s="28" t="str">
        <f t="shared" si="100"/>
        <v>#N/A</v>
      </c>
      <c r="EB72" s="28" t="str">
        <f t="shared" si="100"/>
        <v>#N/A</v>
      </c>
      <c r="EC72" s="28" t="str">
        <f t="shared" si="100"/>
        <v>#N/A</v>
      </c>
      <c r="ED72" s="28" t="str">
        <f t="shared" si="100"/>
        <v>#N/A</v>
      </c>
      <c r="EE72" s="29">
        <f t="shared" si="2"/>
        <v>1519.039866</v>
      </c>
    </row>
    <row r="73">
      <c r="A73" s="1"/>
      <c r="B73" s="30"/>
      <c r="C73" s="31"/>
      <c r="D73" s="31"/>
      <c r="E73" s="31"/>
      <c r="F73" s="33"/>
      <c r="G73" s="34"/>
      <c r="H73" s="34" t="b">
        <f t="shared" si="3"/>
        <v>0</v>
      </c>
      <c r="I73" s="34" t="b">
        <f>if(iferror(match(B73,'Osallistujat ja seuranta'!C:C,0),0)&gt;0,TRUE,FALSE)</f>
        <v>0</v>
      </c>
      <c r="J73" s="34" t="b">
        <f>if(iferror(match(C73,'Osallistujat ja seuranta'!C:C,0),0)&gt;0,TRUE,FALSE)</f>
        <v>0</v>
      </c>
      <c r="K73" s="34" t="b">
        <f t="shared" si="4"/>
        <v>0</v>
      </c>
      <c r="L73" s="34" t="b">
        <f t="shared" si="5"/>
        <v>1</v>
      </c>
      <c r="M73" s="34" t="b">
        <f t="shared" si="6"/>
        <v>0</v>
      </c>
      <c r="N73" s="35" t="str">
        <f t="shared" si="33"/>
        <v/>
      </c>
      <c r="O73" s="36" t="str">
        <f t="shared" si="8"/>
        <v/>
      </c>
      <c r="P73" s="36" t="str">
        <f t="shared" si="9"/>
        <v/>
      </c>
      <c r="Q73" s="37" t="str">
        <f t="shared" si="10"/>
        <v/>
      </c>
      <c r="R73" s="35" t="str">
        <f t="shared" si="11"/>
        <v/>
      </c>
      <c r="S73" s="35">
        <f t="shared" si="12"/>
        <v>1</v>
      </c>
      <c r="T73" s="35">
        <f t="shared" si="13"/>
        <v>-56.71174423</v>
      </c>
      <c r="U73" s="35">
        <f t="shared" si="14"/>
        <v>-56.71174423</v>
      </c>
      <c r="V73" s="38" t="str">
        <f t="shared" si="15"/>
        <v/>
      </c>
      <c r="W73" s="39">
        <f t="shared" si="16"/>
        <v>88.71035368</v>
      </c>
      <c r="X73" s="39">
        <f t="shared" si="17"/>
        <v>5.75</v>
      </c>
      <c r="Y73" s="39" t="str">
        <f>if(N73=1,(W73*(S73-V73))*'Säännöt ja ohjeet'!$B$54+X73,"")</f>
        <v/>
      </c>
      <c r="Z73" s="39">
        <f t="shared" si="18"/>
        <v>0</v>
      </c>
      <c r="AA73" s="39">
        <f t="shared" si="19"/>
        <v>1</v>
      </c>
      <c r="AB73" s="39">
        <f t="shared" si="20"/>
        <v>88.71035368</v>
      </c>
      <c r="AC73" s="39">
        <f t="shared" si="21"/>
        <v>5.75</v>
      </c>
      <c r="AD73" s="39" t="str">
        <f>if(N73=1,(AB73*(Z73-AA73))*'Säännöt ja ohjeet'!$B$54+AC73,"")</f>
        <v/>
      </c>
      <c r="AE73" s="40">
        <f t="shared" si="22"/>
        <v>11</v>
      </c>
      <c r="AF73" s="40">
        <f t="shared" si="23"/>
        <v>11</v>
      </c>
      <c r="AG73" s="1"/>
      <c r="AH73" s="9"/>
      <c r="AI73" s="28">
        <f t="shared" ref="AI73:ED73" si="101">if($B73=AI$3,AI72+$Y73,if($C73=AI$3,AI72+$AD73,AI72))</f>
        <v>1204.770186</v>
      </c>
      <c r="AJ73" s="28">
        <f t="shared" si="101"/>
        <v>1784.092572</v>
      </c>
      <c r="AK73" s="28">
        <f t="shared" si="101"/>
        <v>2411.459736</v>
      </c>
      <c r="AL73" s="28">
        <f t="shared" si="101"/>
        <v>1723.634458</v>
      </c>
      <c r="AM73" s="28">
        <f t="shared" si="101"/>
        <v>1644.010986</v>
      </c>
      <c r="AN73" s="28">
        <f t="shared" si="101"/>
        <v>1353.792648</v>
      </c>
      <c r="AO73" s="28">
        <f t="shared" si="101"/>
        <v>2249.842673</v>
      </c>
      <c r="AP73" s="28">
        <f t="shared" si="101"/>
        <v>1493.563773</v>
      </c>
      <c r="AQ73" s="28">
        <f t="shared" si="101"/>
        <v>1156.199115</v>
      </c>
      <c r="AR73" s="28">
        <f t="shared" si="101"/>
        <v>2172.779715</v>
      </c>
      <c r="AS73" s="28">
        <f t="shared" si="101"/>
        <v>1917.754482</v>
      </c>
      <c r="AT73" s="28">
        <f t="shared" si="101"/>
        <v>2363.383595</v>
      </c>
      <c r="AU73" s="28">
        <f t="shared" si="101"/>
        <v>2245.808389</v>
      </c>
      <c r="AV73" s="28">
        <f t="shared" si="101"/>
        <v>1913.93138</v>
      </c>
      <c r="AW73" s="28">
        <f t="shared" si="101"/>
        <v>1015.463624</v>
      </c>
      <c r="AX73" s="28">
        <f t="shared" si="101"/>
        <v>2205.116746</v>
      </c>
      <c r="AY73" s="28">
        <f t="shared" si="101"/>
        <v>1335.441433</v>
      </c>
      <c r="AZ73" s="28">
        <f t="shared" si="101"/>
        <v>2316.469488</v>
      </c>
      <c r="BA73" s="28">
        <f t="shared" si="101"/>
        <v>2132.244373</v>
      </c>
      <c r="BB73" s="28">
        <f t="shared" si="101"/>
        <v>636.9434937</v>
      </c>
      <c r="BC73" s="28">
        <f t="shared" si="101"/>
        <v>832.7574368</v>
      </c>
      <c r="BD73" s="28">
        <f t="shared" si="101"/>
        <v>1690.538553</v>
      </c>
      <c r="BE73" s="28">
        <f t="shared" si="101"/>
        <v>281.1497685</v>
      </c>
      <c r="BF73" s="28">
        <f t="shared" si="101"/>
        <v>-59.07358257</v>
      </c>
      <c r="BG73" s="28">
        <f t="shared" si="101"/>
        <v>1282.733877</v>
      </c>
      <c r="BH73" s="28">
        <f t="shared" si="101"/>
        <v>190.2275877</v>
      </c>
      <c r="BI73" s="28">
        <f t="shared" si="101"/>
        <v>1741.081085</v>
      </c>
      <c r="BJ73" s="28">
        <f t="shared" si="101"/>
        <v>398.5029281</v>
      </c>
      <c r="BK73" s="28">
        <f t="shared" si="101"/>
        <v>1813.591524</v>
      </c>
      <c r="BL73" s="28" t="str">
        <f t="shared" si="101"/>
        <v>#N/A</v>
      </c>
      <c r="BM73" s="28" t="str">
        <f t="shared" si="101"/>
        <v>#N/A</v>
      </c>
      <c r="BN73" s="28" t="str">
        <f t="shared" si="101"/>
        <v>#N/A</v>
      </c>
      <c r="BO73" s="28" t="str">
        <f t="shared" si="101"/>
        <v>#N/A</v>
      </c>
      <c r="BP73" s="28" t="str">
        <f t="shared" si="101"/>
        <v>#N/A</v>
      </c>
      <c r="BQ73" s="28" t="str">
        <f t="shared" si="101"/>
        <v>#N/A</v>
      </c>
      <c r="BR73" s="28" t="str">
        <f t="shared" si="101"/>
        <v>#N/A</v>
      </c>
      <c r="BS73" s="28" t="str">
        <f t="shared" si="101"/>
        <v>#N/A</v>
      </c>
      <c r="BT73" s="28" t="str">
        <f t="shared" si="101"/>
        <v>#N/A</v>
      </c>
      <c r="BU73" s="28" t="str">
        <f t="shared" si="101"/>
        <v>#N/A</v>
      </c>
      <c r="BV73" s="28" t="str">
        <f t="shared" si="101"/>
        <v>#N/A</v>
      </c>
      <c r="BW73" s="28" t="str">
        <f t="shared" si="101"/>
        <v>#N/A</v>
      </c>
      <c r="BX73" s="28" t="str">
        <f t="shared" si="101"/>
        <v>#N/A</v>
      </c>
      <c r="BY73" s="28" t="str">
        <f t="shared" si="101"/>
        <v>#N/A</v>
      </c>
      <c r="BZ73" s="28" t="str">
        <f t="shared" si="101"/>
        <v>#N/A</v>
      </c>
      <c r="CA73" s="28" t="str">
        <f t="shared" si="101"/>
        <v>#N/A</v>
      </c>
      <c r="CB73" s="28" t="str">
        <f t="shared" si="101"/>
        <v>#N/A</v>
      </c>
      <c r="CC73" s="28" t="str">
        <f t="shared" si="101"/>
        <v>#N/A</v>
      </c>
      <c r="CD73" s="28" t="str">
        <f t="shared" si="101"/>
        <v>#N/A</v>
      </c>
      <c r="CE73" s="28" t="str">
        <f t="shared" si="101"/>
        <v>#N/A</v>
      </c>
      <c r="CF73" s="28" t="str">
        <f t="shared" si="101"/>
        <v>#N/A</v>
      </c>
      <c r="CG73" s="28" t="str">
        <f t="shared" si="101"/>
        <v>#N/A</v>
      </c>
      <c r="CH73" s="28" t="str">
        <f t="shared" si="101"/>
        <v>#N/A</v>
      </c>
      <c r="CI73" s="28" t="str">
        <f t="shared" si="101"/>
        <v>#N/A</v>
      </c>
      <c r="CJ73" s="28" t="str">
        <f t="shared" si="101"/>
        <v>#N/A</v>
      </c>
      <c r="CK73" s="28" t="str">
        <f t="shared" si="101"/>
        <v>#N/A</v>
      </c>
      <c r="CL73" s="28" t="str">
        <f t="shared" si="101"/>
        <v>#N/A</v>
      </c>
      <c r="CM73" s="28" t="str">
        <f t="shared" si="101"/>
        <v>#N/A</v>
      </c>
      <c r="CN73" s="28" t="str">
        <f t="shared" si="101"/>
        <v>#N/A</v>
      </c>
      <c r="CO73" s="28" t="str">
        <f t="shared" si="101"/>
        <v>#N/A</v>
      </c>
      <c r="CP73" s="28" t="str">
        <f t="shared" si="101"/>
        <v>#N/A</v>
      </c>
      <c r="CQ73" s="28" t="str">
        <f t="shared" si="101"/>
        <v>#N/A</v>
      </c>
      <c r="CR73" s="28" t="str">
        <f t="shared" si="101"/>
        <v>#N/A</v>
      </c>
      <c r="CS73" s="28" t="str">
        <f t="shared" si="101"/>
        <v>#N/A</v>
      </c>
      <c r="CT73" s="28" t="str">
        <f t="shared" si="101"/>
        <v>#N/A</v>
      </c>
      <c r="CU73" s="28" t="str">
        <f t="shared" si="101"/>
        <v>#N/A</v>
      </c>
      <c r="CV73" s="28" t="str">
        <f t="shared" si="101"/>
        <v>#N/A</v>
      </c>
      <c r="CW73" s="28" t="str">
        <f t="shared" si="101"/>
        <v>#N/A</v>
      </c>
      <c r="CX73" s="28" t="str">
        <f t="shared" si="101"/>
        <v>#N/A</v>
      </c>
      <c r="CY73" s="28" t="str">
        <f t="shared" si="101"/>
        <v>#N/A</v>
      </c>
      <c r="CZ73" s="28" t="str">
        <f t="shared" si="101"/>
        <v>#N/A</v>
      </c>
      <c r="DA73" s="28" t="str">
        <f t="shared" si="101"/>
        <v>#N/A</v>
      </c>
      <c r="DB73" s="28" t="str">
        <f t="shared" si="101"/>
        <v>#N/A</v>
      </c>
      <c r="DC73" s="28" t="str">
        <f t="shared" si="101"/>
        <v>#N/A</v>
      </c>
      <c r="DD73" s="28" t="str">
        <f t="shared" si="101"/>
        <v>#N/A</v>
      </c>
      <c r="DE73" s="28" t="str">
        <f t="shared" si="101"/>
        <v>#N/A</v>
      </c>
      <c r="DF73" s="28" t="str">
        <f t="shared" si="101"/>
        <v>#N/A</v>
      </c>
      <c r="DG73" s="28" t="str">
        <f t="shared" si="101"/>
        <v>#N/A</v>
      </c>
      <c r="DH73" s="28" t="str">
        <f t="shared" si="101"/>
        <v>#N/A</v>
      </c>
      <c r="DI73" s="28" t="str">
        <f t="shared" si="101"/>
        <v>#N/A</v>
      </c>
      <c r="DJ73" s="28" t="str">
        <f t="shared" si="101"/>
        <v>#N/A</v>
      </c>
      <c r="DK73" s="28" t="str">
        <f t="shared" si="101"/>
        <v>#N/A</v>
      </c>
      <c r="DL73" s="28" t="str">
        <f t="shared" si="101"/>
        <v>#N/A</v>
      </c>
      <c r="DM73" s="28" t="str">
        <f t="shared" si="101"/>
        <v>#N/A</v>
      </c>
      <c r="DN73" s="28" t="str">
        <f t="shared" si="101"/>
        <v>#N/A</v>
      </c>
      <c r="DO73" s="28" t="str">
        <f t="shared" si="101"/>
        <v>#N/A</v>
      </c>
      <c r="DP73" s="28" t="str">
        <f t="shared" si="101"/>
        <v>#N/A</v>
      </c>
      <c r="DQ73" s="28" t="str">
        <f t="shared" si="101"/>
        <v>#N/A</v>
      </c>
      <c r="DR73" s="28" t="str">
        <f t="shared" si="101"/>
        <v>#N/A</v>
      </c>
      <c r="DS73" s="28" t="str">
        <f t="shared" si="101"/>
        <v>#N/A</v>
      </c>
      <c r="DT73" s="28" t="str">
        <f t="shared" si="101"/>
        <v>#N/A</v>
      </c>
      <c r="DU73" s="28" t="str">
        <f t="shared" si="101"/>
        <v>#N/A</v>
      </c>
      <c r="DV73" s="28" t="str">
        <f t="shared" si="101"/>
        <v>#N/A</v>
      </c>
      <c r="DW73" s="28" t="str">
        <f t="shared" si="101"/>
        <v>#N/A</v>
      </c>
      <c r="DX73" s="28" t="str">
        <f t="shared" si="101"/>
        <v>#N/A</v>
      </c>
      <c r="DY73" s="28" t="str">
        <f t="shared" si="101"/>
        <v>#N/A</v>
      </c>
      <c r="DZ73" s="28" t="str">
        <f t="shared" si="101"/>
        <v>#N/A</v>
      </c>
      <c r="EA73" s="28" t="str">
        <f t="shared" si="101"/>
        <v>#N/A</v>
      </c>
      <c r="EB73" s="28" t="str">
        <f t="shared" si="101"/>
        <v>#N/A</v>
      </c>
      <c r="EC73" s="28" t="str">
        <f t="shared" si="101"/>
        <v>#N/A</v>
      </c>
      <c r="ED73" s="28" t="str">
        <f t="shared" si="101"/>
        <v>#N/A</v>
      </c>
      <c r="EE73" s="29">
        <f t="shared" si="2"/>
        <v>1519.039866</v>
      </c>
    </row>
    <row r="74">
      <c r="A74" s="1"/>
      <c r="B74" s="30"/>
      <c r="C74" s="31"/>
      <c r="D74" s="31"/>
      <c r="E74" s="31"/>
      <c r="F74" s="33"/>
      <c r="G74" s="34"/>
      <c r="H74" s="34" t="b">
        <f t="shared" si="3"/>
        <v>0</v>
      </c>
      <c r="I74" s="34" t="b">
        <f>if(iferror(match(B74,'Osallistujat ja seuranta'!C:C,0),0)&gt;0,TRUE,FALSE)</f>
        <v>0</v>
      </c>
      <c r="J74" s="34" t="b">
        <f>if(iferror(match(C74,'Osallistujat ja seuranta'!C:C,0),0)&gt;0,TRUE,FALSE)</f>
        <v>0</v>
      </c>
      <c r="K74" s="34" t="b">
        <f t="shared" si="4"/>
        <v>0</v>
      </c>
      <c r="L74" s="34" t="b">
        <f t="shared" si="5"/>
        <v>1</v>
      </c>
      <c r="M74" s="34" t="b">
        <f t="shared" si="6"/>
        <v>0</v>
      </c>
      <c r="N74" s="35" t="str">
        <f t="shared" si="33"/>
        <v/>
      </c>
      <c r="O74" s="36" t="str">
        <f t="shared" si="8"/>
        <v/>
      </c>
      <c r="P74" s="36" t="str">
        <f t="shared" si="9"/>
        <v/>
      </c>
      <c r="Q74" s="37" t="str">
        <f t="shared" si="10"/>
        <v/>
      </c>
      <c r="R74" s="35" t="str">
        <f t="shared" si="11"/>
        <v/>
      </c>
      <c r="S74" s="35">
        <f t="shared" si="12"/>
        <v>1</v>
      </c>
      <c r="T74" s="35">
        <f t="shared" si="13"/>
        <v>-56.71174423</v>
      </c>
      <c r="U74" s="35">
        <f t="shared" si="14"/>
        <v>-56.71174423</v>
      </c>
      <c r="V74" s="38" t="str">
        <f t="shared" si="15"/>
        <v/>
      </c>
      <c r="W74" s="39">
        <f t="shared" si="16"/>
        <v>88.71035368</v>
      </c>
      <c r="X74" s="39">
        <f t="shared" si="17"/>
        <v>5.75</v>
      </c>
      <c r="Y74" s="39" t="str">
        <f>if(N74=1,(W74*(S74-V74))*'Säännöt ja ohjeet'!$B$54+X74,"")</f>
        <v/>
      </c>
      <c r="Z74" s="39">
        <f t="shared" si="18"/>
        <v>0</v>
      </c>
      <c r="AA74" s="39">
        <f t="shared" si="19"/>
        <v>1</v>
      </c>
      <c r="AB74" s="39">
        <f t="shared" si="20"/>
        <v>88.71035368</v>
      </c>
      <c r="AC74" s="39">
        <f t="shared" si="21"/>
        <v>5.75</v>
      </c>
      <c r="AD74" s="39" t="str">
        <f>if(N74=1,(AB74*(Z74-AA74))*'Säännöt ja ohjeet'!$B$54+AC74,"")</f>
        <v/>
      </c>
      <c r="AE74" s="40">
        <f t="shared" si="22"/>
        <v>11</v>
      </c>
      <c r="AF74" s="40">
        <f t="shared" si="23"/>
        <v>11</v>
      </c>
      <c r="AG74" s="1"/>
      <c r="AH74" s="9"/>
      <c r="AI74" s="28">
        <f t="shared" ref="AI74:ED74" si="102">if($B74=AI$3,AI73+$Y74,if($C74=AI$3,AI73+$AD74,AI73))</f>
        <v>1204.770186</v>
      </c>
      <c r="AJ74" s="28">
        <f t="shared" si="102"/>
        <v>1784.092572</v>
      </c>
      <c r="AK74" s="28">
        <f t="shared" si="102"/>
        <v>2411.459736</v>
      </c>
      <c r="AL74" s="28">
        <f t="shared" si="102"/>
        <v>1723.634458</v>
      </c>
      <c r="AM74" s="28">
        <f t="shared" si="102"/>
        <v>1644.010986</v>
      </c>
      <c r="AN74" s="28">
        <f t="shared" si="102"/>
        <v>1353.792648</v>
      </c>
      <c r="AO74" s="28">
        <f t="shared" si="102"/>
        <v>2249.842673</v>
      </c>
      <c r="AP74" s="28">
        <f t="shared" si="102"/>
        <v>1493.563773</v>
      </c>
      <c r="AQ74" s="28">
        <f t="shared" si="102"/>
        <v>1156.199115</v>
      </c>
      <c r="AR74" s="28">
        <f t="shared" si="102"/>
        <v>2172.779715</v>
      </c>
      <c r="AS74" s="28">
        <f t="shared" si="102"/>
        <v>1917.754482</v>
      </c>
      <c r="AT74" s="28">
        <f t="shared" si="102"/>
        <v>2363.383595</v>
      </c>
      <c r="AU74" s="28">
        <f t="shared" si="102"/>
        <v>2245.808389</v>
      </c>
      <c r="AV74" s="28">
        <f t="shared" si="102"/>
        <v>1913.93138</v>
      </c>
      <c r="AW74" s="28">
        <f t="shared" si="102"/>
        <v>1015.463624</v>
      </c>
      <c r="AX74" s="28">
        <f t="shared" si="102"/>
        <v>2205.116746</v>
      </c>
      <c r="AY74" s="28">
        <f t="shared" si="102"/>
        <v>1335.441433</v>
      </c>
      <c r="AZ74" s="28">
        <f t="shared" si="102"/>
        <v>2316.469488</v>
      </c>
      <c r="BA74" s="28">
        <f t="shared" si="102"/>
        <v>2132.244373</v>
      </c>
      <c r="BB74" s="28">
        <f t="shared" si="102"/>
        <v>636.9434937</v>
      </c>
      <c r="BC74" s="28">
        <f t="shared" si="102"/>
        <v>832.7574368</v>
      </c>
      <c r="BD74" s="28">
        <f t="shared" si="102"/>
        <v>1690.538553</v>
      </c>
      <c r="BE74" s="28">
        <f t="shared" si="102"/>
        <v>281.1497685</v>
      </c>
      <c r="BF74" s="28">
        <f t="shared" si="102"/>
        <v>-59.07358257</v>
      </c>
      <c r="BG74" s="28">
        <f t="shared" si="102"/>
        <v>1282.733877</v>
      </c>
      <c r="BH74" s="28">
        <f t="shared" si="102"/>
        <v>190.2275877</v>
      </c>
      <c r="BI74" s="28">
        <f t="shared" si="102"/>
        <v>1741.081085</v>
      </c>
      <c r="BJ74" s="28">
        <f t="shared" si="102"/>
        <v>398.5029281</v>
      </c>
      <c r="BK74" s="28">
        <f t="shared" si="102"/>
        <v>1813.591524</v>
      </c>
      <c r="BL74" s="28" t="str">
        <f t="shared" si="102"/>
        <v>#N/A</v>
      </c>
      <c r="BM74" s="28" t="str">
        <f t="shared" si="102"/>
        <v>#N/A</v>
      </c>
      <c r="BN74" s="28" t="str">
        <f t="shared" si="102"/>
        <v>#N/A</v>
      </c>
      <c r="BO74" s="28" t="str">
        <f t="shared" si="102"/>
        <v>#N/A</v>
      </c>
      <c r="BP74" s="28" t="str">
        <f t="shared" si="102"/>
        <v>#N/A</v>
      </c>
      <c r="BQ74" s="28" t="str">
        <f t="shared" si="102"/>
        <v>#N/A</v>
      </c>
      <c r="BR74" s="28" t="str">
        <f t="shared" si="102"/>
        <v>#N/A</v>
      </c>
      <c r="BS74" s="28" t="str">
        <f t="shared" si="102"/>
        <v>#N/A</v>
      </c>
      <c r="BT74" s="28" t="str">
        <f t="shared" si="102"/>
        <v>#N/A</v>
      </c>
      <c r="BU74" s="28" t="str">
        <f t="shared" si="102"/>
        <v>#N/A</v>
      </c>
      <c r="BV74" s="28" t="str">
        <f t="shared" si="102"/>
        <v>#N/A</v>
      </c>
      <c r="BW74" s="28" t="str">
        <f t="shared" si="102"/>
        <v>#N/A</v>
      </c>
      <c r="BX74" s="28" t="str">
        <f t="shared" si="102"/>
        <v>#N/A</v>
      </c>
      <c r="BY74" s="28" t="str">
        <f t="shared" si="102"/>
        <v>#N/A</v>
      </c>
      <c r="BZ74" s="28" t="str">
        <f t="shared" si="102"/>
        <v>#N/A</v>
      </c>
      <c r="CA74" s="28" t="str">
        <f t="shared" si="102"/>
        <v>#N/A</v>
      </c>
      <c r="CB74" s="28" t="str">
        <f t="shared" si="102"/>
        <v>#N/A</v>
      </c>
      <c r="CC74" s="28" t="str">
        <f t="shared" si="102"/>
        <v>#N/A</v>
      </c>
      <c r="CD74" s="28" t="str">
        <f t="shared" si="102"/>
        <v>#N/A</v>
      </c>
      <c r="CE74" s="28" t="str">
        <f t="shared" si="102"/>
        <v>#N/A</v>
      </c>
      <c r="CF74" s="28" t="str">
        <f t="shared" si="102"/>
        <v>#N/A</v>
      </c>
      <c r="CG74" s="28" t="str">
        <f t="shared" si="102"/>
        <v>#N/A</v>
      </c>
      <c r="CH74" s="28" t="str">
        <f t="shared" si="102"/>
        <v>#N/A</v>
      </c>
      <c r="CI74" s="28" t="str">
        <f t="shared" si="102"/>
        <v>#N/A</v>
      </c>
      <c r="CJ74" s="28" t="str">
        <f t="shared" si="102"/>
        <v>#N/A</v>
      </c>
      <c r="CK74" s="28" t="str">
        <f t="shared" si="102"/>
        <v>#N/A</v>
      </c>
      <c r="CL74" s="28" t="str">
        <f t="shared" si="102"/>
        <v>#N/A</v>
      </c>
      <c r="CM74" s="28" t="str">
        <f t="shared" si="102"/>
        <v>#N/A</v>
      </c>
      <c r="CN74" s="28" t="str">
        <f t="shared" si="102"/>
        <v>#N/A</v>
      </c>
      <c r="CO74" s="28" t="str">
        <f t="shared" si="102"/>
        <v>#N/A</v>
      </c>
      <c r="CP74" s="28" t="str">
        <f t="shared" si="102"/>
        <v>#N/A</v>
      </c>
      <c r="CQ74" s="28" t="str">
        <f t="shared" si="102"/>
        <v>#N/A</v>
      </c>
      <c r="CR74" s="28" t="str">
        <f t="shared" si="102"/>
        <v>#N/A</v>
      </c>
      <c r="CS74" s="28" t="str">
        <f t="shared" si="102"/>
        <v>#N/A</v>
      </c>
      <c r="CT74" s="28" t="str">
        <f t="shared" si="102"/>
        <v>#N/A</v>
      </c>
      <c r="CU74" s="28" t="str">
        <f t="shared" si="102"/>
        <v>#N/A</v>
      </c>
      <c r="CV74" s="28" t="str">
        <f t="shared" si="102"/>
        <v>#N/A</v>
      </c>
      <c r="CW74" s="28" t="str">
        <f t="shared" si="102"/>
        <v>#N/A</v>
      </c>
      <c r="CX74" s="28" t="str">
        <f t="shared" si="102"/>
        <v>#N/A</v>
      </c>
      <c r="CY74" s="28" t="str">
        <f t="shared" si="102"/>
        <v>#N/A</v>
      </c>
      <c r="CZ74" s="28" t="str">
        <f t="shared" si="102"/>
        <v>#N/A</v>
      </c>
      <c r="DA74" s="28" t="str">
        <f t="shared" si="102"/>
        <v>#N/A</v>
      </c>
      <c r="DB74" s="28" t="str">
        <f t="shared" si="102"/>
        <v>#N/A</v>
      </c>
      <c r="DC74" s="28" t="str">
        <f t="shared" si="102"/>
        <v>#N/A</v>
      </c>
      <c r="DD74" s="28" t="str">
        <f t="shared" si="102"/>
        <v>#N/A</v>
      </c>
      <c r="DE74" s="28" t="str">
        <f t="shared" si="102"/>
        <v>#N/A</v>
      </c>
      <c r="DF74" s="28" t="str">
        <f t="shared" si="102"/>
        <v>#N/A</v>
      </c>
      <c r="DG74" s="28" t="str">
        <f t="shared" si="102"/>
        <v>#N/A</v>
      </c>
      <c r="DH74" s="28" t="str">
        <f t="shared" si="102"/>
        <v>#N/A</v>
      </c>
      <c r="DI74" s="28" t="str">
        <f t="shared" si="102"/>
        <v>#N/A</v>
      </c>
      <c r="DJ74" s="28" t="str">
        <f t="shared" si="102"/>
        <v>#N/A</v>
      </c>
      <c r="DK74" s="28" t="str">
        <f t="shared" si="102"/>
        <v>#N/A</v>
      </c>
      <c r="DL74" s="28" t="str">
        <f t="shared" si="102"/>
        <v>#N/A</v>
      </c>
      <c r="DM74" s="28" t="str">
        <f t="shared" si="102"/>
        <v>#N/A</v>
      </c>
      <c r="DN74" s="28" t="str">
        <f t="shared" si="102"/>
        <v>#N/A</v>
      </c>
      <c r="DO74" s="28" t="str">
        <f t="shared" si="102"/>
        <v>#N/A</v>
      </c>
      <c r="DP74" s="28" t="str">
        <f t="shared" si="102"/>
        <v>#N/A</v>
      </c>
      <c r="DQ74" s="28" t="str">
        <f t="shared" si="102"/>
        <v>#N/A</v>
      </c>
      <c r="DR74" s="28" t="str">
        <f t="shared" si="102"/>
        <v>#N/A</v>
      </c>
      <c r="DS74" s="28" t="str">
        <f t="shared" si="102"/>
        <v>#N/A</v>
      </c>
      <c r="DT74" s="28" t="str">
        <f t="shared" si="102"/>
        <v>#N/A</v>
      </c>
      <c r="DU74" s="28" t="str">
        <f t="shared" si="102"/>
        <v>#N/A</v>
      </c>
      <c r="DV74" s="28" t="str">
        <f t="shared" si="102"/>
        <v>#N/A</v>
      </c>
      <c r="DW74" s="28" t="str">
        <f t="shared" si="102"/>
        <v>#N/A</v>
      </c>
      <c r="DX74" s="28" t="str">
        <f t="shared" si="102"/>
        <v>#N/A</v>
      </c>
      <c r="DY74" s="28" t="str">
        <f t="shared" si="102"/>
        <v>#N/A</v>
      </c>
      <c r="DZ74" s="28" t="str">
        <f t="shared" si="102"/>
        <v>#N/A</v>
      </c>
      <c r="EA74" s="28" t="str">
        <f t="shared" si="102"/>
        <v>#N/A</v>
      </c>
      <c r="EB74" s="28" t="str">
        <f t="shared" si="102"/>
        <v>#N/A</v>
      </c>
      <c r="EC74" s="28" t="str">
        <f t="shared" si="102"/>
        <v>#N/A</v>
      </c>
      <c r="ED74" s="28" t="str">
        <f t="shared" si="102"/>
        <v>#N/A</v>
      </c>
      <c r="EE74" s="29">
        <f t="shared" si="2"/>
        <v>1519.039866</v>
      </c>
    </row>
    <row r="75">
      <c r="A75" s="1"/>
      <c r="B75" s="30"/>
      <c r="C75" s="31"/>
      <c r="D75" s="31"/>
      <c r="E75" s="31"/>
      <c r="F75" s="33"/>
      <c r="G75" s="34"/>
      <c r="H75" s="34" t="b">
        <f t="shared" si="3"/>
        <v>0</v>
      </c>
      <c r="I75" s="34" t="b">
        <f>if(iferror(match(B75,'Osallistujat ja seuranta'!C:C,0),0)&gt;0,TRUE,FALSE)</f>
        <v>0</v>
      </c>
      <c r="J75" s="34" t="b">
        <f>if(iferror(match(C75,'Osallistujat ja seuranta'!C:C,0),0)&gt;0,TRUE,FALSE)</f>
        <v>0</v>
      </c>
      <c r="K75" s="34" t="b">
        <f t="shared" si="4"/>
        <v>0</v>
      </c>
      <c r="L75" s="34" t="b">
        <f t="shared" si="5"/>
        <v>1</v>
      </c>
      <c r="M75" s="34" t="b">
        <f t="shared" si="6"/>
        <v>0</v>
      </c>
      <c r="N75" s="35" t="str">
        <f t="shared" si="33"/>
        <v/>
      </c>
      <c r="O75" s="36" t="str">
        <f t="shared" si="8"/>
        <v/>
      </c>
      <c r="P75" s="36" t="str">
        <f t="shared" si="9"/>
        <v/>
      </c>
      <c r="Q75" s="37" t="str">
        <f t="shared" si="10"/>
        <v/>
      </c>
      <c r="R75" s="35" t="str">
        <f t="shared" si="11"/>
        <v/>
      </c>
      <c r="S75" s="35">
        <f t="shared" si="12"/>
        <v>1</v>
      </c>
      <c r="T75" s="35">
        <f t="shared" si="13"/>
        <v>-56.71174423</v>
      </c>
      <c r="U75" s="35">
        <f t="shared" si="14"/>
        <v>-56.71174423</v>
      </c>
      <c r="V75" s="38" t="str">
        <f t="shared" si="15"/>
        <v/>
      </c>
      <c r="W75" s="39">
        <f t="shared" si="16"/>
        <v>88.71035368</v>
      </c>
      <c r="X75" s="39">
        <f t="shared" si="17"/>
        <v>5.75</v>
      </c>
      <c r="Y75" s="39" t="str">
        <f>if(N75=1,(W75*(S75-V75))*'Säännöt ja ohjeet'!$B$54+X75,"")</f>
        <v/>
      </c>
      <c r="Z75" s="39">
        <f t="shared" si="18"/>
        <v>0</v>
      </c>
      <c r="AA75" s="39">
        <f t="shared" si="19"/>
        <v>1</v>
      </c>
      <c r="AB75" s="39">
        <f t="shared" si="20"/>
        <v>88.71035368</v>
      </c>
      <c r="AC75" s="39">
        <f t="shared" si="21"/>
        <v>5.75</v>
      </c>
      <c r="AD75" s="39" t="str">
        <f>if(N75=1,(AB75*(Z75-AA75))*'Säännöt ja ohjeet'!$B$54+AC75,"")</f>
        <v/>
      </c>
      <c r="AE75" s="40">
        <f t="shared" si="22"/>
        <v>11</v>
      </c>
      <c r="AF75" s="40">
        <f t="shared" si="23"/>
        <v>11</v>
      </c>
      <c r="AG75" s="1"/>
      <c r="AH75" s="9"/>
      <c r="AI75" s="28">
        <f t="shared" ref="AI75:ED75" si="103">if($B75=AI$3,AI74+$Y75,if($C75=AI$3,AI74+$AD75,AI74))</f>
        <v>1204.770186</v>
      </c>
      <c r="AJ75" s="28">
        <f t="shared" si="103"/>
        <v>1784.092572</v>
      </c>
      <c r="AK75" s="28">
        <f t="shared" si="103"/>
        <v>2411.459736</v>
      </c>
      <c r="AL75" s="28">
        <f t="shared" si="103"/>
        <v>1723.634458</v>
      </c>
      <c r="AM75" s="28">
        <f t="shared" si="103"/>
        <v>1644.010986</v>
      </c>
      <c r="AN75" s="28">
        <f t="shared" si="103"/>
        <v>1353.792648</v>
      </c>
      <c r="AO75" s="28">
        <f t="shared" si="103"/>
        <v>2249.842673</v>
      </c>
      <c r="AP75" s="28">
        <f t="shared" si="103"/>
        <v>1493.563773</v>
      </c>
      <c r="AQ75" s="28">
        <f t="shared" si="103"/>
        <v>1156.199115</v>
      </c>
      <c r="AR75" s="28">
        <f t="shared" si="103"/>
        <v>2172.779715</v>
      </c>
      <c r="AS75" s="28">
        <f t="shared" si="103"/>
        <v>1917.754482</v>
      </c>
      <c r="AT75" s="28">
        <f t="shared" si="103"/>
        <v>2363.383595</v>
      </c>
      <c r="AU75" s="28">
        <f t="shared" si="103"/>
        <v>2245.808389</v>
      </c>
      <c r="AV75" s="28">
        <f t="shared" si="103"/>
        <v>1913.93138</v>
      </c>
      <c r="AW75" s="28">
        <f t="shared" si="103"/>
        <v>1015.463624</v>
      </c>
      <c r="AX75" s="28">
        <f t="shared" si="103"/>
        <v>2205.116746</v>
      </c>
      <c r="AY75" s="28">
        <f t="shared" si="103"/>
        <v>1335.441433</v>
      </c>
      <c r="AZ75" s="28">
        <f t="shared" si="103"/>
        <v>2316.469488</v>
      </c>
      <c r="BA75" s="28">
        <f t="shared" si="103"/>
        <v>2132.244373</v>
      </c>
      <c r="BB75" s="28">
        <f t="shared" si="103"/>
        <v>636.9434937</v>
      </c>
      <c r="BC75" s="28">
        <f t="shared" si="103"/>
        <v>832.7574368</v>
      </c>
      <c r="BD75" s="28">
        <f t="shared" si="103"/>
        <v>1690.538553</v>
      </c>
      <c r="BE75" s="28">
        <f t="shared" si="103"/>
        <v>281.1497685</v>
      </c>
      <c r="BF75" s="28">
        <f t="shared" si="103"/>
        <v>-59.07358257</v>
      </c>
      <c r="BG75" s="28">
        <f t="shared" si="103"/>
        <v>1282.733877</v>
      </c>
      <c r="BH75" s="28">
        <f t="shared" si="103"/>
        <v>190.2275877</v>
      </c>
      <c r="BI75" s="28">
        <f t="shared" si="103"/>
        <v>1741.081085</v>
      </c>
      <c r="BJ75" s="28">
        <f t="shared" si="103"/>
        <v>398.5029281</v>
      </c>
      <c r="BK75" s="28">
        <f t="shared" si="103"/>
        <v>1813.591524</v>
      </c>
      <c r="BL75" s="28" t="str">
        <f t="shared" si="103"/>
        <v>#N/A</v>
      </c>
      <c r="BM75" s="28" t="str">
        <f t="shared" si="103"/>
        <v>#N/A</v>
      </c>
      <c r="BN75" s="28" t="str">
        <f t="shared" si="103"/>
        <v>#N/A</v>
      </c>
      <c r="BO75" s="28" t="str">
        <f t="shared" si="103"/>
        <v>#N/A</v>
      </c>
      <c r="BP75" s="28" t="str">
        <f t="shared" si="103"/>
        <v>#N/A</v>
      </c>
      <c r="BQ75" s="28" t="str">
        <f t="shared" si="103"/>
        <v>#N/A</v>
      </c>
      <c r="BR75" s="28" t="str">
        <f t="shared" si="103"/>
        <v>#N/A</v>
      </c>
      <c r="BS75" s="28" t="str">
        <f t="shared" si="103"/>
        <v>#N/A</v>
      </c>
      <c r="BT75" s="28" t="str">
        <f t="shared" si="103"/>
        <v>#N/A</v>
      </c>
      <c r="BU75" s="28" t="str">
        <f t="shared" si="103"/>
        <v>#N/A</v>
      </c>
      <c r="BV75" s="28" t="str">
        <f t="shared" si="103"/>
        <v>#N/A</v>
      </c>
      <c r="BW75" s="28" t="str">
        <f t="shared" si="103"/>
        <v>#N/A</v>
      </c>
      <c r="BX75" s="28" t="str">
        <f t="shared" si="103"/>
        <v>#N/A</v>
      </c>
      <c r="BY75" s="28" t="str">
        <f t="shared" si="103"/>
        <v>#N/A</v>
      </c>
      <c r="BZ75" s="28" t="str">
        <f t="shared" si="103"/>
        <v>#N/A</v>
      </c>
      <c r="CA75" s="28" t="str">
        <f t="shared" si="103"/>
        <v>#N/A</v>
      </c>
      <c r="CB75" s="28" t="str">
        <f t="shared" si="103"/>
        <v>#N/A</v>
      </c>
      <c r="CC75" s="28" t="str">
        <f t="shared" si="103"/>
        <v>#N/A</v>
      </c>
      <c r="CD75" s="28" t="str">
        <f t="shared" si="103"/>
        <v>#N/A</v>
      </c>
      <c r="CE75" s="28" t="str">
        <f t="shared" si="103"/>
        <v>#N/A</v>
      </c>
      <c r="CF75" s="28" t="str">
        <f t="shared" si="103"/>
        <v>#N/A</v>
      </c>
      <c r="CG75" s="28" t="str">
        <f t="shared" si="103"/>
        <v>#N/A</v>
      </c>
      <c r="CH75" s="28" t="str">
        <f t="shared" si="103"/>
        <v>#N/A</v>
      </c>
      <c r="CI75" s="28" t="str">
        <f t="shared" si="103"/>
        <v>#N/A</v>
      </c>
      <c r="CJ75" s="28" t="str">
        <f t="shared" si="103"/>
        <v>#N/A</v>
      </c>
      <c r="CK75" s="28" t="str">
        <f t="shared" si="103"/>
        <v>#N/A</v>
      </c>
      <c r="CL75" s="28" t="str">
        <f t="shared" si="103"/>
        <v>#N/A</v>
      </c>
      <c r="CM75" s="28" t="str">
        <f t="shared" si="103"/>
        <v>#N/A</v>
      </c>
      <c r="CN75" s="28" t="str">
        <f t="shared" si="103"/>
        <v>#N/A</v>
      </c>
      <c r="CO75" s="28" t="str">
        <f t="shared" si="103"/>
        <v>#N/A</v>
      </c>
      <c r="CP75" s="28" t="str">
        <f t="shared" si="103"/>
        <v>#N/A</v>
      </c>
      <c r="CQ75" s="28" t="str">
        <f t="shared" si="103"/>
        <v>#N/A</v>
      </c>
      <c r="CR75" s="28" t="str">
        <f t="shared" si="103"/>
        <v>#N/A</v>
      </c>
      <c r="CS75" s="28" t="str">
        <f t="shared" si="103"/>
        <v>#N/A</v>
      </c>
      <c r="CT75" s="28" t="str">
        <f t="shared" si="103"/>
        <v>#N/A</v>
      </c>
      <c r="CU75" s="28" t="str">
        <f t="shared" si="103"/>
        <v>#N/A</v>
      </c>
      <c r="CV75" s="28" t="str">
        <f t="shared" si="103"/>
        <v>#N/A</v>
      </c>
      <c r="CW75" s="28" t="str">
        <f t="shared" si="103"/>
        <v>#N/A</v>
      </c>
      <c r="CX75" s="28" t="str">
        <f t="shared" si="103"/>
        <v>#N/A</v>
      </c>
      <c r="CY75" s="28" t="str">
        <f t="shared" si="103"/>
        <v>#N/A</v>
      </c>
      <c r="CZ75" s="28" t="str">
        <f t="shared" si="103"/>
        <v>#N/A</v>
      </c>
      <c r="DA75" s="28" t="str">
        <f t="shared" si="103"/>
        <v>#N/A</v>
      </c>
      <c r="DB75" s="28" t="str">
        <f t="shared" si="103"/>
        <v>#N/A</v>
      </c>
      <c r="DC75" s="28" t="str">
        <f t="shared" si="103"/>
        <v>#N/A</v>
      </c>
      <c r="DD75" s="28" t="str">
        <f t="shared" si="103"/>
        <v>#N/A</v>
      </c>
      <c r="DE75" s="28" t="str">
        <f t="shared" si="103"/>
        <v>#N/A</v>
      </c>
      <c r="DF75" s="28" t="str">
        <f t="shared" si="103"/>
        <v>#N/A</v>
      </c>
      <c r="DG75" s="28" t="str">
        <f t="shared" si="103"/>
        <v>#N/A</v>
      </c>
      <c r="DH75" s="28" t="str">
        <f t="shared" si="103"/>
        <v>#N/A</v>
      </c>
      <c r="DI75" s="28" t="str">
        <f t="shared" si="103"/>
        <v>#N/A</v>
      </c>
      <c r="DJ75" s="28" t="str">
        <f t="shared" si="103"/>
        <v>#N/A</v>
      </c>
      <c r="DK75" s="28" t="str">
        <f t="shared" si="103"/>
        <v>#N/A</v>
      </c>
      <c r="DL75" s="28" t="str">
        <f t="shared" si="103"/>
        <v>#N/A</v>
      </c>
      <c r="DM75" s="28" t="str">
        <f t="shared" si="103"/>
        <v>#N/A</v>
      </c>
      <c r="DN75" s="28" t="str">
        <f t="shared" si="103"/>
        <v>#N/A</v>
      </c>
      <c r="DO75" s="28" t="str">
        <f t="shared" si="103"/>
        <v>#N/A</v>
      </c>
      <c r="DP75" s="28" t="str">
        <f t="shared" si="103"/>
        <v>#N/A</v>
      </c>
      <c r="DQ75" s="28" t="str">
        <f t="shared" si="103"/>
        <v>#N/A</v>
      </c>
      <c r="DR75" s="28" t="str">
        <f t="shared" si="103"/>
        <v>#N/A</v>
      </c>
      <c r="DS75" s="28" t="str">
        <f t="shared" si="103"/>
        <v>#N/A</v>
      </c>
      <c r="DT75" s="28" t="str">
        <f t="shared" si="103"/>
        <v>#N/A</v>
      </c>
      <c r="DU75" s="28" t="str">
        <f t="shared" si="103"/>
        <v>#N/A</v>
      </c>
      <c r="DV75" s="28" t="str">
        <f t="shared" si="103"/>
        <v>#N/A</v>
      </c>
      <c r="DW75" s="28" t="str">
        <f t="shared" si="103"/>
        <v>#N/A</v>
      </c>
      <c r="DX75" s="28" t="str">
        <f t="shared" si="103"/>
        <v>#N/A</v>
      </c>
      <c r="DY75" s="28" t="str">
        <f t="shared" si="103"/>
        <v>#N/A</v>
      </c>
      <c r="DZ75" s="28" t="str">
        <f t="shared" si="103"/>
        <v>#N/A</v>
      </c>
      <c r="EA75" s="28" t="str">
        <f t="shared" si="103"/>
        <v>#N/A</v>
      </c>
      <c r="EB75" s="28" t="str">
        <f t="shared" si="103"/>
        <v>#N/A</v>
      </c>
      <c r="EC75" s="28" t="str">
        <f t="shared" si="103"/>
        <v>#N/A</v>
      </c>
      <c r="ED75" s="28" t="str">
        <f t="shared" si="103"/>
        <v>#N/A</v>
      </c>
      <c r="EE75" s="29">
        <f t="shared" si="2"/>
        <v>1519.039866</v>
      </c>
    </row>
    <row r="76">
      <c r="A76" s="1"/>
      <c r="B76" s="30"/>
      <c r="C76" s="31"/>
      <c r="D76" s="31"/>
      <c r="E76" s="31"/>
      <c r="F76" s="33"/>
      <c r="G76" s="34"/>
      <c r="H76" s="34" t="b">
        <f t="shared" si="3"/>
        <v>0</v>
      </c>
      <c r="I76" s="34" t="b">
        <f>if(iferror(match(B76,'Osallistujat ja seuranta'!C:C,0),0)&gt;0,TRUE,FALSE)</f>
        <v>0</v>
      </c>
      <c r="J76" s="34" t="b">
        <f>if(iferror(match(C76,'Osallistujat ja seuranta'!C:C,0),0)&gt;0,TRUE,FALSE)</f>
        <v>0</v>
      </c>
      <c r="K76" s="34" t="b">
        <f t="shared" si="4"/>
        <v>0</v>
      </c>
      <c r="L76" s="34" t="b">
        <f t="shared" si="5"/>
        <v>1</v>
      </c>
      <c r="M76" s="34" t="b">
        <f t="shared" si="6"/>
        <v>0</v>
      </c>
      <c r="N76" s="35" t="str">
        <f t="shared" si="33"/>
        <v/>
      </c>
      <c r="O76" s="36" t="str">
        <f t="shared" si="8"/>
        <v/>
      </c>
      <c r="P76" s="36" t="str">
        <f t="shared" si="9"/>
        <v/>
      </c>
      <c r="Q76" s="37" t="str">
        <f t="shared" si="10"/>
        <v/>
      </c>
      <c r="R76" s="35" t="str">
        <f t="shared" si="11"/>
        <v/>
      </c>
      <c r="S76" s="35">
        <f t="shared" si="12"/>
        <v>1</v>
      </c>
      <c r="T76" s="35">
        <f t="shared" si="13"/>
        <v>-56.71174423</v>
      </c>
      <c r="U76" s="35">
        <f t="shared" si="14"/>
        <v>-56.71174423</v>
      </c>
      <c r="V76" s="38" t="str">
        <f t="shared" si="15"/>
        <v/>
      </c>
      <c r="W76" s="39">
        <f t="shared" si="16"/>
        <v>88.71035368</v>
      </c>
      <c r="X76" s="39">
        <f t="shared" si="17"/>
        <v>5.75</v>
      </c>
      <c r="Y76" s="39" t="str">
        <f>if(N76=1,(W76*(S76-V76))*'Säännöt ja ohjeet'!$B$54+X76,"")</f>
        <v/>
      </c>
      <c r="Z76" s="39">
        <f t="shared" si="18"/>
        <v>0</v>
      </c>
      <c r="AA76" s="39">
        <f t="shared" si="19"/>
        <v>1</v>
      </c>
      <c r="AB76" s="39">
        <f t="shared" si="20"/>
        <v>88.71035368</v>
      </c>
      <c r="AC76" s="39">
        <f t="shared" si="21"/>
        <v>5.75</v>
      </c>
      <c r="AD76" s="39" t="str">
        <f>if(N76=1,(AB76*(Z76-AA76))*'Säännöt ja ohjeet'!$B$54+AC76,"")</f>
        <v/>
      </c>
      <c r="AE76" s="40">
        <f t="shared" si="22"/>
        <v>11</v>
      </c>
      <c r="AF76" s="40">
        <f t="shared" si="23"/>
        <v>11</v>
      </c>
      <c r="AG76" s="1"/>
      <c r="AH76" s="9"/>
      <c r="AI76" s="28">
        <f t="shared" ref="AI76:ED76" si="104">if($B76=AI$3,AI75+$Y76,if($C76=AI$3,AI75+$AD76,AI75))</f>
        <v>1204.770186</v>
      </c>
      <c r="AJ76" s="28">
        <f t="shared" si="104"/>
        <v>1784.092572</v>
      </c>
      <c r="AK76" s="28">
        <f t="shared" si="104"/>
        <v>2411.459736</v>
      </c>
      <c r="AL76" s="28">
        <f t="shared" si="104"/>
        <v>1723.634458</v>
      </c>
      <c r="AM76" s="28">
        <f t="shared" si="104"/>
        <v>1644.010986</v>
      </c>
      <c r="AN76" s="28">
        <f t="shared" si="104"/>
        <v>1353.792648</v>
      </c>
      <c r="AO76" s="28">
        <f t="shared" si="104"/>
        <v>2249.842673</v>
      </c>
      <c r="AP76" s="28">
        <f t="shared" si="104"/>
        <v>1493.563773</v>
      </c>
      <c r="AQ76" s="28">
        <f t="shared" si="104"/>
        <v>1156.199115</v>
      </c>
      <c r="AR76" s="28">
        <f t="shared" si="104"/>
        <v>2172.779715</v>
      </c>
      <c r="AS76" s="28">
        <f t="shared" si="104"/>
        <v>1917.754482</v>
      </c>
      <c r="AT76" s="28">
        <f t="shared" si="104"/>
        <v>2363.383595</v>
      </c>
      <c r="AU76" s="28">
        <f t="shared" si="104"/>
        <v>2245.808389</v>
      </c>
      <c r="AV76" s="28">
        <f t="shared" si="104"/>
        <v>1913.93138</v>
      </c>
      <c r="AW76" s="28">
        <f t="shared" si="104"/>
        <v>1015.463624</v>
      </c>
      <c r="AX76" s="28">
        <f t="shared" si="104"/>
        <v>2205.116746</v>
      </c>
      <c r="AY76" s="28">
        <f t="shared" si="104"/>
        <v>1335.441433</v>
      </c>
      <c r="AZ76" s="28">
        <f t="shared" si="104"/>
        <v>2316.469488</v>
      </c>
      <c r="BA76" s="28">
        <f t="shared" si="104"/>
        <v>2132.244373</v>
      </c>
      <c r="BB76" s="28">
        <f t="shared" si="104"/>
        <v>636.9434937</v>
      </c>
      <c r="BC76" s="28">
        <f t="shared" si="104"/>
        <v>832.7574368</v>
      </c>
      <c r="BD76" s="28">
        <f t="shared" si="104"/>
        <v>1690.538553</v>
      </c>
      <c r="BE76" s="28">
        <f t="shared" si="104"/>
        <v>281.1497685</v>
      </c>
      <c r="BF76" s="28">
        <f t="shared" si="104"/>
        <v>-59.07358257</v>
      </c>
      <c r="BG76" s="28">
        <f t="shared" si="104"/>
        <v>1282.733877</v>
      </c>
      <c r="BH76" s="28">
        <f t="shared" si="104"/>
        <v>190.2275877</v>
      </c>
      <c r="BI76" s="28">
        <f t="shared" si="104"/>
        <v>1741.081085</v>
      </c>
      <c r="BJ76" s="28">
        <f t="shared" si="104"/>
        <v>398.5029281</v>
      </c>
      <c r="BK76" s="28">
        <f t="shared" si="104"/>
        <v>1813.591524</v>
      </c>
      <c r="BL76" s="28" t="str">
        <f t="shared" si="104"/>
        <v>#N/A</v>
      </c>
      <c r="BM76" s="28" t="str">
        <f t="shared" si="104"/>
        <v>#N/A</v>
      </c>
      <c r="BN76" s="28" t="str">
        <f t="shared" si="104"/>
        <v>#N/A</v>
      </c>
      <c r="BO76" s="28" t="str">
        <f t="shared" si="104"/>
        <v>#N/A</v>
      </c>
      <c r="BP76" s="28" t="str">
        <f t="shared" si="104"/>
        <v>#N/A</v>
      </c>
      <c r="BQ76" s="28" t="str">
        <f t="shared" si="104"/>
        <v>#N/A</v>
      </c>
      <c r="BR76" s="28" t="str">
        <f t="shared" si="104"/>
        <v>#N/A</v>
      </c>
      <c r="BS76" s="28" t="str">
        <f t="shared" si="104"/>
        <v>#N/A</v>
      </c>
      <c r="BT76" s="28" t="str">
        <f t="shared" si="104"/>
        <v>#N/A</v>
      </c>
      <c r="BU76" s="28" t="str">
        <f t="shared" si="104"/>
        <v>#N/A</v>
      </c>
      <c r="BV76" s="28" t="str">
        <f t="shared" si="104"/>
        <v>#N/A</v>
      </c>
      <c r="BW76" s="28" t="str">
        <f t="shared" si="104"/>
        <v>#N/A</v>
      </c>
      <c r="BX76" s="28" t="str">
        <f t="shared" si="104"/>
        <v>#N/A</v>
      </c>
      <c r="BY76" s="28" t="str">
        <f t="shared" si="104"/>
        <v>#N/A</v>
      </c>
      <c r="BZ76" s="28" t="str">
        <f t="shared" si="104"/>
        <v>#N/A</v>
      </c>
      <c r="CA76" s="28" t="str">
        <f t="shared" si="104"/>
        <v>#N/A</v>
      </c>
      <c r="CB76" s="28" t="str">
        <f t="shared" si="104"/>
        <v>#N/A</v>
      </c>
      <c r="CC76" s="28" t="str">
        <f t="shared" si="104"/>
        <v>#N/A</v>
      </c>
      <c r="CD76" s="28" t="str">
        <f t="shared" si="104"/>
        <v>#N/A</v>
      </c>
      <c r="CE76" s="28" t="str">
        <f t="shared" si="104"/>
        <v>#N/A</v>
      </c>
      <c r="CF76" s="28" t="str">
        <f t="shared" si="104"/>
        <v>#N/A</v>
      </c>
      <c r="CG76" s="28" t="str">
        <f t="shared" si="104"/>
        <v>#N/A</v>
      </c>
      <c r="CH76" s="28" t="str">
        <f t="shared" si="104"/>
        <v>#N/A</v>
      </c>
      <c r="CI76" s="28" t="str">
        <f t="shared" si="104"/>
        <v>#N/A</v>
      </c>
      <c r="CJ76" s="28" t="str">
        <f t="shared" si="104"/>
        <v>#N/A</v>
      </c>
      <c r="CK76" s="28" t="str">
        <f t="shared" si="104"/>
        <v>#N/A</v>
      </c>
      <c r="CL76" s="28" t="str">
        <f t="shared" si="104"/>
        <v>#N/A</v>
      </c>
      <c r="CM76" s="28" t="str">
        <f t="shared" si="104"/>
        <v>#N/A</v>
      </c>
      <c r="CN76" s="28" t="str">
        <f t="shared" si="104"/>
        <v>#N/A</v>
      </c>
      <c r="CO76" s="28" t="str">
        <f t="shared" si="104"/>
        <v>#N/A</v>
      </c>
      <c r="CP76" s="28" t="str">
        <f t="shared" si="104"/>
        <v>#N/A</v>
      </c>
      <c r="CQ76" s="28" t="str">
        <f t="shared" si="104"/>
        <v>#N/A</v>
      </c>
      <c r="CR76" s="28" t="str">
        <f t="shared" si="104"/>
        <v>#N/A</v>
      </c>
      <c r="CS76" s="28" t="str">
        <f t="shared" si="104"/>
        <v>#N/A</v>
      </c>
      <c r="CT76" s="28" t="str">
        <f t="shared" si="104"/>
        <v>#N/A</v>
      </c>
      <c r="CU76" s="28" t="str">
        <f t="shared" si="104"/>
        <v>#N/A</v>
      </c>
      <c r="CV76" s="28" t="str">
        <f t="shared" si="104"/>
        <v>#N/A</v>
      </c>
      <c r="CW76" s="28" t="str">
        <f t="shared" si="104"/>
        <v>#N/A</v>
      </c>
      <c r="CX76" s="28" t="str">
        <f t="shared" si="104"/>
        <v>#N/A</v>
      </c>
      <c r="CY76" s="28" t="str">
        <f t="shared" si="104"/>
        <v>#N/A</v>
      </c>
      <c r="CZ76" s="28" t="str">
        <f t="shared" si="104"/>
        <v>#N/A</v>
      </c>
      <c r="DA76" s="28" t="str">
        <f t="shared" si="104"/>
        <v>#N/A</v>
      </c>
      <c r="DB76" s="28" t="str">
        <f t="shared" si="104"/>
        <v>#N/A</v>
      </c>
      <c r="DC76" s="28" t="str">
        <f t="shared" si="104"/>
        <v>#N/A</v>
      </c>
      <c r="DD76" s="28" t="str">
        <f t="shared" si="104"/>
        <v>#N/A</v>
      </c>
      <c r="DE76" s="28" t="str">
        <f t="shared" si="104"/>
        <v>#N/A</v>
      </c>
      <c r="DF76" s="28" t="str">
        <f t="shared" si="104"/>
        <v>#N/A</v>
      </c>
      <c r="DG76" s="28" t="str">
        <f t="shared" si="104"/>
        <v>#N/A</v>
      </c>
      <c r="DH76" s="28" t="str">
        <f t="shared" si="104"/>
        <v>#N/A</v>
      </c>
      <c r="DI76" s="28" t="str">
        <f t="shared" si="104"/>
        <v>#N/A</v>
      </c>
      <c r="DJ76" s="28" t="str">
        <f t="shared" si="104"/>
        <v>#N/A</v>
      </c>
      <c r="DK76" s="28" t="str">
        <f t="shared" si="104"/>
        <v>#N/A</v>
      </c>
      <c r="DL76" s="28" t="str">
        <f t="shared" si="104"/>
        <v>#N/A</v>
      </c>
      <c r="DM76" s="28" t="str">
        <f t="shared" si="104"/>
        <v>#N/A</v>
      </c>
      <c r="DN76" s="28" t="str">
        <f t="shared" si="104"/>
        <v>#N/A</v>
      </c>
      <c r="DO76" s="28" t="str">
        <f t="shared" si="104"/>
        <v>#N/A</v>
      </c>
      <c r="DP76" s="28" t="str">
        <f t="shared" si="104"/>
        <v>#N/A</v>
      </c>
      <c r="DQ76" s="28" t="str">
        <f t="shared" si="104"/>
        <v>#N/A</v>
      </c>
      <c r="DR76" s="28" t="str">
        <f t="shared" si="104"/>
        <v>#N/A</v>
      </c>
      <c r="DS76" s="28" t="str">
        <f t="shared" si="104"/>
        <v>#N/A</v>
      </c>
      <c r="DT76" s="28" t="str">
        <f t="shared" si="104"/>
        <v>#N/A</v>
      </c>
      <c r="DU76" s="28" t="str">
        <f t="shared" si="104"/>
        <v>#N/A</v>
      </c>
      <c r="DV76" s="28" t="str">
        <f t="shared" si="104"/>
        <v>#N/A</v>
      </c>
      <c r="DW76" s="28" t="str">
        <f t="shared" si="104"/>
        <v>#N/A</v>
      </c>
      <c r="DX76" s="28" t="str">
        <f t="shared" si="104"/>
        <v>#N/A</v>
      </c>
      <c r="DY76" s="28" t="str">
        <f t="shared" si="104"/>
        <v>#N/A</v>
      </c>
      <c r="DZ76" s="28" t="str">
        <f t="shared" si="104"/>
        <v>#N/A</v>
      </c>
      <c r="EA76" s="28" t="str">
        <f t="shared" si="104"/>
        <v>#N/A</v>
      </c>
      <c r="EB76" s="28" t="str">
        <f t="shared" si="104"/>
        <v>#N/A</v>
      </c>
      <c r="EC76" s="28" t="str">
        <f t="shared" si="104"/>
        <v>#N/A</v>
      </c>
      <c r="ED76" s="28" t="str">
        <f t="shared" si="104"/>
        <v>#N/A</v>
      </c>
      <c r="EE76" s="29">
        <f t="shared" si="2"/>
        <v>1519.039866</v>
      </c>
    </row>
    <row r="77">
      <c r="A77" s="1"/>
      <c r="B77" s="30"/>
      <c r="C77" s="31"/>
      <c r="D77" s="31"/>
      <c r="E77" s="31"/>
      <c r="F77" s="33"/>
      <c r="G77" s="34"/>
      <c r="H77" s="34" t="b">
        <f t="shared" si="3"/>
        <v>0</v>
      </c>
      <c r="I77" s="34" t="b">
        <f>if(iferror(match(B77,'Osallistujat ja seuranta'!C:C,0),0)&gt;0,TRUE,FALSE)</f>
        <v>0</v>
      </c>
      <c r="J77" s="34" t="b">
        <f>if(iferror(match(C77,'Osallistujat ja seuranta'!C:C,0),0)&gt;0,TRUE,FALSE)</f>
        <v>0</v>
      </c>
      <c r="K77" s="34" t="b">
        <f t="shared" si="4"/>
        <v>0</v>
      </c>
      <c r="L77" s="34" t="b">
        <f t="shared" si="5"/>
        <v>1</v>
      </c>
      <c r="M77" s="34" t="b">
        <f t="shared" si="6"/>
        <v>0</v>
      </c>
      <c r="N77" s="35" t="str">
        <f t="shared" si="33"/>
        <v/>
      </c>
      <c r="O77" s="36" t="str">
        <f t="shared" si="8"/>
        <v/>
      </c>
      <c r="P77" s="36" t="str">
        <f t="shared" si="9"/>
        <v/>
      </c>
      <c r="Q77" s="37" t="str">
        <f t="shared" si="10"/>
        <v/>
      </c>
      <c r="R77" s="35" t="str">
        <f t="shared" si="11"/>
        <v/>
      </c>
      <c r="S77" s="35">
        <f t="shared" si="12"/>
        <v>1</v>
      </c>
      <c r="T77" s="35">
        <f t="shared" si="13"/>
        <v>-56.71174423</v>
      </c>
      <c r="U77" s="35">
        <f t="shared" si="14"/>
        <v>-56.71174423</v>
      </c>
      <c r="V77" s="38" t="str">
        <f t="shared" si="15"/>
        <v/>
      </c>
      <c r="W77" s="39">
        <f t="shared" si="16"/>
        <v>88.71035368</v>
      </c>
      <c r="X77" s="39">
        <f t="shared" si="17"/>
        <v>5.75</v>
      </c>
      <c r="Y77" s="39" t="str">
        <f>if(N77=1,(W77*(S77-V77))*'Säännöt ja ohjeet'!$B$54+X77,"")</f>
        <v/>
      </c>
      <c r="Z77" s="39">
        <f t="shared" si="18"/>
        <v>0</v>
      </c>
      <c r="AA77" s="39">
        <f t="shared" si="19"/>
        <v>1</v>
      </c>
      <c r="AB77" s="39">
        <f t="shared" si="20"/>
        <v>88.71035368</v>
      </c>
      <c r="AC77" s="39">
        <f t="shared" si="21"/>
        <v>5.75</v>
      </c>
      <c r="AD77" s="39" t="str">
        <f>if(N77=1,(AB77*(Z77-AA77))*'Säännöt ja ohjeet'!$B$54+AC77,"")</f>
        <v/>
      </c>
      <c r="AE77" s="40">
        <f t="shared" si="22"/>
        <v>11</v>
      </c>
      <c r="AF77" s="40">
        <f t="shared" si="23"/>
        <v>11</v>
      </c>
      <c r="AG77" s="1"/>
      <c r="AH77" s="9"/>
      <c r="AI77" s="28">
        <f t="shared" ref="AI77:ED77" si="105">if($B77=AI$3,AI76+$Y77,if($C77=AI$3,AI76+$AD77,AI76))</f>
        <v>1204.770186</v>
      </c>
      <c r="AJ77" s="28">
        <f t="shared" si="105"/>
        <v>1784.092572</v>
      </c>
      <c r="AK77" s="28">
        <f t="shared" si="105"/>
        <v>2411.459736</v>
      </c>
      <c r="AL77" s="28">
        <f t="shared" si="105"/>
        <v>1723.634458</v>
      </c>
      <c r="AM77" s="28">
        <f t="shared" si="105"/>
        <v>1644.010986</v>
      </c>
      <c r="AN77" s="28">
        <f t="shared" si="105"/>
        <v>1353.792648</v>
      </c>
      <c r="AO77" s="28">
        <f t="shared" si="105"/>
        <v>2249.842673</v>
      </c>
      <c r="AP77" s="28">
        <f t="shared" si="105"/>
        <v>1493.563773</v>
      </c>
      <c r="AQ77" s="28">
        <f t="shared" si="105"/>
        <v>1156.199115</v>
      </c>
      <c r="AR77" s="28">
        <f t="shared" si="105"/>
        <v>2172.779715</v>
      </c>
      <c r="AS77" s="28">
        <f t="shared" si="105"/>
        <v>1917.754482</v>
      </c>
      <c r="AT77" s="28">
        <f t="shared" si="105"/>
        <v>2363.383595</v>
      </c>
      <c r="AU77" s="28">
        <f t="shared" si="105"/>
        <v>2245.808389</v>
      </c>
      <c r="AV77" s="28">
        <f t="shared" si="105"/>
        <v>1913.93138</v>
      </c>
      <c r="AW77" s="28">
        <f t="shared" si="105"/>
        <v>1015.463624</v>
      </c>
      <c r="AX77" s="28">
        <f t="shared" si="105"/>
        <v>2205.116746</v>
      </c>
      <c r="AY77" s="28">
        <f t="shared" si="105"/>
        <v>1335.441433</v>
      </c>
      <c r="AZ77" s="28">
        <f t="shared" si="105"/>
        <v>2316.469488</v>
      </c>
      <c r="BA77" s="28">
        <f t="shared" si="105"/>
        <v>2132.244373</v>
      </c>
      <c r="BB77" s="28">
        <f t="shared" si="105"/>
        <v>636.9434937</v>
      </c>
      <c r="BC77" s="28">
        <f t="shared" si="105"/>
        <v>832.7574368</v>
      </c>
      <c r="BD77" s="28">
        <f t="shared" si="105"/>
        <v>1690.538553</v>
      </c>
      <c r="BE77" s="28">
        <f t="shared" si="105"/>
        <v>281.1497685</v>
      </c>
      <c r="BF77" s="28">
        <f t="shared" si="105"/>
        <v>-59.07358257</v>
      </c>
      <c r="BG77" s="28">
        <f t="shared" si="105"/>
        <v>1282.733877</v>
      </c>
      <c r="BH77" s="28">
        <f t="shared" si="105"/>
        <v>190.2275877</v>
      </c>
      <c r="BI77" s="28">
        <f t="shared" si="105"/>
        <v>1741.081085</v>
      </c>
      <c r="BJ77" s="28">
        <f t="shared" si="105"/>
        <v>398.5029281</v>
      </c>
      <c r="BK77" s="28">
        <f t="shared" si="105"/>
        <v>1813.591524</v>
      </c>
      <c r="BL77" s="28" t="str">
        <f t="shared" si="105"/>
        <v>#N/A</v>
      </c>
      <c r="BM77" s="28" t="str">
        <f t="shared" si="105"/>
        <v>#N/A</v>
      </c>
      <c r="BN77" s="28" t="str">
        <f t="shared" si="105"/>
        <v>#N/A</v>
      </c>
      <c r="BO77" s="28" t="str">
        <f t="shared" si="105"/>
        <v>#N/A</v>
      </c>
      <c r="BP77" s="28" t="str">
        <f t="shared" si="105"/>
        <v>#N/A</v>
      </c>
      <c r="BQ77" s="28" t="str">
        <f t="shared" si="105"/>
        <v>#N/A</v>
      </c>
      <c r="BR77" s="28" t="str">
        <f t="shared" si="105"/>
        <v>#N/A</v>
      </c>
      <c r="BS77" s="28" t="str">
        <f t="shared" si="105"/>
        <v>#N/A</v>
      </c>
      <c r="BT77" s="28" t="str">
        <f t="shared" si="105"/>
        <v>#N/A</v>
      </c>
      <c r="BU77" s="28" t="str">
        <f t="shared" si="105"/>
        <v>#N/A</v>
      </c>
      <c r="BV77" s="28" t="str">
        <f t="shared" si="105"/>
        <v>#N/A</v>
      </c>
      <c r="BW77" s="28" t="str">
        <f t="shared" si="105"/>
        <v>#N/A</v>
      </c>
      <c r="BX77" s="28" t="str">
        <f t="shared" si="105"/>
        <v>#N/A</v>
      </c>
      <c r="BY77" s="28" t="str">
        <f t="shared" si="105"/>
        <v>#N/A</v>
      </c>
      <c r="BZ77" s="28" t="str">
        <f t="shared" si="105"/>
        <v>#N/A</v>
      </c>
      <c r="CA77" s="28" t="str">
        <f t="shared" si="105"/>
        <v>#N/A</v>
      </c>
      <c r="CB77" s="28" t="str">
        <f t="shared" si="105"/>
        <v>#N/A</v>
      </c>
      <c r="CC77" s="28" t="str">
        <f t="shared" si="105"/>
        <v>#N/A</v>
      </c>
      <c r="CD77" s="28" t="str">
        <f t="shared" si="105"/>
        <v>#N/A</v>
      </c>
      <c r="CE77" s="28" t="str">
        <f t="shared" si="105"/>
        <v>#N/A</v>
      </c>
      <c r="CF77" s="28" t="str">
        <f t="shared" si="105"/>
        <v>#N/A</v>
      </c>
      <c r="CG77" s="28" t="str">
        <f t="shared" si="105"/>
        <v>#N/A</v>
      </c>
      <c r="CH77" s="28" t="str">
        <f t="shared" si="105"/>
        <v>#N/A</v>
      </c>
      <c r="CI77" s="28" t="str">
        <f t="shared" si="105"/>
        <v>#N/A</v>
      </c>
      <c r="CJ77" s="28" t="str">
        <f t="shared" si="105"/>
        <v>#N/A</v>
      </c>
      <c r="CK77" s="28" t="str">
        <f t="shared" si="105"/>
        <v>#N/A</v>
      </c>
      <c r="CL77" s="28" t="str">
        <f t="shared" si="105"/>
        <v>#N/A</v>
      </c>
      <c r="CM77" s="28" t="str">
        <f t="shared" si="105"/>
        <v>#N/A</v>
      </c>
      <c r="CN77" s="28" t="str">
        <f t="shared" si="105"/>
        <v>#N/A</v>
      </c>
      <c r="CO77" s="28" t="str">
        <f t="shared" si="105"/>
        <v>#N/A</v>
      </c>
      <c r="CP77" s="28" t="str">
        <f t="shared" si="105"/>
        <v>#N/A</v>
      </c>
      <c r="CQ77" s="28" t="str">
        <f t="shared" si="105"/>
        <v>#N/A</v>
      </c>
      <c r="CR77" s="28" t="str">
        <f t="shared" si="105"/>
        <v>#N/A</v>
      </c>
      <c r="CS77" s="28" t="str">
        <f t="shared" si="105"/>
        <v>#N/A</v>
      </c>
      <c r="CT77" s="28" t="str">
        <f t="shared" si="105"/>
        <v>#N/A</v>
      </c>
      <c r="CU77" s="28" t="str">
        <f t="shared" si="105"/>
        <v>#N/A</v>
      </c>
      <c r="CV77" s="28" t="str">
        <f t="shared" si="105"/>
        <v>#N/A</v>
      </c>
      <c r="CW77" s="28" t="str">
        <f t="shared" si="105"/>
        <v>#N/A</v>
      </c>
      <c r="CX77" s="28" t="str">
        <f t="shared" si="105"/>
        <v>#N/A</v>
      </c>
      <c r="CY77" s="28" t="str">
        <f t="shared" si="105"/>
        <v>#N/A</v>
      </c>
      <c r="CZ77" s="28" t="str">
        <f t="shared" si="105"/>
        <v>#N/A</v>
      </c>
      <c r="DA77" s="28" t="str">
        <f t="shared" si="105"/>
        <v>#N/A</v>
      </c>
      <c r="DB77" s="28" t="str">
        <f t="shared" si="105"/>
        <v>#N/A</v>
      </c>
      <c r="DC77" s="28" t="str">
        <f t="shared" si="105"/>
        <v>#N/A</v>
      </c>
      <c r="DD77" s="28" t="str">
        <f t="shared" si="105"/>
        <v>#N/A</v>
      </c>
      <c r="DE77" s="28" t="str">
        <f t="shared" si="105"/>
        <v>#N/A</v>
      </c>
      <c r="DF77" s="28" t="str">
        <f t="shared" si="105"/>
        <v>#N/A</v>
      </c>
      <c r="DG77" s="28" t="str">
        <f t="shared" si="105"/>
        <v>#N/A</v>
      </c>
      <c r="DH77" s="28" t="str">
        <f t="shared" si="105"/>
        <v>#N/A</v>
      </c>
      <c r="DI77" s="28" t="str">
        <f t="shared" si="105"/>
        <v>#N/A</v>
      </c>
      <c r="DJ77" s="28" t="str">
        <f t="shared" si="105"/>
        <v>#N/A</v>
      </c>
      <c r="DK77" s="28" t="str">
        <f t="shared" si="105"/>
        <v>#N/A</v>
      </c>
      <c r="DL77" s="28" t="str">
        <f t="shared" si="105"/>
        <v>#N/A</v>
      </c>
      <c r="DM77" s="28" t="str">
        <f t="shared" si="105"/>
        <v>#N/A</v>
      </c>
      <c r="DN77" s="28" t="str">
        <f t="shared" si="105"/>
        <v>#N/A</v>
      </c>
      <c r="DO77" s="28" t="str">
        <f t="shared" si="105"/>
        <v>#N/A</v>
      </c>
      <c r="DP77" s="28" t="str">
        <f t="shared" si="105"/>
        <v>#N/A</v>
      </c>
      <c r="DQ77" s="28" t="str">
        <f t="shared" si="105"/>
        <v>#N/A</v>
      </c>
      <c r="DR77" s="28" t="str">
        <f t="shared" si="105"/>
        <v>#N/A</v>
      </c>
      <c r="DS77" s="28" t="str">
        <f t="shared" si="105"/>
        <v>#N/A</v>
      </c>
      <c r="DT77" s="28" t="str">
        <f t="shared" si="105"/>
        <v>#N/A</v>
      </c>
      <c r="DU77" s="28" t="str">
        <f t="shared" si="105"/>
        <v>#N/A</v>
      </c>
      <c r="DV77" s="28" t="str">
        <f t="shared" si="105"/>
        <v>#N/A</v>
      </c>
      <c r="DW77" s="28" t="str">
        <f t="shared" si="105"/>
        <v>#N/A</v>
      </c>
      <c r="DX77" s="28" t="str">
        <f t="shared" si="105"/>
        <v>#N/A</v>
      </c>
      <c r="DY77" s="28" t="str">
        <f t="shared" si="105"/>
        <v>#N/A</v>
      </c>
      <c r="DZ77" s="28" t="str">
        <f t="shared" si="105"/>
        <v>#N/A</v>
      </c>
      <c r="EA77" s="28" t="str">
        <f t="shared" si="105"/>
        <v>#N/A</v>
      </c>
      <c r="EB77" s="28" t="str">
        <f t="shared" si="105"/>
        <v>#N/A</v>
      </c>
      <c r="EC77" s="28" t="str">
        <f t="shared" si="105"/>
        <v>#N/A</v>
      </c>
      <c r="ED77" s="28" t="str">
        <f t="shared" si="105"/>
        <v>#N/A</v>
      </c>
      <c r="EE77" s="29">
        <f t="shared" si="2"/>
        <v>1519.039866</v>
      </c>
    </row>
    <row r="78">
      <c r="A78" s="1"/>
      <c r="B78" s="30"/>
      <c r="C78" s="31"/>
      <c r="D78" s="31"/>
      <c r="E78" s="31"/>
      <c r="F78" s="33"/>
      <c r="G78" s="34"/>
      <c r="H78" s="34" t="b">
        <f t="shared" si="3"/>
        <v>0</v>
      </c>
      <c r="I78" s="34" t="b">
        <f>if(iferror(match(B78,'Osallistujat ja seuranta'!C:C,0),0)&gt;0,TRUE,FALSE)</f>
        <v>0</v>
      </c>
      <c r="J78" s="34" t="b">
        <f>if(iferror(match(C78,'Osallistujat ja seuranta'!C:C,0),0)&gt;0,TRUE,FALSE)</f>
        <v>0</v>
      </c>
      <c r="K78" s="34" t="b">
        <f t="shared" si="4"/>
        <v>0</v>
      </c>
      <c r="L78" s="34" t="b">
        <f t="shared" si="5"/>
        <v>1</v>
      </c>
      <c r="M78" s="34" t="b">
        <f t="shared" si="6"/>
        <v>0</v>
      </c>
      <c r="N78" s="35" t="str">
        <f t="shared" si="33"/>
        <v/>
      </c>
      <c r="O78" s="36" t="str">
        <f t="shared" si="8"/>
        <v/>
      </c>
      <c r="P78" s="36" t="str">
        <f t="shared" si="9"/>
        <v/>
      </c>
      <c r="Q78" s="37" t="str">
        <f t="shared" si="10"/>
        <v/>
      </c>
      <c r="R78" s="35" t="str">
        <f t="shared" si="11"/>
        <v/>
      </c>
      <c r="S78" s="35">
        <f t="shared" si="12"/>
        <v>1</v>
      </c>
      <c r="T78" s="35">
        <f t="shared" si="13"/>
        <v>-56.71174423</v>
      </c>
      <c r="U78" s="35">
        <f t="shared" si="14"/>
        <v>-56.71174423</v>
      </c>
      <c r="V78" s="38" t="str">
        <f t="shared" si="15"/>
        <v/>
      </c>
      <c r="W78" s="39">
        <f t="shared" si="16"/>
        <v>88.71035368</v>
      </c>
      <c r="X78" s="39">
        <f t="shared" si="17"/>
        <v>5.75</v>
      </c>
      <c r="Y78" s="39" t="str">
        <f>if(N78=1,(W78*(S78-V78))*'Säännöt ja ohjeet'!$B$54+X78,"")</f>
        <v/>
      </c>
      <c r="Z78" s="39">
        <f t="shared" si="18"/>
        <v>0</v>
      </c>
      <c r="AA78" s="39">
        <f t="shared" si="19"/>
        <v>1</v>
      </c>
      <c r="AB78" s="39">
        <f t="shared" si="20"/>
        <v>88.71035368</v>
      </c>
      <c r="AC78" s="39">
        <f t="shared" si="21"/>
        <v>5.75</v>
      </c>
      <c r="AD78" s="39" t="str">
        <f>if(N78=1,(AB78*(Z78-AA78))*'Säännöt ja ohjeet'!$B$54+AC78,"")</f>
        <v/>
      </c>
      <c r="AE78" s="40">
        <f t="shared" si="22"/>
        <v>11</v>
      </c>
      <c r="AF78" s="40">
        <f t="shared" si="23"/>
        <v>11</v>
      </c>
      <c r="AG78" s="1"/>
      <c r="AH78" s="9"/>
      <c r="AI78" s="28">
        <f t="shared" ref="AI78:ED78" si="106">if($B78=AI$3,AI77+$Y78,if($C78=AI$3,AI77+$AD78,AI77))</f>
        <v>1204.770186</v>
      </c>
      <c r="AJ78" s="28">
        <f t="shared" si="106"/>
        <v>1784.092572</v>
      </c>
      <c r="AK78" s="28">
        <f t="shared" si="106"/>
        <v>2411.459736</v>
      </c>
      <c r="AL78" s="28">
        <f t="shared" si="106"/>
        <v>1723.634458</v>
      </c>
      <c r="AM78" s="28">
        <f t="shared" si="106"/>
        <v>1644.010986</v>
      </c>
      <c r="AN78" s="28">
        <f t="shared" si="106"/>
        <v>1353.792648</v>
      </c>
      <c r="AO78" s="28">
        <f t="shared" si="106"/>
        <v>2249.842673</v>
      </c>
      <c r="AP78" s="28">
        <f t="shared" si="106"/>
        <v>1493.563773</v>
      </c>
      <c r="AQ78" s="28">
        <f t="shared" si="106"/>
        <v>1156.199115</v>
      </c>
      <c r="AR78" s="28">
        <f t="shared" si="106"/>
        <v>2172.779715</v>
      </c>
      <c r="AS78" s="28">
        <f t="shared" si="106"/>
        <v>1917.754482</v>
      </c>
      <c r="AT78" s="28">
        <f t="shared" si="106"/>
        <v>2363.383595</v>
      </c>
      <c r="AU78" s="28">
        <f t="shared" si="106"/>
        <v>2245.808389</v>
      </c>
      <c r="AV78" s="28">
        <f t="shared" si="106"/>
        <v>1913.93138</v>
      </c>
      <c r="AW78" s="28">
        <f t="shared" si="106"/>
        <v>1015.463624</v>
      </c>
      <c r="AX78" s="28">
        <f t="shared" si="106"/>
        <v>2205.116746</v>
      </c>
      <c r="AY78" s="28">
        <f t="shared" si="106"/>
        <v>1335.441433</v>
      </c>
      <c r="AZ78" s="28">
        <f t="shared" si="106"/>
        <v>2316.469488</v>
      </c>
      <c r="BA78" s="28">
        <f t="shared" si="106"/>
        <v>2132.244373</v>
      </c>
      <c r="BB78" s="28">
        <f t="shared" si="106"/>
        <v>636.9434937</v>
      </c>
      <c r="BC78" s="28">
        <f t="shared" si="106"/>
        <v>832.7574368</v>
      </c>
      <c r="BD78" s="28">
        <f t="shared" si="106"/>
        <v>1690.538553</v>
      </c>
      <c r="BE78" s="28">
        <f t="shared" si="106"/>
        <v>281.1497685</v>
      </c>
      <c r="BF78" s="28">
        <f t="shared" si="106"/>
        <v>-59.07358257</v>
      </c>
      <c r="BG78" s="28">
        <f t="shared" si="106"/>
        <v>1282.733877</v>
      </c>
      <c r="BH78" s="28">
        <f t="shared" si="106"/>
        <v>190.2275877</v>
      </c>
      <c r="BI78" s="28">
        <f t="shared" si="106"/>
        <v>1741.081085</v>
      </c>
      <c r="BJ78" s="28">
        <f t="shared" si="106"/>
        <v>398.5029281</v>
      </c>
      <c r="BK78" s="28">
        <f t="shared" si="106"/>
        <v>1813.591524</v>
      </c>
      <c r="BL78" s="28" t="str">
        <f t="shared" si="106"/>
        <v>#N/A</v>
      </c>
      <c r="BM78" s="28" t="str">
        <f t="shared" si="106"/>
        <v>#N/A</v>
      </c>
      <c r="BN78" s="28" t="str">
        <f t="shared" si="106"/>
        <v>#N/A</v>
      </c>
      <c r="BO78" s="28" t="str">
        <f t="shared" si="106"/>
        <v>#N/A</v>
      </c>
      <c r="BP78" s="28" t="str">
        <f t="shared" si="106"/>
        <v>#N/A</v>
      </c>
      <c r="BQ78" s="28" t="str">
        <f t="shared" si="106"/>
        <v>#N/A</v>
      </c>
      <c r="BR78" s="28" t="str">
        <f t="shared" si="106"/>
        <v>#N/A</v>
      </c>
      <c r="BS78" s="28" t="str">
        <f t="shared" si="106"/>
        <v>#N/A</v>
      </c>
      <c r="BT78" s="28" t="str">
        <f t="shared" si="106"/>
        <v>#N/A</v>
      </c>
      <c r="BU78" s="28" t="str">
        <f t="shared" si="106"/>
        <v>#N/A</v>
      </c>
      <c r="BV78" s="28" t="str">
        <f t="shared" si="106"/>
        <v>#N/A</v>
      </c>
      <c r="BW78" s="28" t="str">
        <f t="shared" si="106"/>
        <v>#N/A</v>
      </c>
      <c r="BX78" s="28" t="str">
        <f t="shared" si="106"/>
        <v>#N/A</v>
      </c>
      <c r="BY78" s="28" t="str">
        <f t="shared" si="106"/>
        <v>#N/A</v>
      </c>
      <c r="BZ78" s="28" t="str">
        <f t="shared" si="106"/>
        <v>#N/A</v>
      </c>
      <c r="CA78" s="28" t="str">
        <f t="shared" si="106"/>
        <v>#N/A</v>
      </c>
      <c r="CB78" s="28" t="str">
        <f t="shared" si="106"/>
        <v>#N/A</v>
      </c>
      <c r="CC78" s="28" t="str">
        <f t="shared" si="106"/>
        <v>#N/A</v>
      </c>
      <c r="CD78" s="28" t="str">
        <f t="shared" si="106"/>
        <v>#N/A</v>
      </c>
      <c r="CE78" s="28" t="str">
        <f t="shared" si="106"/>
        <v>#N/A</v>
      </c>
      <c r="CF78" s="28" t="str">
        <f t="shared" si="106"/>
        <v>#N/A</v>
      </c>
      <c r="CG78" s="28" t="str">
        <f t="shared" si="106"/>
        <v>#N/A</v>
      </c>
      <c r="CH78" s="28" t="str">
        <f t="shared" si="106"/>
        <v>#N/A</v>
      </c>
      <c r="CI78" s="28" t="str">
        <f t="shared" si="106"/>
        <v>#N/A</v>
      </c>
      <c r="CJ78" s="28" t="str">
        <f t="shared" si="106"/>
        <v>#N/A</v>
      </c>
      <c r="CK78" s="28" t="str">
        <f t="shared" si="106"/>
        <v>#N/A</v>
      </c>
      <c r="CL78" s="28" t="str">
        <f t="shared" si="106"/>
        <v>#N/A</v>
      </c>
      <c r="CM78" s="28" t="str">
        <f t="shared" si="106"/>
        <v>#N/A</v>
      </c>
      <c r="CN78" s="28" t="str">
        <f t="shared" si="106"/>
        <v>#N/A</v>
      </c>
      <c r="CO78" s="28" t="str">
        <f t="shared" si="106"/>
        <v>#N/A</v>
      </c>
      <c r="CP78" s="28" t="str">
        <f t="shared" si="106"/>
        <v>#N/A</v>
      </c>
      <c r="CQ78" s="28" t="str">
        <f t="shared" si="106"/>
        <v>#N/A</v>
      </c>
      <c r="CR78" s="28" t="str">
        <f t="shared" si="106"/>
        <v>#N/A</v>
      </c>
      <c r="CS78" s="28" t="str">
        <f t="shared" si="106"/>
        <v>#N/A</v>
      </c>
      <c r="CT78" s="28" t="str">
        <f t="shared" si="106"/>
        <v>#N/A</v>
      </c>
      <c r="CU78" s="28" t="str">
        <f t="shared" si="106"/>
        <v>#N/A</v>
      </c>
      <c r="CV78" s="28" t="str">
        <f t="shared" si="106"/>
        <v>#N/A</v>
      </c>
      <c r="CW78" s="28" t="str">
        <f t="shared" si="106"/>
        <v>#N/A</v>
      </c>
      <c r="CX78" s="28" t="str">
        <f t="shared" si="106"/>
        <v>#N/A</v>
      </c>
      <c r="CY78" s="28" t="str">
        <f t="shared" si="106"/>
        <v>#N/A</v>
      </c>
      <c r="CZ78" s="28" t="str">
        <f t="shared" si="106"/>
        <v>#N/A</v>
      </c>
      <c r="DA78" s="28" t="str">
        <f t="shared" si="106"/>
        <v>#N/A</v>
      </c>
      <c r="DB78" s="28" t="str">
        <f t="shared" si="106"/>
        <v>#N/A</v>
      </c>
      <c r="DC78" s="28" t="str">
        <f t="shared" si="106"/>
        <v>#N/A</v>
      </c>
      <c r="DD78" s="28" t="str">
        <f t="shared" si="106"/>
        <v>#N/A</v>
      </c>
      <c r="DE78" s="28" t="str">
        <f t="shared" si="106"/>
        <v>#N/A</v>
      </c>
      <c r="DF78" s="28" t="str">
        <f t="shared" si="106"/>
        <v>#N/A</v>
      </c>
      <c r="DG78" s="28" t="str">
        <f t="shared" si="106"/>
        <v>#N/A</v>
      </c>
      <c r="DH78" s="28" t="str">
        <f t="shared" si="106"/>
        <v>#N/A</v>
      </c>
      <c r="DI78" s="28" t="str">
        <f t="shared" si="106"/>
        <v>#N/A</v>
      </c>
      <c r="DJ78" s="28" t="str">
        <f t="shared" si="106"/>
        <v>#N/A</v>
      </c>
      <c r="DK78" s="28" t="str">
        <f t="shared" si="106"/>
        <v>#N/A</v>
      </c>
      <c r="DL78" s="28" t="str">
        <f t="shared" si="106"/>
        <v>#N/A</v>
      </c>
      <c r="DM78" s="28" t="str">
        <f t="shared" si="106"/>
        <v>#N/A</v>
      </c>
      <c r="DN78" s="28" t="str">
        <f t="shared" si="106"/>
        <v>#N/A</v>
      </c>
      <c r="DO78" s="28" t="str">
        <f t="shared" si="106"/>
        <v>#N/A</v>
      </c>
      <c r="DP78" s="28" t="str">
        <f t="shared" si="106"/>
        <v>#N/A</v>
      </c>
      <c r="DQ78" s="28" t="str">
        <f t="shared" si="106"/>
        <v>#N/A</v>
      </c>
      <c r="DR78" s="28" t="str">
        <f t="shared" si="106"/>
        <v>#N/A</v>
      </c>
      <c r="DS78" s="28" t="str">
        <f t="shared" si="106"/>
        <v>#N/A</v>
      </c>
      <c r="DT78" s="28" t="str">
        <f t="shared" si="106"/>
        <v>#N/A</v>
      </c>
      <c r="DU78" s="28" t="str">
        <f t="shared" si="106"/>
        <v>#N/A</v>
      </c>
      <c r="DV78" s="28" t="str">
        <f t="shared" si="106"/>
        <v>#N/A</v>
      </c>
      <c r="DW78" s="28" t="str">
        <f t="shared" si="106"/>
        <v>#N/A</v>
      </c>
      <c r="DX78" s="28" t="str">
        <f t="shared" si="106"/>
        <v>#N/A</v>
      </c>
      <c r="DY78" s="28" t="str">
        <f t="shared" si="106"/>
        <v>#N/A</v>
      </c>
      <c r="DZ78" s="28" t="str">
        <f t="shared" si="106"/>
        <v>#N/A</v>
      </c>
      <c r="EA78" s="28" t="str">
        <f t="shared" si="106"/>
        <v>#N/A</v>
      </c>
      <c r="EB78" s="28" t="str">
        <f t="shared" si="106"/>
        <v>#N/A</v>
      </c>
      <c r="EC78" s="28" t="str">
        <f t="shared" si="106"/>
        <v>#N/A</v>
      </c>
      <c r="ED78" s="28" t="str">
        <f t="shared" si="106"/>
        <v>#N/A</v>
      </c>
      <c r="EE78" s="29">
        <f t="shared" si="2"/>
        <v>1519.039866</v>
      </c>
    </row>
    <row r="79">
      <c r="A79" s="1"/>
      <c r="B79" s="30"/>
      <c r="C79" s="31"/>
      <c r="D79" s="31"/>
      <c r="E79" s="31"/>
      <c r="F79" s="33"/>
      <c r="G79" s="34"/>
      <c r="H79" s="34" t="b">
        <f t="shared" si="3"/>
        <v>0</v>
      </c>
      <c r="I79" s="34" t="b">
        <f>if(iferror(match(B79,'Osallistujat ja seuranta'!C:C,0),0)&gt;0,TRUE,FALSE)</f>
        <v>0</v>
      </c>
      <c r="J79" s="34" t="b">
        <f>if(iferror(match(C79,'Osallistujat ja seuranta'!C:C,0),0)&gt;0,TRUE,FALSE)</f>
        <v>0</v>
      </c>
      <c r="K79" s="34" t="b">
        <f t="shared" si="4"/>
        <v>0</v>
      </c>
      <c r="L79" s="34" t="b">
        <f t="shared" si="5"/>
        <v>1</v>
      </c>
      <c r="M79" s="34" t="b">
        <f t="shared" si="6"/>
        <v>0</v>
      </c>
      <c r="N79" s="35" t="str">
        <f t="shared" si="33"/>
        <v/>
      </c>
      <c r="O79" s="36" t="str">
        <f t="shared" si="8"/>
        <v/>
      </c>
      <c r="P79" s="36" t="str">
        <f t="shared" si="9"/>
        <v/>
      </c>
      <c r="Q79" s="37" t="str">
        <f t="shared" si="10"/>
        <v/>
      </c>
      <c r="R79" s="35" t="str">
        <f t="shared" si="11"/>
        <v/>
      </c>
      <c r="S79" s="35">
        <f t="shared" si="12"/>
        <v>1</v>
      </c>
      <c r="T79" s="35">
        <f t="shared" si="13"/>
        <v>-56.71174423</v>
      </c>
      <c r="U79" s="35">
        <f t="shared" si="14"/>
        <v>-56.71174423</v>
      </c>
      <c r="V79" s="38" t="str">
        <f t="shared" si="15"/>
        <v/>
      </c>
      <c r="W79" s="39">
        <f t="shared" si="16"/>
        <v>88.71035368</v>
      </c>
      <c r="X79" s="39">
        <f t="shared" si="17"/>
        <v>5.75</v>
      </c>
      <c r="Y79" s="39" t="str">
        <f>if(N79=1,(W79*(S79-V79))*'Säännöt ja ohjeet'!$B$54+X79,"")</f>
        <v/>
      </c>
      <c r="Z79" s="39">
        <f t="shared" si="18"/>
        <v>0</v>
      </c>
      <c r="AA79" s="39">
        <f t="shared" si="19"/>
        <v>1</v>
      </c>
      <c r="AB79" s="39">
        <f t="shared" si="20"/>
        <v>88.71035368</v>
      </c>
      <c r="AC79" s="39">
        <f t="shared" si="21"/>
        <v>5.75</v>
      </c>
      <c r="AD79" s="39" t="str">
        <f>if(N79=1,(AB79*(Z79-AA79))*'Säännöt ja ohjeet'!$B$54+AC79,"")</f>
        <v/>
      </c>
      <c r="AE79" s="40">
        <f t="shared" si="22"/>
        <v>11</v>
      </c>
      <c r="AF79" s="40">
        <f t="shared" si="23"/>
        <v>11</v>
      </c>
      <c r="AG79" s="1"/>
      <c r="AH79" s="9"/>
      <c r="AI79" s="28">
        <f t="shared" ref="AI79:ED79" si="107">if($B79=AI$3,AI78+$Y79,if($C79=AI$3,AI78+$AD79,AI78))</f>
        <v>1204.770186</v>
      </c>
      <c r="AJ79" s="28">
        <f t="shared" si="107"/>
        <v>1784.092572</v>
      </c>
      <c r="AK79" s="28">
        <f t="shared" si="107"/>
        <v>2411.459736</v>
      </c>
      <c r="AL79" s="28">
        <f t="shared" si="107"/>
        <v>1723.634458</v>
      </c>
      <c r="AM79" s="28">
        <f t="shared" si="107"/>
        <v>1644.010986</v>
      </c>
      <c r="AN79" s="28">
        <f t="shared" si="107"/>
        <v>1353.792648</v>
      </c>
      <c r="AO79" s="28">
        <f t="shared" si="107"/>
        <v>2249.842673</v>
      </c>
      <c r="AP79" s="28">
        <f t="shared" si="107"/>
        <v>1493.563773</v>
      </c>
      <c r="AQ79" s="28">
        <f t="shared" si="107"/>
        <v>1156.199115</v>
      </c>
      <c r="AR79" s="28">
        <f t="shared" si="107"/>
        <v>2172.779715</v>
      </c>
      <c r="AS79" s="28">
        <f t="shared" si="107"/>
        <v>1917.754482</v>
      </c>
      <c r="AT79" s="28">
        <f t="shared" si="107"/>
        <v>2363.383595</v>
      </c>
      <c r="AU79" s="28">
        <f t="shared" si="107"/>
        <v>2245.808389</v>
      </c>
      <c r="AV79" s="28">
        <f t="shared" si="107"/>
        <v>1913.93138</v>
      </c>
      <c r="AW79" s="28">
        <f t="shared" si="107"/>
        <v>1015.463624</v>
      </c>
      <c r="AX79" s="28">
        <f t="shared" si="107"/>
        <v>2205.116746</v>
      </c>
      <c r="AY79" s="28">
        <f t="shared" si="107"/>
        <v>1335.441433</v>
      </c>
      <c r="AZ79" s="28">
        <f t="shared" si="107"/>
        <v>2316.469488</v>
      </c>
      <c r="BA79" s="28">
        <f t="shared" si="107"/>
        <v>2132.244373</v>
      </c>
      <c r="BB79" s="28">
        <f t="shared" si="107"/>
        <v>636.9434937</v>
      </c>
      <c r="BC79" s="28">
        <f t="shared" si="107"/>
        <v>832.7574368</v>
      </c>
      <c r="BD79" s="28">
        <f t="shared" si="107"/>
        <v>1690.538553</v>
      </c>
      <c r="BE79" s="28">
        <f t="shared" si="107"/>
        <v>281.1497685</v>
      </c>
      <c r="BF79" s="28">
        <f t="shared" si="107"/>
        <v>-59.07358257</v>
      </c>
      <c r="BG79" s="28">
        <f t="shared" si="107"/>
        <v>1282.733877</v>
      </c>
      <c r="BH79" s="28">
        <f t="shared" si="107"/>
        <v>190.2275877</v>
      </c>
      <c r="BI79" s="28">
        <f t="shared" si="107"/>
        <v>1741.081085</v>
      </c>
      <c r="BJ79" s="28">
        <f t="shared" si="107"/>
        <v>398.5029281</v>
      </c>
      <c r="BK79" s="28">
        <f t="shared" si="107"/>
        <v>1813.591524</v>
      </c>
      <c r="BL79" s="28" t="str">
        <f t="shared" si="107"/>
        <v>#N/A</v>
      </c>
      <c r="BM79" s="28" t="str">
        <f t="shared" si="107"/>
        <v>#N/A</v>
      </c>
      <c r="BN79" s="28" t="str">
        <f t="shared" si="107"/>
        <v>#N/A</v>
      </c>
      <c r="BO79" s="28" t="str">
        <f t="shared" si="107"/>
        <v>#N/A</v>
      </c>
      <c r="BP79" s="28" t="str">
        <f t="shared" si="107"/>
        <v>#N/A</v>
      </c>
      <c r="BQ79" s="28" t="str">
        <f t="shared" si="107"/>
        <v>#N/A</v>
      </c>
      <c r="BR79" s="28" t="str">
        <f t="shared" si="107"/>
        <v>#N/A</v>
      </c>
      <c r="BS79" s="28" t="str">
        <f t="shared" si="107"/>
        <v>#N/A</v>
      </c>
      <c r="BT79" s="28" t="str">
        <f t="shared" si="107"/>
        <v>#N/A</v>
      </c>
      <c r="BU79" s="28" t="str">
        <f t="shared" si="107"/>
        <v>#N/A</v>
      </c>
      <c r="BV79" s="28" t="str">
        <f t="shared" si="107"/>
        <v>#N/A</v>
      </c>
      <c r="BW79" s="28" t="str">
        <f t="shared" si="107"/>
        <v>#N/A</v>
      </c>
      <c r="BX79" s="28" t="str">
        <f t="shared" si="107"/>
        <v>#N/A</v>
      </c>
      <c r="BY79" s="28" t="str">
        <f t="shared" si="107"/>
        <v>#N/A</v>
      </c>
      <c r="BZ79" s="28" t="str">
        <f t="shared" si="107"/>
        <v>#N/A</v>
      </c>
      <c r="CA79" s="28" t="str">
        <f t="shared" si="107"/>
        <v>#N/A</v>
      </c>
      <c r="CB79" s="28" t="str">
        <f t="shared" si="107"/>
        <v>#N/A</v>
      </c>
      <c r="CC79" s="28" t="str">
        <f t="shared" si="107"/>
        <v>#N/A</v>
      </c>
      <c r="CD79" s="28" t="str">
        <f t="shared" si="107"/>
        <v>#N/A</v>
      </c>
      <c r="CE79" s="28" t="str">
        <f t="shared" si="107"/>
        <v>#N/A</v>
      </c>
      <c r="CF79" s="28" t="str">
        <f t="shared" si="107"/>
        <v>#N/A</v>
      </c>
      <c r="CG79" s="28" t="str">
        <f t="shared" si="107"/>
        <v>#N/A</v>
      </c>
      <c r="CH79" s="28" t="str">
        <f t="shared" si="107"/>
        <v>#N/A</v>
      </c>
      <c r="CI79" s="28" t="str">
        <f t="shared" si="107"/>
        <v>#N/A</v>
      </c>
      <c r="CJ79" s="28" t="str">
        <f t="shared" si="107"/>
        <v>#N/A</v>
      </c>
      <c r="CK79" s="28" t="str">
        <f t="shared" si="107"/>
        <v>#N/A</v>
      </c>
      <c r="CL79" s="28" t="str">
        <f t="shared" si="107"/>
        <v>#N/A</v>
      </c>
      <c r="CM79" s="28" t="str">
        <f t="shared" si="107"/>
        <v>#N/A</v>
      </c>
      <c r="CN79" s="28" t="str">
        <f t="shared" si="107"/>
        <v>#N/A</v>
      </c>
      <c r="CO79" s="28" t="str">
        <f t="shared" si="107"/>
        <v>#N/A</v>
      </c>
      <c r="CP79" s="28" t="str">
        <f t="shared" si="107"/>
        <v>#N/A</v>
      </c>
      <c r="CQ79" s="28" t="str">
        <f t="shared" si="107"/>
        <v>#N/A</v>
      </c>
      <c r="CR79" s="28" t="str">
        <f t="shared" si="107"/>
        <v>#N/A</v>
      </c>
      <c r="CS79" s="28" t="str">
        <f t="shared" si="107"/>
        <v>#N/A</v>
      </c>
      <c r="CT79" s="28" t="str">
        <f t="shared" si="107"/>
        <v>#N/A</v>
      </c>
      <c r="CU79" s="28" t="str">
        <f t="shared" si="107"/>
        <v>#N/A</v>
      </c>
      <c r="CV79" s="28" t="str">
        <f t="shared" si="107"/>
        <v>#N/A</v>
      </c>
      <c r="CW79" s="28" t="str">
        <f t="shared" si="107"/>
        <v>#N/A</v>
      </c>
      <c r="CX79" s="28" t="str">
        <f t="shared" si="107"/>
        <v>#N/A</v>
      </c>
      <c r="CY79" s="28" t="str">
        <f t="shared" si="107"/>
        <v>#N/A</v>
      </c>
      <c r="CZ79" s="28" t="str">
        <f t="shared" si="107"/>
        <v>#N/A</v>
      </c>
      <c r="DA79" s="28" t="str">
        <f t="shared" si="107"/>
        <v>#N/A</v>
      </c>
      <c r="DB79" s="28" t="str">
        <f t="shared" si="107"/>
        <v>#N/A</v>
      </c>
      <c r="DC79" s="28" t="str">
        <f t="shared" si="107"/>
        <v>#N/A</v>
      </c>
      <c r="DD79" s="28" t="str">
        <f t="shared" si="107"/>
        <v>#N/A</v>
      </c>
      <c r="DE79" s="28" t="str">
        <f t="shared" si="107"/>
        <v>#N/A</v>
      </c>
      <c r="DF79" s="28" t="str">
        <f t="shared" si="107"/>
        <v>#N/A</v>
      </c>
      <c r="DG79" s="28" t="str">
        <f t="shared" si="107"/>
        <v>#N/A</v>
      </c>
      <c r="DH79" s="28" t="str">
        <f t="shared" si="107"/>
        <v>#N/A</v>
      </c>
      <c r="DI79" s="28" t="str">
        <f t="shared" si="107"/>
        <v>#N/A</v>
      </c>
      <c r="DJ79" s="28" t="str">
        <f t="shared" si="107"/>
        <v>#N/A</v>
      </c>
      <c r="DK79" s="28" t="str">
        <f t="shared" si="107"/>
        <v>#N/A</v>
      </c>
      <c r="DL79" s="28" t="str">
        <f t="shared" si="107"/>
        <v>#N/A</v>
      </c>
      <c r="DM79" s="28" t="str">
        <f t="shared" si="107"/>
        <v>#N/A</v>
      </c>
      <c r="DN79" s="28" t="str">
        <f t="shared" si="107"/>
        <v>#N/A</v>
      </c>
      <c r="DO79" s="28" t="str">
        <f t="shared" si="107"/>
        <v>#N/A</v>
      </c>
      <c r="DP79" s="28" t="str">
        <f t="shared" si="107"/>
        <v>#N/A</v>
      </c>
      <c r="DQ79" s="28" t="str">
        <f t="shared" si="107"/>
        <v>#N/A</v>
      </c>
      <c r="DR79" s="28" t="str">
        <f t="shared" si="107"/>
        <v>#N/A</v>
      </c>
      <c r="DS79" s="28" t="str">
        <f t="shared" si="107"/>
        <v>#N/A</v>
      </c>
      <c r="DT79" s="28" t="str">
        <f t="shared" si="107"/>
        <v>#N/A</v>
      </c>
      <c r="DU79" s="28" t="str">
        <f t="shared" si="107"/>
        <v>#N/A</v>
      </c>
      <c r="DV79" s="28" t="str">
        <f t="shared" si="107"/>
        <v>#N/A</v>
      </c>
      <c r="DW79" s="28" t="str">
        <f t="shared" si="107"/>
        <v>#N/A</v>
      </c>
      <c r="DX79" s="28" t="str">
        <f t="shared" si="107"/>
        <v>#N/A</v>
      </c>
      <c r="DY79" s="28" t="str">
        <f t="shared" si="107"/>
        <v>#N/A</v>
      </c>
      <c r="DZ79" s="28" t="str">
        <f t="shared" si="107"/>
        <v>#N/A</v>
      </c>
      <c r="EA79" s="28" t="str">
        <f t="shared" si="107"/>
        <v>#N/A</v>
      </c>
      <c r="EB79" s="28" t="str">
        <f t="shared" si="107"/>
        <v>#N/A</v>
      </c>
      <c r="EC79" s="28" t="str">
        <f t="shared" si="107"/>
        <v>#N/A</v>
      </c>
      <c r="ED79" s="28" t="str">
        <f t="shared" si="107"/>
        <v>#N/A</v>
      </c>
      <c r="EE79" s="29">
        <f t="shared" si="2"/>
        <v>1519.039866</v>
      </c>
    </row>
    <row r="80">
      <c r="A80" s="1"/>
      <c r="B80" s="30"/>
      <c r="C80" s="31"/>
      <c r="D80" s="31"/>
      <c r="E80" s="31"/>
      <c r="F80" s="33"/>
      <c r="G80" s="34"/>
      <c r="H80" s="34" t="b">
        <f t="shared" si="3"/>
        <v>0</v>
      </c>
      <c r="I80" s="34" t="b">
        <f>if(iferror(match(B80,'Osallistujat ja seuranta'!C:C,0),0)&gt;0,TRUE,FALSE)</f>
        <v>0</v>
      </c>
      <c r="J80" s="34" t="b">
        <f>if(iferror(match(C80,'Osallistujat ja seuranta'!C:C,0),0)&gt;0,TRUE,FALSE)</f>
        <v>0</v>
      </c>
      <c r="K80" s="34" t="b">
        <f t="shared" si="4"/>
        <v>0</v>
      </c>
      <c r="L80" s="34" t="b">
        <f t="shared" si="5"/>
        <v>1</v>
      </c>
      <c r="M80" s="34" t="b">
        <f t="shared" si="6"/>
        <v>0</v>
      </c>
      <c r="N80" s="35" t="str">
        <f t="shared" si="33"/>
        <v/>
      </c>
      <c r="O80" s="36" t="str">
        <f t="shared" si="8"/>
        <v/>
      </c>
      <c r="P80" s="36" t="str">
        <f t="shared" si="9"/>
        <v/>
      </c>
      <c r="Q80" s="37" t="str">
        <f t="shared" si="10"/>
        <v/>
      </c>
      <c r="R80" s="35" t="str">
        <f t="shared" si="11"/>
        <v/>
      </c>
      <c r="S80" s="35">
        <f t="shared" si="12"/>
        <v>1</v>
      </c>
      <c r="T80" s="35">
        <f t="shared" si="13"/>
        <v>-56.71174423</v>
      </c>
      <c r="U80" s="35">
        <f t="shared" si="14"/>
        <v>-56.71174423</v>
      </c>
      <c r="V80" s="38" t="str">
        <f t="shared" si="15"/>
        <v/>
      </c>
      <c r="W80" s="39">
        <f t="shared" si="16"/>
        <v>88.71035368</v>
      </c>
      <c r="X80" s="39">
        <f t="shared" si="17"/>
        <v>5.75</v>
      </c>
      <c r="Y80" s="39" t="str">
        <f>if(N80=1,(W80*(S80-V80))*'Säännöt ja ohjeet'!$B$54+X80,"")</f>
        <v/>
      </c>
      <c r="Z80" s="39">
        <f t="shared" si="18"/>
        <v>0</v>
      </c>
      <c r="AA80" s="39">
        <f t="shared" si="19"/>
        <v>1</v>
      </c>
      <c r="AB80" s="39">
        <f t="shared" si="20"/>
        <v>88.71035368</v>
      </c>
      <c r="AC80" s="39">
        <f t="shared" si="21"/>
        <v>5.75</v>
      </c>
      <c r="AD80" s="39" t="str">
        <f>if(N80=1,(AB80*(Z80-AA80))*'Säännöt ja ohjeet'!$B$54+AC80,"")</f>
        <v/>
      </c>
      <c r="AE80" s="40">
        <f t="shared" si="22"/>
        <v>11</v>
      </c>
      <c r="AF80" s="40">
        <f t="shared" si="23"/>
        <v>11</v>
      </c>
      <c r="AG80" s="1"/>
      <c r="AH80" s="9"/>
      <c r="AI80" s="28">
        <f t="shared" ref="AI80:ED80" si="108">if($B80=AI$3,AI79+$Y80,if($C80=AI$3,AI79+$AD80,AI79))</f>
        <v>1204.770186</v>
      </c>
      <c r="AJ80" s="28">
        <f t="shared" si="108"/>
        <v>1784.092572</v>
      </c>
      <c r="AK80" s="28">
        <f t="shared" si="108"/>
        <v>2411.459736</v>
      </c>
      <c r="AL80" s="28">
        <f t="shared" si="108"/>
        <v>1723.634458</v>
      </c>
      <c r="AM80" s="28">
        <f t="shared" si="108"/>
        <v>1644.010986</v>
      </c>
      <c r="AN80" s="28">
        <f t="shared" si="108"/>
        <v>1353.792648</v>
      </c>
      <c r="AO80" s="28">
        <f t="shared" si="108"/>
        <v>2249.842673</v>
      </c>
      <c r="AP80" s="28">
        <f t="shared" si="108"/>
        <v>1493.563773</v>
      </c>
      <c r="AQ80" s="28">
        <f t="shared" si="108"/>
        <v>1156.199115</v>
      </c>
      <c r="AR80" s="28">
        <f t="shared" si="108"/>
        <v>2172.779715</v>
      </c>
      <c r="AS80" s="28">
        <f t="shared" si="108"/>
        <v>1917.754482</v>
      </c>
      <c r="AT80" s="28">
        <f t="shared" si="108"/>
        <v>2363.383595</v>
      </c>
      <c r="AU80" s="28">
        <f t="shared" si="108"/>
        <v>2245.808389</v>
      </c>
      <c r="AV80" s="28">
        <f t="shared" si="108"/>
        <v>1913.93138</v>
      </c>
      <c r="AW80" s="28">
        <f t="shared" si="108"/>
        <v>1015.463624</v>
      </c>
      <c r="AX80" s="28">
        <f t="shared" si="108"/>
        <v>2205.116746</v>
      </c>
      <c r="AY80" s="28">
        <f t="shared" si="108"/>
        <v>1335.441433</v>
      </c>
      <c r="AZ80" s="28">
        <f t="shared" si="108"/>
        <v>2316.469488</v>
      </c>
      <c r="BA80" s="28">
        <f t="shared" si="108"/>
        <v>2132.244373</v>
      </c>
      <c r="BB80" s="28">
        <f t="shared" si="108"/>
        <v>636.9434937</v>
      </c>
      <c r="BC80" s="28">
        <f t="shared" si="108"/>
        <v>832.7574368</v>
      </c>
      <c r="BD80" s="28">
        <f t="shared" si="108"/>
        <v>1690.538553</v>
      </c>
      <c r="BE80" s="28">
        <f t="shared" si="108"/>
        <v>281.1497685</v>
      </c>
      <c r="BF80" s="28">
        <f t="shared" si="108"/>
        <v>-59.07358257</v>
      </c>
      <c r="BG80" s="28">
        <f t="shared" si="108"/>
        <v>1282.733877</v>
      </c>
      <c r="BH80" s="28">
        <f t="shared" si="108"/>
        <v>190.2275877</v>
      </c>
      <c r="BI80" s="28">
        <f t="shared" si="108"/>
        <v>1741.081085</v>
      </c>
      <c r="BJ80" s="28">
        <f t="shared" si="108"/>
        <v>398.5029281</v>
      </c>
      <c r="BK80" s="28">
        <f t="shared" si="108"/>
        <v>1813.591524</v>
      </c>
      <c r="BL80" s="28" t="str">
        <f t="shared" si="108"/>
        <v>#N/A</v>
      </c>
      <c r="BM80" s="28" t="str">
        <f t="shared" si="108"/>
        <v>#N/A</v>
      </c>
      <c r="BN80" s="28" t="str">
        <f t="shared" si="108"/>
        <v>#N/A</v>
      </c>
      <c r="BO80" s="28" t="str">
        <f t="shared" si="108"/>
        <v>#N/A</v>
      </c>
      <c r="BP80" s="28" t="str">
        <f t="shared" si="108"/>
        <v>#N/A</v>
      </c>
      <c r="BQ80" s="28" t="str">
        <f t="shared" si="108"/>
        <v>#N/A</v>
      </c>
      <c r="BR80" s="28" t="str">
        <f t="shared" si="108"/>
        <v>#N/A</v>
      </c>
      <c r="BS80" s="28" t="str">
        <f t="shared" si="108"/>
        <v>#N/A</v>
      </c>
      <c r="BT80" s="28" t="str">
        <f t="shared" si="108"/>
        <v>#N/A</v>
      </c>
      <c r="BU80" s="28" t="str">
        <f t="shared" si="108"/>
        <v>#N/A</v>
      </c>
      <c r="BV80" s="28" t="str">
        <f t="shared" si="108"/>
        <v>#N/A</v>
      </c>
      <c r="BW80" s="28" t="str">
        <f t="shared" si="108"/>
        <v>#N/A</v>
      </c>
      <c r="BX80" s="28" t="str">
        <f t="shared" si="108"/>
        <v>#N/A</v>
      </c>
      <c r="BY80" s="28" t="str">
        <f t="shared" si="108"/>
        <v>#N/A</v>
      </c>
      <c r="BZ80" s="28" t="str">
        <f t="shared" si="108"/>
        <v>#N/A</v>
      </c>
      <c r="CA80" s="28" t="str">
        <f t="shared" si="108"/>
        <v>#N/A</v>
      </c>
      <c r="CB80" s="28" t="str">
        <f t="shared" si="108"/>
        <v>#N/A</v>
      </c>
      <c r="CC80" s="28" t="str">
        <f t="shared" si="108"/>
        <v>#N/A</v>
      </c>
      <c r="CD80" s="28" t="str">
        <f t="shared" si="108"/>
        <v>#N/A</v>
      </c>
      <c r="CE80" s="28" t="str">
        <f t="shared" si="108"/>
        <v>#N/A</v>
      </c>
      <c r="CF80" s="28" t="str">
        <f t="shared" si="108"/>
        <v>#N/A</v>
      </c>
      <c r="CG80" s="28" t="str">
        <f t="shared" si="108"/>
        <v>#N/A</v>
      </c>
      <c r="CH80" s="28" t="str">
        <f t="shared" si="108"/>
        <v>#N/A</v>
      </c>
      <c r="CI80" s="28" t="str">
        <f t="shared" si="108"/>
        <v>#N/A</v>
      </c>
      <c r="CJ80" s="28" t="str">
        <f t="shared" si="108"/>
        <v>#N/A</v>
      </c>
      <c r="CK80" s="28" t="str">
        <f t="shared" si="108"/>
        <v>#N/A</v>
      </c>
      <c r="CL80" s="28" t="str">
        <f t="shared" si="108"/>
        <v>#N/A</v>
      </c>
      <c r="CM80" s="28" t="str">
        <f t="shared" si="108"/>
        <v>#N/A</v>
      </c>
      <c r="CN80" s="28" t="str">
        <f t="shared" si="108"/>
        <v>#N/A</v>
      </c>
      <c r="CO80" s="28" t="str">
        <f t="shared" si="108"/>
        <v>#N/A</v>
      </c>
      <c r="CP80" s="28" t="str">
        <f t="shared" si="108"/>
        <v>#N/A</v>
      </c>
      <c r="CQ80" s="28" t="str">
        <f t="shared" si="108"/>
        <v>#N/A</v>
      </c>
      <c r="CR80" s="28" t="str">
        <f t="shared" si="108"/>
        <v>#N/A</v>
      </c>
      <c r="CS80" s="28" t="str">
        <f t="shared" si="108"/>
        <v>#N/A</v>
      </c>
      <c r="CT80" s="28" t="str">
        <f t="shared" si="108"/>
        <v>#N/A</v>
      </c>
      <c r="CU80" s="28" t="str">
        <f t="shared" si="108"/>
        <v>#N/A</v>
      </c>
      <c r="CV80" s="28" t="str">
        <f t="shared" si="108"/>
        <v>#N/A</v>
      </c>
      <c r="CW80" s="28" t="str">
        <f t="shared" si="108"/>
        <v>#N/A</v>
      </c>
      <c r="CX80" s="28" t="str">
        <f t="shared" si="108"/>
        <v>#N/A</v>
      </c>
      <c r="CY80" s="28" t="str">
        <f t="shared" si="108"/>
        <v>#N/A</v>
      </c>
      <c r="CZ80" s="28" t="str">
        <f t="shared" si="108"/>
        <v>#N/A</v>
      </c>
      <c r="DA80" s="28" t="str">
        <f t="shared" si="108"/>
        <v>#N/A</v>
      </c>
      <c r="DB80" s="28" t="str">
        <f t="shared" si="108"/>
        <v>#N/A</v>
      </c>
      <c r="DC80" s="28" t="str">
        <f t="shared" si="108"/>
        <v>#N/A</v>
      </c>
      <c r="DD80" s="28" t="str">
        <f t="shared" si="108"/>
        <v>#N/A</v>
      </c>
      <c r="DE80" s="28" t="str">
        <f t="shared" si="108"/>
        <v>#N/A</v>
      </c>
      <c r="DF80" s="28" t="str">
        <f t="shared" si="108"/>
        <v>#N/A</v>
      </c>
      <c r="DG80" s="28" t="str">
        <f t="shared" si="108"/>
        <v>#N/A</v>
      </c>
      <c r="DH80" s="28" t="str">
        <f t="shared" si="108"/>
        <v>#N/A</v>
      </c>
      <c r="DI80" s="28" t="str">
        <f t="shared" si="108"/>
        <v>#N/A</v>
      </c>
      <c r="DJ80" s="28" t="str">
        <f t="shared" si="108"/>
        <v>#N/A</v>
      </c>
      <c r="DK80" s="28" t="str">
        <f t="shared" si="108"/>
        <v>#N/A</v>
      </c>
      <c r="DL80" s="28" t="str">
        <f t="shared" si="108"/>
        <v>#N/A</v>
      </c>
      <c r="DM80" s="28" t="str">
        <f t="shared" si="108"/>
        <v>#N/A</v>
      </c>
      <c r="DN80" s="28" t="str">
        <f t="shared" si="108"/>
        <v>#N/A</v>
      </c>
      <c r="DO80" s="28" t="str">
        <f t="shared" si="108"/>
        <v>#N/A</v>
      </c>
      <c r="DP80" s="28" t="str">
        <f t="shared" si="108"/>
        <v>#N/A</v>
      </c>
      <c r="DQ80" s="28" t="str">
        <f t="shared" si="108"/>
        <v>#N/A</v>
      </c>
      <c r="DR80" s="28" t="str">
        <f t="shared" si="108"/>
        <v>#N/A</v>
      </c>
      <c r="DS80" s="28" t="str">
        <f t="shared" si="108"/>
        <v>#N/A</v>
      </c>
      <c r="DT80" s="28" t="str">
        <f t="shared" si="108"/>
        <v>#N/A</v>
      </c>
      <c r="DU80" s="28" t="str">
        <f t="shared" si="108"/>
        <v>#N/A</v>
      </c>
      <c r="DV80" s="28" t="str">
        <f t="shared" si="108"/>
        <v>#N/A</v>
      </c>
      <c r="DW80" s="28" t="str">
        <f t="shared" si="108"/>
        <v>#N/A</v>
      </c>
      <c r="DX80" s="28" t="str">
        <f t="shared" si="108"/>
        <v>#N/A</v>
      </c>
      <c r="DY80" s="28" t="str">
        <f t="shared" si="108"/>
        <v>#N/A</v>
      </c>
      <c r="DZ80" s="28" t="str">
        <f t="shared" si="108"/>
        <v>#N/A</v>
      </c>
      <c r="EA80" s="28" t="str">
        <f t="shared" si="108"/>
        <v>#N/A</v>
      </c>
      <c r="EB80" s="28" t="str">
        <f t="shared" si="108"/>
        <v>#N/A</v>
      </c>
      <c r="EC80" s="28" t="str">
        <f t="shared" si="108"/>
        <v>#N/A</v>
      </c>
      <c r="ED80" s="28" t="str">
        <f t="shared" si="108"/>
        <v>#N/A</v>
      </c>
      <c r="EE80" s="29">
        <f t="shared" si="2"/>
        <v>1519.039866</v>
      </c>
    </row>
    <row r="81">
      <c r="A81" s="1"/>
      <c r="B81" s="30"/>
      <c r="C81" s="31"/>
      <c r="D81" s="31"/>
      <c r="E81" s="31"/>
      <c r="F81" s="33"/>
      <c r="G81" s="34"/>
      <c r="H81" s="34" t="b">
        <f t="shared" si="3"/>
        <v>0</v>
      </c>
      <c r="I81" s="34" t="b">
        <f>if(iferror(match(B81,'Osallistujat ja seuranta'!C:C,0),0)&gt;0,TRUE,FALSE)</f>
        <v>0</v>
      </c>
      <c r="J81" s="34" t="b">
        <f>if(iferror(match(C81,'Osallistujat ja seuranta'!C:C,0),0)&gt;0,TRUE,FALSE)</f>
        <v>0</v>
      </c>
      <c r="K81" s="34" t="b">
        <f t="shared" si="4"/>
        <v>0</v>
      </c>
      <c r="L81" s="34" t="b">
        <f t="shared" si="5"/>
        <v>1</v>
      </c>
      <c r="M81" s="34" t="b">
        <f t="shared" si="6"/>
        <v>0</v>
      </c>
      <c r="N81" s="35" t="str">
        <f t="shared" si="33"/>
        <v/>
      </c>
      <c r="O81" s="36" t="str">
        <f t="shared" si="8"/>
        <v/>
      </c>
      <c r="P81" s="36" t="str">
        <f t="shared" si="9"/>
        <v/>
      </c>
      <c r="Q81" s="37" t="str">
        <f t="shared" si="10"/>
        <v/>
      </c>
      <c r="R81" s="35" t="str">
        <f t="shared" si="11"/>
        <v/>
      </c>
      <c r="S81" s="35">
        <f t="shared" si="12"/>
        <v>1</v>
      </c>
      <c r="T81" s="35">
        <f t="shared" si="13"/>
        <v>-56.71174423</v>
      </c>
      <c r="U81" s="35">
        <f t="shared" si="14"/>
        <v>-56.71174423</v>
      </c>
      <c r="V81" s="38" t="str">
        <f t="shared" si="15"/>
        <v/>
      </c>
      <c r="W81" s="39">
        <f t="shared" si="16"/>
        <v>88.71035368</v>
      </c>
      <c r="X81" s="39">
        <f t="shared" si="17"/>
        <v>5.75</v>
      </c>
      <c r="Y81" s="39" t="str">
        <f>if(N81=1,(W81*(S81-V81))*'Säännöt ja ohjeet'!$B$54+X81,"")</f>
        <v/>
      </c>
      <c r="Z81" s="39">
        <f t="shared" si="18"/>
        <v>0</v>
      </c>
      <c r="AA81" s="39">
        <f t="shared" si="19"/>
        <v>1</v>
      </c>
      <c r="AB81" s="39">
        <f t="shared" si="20"/>
        <v>88.71035368</v>
      </c>
      <c r="AC81" s="39">
        <f t="shared" si="21"/>
        <v>5.75</v>
      </c>
      <c r="AD81" s="39" t="str">
        <f>if(N81=1,(AB81*(Z81-AA81))*'Säännöt ja ohjeet'!$B$54+AC81,"")</f>
        <v/>
      </c>
      <c r="AE81" s="40">
        <f t="shared" si="22"/>
        <v>11</v>
      </c>
      <c r="AF81" s="40">
        <f t="shared" si="23"/>
        <v>11</v>
      </c>
      <c r="AG81" s="1"/>
      <c r="AH81" s="9"/>
      <c r="AI81" s="28">
        <f t="shared" ref="AI81:ED81" si="109">if($B81=AI$3,AI80+$Y81,if($C81=AI$3,AI80+$AD81,AI80))</f>
        <v>1204.770186</v>
      </c>
      <c r="AJ81" s="28">
        <f t="shared" si="109"/>
        <v>1784.092572</v>
      </c>
      <c r="AK81" s="28">
        <f t="shared" si="109"/>
        <v>2411.459736</v>
      </c>
      <c r="AL81" s="28">
        <f t="shared" si="109"/>
        <v>1723.634458</v>
      </c>
      <c r="AM81" s="28">
        <f t="shared" si="109"/>
        <v>1644.010986</v>
      </c>
      <c r="AN81" s="28">
        <f t="shared" si="109"/>
        <v>1353.792648</v>
      </c>
      <c r="AO81" s="28">
        <f t="shared" si="109"/>
        <v>2249.842673</v>
      </c>
      <c r="AP81" s="28">
        <f t="shared" si="109"/>
        <v>1493.563773</v>
      </c>
      <c r="AQ81" s="28">
        <f t="shared" si="109"/>
        <v>1156.199115</v>
      </c>
      <c r="AR81" s="28">
        <f t="shared" si="109"/>
        <v>2172.779715</v>
      </c>
      <c r="AS81" s="28">
        <f t="shared" si="109"/>
        <v>1917.754482</v>
      </c>
      <c r="AT81" s="28">
        <f t="shared" si="109"/>
        <v>2363.383595</v>
      </c>
      <c r="AU81" s="28">
        <f t="shared" si="109"/>
        <v>2245.808389</v>
      </c>
      <c r="AV81" s="28">
        <f t="shared" si="109"/>
        <v>1913.93138</v>
      </c>
      <c r="AW81" s="28">
        <f t="shared" si="109"/>
        <v>1015.463624</v>
      </c>
      <c r="AX81" s="28">
        <f t="shared" si="109"/>
        <v>2205.116746</v>
      </c>
      <c r="AY81" s="28">
        <f t="shared" si="109"/>
        <v>1335.441433</v>
      </c>
      <c r="AZ81" s="28">
        <f t="shared" si="109"/>
        <v>2316.469488</v>
      </c>
      <c r="BA81" s="28">
        <f t="shared" si="109"/>
        <v>2132.244373</v>
      </c>
      <c r="BB81" s="28">
        <f t="shared" si="109"/>
        <v>636.9434937</v>
      </c>
      <c r="BC81" s="28">
        <f t="shared" si="109"/>
        <v>832.7574368</v>
      </c>
      <c r="BD81" s="28">
        <f t="shared" si="109"/>
        <v>1690.538553</v>
      </c>
      <c r="BE81" s="28">
        <f t="shared" si="109"/>
        <v>281.1497685</v>
      </c>
      <c r="BF81" s="28">
        <f t="shared" si="109"/>
        <v>-59.07358257</v>
      </c>
      <c r="BG81" s="28">
        <f t="shared" si="109"/>
        <v>1282.733877</v>
      </c>
      <c r="BH81" s="28">
        <f t="shared" si="109"/>
        <v>190.2275877</v>
      </c>
      <c r="BI81" s="28">
        <f t="shared" si="109"/>
        <v>1741.081085</v>
      </c>
      <c r="BJ81" s="28">
        <f t="shared" si="109"/>
        <v>398.5029281</v>
      </c>
      <c r="BK81" s="28">
        <f t="shared" si="109"/>
        <v>1813.591524</v>
      </c>
      <c r="BL81" s="28" t="str">
        <f t="shared" si="109"/>
        <v>#N/A</v>
      </c>
      <c r="BM81" s="28" t="str">
        <f t="shared" si="109"/>
        <v>#N/A</v>
      </c>
      <c r="BN81" s="28" t="str">
        <f t="shared" si="109"/>
        <v>#N/A</v>
      </c>
      <c r="BO81" s="28" t="str">
        <f t="shared" si="109"/>
        <v>#N/A</v>
      </c>
      <c r="BP81" s="28" t="str">
        <f t="shared" si="109"/>
        <v>#N/A</v>
      </c>
      <c r="BQ81" s="28" t="str">
        <f t="shared" si="109"/>
        <v>#N/A</v>
      </c>
      <c r="BR81" s="28" t="str">
        <f t="shared" si="109"/>
        <v>#N/A</v>
      </c>
      <c r="BS81" s="28" t="str">
        <f t="shared" si="109"/>
        <v>#N/A</v>
      </c>
      <c r="BT81" s="28" t="str">
        <f t="shared" si="109"/>
        <v>#N/A</v>
      </c>
      <c r="BU81" s="28" t="str">
        <f t="shared" si="109"/>
        <v>#N/A</v>
      </c>
      <c r="BV81" s="28" t="str">
        <f t="shared" si="109"/>
        <v>#N/A</v>
      </c>
      <c r="BW81" s="28" t="str">
        <f t="shared" si="109"/>
        <v>#N/A</v>
      </c>
      <c r="BX81" s="28" t="str">
        <f t="shared" si="109"/>
        <v>#N/A</v>
      </c>
      <c r="BY81" s="28" t="str">
        <f t="shared" si="109"/>
        <v>#N/A</v>
      </c>
      <c r="BZ81" s="28" t="str">
        <f t="shared" si="109"/>
        <v>#N/A</v>
      </c>
      <c r="CA81" s="28" t="str">
        <f t="shared" si="109"/>
        <v>#N/A</v>
      </c>
      <c r="CB81" s="28" t="str">
        <f t="shared" si="109"/>
        <v>#N/A</v>
      </c>
      <c r="CC81" s="28" t="str">
        <f t="shared" si="109"/>
        <v>#N/A</v>
      </c>
      <c r="CD81" s="28" t="str">
        <f t="shared" si="109"/>
        <v>#N/A</v>
      </c>
      <c r="CE81" s="28" t="str">
        <f t="shared" si="109"/>
        <v>#N/A</v>
      </c>
      <c r="CF81" s="28" t="str">
        <f t="shared" si="109"/>
        <v>#N/A</v>
      </c>
      <c r="CG81" s="28" t="str">
        <f t="shared" si="109"/>
        <v>#N/A</v>
      </c>
      <c r="CH81" s="28" t="str">
        <f t="shared" si="109"/>
        <v>#N/A</v>
      </c>
      <c r="CI81" s="28" t="str">
        <f t="shared" si="109"/>
        <v>#N/A</v>
      </c>
      <c r="CJ81" s="28" t="str">
        <f t="shared" si="109"/>
        <v>#N/A</v>
      </c>
      <c r="CK81" s="28" t="str">
        <f t="shared" si="109"/>
        <v>#N/A</v>
      </c>
      <c r="CL81" s="28" t="str">
        <f t="shared" si="109"/>
        <v>#N/A</v>
      </c>
      <c r="CM81" s="28" t="str">
        <f t="shared" si="109"/>
        <v>#N/A</v>
      </c>
      <c r="CN81" s="28" t="str">
        <f t="shared" si="109"/>
        <v>#N/A</v>
      </c>
      <c r="CO81" s="28" t="str">
        <f t="shared" si="109"/>
        <v>#N/A</v>
      </c>
      <c r="CP81" s="28" t="str">
        <f t="shared" si="109"/>
        <v>#N/A</v>
      </c>
      <c r="CQ81" s="28" t="str">
        <f t="shared" si="109"/>
        <v>#N/A</v>
      </c>
      <c r="CR81" s="28" t="str">
        <f t="shared" si="109"/>
        <v>#N/A</v>
      </c>
      <c r="CS81" s="28" t="str">
        <f t="shared" si="109"/>
        <v>#N/A</v>
      </c>
      <c r="CT81" s="28" t="str">
        <f t="shared" si="109"/>
        <v>#N/A</v>
      </c>
      <c r="CU81" s="28" t="str">
        <f t="shared" si="109"/>
        <v>#N/A</v>
      </c>
      <c r="CV81" s="28" t="str">
        <f t="shared" si="109"/>
        <v>#N/A</v>
      </c>
      <c r="CW81" s="28" t="str">
        <f t="shared" si="109"/>
        <v>#N/A</v>
      </c>
      <c r="CX81" s="28" t="str">
        <f t="shared" si="109"/>
        <v>#N/A</v>
      </c>
      <c r="CY81" s="28" t="str">
        <f t="shared" si="109"/>
        <v>#N/A</v>
      </c>
      <c r="CZ81" s="28" t="str">
        <f t="shared" si="109"/>
        <v>#N/A</v>
      </c>
      <c r="DA81" s="28" t="str">
        <f t="shared" si="109"/>
        <v>#N/A</v>
      </c>
      <c r="DB81" s="28" t="str">
        <f t="shared" si="109"/>
        <v>#N/A</v>
      </c>
      <c r="DC81" s="28" t="str">
        <f t="shared" si="109"/>
        <v>#N/A</v>
      </c>
      <c r="DD81" s="28" t="str">
        <f t="shared" si="109"/>
        <v>#N/A</v>
      </c>
      <c r="DE81" s="28" t="str">
        <f t="shared" si="109"/>
        <v>#N/A</v>
      </c>
      <c r="DF81" s="28" t="str">
        <f t="shared" si="109"/>
        <v>#N/A</v>
      </c>
      <c r="DG81" s="28" t="str">
        <f t="shared" si="109"/>
        <v>#N/A</v>
      </c>
      <c r="DH81" s="28" t="str">
        <f t="shared" si="109"/>
        <v>#N/A</v>
      </c>
      <c r="DI81" s="28" t="str">
        <f t="shared" si="109"/>
        <v>#N/A</v>
      </c>
      <c r="DJ81" s="28" t="str">
        <f t="shared" si="109"/>
        <v>#N/A</v>
      </c>
      <c r="DK81" s="28" t="str">
        <f t="shared" si="109"/>
        <v>#N/A</v>
      </c>
      <c r="DL81" s="28" t="str">
        <f t="shared" si="109"/>
        <v>#N/A</v>
      </c>
      <c r="DM81" s="28" t="str">
        <f t="shared" si="109"/>
        <v>#N/A</v>
      </c>
      <c r="DN81" s="28" t="str">
        <f t="shared" si="109"/>
        <v>#N/A</v>
      </c>
      <c r="DO81" s="28" t="str">
        <f t="shared" si="109"/>
        <v>#N/A</v>
      </c>
      <c r="DP81" s="28" t="str">
        <f t="shared" si="109"/>
        <v>#N/A</v>
      </c>
      <c r="DQ81" s="28" t="str">
        <f t="shared" si="109"/>
        <v>#N/A</v>
      </c>
      <c r="DR81" s="28" t="str">
        <f t="shared" si="109"/>
        <v>#N/A</v>
      </c>
      <c r="DS81" s="28" t="str">
        <f t="shared" si="109"/>
        <v>#N/A</v>
      </c>
      <c r="DT81" s="28" t="str">
        <f t="shared" si="109"/>
        <v>#N/A</v>
      </c>
      <c r="DU81" s="28" t="str">
        <f t="shared" si="109"/>
        <v>#N/A</v>
      </c>
      <c r="DV81" s="28" t="str">
        <f t="shared" si="109"/>
        <v>#N/A</v>
      </c>
      <c r="DW81" s="28" t="str">
        <f t="shared" si="109"/>
        <v>#N/A</v>
      </c>
      <c r="DX81" s="28" t="str">
        <f t="shared" si="109"/>
        <v>#N/A</v>
      </c>
      <c r="DY81" s="28" t="str">
        <f t="shared" si="109"/>
        <v>#N/A</v>
      </c>
      <c r="DZ81" s="28" t="str">
        <f t="shared" si="109"/>
        <v>#N/A</v>
      </c>
      <c r="EA81" s="28" t="str">
        <f t="shared" si="109"/>
        <v>#N/A</v>
      </c>
      <c r="EB81" s="28" t="str">
        <f t="shared" si="109"/>
        <v>#N/A</v>
      </c>
      <c r="EC81" s="28" t="str">
        <f t="shared" si="109"/>
        <v>#N/A</v>
      </c>
      <c r="ED81" s="28" t="str">
        <f t="shared" si="109"/>
        <v>#N/A</v>
      </c>
      <c r="EE81" s="29">
        <f t="shared" si="2"/>
        <v>1519.039866</v>
      </c>
    </row>
    <row r="82">
      <c r="A82" s="1"/>
      <c r="B82" s="30"/>
      <c r="C82" s="31"/>
      <c r="D82" s="31"/>
      <c r="E82" s="31"/>
      <c r="F82" s="33"/>
      <c r="G82" s="34"/>
      <c r="H82" s="34" t="b">
        <f t="shared" si="3"/>
        <v>0</v>
      </c>
      <c r="I82" s="34" t="b">
        <f>if(iferror(match(B82,'Osallistujat ja seuranta'!C:C,0),0)&gt;0,TRUE,FALSE)</f>
        <v>0</v>
      </c>
      <c r="J82" s="34" t="b">
        <f>if(iferror(match(C82,'Osallistujat ja seuranta'!C:C,0),0)&gt;0,TRUE,FALSE)</f>
        <v>0</v>
      </c>
      <c r="K82" s="34" t="b">
        <f t="shared" si="4"/>
        <v>0</v>
      </c>
      <c r="L82" s="34" t="b">
        <f t="shared" si="5"/>
        <v>1</v>
      </c>
      <c r="M82" s="34" t="b">
        <f t="shared" si="6"/>
        <v>0</v>
      </c>
      <c r="N82" s="35" t="str">
        <f t="shared" si="33"/>
        <v/>
      </c>
      <c r="O82" s="36" t="str">
        <f t="shared" si="8"/>
        <v/>
      </c>
      <c r="P82" s="36" t="str">
        <f t="shared" si="9"/>
        <v/>
      </c>
      <c r="Q82" s="37" t="str">
        <f t="shared" si="10"/>
        <v/>
      </c>
      <c r="R82" s="35" t="str">
        <f t="shared" si="11"/>
        <v/>
      </c>
      <c r="S82" s="35">
        <f t="shared" si="12"/>
        <v>1</v>
      </c>
      <c r="T82" s="35">
        <f t="shared" si="13"/>
        <v>-56.71174423</v>
      </c>
      <c r="U82" s="35">
        <f t="shared" si="14"/>
        <v>-56.71174423</v>
      </c>
      <c r="V82" s="38" t="str">
        <f t="shared" si="15"/>
        <v/>
      </c>
      <c r="W82" s="39">
        <f t="shared" si="16"/>
        <v>88.71035368</v>
      </c>
      <c r="X82" s="39">
        <f t="shared" si="17"/>
        <v>5.75</v>
      </c>
      <c r="Y82" s="39" t="str">
        <f>if(N82=1,(W82*(S82-V82))*'Säännöt ja ohjeet'!$B$54+X82,"")</f>
        <v/>
      </c>
      <c r="Z82" s="39">
        <f t="shared" si="18"/>
        <v>0</v>
      </c>
      <c r="AA82" s="39">
        <f t="shared" si="19"/>
        <v>1</v>
      </c>
      <c r="AB82" s="39">
        <f t="shared" si="20"/>
        <v>88.71035368</v>
      </c>
      <c r="AC82" s="39">
        <f t="shared" si="21"/>
        <v>5.75</v>
      </c>
      <c r="AD82" s="39" t="str">
        <f>if(N82=1,(AB82*(Z82-AA82))*'Säännöt ja ohjeet'!$B$54+AC82,"")</f>
        <v/>
      </c>
      <c r="AE82" s="40">
        <f t="shared" si="22"/>
        <v>11</v>
      </c>
      <c r="AF82" s="40">
        <f t="shared" si="23"/>
        <v>11</v>
      </c>
      <c r="AG82" s="1"/>
      <c r="AH82" s="9"/>
      <c r="AI82" s="28">
        <f t="shared" ref="AI82:ED82" si="110">if($B82=AI$3,AI81+$Y82,if($C82=AI$3,AI81+$AD82,AI81))</f>
        <v>1204.770186</v>
      </c>
      <c r="AJ82" s="28">
        <f t="shared" si="110"/>
        <v>1784.092572</v>
      </c>
      <c r="AK82" s="28">
        <f t="shared" si="110"/>
        <v>2411.459736</v>
      </c>
      <c r="AL82" s="28">
        <f t="shared" si="110"/>
        <v>1723.634458</v>
      </c>
      <c r="AM82" s="28">
        <f t="shared" si="110"/>
        <v>1644.010986</v>
      </c>
      <c r="AN82" s="28">
        <f t="shared" si="110"/>
        <v>1353.792648</v>
      </c>
      <c r="AO82" s="28">
        <f t="shared" si="110"/>
        <v>2249.842673</v>
      </c>
      <c r="AP82" s="28">
        <f t="shared" si="110"/>
        <v>1493.563773</v>
      </c>
      <c r="AQ82" s="28">
        <f t="shared" si="110"/>
        <v>1156.199115</v>
      </c>
      <c r="AR82" s="28">
        <f t="shared" si="110"/>
        <v>2172.779715</v>
      </c>
      <c r="AS82" s="28">
        <f t="shared" si="110"/>
        <v>1917.754482</v>
      </c>
      <c r="AT82" s="28">
        <f t="shared" si="110"/>
        <v>2363.383595</v>
      </c>
      <c r="AU82" s="28">
        <f t="shared" si="110"/>
        <v>2245.808389</v>
      </c>
      <c r="AV82" s="28">
        <f t="shared" si="110"/>
        <v>1913.93138</v>
      </c>
      <c r="AW82" s="28">
        <f t="shared" si="110"/>
        <v>1015.463624</v>
      </c>
      <c r="AX82" s="28">
        <f t="shared" si="110"/>
        <v>2205.116746</v>
      </c>
      <c r="AY82" s="28">
        <f t="shared" si="110"/>
        <v>1335.441433</v>
      </c>
      <c r="AZ82" s="28">
        <f t="shared" si="110"/>
        <v>2316.469488</v>
      </c>
      <c r="BA82" s="28">
        <f t="shared" si="110"/>
        <v>2132.244373</v>
      </c>
      <c r="BB82" s="28">
        <f t="shared" si="110"/>
        <v>636.9434937</v>
      </c>
      <c r="BC82" s="28">
        <f t="shared" si="110"/>
        <v>832.7574368</v>
      </c>
      <c r="BD82" s="28">
        <f t="shared" si="110"/>
        <v>1690.538553</v>
      </c>
      <c r="BE82" s="28">
        <f t="shared" si="110"/>
        <v>281.1497685</v>
      </c>
      <c r="BF82" s="28">
        <f t="shared" si="110"/>
        <v>-59.07358257</v>
      </c>
      <c r="BG82" s="28">
        <f t="shared" si="110"/>
        <v>1282.733877</v>
      </c>
      <c r="BH82" s="28">
        <f t="shared" si="110"/>
        <v>190.2275877</v>
      </c>
      <c r="BI82" s="28">
        <f t="shared" si="110"/>
        <v>1741.081085</v>
      </c>
      <c r="BJ82" s="28">
        <f t="shared" si="110"/>
        <v>398.5029281</v>
      </c>
      <c r="BK82" s="28">
        <f t="shared" si="110"/>
        <v>1813.591524</v>
      </c>
      <c r="BL82" s="28" t="str">
        <f t="shared" si="110"/>
        <v>#N/A</v>
      </c>
      <c r="BM82" s="28" t="str">
        <f t="shared" si="110"/>
        <v>#N/A</v>
      </c>
      <c r="BN82" s="28" t="str">
        <f t="shared" si="110"/>
        <v>#N/A</v>
      </c>
      <c r="BO82" s="28" t="str">
        <f t="shared" si="110"/>
        <v>#N/A</v>
      </c>
      <c r="BP82" s="28" t="str">
        <f t="shared" si="110"/>
        <v>#N/A</v>
      </c>
      <c r="BQ82" s="28" t="str">
        <f t="shared" si="110"/>
        <v>#N/A</v>
      </c>
      <c r="BR82" s="28" t="str">
        <f t="shared" si="110"/>
        <v>#N/A</v>
      </c>
      <c r="BS82" s="28" t="str">
        <f t="shared" si="110"/>
        <v>#N/A</v>
      </c>
      <c r="BT82" s="28" t="str">
        <f t="shared" si="110"/>
        <v>#N/A</v>
      </c>
      <c r="BU82" s="28" t="str">
        <f t="shared" si="110"/>
        <v>#N/A</v>
      </c>
      <c r="BV82" s="28" t="str">
        <f t="shared" si="110"/>
        <v>#N/A</v>
      </c>
      <c r="BW82" s="28" t="str">
        <f t="shared" si="110"/>
        <v>#N/A</v>
      </c>
      <c r="BX82" s="28" t="str">
        <f t="shared" si="110"/>
        <v>#N/A</v>
      </c>
      <c r="BY82" s="28" t="str">
        <f t="shared" si="110"/>
        <v>#N/A</v>
      </c>
      <c r="BZ82" s="28" t="str">
        <f t="shared" si="110"/>
        <v>#N/A</v>
      </c>
      <c r="CA82" s="28" t="str">
        <f t="shared" si="110"/>
        <v>#N/A</v>
      </c>
      <c r="CB82" s="28" t="str">
        <f t="shared" si="110"/>
        <v>#N/A</v>
      </c>
      <c r="CC82" s="28" t="str">
        <f t="shared" si="110"/>
        <v>#N/A</v>
      </c>
      <c r="CD82" s="28" t="str">
        <f t="shared" si="110"/>
        <v>#N/A</v>
      </c>
      <c r="CE82" s="28" t="str">
        <f t="shared" si="110"/>
        <v>#N/A</v>
      </c>
      <c r="CF82" s="28" t="str">
        <f t="shared" si="110"/>
        <v>#N/A</v>
      </c>
      <c r="CG82" s="28" t="str">
        <f t="shared" si="110"/>
        <v>#N/A</v>
      </c>
      <c r="CH82" s="28" t="str">
        <f t="shared" si="110"/>
        <v>#N/A</v>
      </c>
      <c r="CI82" s="28" t="str">
        <f t="shared" si="110"/>
        <v>#N/A</v>
      </c>
      <c r="CJ82" s="28" t="str">
        <f t="shared" si="110"/>
        <v>#N/A</v>
      </c>
      <c r="CK82" s="28" t="str">
        <f t="shared" si="110"/>
        <v>#N/A</v>
      </c>
      <c r="CL82" s="28" t="str">
        <f t="shared" si="110"/>
        <v>#N/A</v>
      </c>
      <c r="CM82" s="28" t="str">
        <f t="shared" si="110"/>
        <v>#N/A</v>
      </c>
      <c r="CN82" s="28" t="str">
        <f t="shared" si="110"/>
        <v>#N/A</v>
      </c>
      <c r="CO82" s="28" t="str">
        <f t="shared" si="110"/>
        <v>#N/A</v>
      </c>
      <c r="CP82" s="28" t="str">
        <f t="shared" si="110"/>
        <v>#N/A</v>
      </c>
      <c r="CQ82" s="28" t="str">
        <f t="shared" si="110"/>
        <v>#N/A</v>
      </c>
      <c r="CR82" s="28" t="str">
        <f t="shared" si="110"/>
        <v>#N/A</v>
      </c>
      <c r="CS82" s="28" t="str">
        <f t="shared" si="110"/>
        <v>#N/A</v>
      </c>
      <c r="CT82" s="28" t="str">
        <f t="shared" si="110"/>
        <v>#N/A</v>
      </c>
      <c r="CU82" s="28" t="str">
        <f t="shared" si="110"/>
        <v>#N/A</v>
      </c>
      <c r="CV82" s="28" t="str">
        <f t="shared" si="110"/>
        <v>#N/A</v>
      </c>
      <c r="CW82" s="28" t="str">
        <f t="shared" si="110"/>
        <v>#N/A</v>
      </c>
      <c r="CX82" s="28" t="str">
        <f t="shared" si="110"/>
        <v>#N/A</v>
      </c>
      <c r="CY82" s="28" t="str">
        <f t="shared" si="110"/>
        <v>#N/A</v>
      </c>
      <c r="CZ82" s="28" t="str">
        <f t="shared" si="110"/>
        <v>#N/A</v>
      </c>
      <c r="DA82" s="28" t="str">
        <f t="shared" si="110"/>
        <v>#N/A</v>
      </c>
      <c r="DB82" s="28" t="str">
        <f t="shared" si="110"/>
        <v>#N/A</v>
      </c>
      <c r="DC82" s="28" t="str">
        <f t="shared" si="110"/>
        <v>#N/A</v>
      </c>
      <c r="DD82" s="28" t="str">
        <f t="shared" si="110"/>
        <v>#N/A</v>
      </c>
      <c r="DE82" s="28" t="str">
        <f t="shared" si="110"/>
        <v>#N/A</v>
      </c>
      <c r="DF82" s="28" t="str">
        <f t="shared" si="110"/>
        <v>#N/A</v>
      </c>
      <c r="DG82" s="28" t="str">
        <f t="shared" si="110"/>
        <v>#N/A</v>
      </c>
      <c r="DH82" s="28" t="str">
        <f t="shared" si="110"/>
        <v>#N/A</v>
      </c>
      <c r="DI82" s="28" t="str">
        <f t="shared" si="110"/>
        <v>#N/A</v>
      </c>
      <c r="DJ82" s="28" t="str">
        <f t="shared" si="110"/>
        <v>#N/A</v>
      </c>
      <c r="DK82" s="28" t="str">
        <f t="shared" si="110"/>
        <v>#N/A</v>
      </c>
      <c r="DL82" s="28" t="str">
        <f t="shared" si="110"/>
        <v>#N/A</v>
      </c>
      <c r="DM82" s="28" t="str">
        <f t="shared" si="110"/>
        <v>#N/A</v>
      </c>
      <c r="DN82" s="28" t="str">
        <f t="shared" si="110"/>
        <v>#N/A</v>
      </c>
      <c r="DO82" s="28" t="str">
        <f t="shared" si="110"/>
        <v>#N/A</v>
      </c>
      <c r="DP82" s="28" t="str">
        <f t="shared" si="110"/>
        <v>#N/A</v>
      </c>
      <c r="DQ82" s="28" t="str">
        <f t="shared" si="110"/>
        <v>#N/A</v>
      </c>
      <c r="DR82" s="28" t="str">
        <f t="shared" si="110"/>
        <v>#N/A</v>
      </c>
      <c r="DS82" s="28" t="str">
        <f t="shared" si="110"/>
        <v>#N/A</v>
      </c>
      <c r="DT82" s="28" t="str">
        <f t="shared" si="110"/>
        <v>#N/A</v>
      </c>
      <c r="DU82" s="28" t="str">
        <f t="shared" si="110"/>
        <v>#N/A</v>
      </c>
      <c r="DV82" s="28" t="str">
        <f t="shared" si="110"/>
        <v>#N/A</v>
      </c>
      <c r="DW82" s="28" t="str">
        <f t="shared" si="110"/>
        <v>#N/A</v>
      </c>
      <c r="DX82" s="28" t="str">
        <f t="shared" si="110"/>
        <v>#N/A</v>
      </c>
      <c r="DY82" s="28" t="str">
        <f t="shared" si="110"/>
        <v>#N/A</v>
      </c>
      <c r="DZ82" s="28" t="str">
        <f t="shared" si="110"/>
        <v>#N/A</v>
      </c>
      <c r="EA82" s="28" t="str">
        <f t="shared" si="110"/>
        <v>#N/A</v>
      </c>
      <c r="EB82" s="28" t="str">
        <f t="shared" si="110"/>
        <v>#N/A</v>
      </c>
      <c r="EC82" s="28" t="str">
        <f t="shared" si="110"/>
        <v>#N/A</v>
      </c>
      <c r="ED82" s="28" t="str">
        <f t="shared" si="110"/>
        <v>#N/A</v>
      </c>
      <c r="EE82" s="29">
        <f t="shared" si="2"/>
        <v>1519.039866</v>
      </c>
    </row>
    <row r="83">
      <c r="A83" s="1"/>
      <c r="B83" s="30"/>
      <c r="C83" s="31"/>
      <c r="D83" s="31"/>
      <c r="E83" s="31"/>
      <c r="F83" s="33"/>
      <c r="G83" s="34"/>
      <c r="H83" s="34" t="b">
        <f t="shared" si="3"/>
        <v>0</v>
      </c>
      <c r="I83" s="34" t="b">
        <f>if(iferror(match(B83,'Osallistujat ja seuranta'!C:C,0),0)&gt;0,TRUE,FALSE)</f>
        <v>0</v>
      </c>
      <c r="J83" s="34" t="b">
        <f>if(iferror(match(C83,'Osallistujat ja seuranta'!C:C,0),0)&gt;0,TRUE,FALSE)</f>
        <v>0</v>
      </c>
      <c r="K83" s="34" t="b">
        <f t="shared" si="4"/>
        <v>0</v>
      </c>
      <c r="L83" s="34" t="b">
        <f t="shared" si="5"/>
        <v>1</v>
      </c>
      <c r="M83" s="34" t="b">
        <f t="shared" si="6"/>
        <v>0</v>
      </c>
      <c r="N83" s="35" t="str">
        <f t="shared" si="33"/>
        <v/>
      </c>
      <c r="O83" s="36" t="str">
        <f t="shared" si="8"/>
        <v/>
      </c>
      <c r="P83" s="36" t="str">
        <f t="shared" si="9"/>
        <v/>
      </c>
      <c r="Q83" s="37" t="str">
        <f t="shared" si="10"/>
        <v/>
      </c>
      <c r="R83" s="35" t="str">
        <f t="shared" si="11"/>
        <v/>
      </c>
      <c r="S83" s="35">
        <f t="shared" si="12"/>
        <v>1</v>
      </c>
      <c r="T83" s="35">
        <f t="shared" si="13"/>
        <v>-56.71174423</v>
      </c>
      <c r="U83" s="35">
        <f t="shared" si="14"/>
        <v>-56.71174423</v>
      </c>
      <c r="V83" s="38" t="str">
        <f t="shared" si="15"/>
        <v/>
      </c>
      <c r="W83" s="39">
        <f t="shared" si="16"/>
        <v>88.71035368</v>
      </c>
      <c r="X83" s="39">
        <f t="shared" si="17"/>
        <v>5.75</v>
      </c>
      <c r="Y83" s="39" t="str">
        <f>if(N83=1,(W83*(S83-V83))*'Säännöt ja ohjeet'!$B$54+X83,"")</f>
        <v/>
      </c>
      <c r="Z83" s="39">
        <f t="shared" si="18"/>
        <v>0</v>
      </c>
      <c r="AA83" s="39">
        <f t="shared" si="19"/>
        <v>1</v>
      </c>
      <c r="AB83" s="39">
        <f t="shared" si="20"/>
        <v>88.71035368</v>
      </c>
      <c r="AC83" s="39">
        <f t="shared" si="21"/>
        <v>5.75</v>
      </c>
      <c r="AD83" s="39" t="str">
        <f>if(N83=1,(AB83*(Z83-AA83))*'Säännöt ja ohjeet'!$B$54+AC83,"")</f>
        <v/>
      </c>
      <c r="AE83" s="40">
        <f t="shared" si="22"/>
        <v>11</v>
      </c>
      <c r="AF83" s="40">
        <f t="shared" si="23"/>
        <v>11</v>
      </c>
      <c r="AG83" s="1"/>
      <c r="AH83" s="9"/>
      <c r="AI83" s="28">
        <f t="shared" ref="AI83:ED83" si="111">if($B83=AI$3,AI82+$Y83,if($C83=AI$3,AI82+$AD83,AI82))</f>
        <v>1204.770186</v>
      </c>
      <c r="AJ83" s="28">
        <f t="shared" si="111"/>
        <v>1784.092572</v>
      </c>
      <c r="AK83" s="28">
        <f t="shared" si="111"/>
        <v>2411.459736</v>
      </c>
      <c r="AL83" s="28">
        <f t="shared" si="111"/>
        <v>1723.634458</v>
      </c>
      <c r="AM83" s="28">
        <f t="shared" si="111"/>
        <v>1644.010986</v>
      </c>
      <c r="AN83" s="28">
        <f t="shared" si="111"/>
        <v>1353.792648</v>
      </c>
      <c r="AO83" s="28">
        <f t="shared" si="111"/>
        <v>2249.842673</v>
      </c>
      <c r="AP83" s="28">
        <f t="shared" si="111"/>
        <v>1493.563773</v>
      </c>
      <c r="AQ83" s="28">
        <f t="shared" si="111"/>
        <v>1156.199115</v>
      </c>
      <c r="AR83" s="28">
        <f t="shared" si="111"/>
        <v>2172.779715</v>
      </c>
      <c r="AS83" s="28">
        <f t="shared" si="111"/>
        <v>1917.754482</v>
      </c>
      <c r="AT83" s="28">
        <f t="shared" si="111"/>
        <v>2363.383595</v>
      </c>
      <c r="AU83" s="28">
        <f t="shared" si="111"/>
        <v>2245.808389</v>
      </c>
      <c r="AV83" s="28">
        <f t="shared" si="111"/>
        <v>1913.93138</v>
      </c>
      <c r="AW83" s="28">
        <f t="shared" si="111"/>
        <v>1015.463624</v>
      </c>
      <c r="AX83" s="28">
        <f t="shared" si="111"/>
        <v>2205.116746</v>
      </c>
      <c r="AY83" s="28">
        <f t="shared" si="111"/>
        <v>1335.441433</v>
      </c>
      <c r="AZ83" s="28">
        <f t="shared" si="111"/>
        <v>2316.469488</v>
      </c>
      <c r="BA83" s="28">
        <f t="shared" si="111"/>
        <v>2132.244373</v>
      </c>
      <c r="BB83" s="28">
        <f t="shared" si="111"/>
        <v>636.9434937</v>
      </c>
      <c r="BC83" s="28">
        <f t="shared" si="111"/>
        <v>832.7574368</v>
      </c>
      <c r="BD83" s="28">
        <f t="shared" si="111"/>
        <v>1690.538553</v>
      </c>
      <c r="BE83" s="28">
        <f t="shared" si="111"/>
        <v>281.1497685</v>
      </c>
      <c r="BF83" s="28">
        <f t="shared" si="111"/>
        <v>-59.07358257</v>
      </c>
      <c r="BG83" s="28">
        <f t="shared" si="111"/>
        <v>1282.733877</v>
      </c>
      <c r="BH83" s="28">
        <f t="shared" si="111"/>
        <v>190.2275877</v>
      </c>
      <c r="BI83" s="28">
        <f t="shared" si="111"/>
        <v>1741.081085</v>
      </c>
      <c r="BJ83" s="28">
        <f t="shared" si="111"/>
        <v>398.5029281</v>
      </c>
      <c r="BK83" s="28">
        <f t="shared" si="111"/>
        <v>1813.591524</v>
      </c>
      <c r="BL83" s="28" t="str">
        <f t="shared" si="111"/>
        <v>#N/A</v>
      </c>
      <c r="BM83" s="28" t="str">
        <f t="shared" si="111"/>
        <v>#N/A</v>
      </c>
      <c r="BN83" s="28" t="str">
        <f t="shared" si="111"/>
        <v>#N/A</v>
      </c>
      <c r="BO83" s="28" t="str">
        <f t="shared" si="111"/>
        <v>#N/A</v>
      </c>
      <c r="BP83" s="28" t="str">
        <f t="shared" si="111"/>
        <v>#N/A</v>
      </c>
      <c r="BQ83" s="28" t="str">
        <f t="shared" si="111"/>
        <v>#N/A</v>
      </c>
      <c r="BR83" s="28" t="str">
        <f t="shared" si="111"/>
        <v>#N/A</v>
      </c>
      <c r="BS83" s="28" t="str">
        <f t="shared" si="111"/>
        <v>#N/A</v>
      </c>
      <c r="BT83" s="28" t="str">
        <f t="shared" si="111"/>
        <v>#N/A</v>
      </c>
      <c r="BU83" s="28" t="str">
        <f t="shared" si="111"/>
        <v>#N/A</v>
      </c>
      <c r="BV83" s="28" t="str">
        <f t="shared" si="111"/>
        <v>#N/A</v>
      </c>
      <c r="BW83" s="28" t="str">
        <f t="shared" si="111"/>
        <v>#N/A</v>
      </c>
      <c r="BX83" s="28" t="str">
        <f t="shared" si="111"/>
        <v>#N/A</v>
      </c>
      <c r="BY83" s="28" t="str">
        <f t="shared" si="111"/>
        <v>#N/A</v>
      </c>
      <c r="BZ83" s="28" t="str">
        <f t="shared" si="111"/>
        <v>#N/A</v>
      </c>
      <c r="CA83" s="28" t="str">
        <f t="shared" si="111"/>
        <v>#N/A</v>
      </c>
      <c r="CB83" s="28" t="str">
        <f t="shared" si="111"/>
        <v>#N/A</v>
      </c>
      <c r="CC83" s="28" t="str">
        <f t="shared" si="111"/>
        <v>#N/A</v>
      </c>
      <c r="CD83" s="28" t="str">
        <f t="shared" si="111"/>
        <v>#N/A</v>
      </c>
      <c r="CE83" s="28" t="str">
        <f t="shared" si="111"/>
        <v>#N/A</v>
      </c>
      <c r="CF83" s="28" t="str">
        <f t="shared" si="111"/>
        <v>#N/A</v>
      </c>
      <c r="CG83" s="28" t="str">
        <f t="shared" si="111"/>
        <v>#N/A</v>
      </c>
      <c r="CH83" s="28" t="str">
        <f t="shared" si="111"/>
        <v>#N/A</v>
      </c>
      <c r="CI83" s="28" t="str">
        <f t="shared" si="111"/>
        <v>#N/A</v>
      </c>
      <c r="CJ83" s="28" t="str">
        <f t="shared" si="111"/>
        <v>#N/A</v>
      </c>
      <c r="CK83" s="28" t="str">
        <f t="shared" si="111"/>
        <v>#N/A</v>
      </c>
      <c r="CL83" s="28" t="str">
        <f t="shared" si="111"/>
        <v>#N/A</v>
      </c>
      <c r="CM83" s="28" t="str">
        <f t="shared" si="111"/>
        <v>#N/A</v>
      </c>
      <c r="CN83" s="28" t="str">
        <f t="shared" si="111"/>
        <v>#N/A</v>
      </c>
      <c r="CO83" s="28" t="str">
        <f t="shared" si="111"/>
        <v>#N/A</v>
      </c>
      <c r="CP83" s="28" t="str">
        <f t="shared" si="111"/>
        <v>#N/A</v>
      </c>
      <c r="CQ83" s="28" t="str">
        <f t="shared" si="111"/>
        <v>#N/A</v>
      </c>
      <c r="CR83" s="28" t="str">
        <f t="shared" si="111"/>
        <v>#N/A</v>
      </c>
      <c r="CS83" s="28" t="str">
        <f t="shared" si="111"/>
        <v>#N/A</v>
      </c>
      <c r="CT83" s="28" t="str">
        <f t="shared" si="111"/>
        <v>#N/A</v>
      </c>
      <c r="CU83" s="28" t="str">
        <f t="shared" si="111"/>
        <v>#N/A</v>
      </c>
      <c r="CV83" s="28" t="str">
        <f t="shared" si="111"/>
        <v>#N/A</v>
      </c>
      <c r="CW83" s="28" t="str">
        <f t="shared" si="111"/>
        <v>#N/A</v>
      </c>
      <c r="CX83" s="28" t="str">
        <f t="shared" si="111"/>
        <v>#N/A</v>
      </c>
      <c r="CY83" s="28" t="str">
        <f t="shared" si="111"/>
        <v>#N/A</v>
      </c>
      <c r="CZ83" s="28" t="str">
        <f t="shared" si="111"/>
        <v>#N/A</v>
      </c>
      <c r="DA83" s="28" t="str">
        <f t="shared" si="111"/>
        <v>#N/A</v>
      </c>
      <c r="DB83" s="28" t="str">
        <f t="shared" si="111"/>
        <v>#N/A</v>
      </c>
      <c r="DC83" s="28" t="str">
        <f t="shared" si="111"/>
        <v>#N/A</v>
      </c>
      <c r="DD83" s="28" t="str">
        <f t="shared" si="111"/>
        <v>#N/A</v>
      </c>
      <c r="DE83" s="28" t="str">
        <f t="shared" si="111"/>
        <v>#N/A</v>
      </c>
      <c r="DF83" s="28" t="str">
        <f t="shared" si="111"/>
        <v>#N/A</v>
      </c>
      <c r="DG83" s="28" t="str">
        <f t="shared" si="111"/>
        <v>#N/A</v>
      </c>
      <c r="DH83" s="28" t="str">
        <f t="shared" si="111"/>
        <v>#N/A</v>
      </c>
      <c r="DI83" s="28" t="str">
        <f t="shared" si="111"/>
        <v>#N/A</v>
      </c>
      <c r="DJ83" s="28" t="str">
        <f t="shared" si="111"/>
        <v>#N/A</v>
      </c>
      <c r="DK83" s="28" t="str">
        <f t="shared" si="111"/>
        <v>#N/A</v>
      </c>
      <c r="DL83" s="28" t="str">
        <f t="shared" si="111"/>
        <v>#N/A</v>
      </c>
      <c r="DM83" s="28" t="str">
        <f t="shared" si="111"/>
        <v>#N/A</v>
      </c>
      <c r="DN83" s="28" t="str">
        <f t="shared" si="111"/>
        <v>#N/A</v>
      </c>
      <c r="DO83" s="28" t="str">
        <f t="shared" si="111"/>
        <v>#N/A</v>
      </c>
      <c r="DP83" s="28" t="str">
        <f t="shared" si="111"/>
        <v>#N/A</v>
      </c>
      <c r="DQ83" s="28" t="str">
        <f t="shared" si="111"/>
        <v>#N/A</v>
      </c>
      <c r="DR83" s="28" t="str">
        <f t="shared" si="111"/>
        <v>#N/A</v>
      </c>
      <c r="DS83" s="28" t="str">
        <f t="shared" si="111"/>
        <v>#N/A</v>
      </c>
      <c r="DT83" s="28" t="str">
        <f t="shared" si="111"/>
        <v>#N/A</v>
      </c>
      <c r="DU83" s="28" t="str">
        <f t="shared" si="111"/>
        <v>#N/A</v>
      </c>
      <c r="DV83" s="28" t="str">
        <f t="shared" si="111"/>
        <v>#N/A</v>
      </c>
      <c r="DW83" s="28" t="str">
        <f t="shared" si="111"/>
        <v>#N/A</v>
      </c>
      <c r="DX83" s="28" t="str">
        <f t="shared" si="111"/>
        <v>#N/A</v>
      </c>
      <c r="DY83" s="28" t="str">
        <f t="shared" si="111"/>
        <v>#N/A</v>
      </c>
      <c r="DZ83" s="28" t="str">
        <f t="shared" si="111"/>
        <v>#N/A</v>
      </c>
      <c r="EA83" s="28" t="str">
        <f t="shared" si="111"/>
        <v>#N/A</v>
      </c>
      <c r="EB83" s="28" t="str">
        <f t="shared" si="111"/>
        <v>#N/A</v>
      </c>
      <c r="EC83" s="28" t="str">
        <f t="shared" si="111"/>
        <v>#N/A</v>
      </c>
      <c r="ED83" s="28" t="str">
        <f t="shared" si="111"/>
        <v>#N/A</v>
      </c>
      <c r="EE83" s="29">
        <f t="shared" si="2"/>
        <v>1519.039866</v>
      </c>
    </row>
    <row r="84">
      <c r="A84" s="1"/>
      <c r="B84" s="30"/>
      <c r="C84" s="31"/>
      <c r="D84" s="31"/>
      <c r="E84" s="31"/>
      <c r="F84" s="33"/>
      <c r="G84" s="34"/>
      <c r="H84" s="34" t="b">
        <f t="shared" si="3"/>
        <v>0</v>
      </c>
      <c r="I84" s="34" t="b">
        <f>if(iferror(match(B84,'Osallistujat ja seuranta'!C:C,0),0)&gt;0,TRUE,FALSE)</f>
        <v>0</v>
      </c>
      <c r="J84" s="34" t="b">
        <f>if(iferror(match(C84,'Osallistujat ja seuranta'!C:C,0),0)&gt;0,TRUE,FALSE)</f>
        <v>0</v>
      </c>
      <c r="K84" s="34" t="b">
        <f t="shared" si="4"/>
        <v>0</v>
      </c>
      <c r="L84" s="34" t="b">
        <f t="shared" si="5"/>
        <v>1</v>
      </c>
      <c r="M84" s="34" t="b">
        <f t="shared" si="6"/>
        <v>0</v>
      </c>
      <c r="N84" s="35" t="str">
        <f t="shared" si="33"/>
        <v/>
      </c>
      <c r="O84" s="36" t="str">
        <f t="shared" si="8"/>
        <v/>
      </c>
      <c r="P84" s="36" t="str">
        <f t="shared" si="9"/>
        <v/>
      </c>
      <c r="Q84" s="37" t="str">
        <f t="shared" si="10"/>
        <v/>
      </c>
      <c r="R84" s="35" t="str">
        <f t="shared" si="11"/>
        <v/>
      </c>
      <c r="S84" s="35">
        <f t="shared" si="12"/>
        <v>1</v>
      </c>
      <c r="T84" s="35">
        <f t="shared" si="13"/>
        <v>-56.71174423</v>
      </c>
      <c r="U84" s="35">
        <f t="shared" si="14"/>
        <v>-56.71174423</v>
      </c>
      <c r="V84" s="38" t="str">
        <f t="shared" si="15"/>
        <v/>
      </c>
      <c r="W84" s="39">
        <f t="shared" si="16"/>
        <v>88.71035368</v>
      </c>
      <c r="X84" s="39">
        <f t="shared" si="17"/>
        <v>5.75</v>
      </c>
      <c r="Y84" s="39" t="str">
        <f>if(N84=1,(W84*(S84-V84))*'Säännöt ja ohjeet'!$B$54+X84,"")</f>
        <v/>
      </c>
      <c r="Z84" s="39">
        <f t="shared" si="18"/>
        <v>0</v>
      </c>
      <c r="AA84" s="39">
        <f t="shared" si="19"/>
        <v>1</v>
      </c>
      <c r="AB84" s="39">
        <f t="shared" si="20"/>
        <v>88.71035368</v>
      </c>
      <c r="AC84" s="39">
        <f t="shared" si="21"/>
        <v>5.75</v>
      </c>
      <c r="AD84" s="39" t="str">
        <f>if(N84=1,(AB84*(Z84-AA84))*'Säännöt ja ohjeet'!$B$54+AC84,"")</f>
        <v/>
      </c>
      <c r="AE84" s="40">
        <f t="shared" si="22"/>
        <v>11</v>
      </c>
      <c r="AF84" s="40">
        <f t="shared" si="23"/>
        <v>11</v>
      </c>
      <c r="AG84" s="1"/>
      <c r="AH84" s="9"/>
      <c r="AI84" s="28">
        <f t="shared" ref="AI84:ED84" si="112">if($B84=AI$3,AI83+$Y84,if($C84=AI$3,AI83+$AD84,AI83))</f>
        <v>1204.770186</v>
      </c>
      <c r="AJ84" s="28">
        <f t="shared" si="112"/>
        <v>1784.092572</v>
      </c>
      <c r="AK84" s="28">
        <f t="shared" si="112"/>
        <v>2411.459736</v>
      </c>
      <c r="AL84" s="28">
        <f t="shared" si="112"/>
        <v>1723.634458</v>
      </c>
      <c r="AM84" s="28">
        <f t="shared" si="112"/>
        <v>1644.010986</v>
      </c>
      <c r="AN84" s="28">
        <f t="shared" si="112"/>
        <v>1353.792648</v>
      </c>
      <c r="AO84" s="28">
        <f t="shared" si="112"/>
        <v>2249.842673</v>
      </c>
      <c r="AP84" s="28">
        <f t="shared" si="112"/>
        <v>1493.563773</v>
      </c>
      <c r="AQ84" s="28">
        <f t="shared" si="112"/>
        <v>1156.199115</v>
      </c>
      <c r="AR84" s="28">
        <f t="shared" si="112"/>
        <v>2172.779715</v>
      </c>
      <c r="AS84" s="28">
        <f t="shared" si="112"/>
        <v>1917.754482</v>
      </c>
      <c r="AT84" s="28">
        <f t="shared" si="112"/>
        <v>2363.383595</v>
      </c>
      <c r="AU84" s="28">
        <f t="shared" si="112"/>
        <v>2245.808389</v>
      </c>
      <c r="AV84" s="28">
        <f t="shared" si="112"/>
        <v>1913.93138</v>
      </c>
      <c r="AW84" s="28">
        <f t="shared" si="112"/>
        <v>1015.463624</v>
      </c>
      <c r="AX84" s="28">
        <f t="shared" si="112"/>
        <v>2205.116746</v>
      </c>
      <c r="AY84" s="28">
        <f t="shared" si="112"/>
        <v>1335.441433</v>
      </c>
      <c r="AZ84" s="28">
        <f t="shared" si="112"/>
        <v>2316.469488</v>
      </c>
      <c r="BA84" s="28">
        <f t="shared" si="112"/>
        <v>2132.244373</v>
      </c>
      <c r="BB84" s="28">
        <f t="shared" si="112"/>
        <v>636.9434937</v>
      </c>
      <c r="BC84" s="28">
        <f t="shared" si="112"/>
        <v>832.7574368</v>
      </c>
      <c r="BD84" s="28">
        <f t="shared" si="112"/>
        <v>1690.538553</v>
      </c>
      <c r="BE84" s="28">
        <f t="shared" si="112"/>
        <v>281.1497685</v>
      </c>
      <c r="BF84" s="28">
        <f t="shared" si="112"/>
        <v>-59.07358257</v>
      </c>
      <c r="BG84" s="28">
        <f t="shared" si="112"/>
        <v>1282.733877</v>
      </c>
      <c r="BH84" s="28">
        <f t="shared" si="112"/>
        <v>190.2275877</v>
      </c>
      <c r="BI84" s="28">
        <f t="shared" si="112"/>
        <v>1741.081085</v>
      </c>
      <c r="BJ84" s="28">
        <f t="shared" si="112"/>
        <v>398.5029281</v>
      </c>
      <c r="BK84" s="28">
        <f t="shared" si="112"/>
        <v>1813.591524</v>
      </c>
      <c r="BL84" s="28" t="str">
        <f t="shared" si="112"/>
        <v>#N/A</v>
      </c>
      <c r="BM84" s="28" t="str">
        <f t="shared" si="112"/>
        <v>#N/A</v>
      </c>
      <c r="BN84" s="28" t="str">
        <f t="shared" si="112"/>
        <v>#N/A</v>
      </c>
      <c r="BO84" s="28" t="str">
        <f t="shared" si="112"/>
        <v>#N/A</v>
      </c>
      <c r="BP84" s="28" t="str">
        <f t="shared" si="112"/>
        <v>#N/A</v>
      </c>
      <c r="BQ84" s="28" t="str">
        <f t="shared" si="112"/>
        <v>#N/A</v>
      </c>
      <c r="BR84" s="28" t="str">
        <f t="shared" si="112"/>
        <v>#N/A</v>
      </c>
      <c r="BS84" s="28" t="str">
        <f t="shared" si="112"/>
        <v>#N/A</v>
      </c>
      <c r="BT84" s="28" t="str">
        <f t="shared" si="112"/>
        <v>#N/A</v>
      </c>
      <c r="BU84" s="28" t="str">
        <f t="shared" si="112"/>
        <v>#N/A</v>
      </c>
      <c r="BV84" s="28" t="str">
        <f t="shared" si="112"/>
        <v>#N/A</v>
      </c>
      <c r="BW84" s="28" t="str">
        <f t="shared" si="112"/>
        <v>#N/A</v>
      </c>
      <c r="BX84" s="28" t="str">
        <f t="shared" si="112"/>
        <v>#N/A</v>
      </c>
      <c r="BY84" s="28" t="str">
        <f t="shared" si="112"/>
        <v>#N/A</v>
      </c>
      <c r="BZ84" s="28" t="str">
        <f t="shared" si="112"/>
        <v>#N/A</v>
      </c>
      <c r="CA84" s="28" t="str">
        <f t="shared" si="112"/>
        <v>#N/A</v>
      </c>
      <c r="CB84" s="28" t="str">
        <f t="shared" si="112"/>
        <v>#N/A</v>
      </c>
      <c r="CC84" s="28" t="str">
        <f t="shared" si="112"/>
        <v>#N/A</v>
      </c>
      <c r="CD84" s="28" t="str">
        <f t="shared" si="112"/>
        <v>#N/A</v>
      </c>
      <c r="CE84" s="28" t="str">
        <f t="shared" si="112"/>
        <v>#N/A</v>
      </c>
      <c r="CF84" s="28" t="str">
        <f t="shared" si="112"/>
        <v>#N/A</v>
      </c>
      <c r="CG84" s="28" t="str">
        <f t="shared" si="112"/>
        <v>#N/A</v>
      </c>
      <c r="CH84" s="28" t="str">
        <f t="shared" si="112"/>
        <v>#N/A</v>
      </c>
      <c r="CI84" s="28" t="str">
        <f t="shared" si="112"/>
        <v>#N/A</v>
      </c>
      <c r="CJ84" s="28" t="str">
        <f t="shared" si="112"/>
        <v>#N/A</v>
      </c>
      <c r="CK84" s="28" t="str">
        <f t="shared" si="112"/>
        <v>#N/A</v>
      </c>
      <c r="CL84" s="28" t="str">
        <f t="shared" si="112"/>
        <v>#N/A</v>
      </c>
      <c r="CM84" s="28" t="str">
        <f t="shared" si="112"/>
        <v>#N/A</v>
      </c>
      <c r="CN84" s="28" t="str">
        <f t="shared" si="112"/>
        <v>#N/A</v>
      </c>
      <c r="CO84" s="28" t="str">
        <f t="shared" si="112"/>
        <v>#N/A</v>
      </c>
      <c r="CP84" s="28" t="str">
        <f t="shared" si="112"/>
        <v>#N/A</v>
      </c>
      <c r="CQ84" s="28" t="str">
        <f t="shared" si="112"/>
        <v>#N/A</v>
      </c>
      <c r="CR84" s="28" t="str">
        <f t="shared" si="112"/>
        <v>#N/A</v>
      </c>
      <c r="CS84" s="28" t="str">
        <f t="shared" si="112"/>
        <v>#N/A</v>
      </c>
      <c r="CT84" s="28" t="str">
        <f t="shared" si="112"/>
        <v>#N/A</v>
      </c>
      <c r="CU84" s="28" t="str">
        <f t="shared" si="112"/>
        <v>#N/A</v>
      </c>
      <c r="CV84" s="28" t="str">
        <f t="shared" si="112"/>
        <v>#N/A</v>
      </c>
      <c r="CW84" s="28" t="str">
        <f t="shared" si="112"/>
        <v>#N/A</v>
      </c>
      <c r="CX84" s="28" t="str">
        <f t="shared" si="112"/>
        <v>#N/A</v>
      </c>
      <c r="CY84" s="28" t="str">
        <f t="shared" si="112"/>
        <v>#N/A</v>
      </c>
      <c r="CZ84" s="28" t="str">
        <f t="shared" si="112"/>
        <v>#N/A</v>
      </c>
      <c r="DA84" s="28" t="str">
        <f t="shared" si="112"/>
        <v>#N/A</v>
      </c>
      <c r="DB84" s="28" t="str">
        <f t="shared" si="112"/>
        <v>#N/A</v>
      </c>
      <c r="DC84" s="28" t="str">
        <f t="shared" si="112"/>
        <v>#N/A</v>
      </c>
      <c r="DD84" s="28" t="str">
        <f t="shared" si="112"/>
        <v>#N/A</v>
      </c>
      <c r="DE84" s="28" t="str">
        <f t="shared" si="112"/>
        <v>#N/A</v>
      </c>
      <c r="DF84" s="28" t="str">
        <f t="shared" si="112"/>
        <v>#N/A</v>
      </c>
      <c r="DG84" s="28" t="str">
        <f t="shared" si="112"/>
        <v>#N/A</v>
      </c>
      <c r="DH84" s="28" t="str">
        <f t="shared" si="112"/>
        <v>#N/A</v>
      </c>
      <c r="DI84" s="28" t="str">
        <f t="shared" si="112"/>
        <v>#N/A</v>
      </c>
      <c r="DJ84" s="28" t="str">
        <f t="shared" si="112"/>
        <v>#N/A</v>
      </c>
      <c r="DK84" s="28" t="str">
        <f t="shared" si="112"/>
        <v>#N/A</v>
      </c>
      <c r="DL84" s="28" t="str">
        <f t="shared" si="112"/>
        <v>#N/A</v>
      </c>
      <c r="DM84" s="28" t="str">
        <f t="shared" si="112"/>
        <v>#N/A</v>
      </c>
      <c r="DN84" s="28" t="str">
        <f t="shared" si="112"/>
        <v>#N/A</v>
      </c>
      <c r="DO84" s="28" t="str">
        <f t="shared" si="112"/>
        <v>#N/A</v>
      </c>
      <c r="DP84" s="28" t="str">
        <f t="shared" si="112"/>
        <v>#N/A</v>
      </c>
      <c r="DQ84" s="28" t="str">
        <f t="shared" si="112"/>
        <v>#N/A</v>
      </c>
      <c r="DR84" s="28" t="str">
        <f t="shared" si="112"/>
        <v>#N/A</v>
      </c>
      <c r="DS84" s="28" t="str">
        <f t="shared" si="112"/>
        <v>#N/A</v>
      </c>
      <c r="DT84" s="28" t="str">
        <f t="shared" si="112"/>
        <v>#N/A</v>
      </c>
      <c r="DU84" s="28" t="str">
        <f t="shared" si="112"/>
        <v>#N/A</v>
      </c>
      <c r="DV84" s="28" t="str">
        <f t="shared" si="112"/>
        <v>#N/A</v>
      </c>
      <c r="DW84" s="28" t="str">
        <f t="shared" si="112"/>
        <v>#N/A</v>
      </c>
      <c r="DX84" s="28" t="str">
        <f t="shared" si="112"/>
        <v>#N/A</v>
      </c>
      <c r="DY84" s="28" t="str">
        <f t="shared" si="112"/>
        <v>#N/A</v>
      </c>
      <c r="DZ84" s="28" t="str">
        <f t="shared" si="112"/>
        <v>#N/A</v>
      </c>
      <c r="EA84" s="28" t="str">
        <f t="shared" si="112"/>
        <v>#N/A</v>
      </c>
      <c r="EB84" s="28" t="str">
        <f t="shared" si="112"/>
        <v>#N/A</v>
      </c>
      <c r="EC84" s="28" t="str">
        <f t="shared" si="112"/>
        <v>#N/A</v>
      </c>
      <c r="ED84" s="28" t="str">
        <f t="shared" si="112"/>
        <v>#N/A</v>
      </c>
      <c r="EE84" s="29">
        <f t="shared" si="2"/>
        <v>1519.039866</v>
      </c>
    </row>
    <row r="85">
      <c r="A85" s="1"/>
      <c r="B85" s="30"/>
      <c r="C85" s="31"/>
      <c r="D85" s="31"/>
      <c r="E85" s="31"/>
      <c r="F85" s="33"/>
      <c r="G85" s="34"/>
      <c r="H85" s="34" t="b">
        <f t="shared" si="3"/>
        <v>0</v>
      </c>
      <c r="I85" s="34" t="b">
        <f>if(iferror(match(B85,'Osallistujat ja seuranta'!C:C,0),0)&gt;0,TRUE,FALSE)</f>
        <v>0</v>
      </c>
      <c r="J85" s="34" t="b">
        <f>if(iferror(match(C85,'Osallistujat ja seuranta'!C:C,0),0)&gt;0,TRUE,FALSE)</f>
        <v>0</v>
      </c>
      <c r="K85" s="34" t="b">
        <f t="shared" si="4"/>
        <v>0</v>
      </c>
      <c r="L85" s="34" t="b">
        <f t="shared" si="5"/>
        <v>1</v>
      </c>
      <c r="M85" s="34" t="b">
        <f t="shared" si="6"/>
        <v>0</v>
      </c>
      <c r="N85" s="35" t="str">
        <f t="shared" si="33"/>
        <v/>
      </c>
      <c r="O85" s="36" t="str">
        <f t="shared" si="8"/>
        <v/>
      </c>
      <c r="P85" s="36" t="str">
        <f t="shared" si="9"/>
        <v/>
      </c>
      <c r="Q85" s="37" t="str">
        <f t="shared" si="10"/>
        <v/>
      </c>
      <c r="R85" s="35" t="str">
        <f t="shared" si="11"/>
        <v/>
      </c>
      <c r="S85" s="35">
        <f t="shared" si="12"/>
        <v>1</v>
      </c>
      <c r="T85" s="35">
        <f t="shared" si="13"/>
        <v>-56.71174423</v>
      </c>
      <c r="U85" s="35">
        <f t="shared" si="14"/>
        <v>-56.71174423</v>
      </c>
      <c r="V85" s="38" t="str">
        <f t="shared" si="15"/>
        <v/>
      </c>
      <c r="W85" s="39">
        <f t="shared" si="16"/>
        <v>88.71035368</v>
      </c>
      <c r="X85" s="39">
        <f t="shared" si="17"/>
        <v>5.75</v>
      </c>
      <c r="Y85" s="39" t="str">
        <f>if(N85=1,(W85*(S85-V85))*'Säännöt ja ohjeet'!$B$54+X85,"")</f>
        <v/>
      </c>
      <c r="Z85" s="39">
        <f t="shared" si="18"/>
        <v>0</v>
      </c>
      <c r="AA85" s="39">
        <f t="shared" si="19"/>
        <v>1</v>
      </c>
      <c r="AB85" s="39">
        <f t="shared" si="20"/>
        <v>88.71035368</v>
      </c>
      <c r="AC85" s="39">
        <f t="shared" si="21"/>
        <v>5.75</v>
      </c>
      <c r="AD85" s="39" t="str">
        <f>if(N85=1,(AB85*(Z85-AA85))*'Säännöt ja ohjeet'!$B$54+AC85,"")</f>
        <v/>
      </c>
      <c r="AE85" s="40">
        <f t="shared" si="22"/>
        <v>11</v>
      </c>
      <c r="AF85" s="40">
        <f t="shared" si="23"/>
        <v>11</v>
      </c>
      <c r="AG85" s="1"/>
      <c r="AH85" s="9"/>
      <c r="AI85" s="28">
        <f t="shared" ref="AI85:ED85" si="113">if($B85=AI$3,AI84+$Y85,if($C85=AI$3,AI84+$AD85,AI84))</f>
        <v>1204.770186</v>
      </c>
      <c r="AJ85" s="28">
        <f t="shared" si="113"/>
        <v>1784.092572</v>
      </c>
      <c r="AK85" s="28">
        <f t="shared" si="113"/>
        <v>2411.459736</v>
      </c>
      <c r="AL85" s="28">
        <f t="shared" si="113"/>
        <v>1723.634458</v>
      </c>
      <c r="AM85" s="28">
        <f t="shared" si="113"/>
        <v>1644.010986</v>
      </c>
      <c r="AN85" s="28">
        <f t="shared" si="113"/>
        <v>1353.792648</v>
      </c>
      <c r="AO85" s="28">
        <f t="shared" si="113"/>
        <v>2249.842673</v>
      </c>
      <c r="AP85" s="28">
        <f t="shared" si="113"/>
        <v>1493.563773</v>
      </c>
      <c r="AQ85" s="28">
        <f t="shared" si="113"/>
        <v>1156.199115</v>
      </c>
      <c r="AR85" s="28">
        <f t="shared" si="113"/>
        <v>2172.779715</v>
      </c>
      <c r="AS85" s="28">
        <f t="shared" si="113"/>
        <v>1917.754482</v>
      </c>
      <c r="AT85" s="28">
        <f t="shared" si="113"/>
        <v>2363.383595</v>
      </c>
      <c r="AU85" s="28">
        <f t="shared" si="113"/>
        <v>2245.808389</v>
      </c>
      <c r="AV85" s="28">
        <f t="shared" si="113"/>
        <v>1913.93138</v>
      </c>
      <c r="AW85" s="28">
        <f t="shared" si="113"/>
        <v>1015.463624</v>
      </c>
      <c r="AX85" s="28">
        <f t="shared" si="113"/>
        <v>2205.116746</v>
      </c>
      <c r="AY85" s="28">
        <f t="shared" si="113"/>
        <v>1335.441433</v>
      </c>
      <c r="AZ85" s="28">
        <f t="shared" si="113"/>
        <v>2316.469488</v>
      </c>
      <c r="BA85" s="28">
        <f t="shared" si="113"/>
        <v>2132.244373</v>
      </c>
      <c r="BB85" s="28">
        <f t="shared" si="113"/>
        <v>636.9434937</v>
      </c>
      <c r="BC85" s="28">
        <f t="shared" si="113"/>
        <v>832.7574368</v>
      </c>
      <c r="BD85" s="28">
        <f t="shared" si="113"/>
        <v>1690.538553</v>
      </c>
      <c r="BE85" s="28">
        <f t="shared" si="113"/>
        <v>281.1497685</v>
      </c>
      <c r="BF85" s="28">
        <f t="shared" si="113"/>
        <v>-59.07358257</v>
      </c>
      <c r="BG85" s="28">
        <f t="shared" si="113"/>
        <v>1282.733877</v>
      </c>
      <c r="BH85" s="28">
        <f t="shared" si="113"/>
        <v>190.2275877</v>
      </c>
      <c r="BI85" s="28">
        <f t="shared" si="113"/>
        <v>1741.081085</v>
      </c>
      <c r="BJ85" s="28">
        <f t="shared" si="113"/>
        <v>398.5029281</v>
      </c>
      <c r="BK85" s="28">
        <f t="shared" si="113"/>
        <v>1813.591524</v>
      </c>
      <c r="BL85" s="28" t="str">
        <f t="shared" si="113"/>
        <v>#N/A</v>
      </c>
      <c r="BM85" s="28" t="str">
        <f t="shared" si="113"/>
        <v>#N/A</v>
      </c>
      <c r="BN85" s="28" t="str">
        <f t="shared" si="113"/>
        <v>#N/A</v>
      </c>
      <c r="BO85" s="28" t="str">
        <f t="shared" si="113"/>
        <v>#N/A</v>
      </c>
      <c r="BP85" s="28" t="str">
        <f t="shared" si="113"/>
        <v>#N/A</v>
      </c>
      <c r="BQ85" s="28" t="str">
        <f t="shared" si="113"/>
        <v>#N/A</v>
      </c>
      <c r="BR85" s="28" t="str">
        <f t="shared" si="113"/>
        <v>#N/A</v>
      </c>
      <c r="BS85" s="28" t="str">
        <f t="shared" si="113"/>
        <v>#N/A</v>
      </c>
      <c r="BT85" s="28" t="str">
        <f t="shared" si="113"/>
        <v>#N/A</v>
      </c>
      <c r="BU85" s="28" t="str">
        <f t="shared" si="113"/>
        <v>#N/A</v>
      </c>
      <c r="BV85" s="28" t="str">
        <f t="shared" si="113"/>
        <v>#N/A</v>
      </c>
      <c r="BW85" s="28" t="str">
        <f t="shared" si="113"/>
        <v>#N/A</v>
      </c>
      <c r="BX85" s="28" t="str">
        <f t="shared" si="113"/>
        <v>#N/A</v>
      </c>
      <c r="BY85" s="28" t="str">
        <f t="shared" si="113"/>
        <v>#N/A</v>
      </c>
      <c r="BZ85" s="28" t="str">
        <f t="shared" si="113"/>
        <v>#N/A</v>
      </c>
      <c r="CA85" s="28" t="str">
        <f t="shared" si="113"/>
        <v>#N/A</v>
      </c>
      <c r="CB85" s="28" t="str">
        <f t="shared" si="113"/>
        <v>#N/A</v>
      </c>
      <c r="CC85" s="28" t="str">
        <f t="shared" si="113"/>
        <v>#N/A</v>
      </c>
      <c r="CD85" s="28" t="str">
        <f t="shared" si="113"/>
        <v>#N/A</v>
      </c>
      <c r="CE85" s="28" t="str">
        <f t="shared" si="113"/>
        <v>#N/A</v>
      </c>
      <c r="CF85" s="28" t="str">
        <f t="shared" si="113"/>
        <v>#N/A</v>
      </c>
      <c r="CG85" s="28" t="str">
        <f t="shared" si="113"/>
        <v>#N/A</v>
      </c>
      <c r="CH85" s="28" t="str">
        <f t="shared" si="113"/>
        <v>#N/A</v>
      </c>
      <c r="CI85" s="28" t="str">
        <f t="shared" si="113"/>
        <v>#N/A</v>
      </c>
      <c r="CJ85" s="28" t="str">
        <f t="shared" si="113"/>
        <v>#N/A</v>
      </c>
      <c r="CK85" s="28" t="str">
        <f t="shared" si="113"/>
        <v>#N/A</v>
      </c>
      <c r="CL85" s="28" t="str">
        <f t="shared" si="113"/>
        <v>#N/A</v>
      </c>
      <c r="CM85" s="28" t="str">
        <f t="shared" si="113"/>
        <v>#N/A</v>
      </c>
      <c r="CN85" s="28" t="str">
        <f t="shared" si="113"/>
        <v>#N/A</v>
      </c>
      <c r="CO85" s="28" t="str">
        <f t="shared" si="113"/>
        <v>#N/A</v>
      </c>
      <c r="CP85" s="28" t="str">
        <f t="shared" si="113"/>
        <v>#N/A</v>
      </c>
      <c r="CQ85" s="28" t="str">
        <f t="shared" si="113"/>
        <v>#N/A</v>
      </c>
      <c r="CR85" s="28" t="str">
        <f t="shared" si="113"/>
        <v>#N/A</v>
      </c>
      <c r="CS85" s="28" t="str">
        <f t="shared" si="113"/>
        <v>#N/A</v>
      </c>
      <c r="CT85" s="28" t="str">
        <f t="shared" si="113"/>
        <v>#N/A</v>
      </c>
      <c r="CU85" s="28" t="str">
        <f t="shared" si="113"/>
        <v>#N/A</v>
      </c>
      <c r="CV85" s="28" t="str">
        <f t="shared" si="113"/>
        <v>#N/A</v>
      </c>
      <c r="CW85" s="28" t="str">
        <f t="shared" si="113"/>
        <v>#N/A</v>
      </c>
      <c r="CX85" s="28" t="str">
        <f t="shared" si="113"/>
        <v>#N/A</v>
      </c>
      <c r="CY85" s="28" t="str">
        <f t="shared" si="113"/>
        <v>#N/A</v>
      </c>
      <c r="CZ85" s="28" t="str">
        <f t="shared" si="113"/>
        <v>#N/A</v>
      </c>
      <c r="DA85" s="28" t="str">
        <f t="shared" si="113"/>
        <v>#N/A</v>
      </c>
      <c r="DB85" s="28" t="str">
        <f t="shared" si="113"/>
        <v>#N/A</v>
      </c>
      <c r="DC85" s="28" t="str">
        <f t="shared" si="113"/>
        <v>#N/A</v>
      </c>
      <c r="DD85" s="28" t="str">
        <f t="shared" si="113"/>
        <v>#N/A</v>
      </c>
      <c r="DE85" s="28" t="str">
        <f t="shared" si="113"/>
        <v>#N/A</v>
      </c>
      <c r="DF85" s="28" t="str">
        <f t="shared" si="113"/>
        <v>#N/A</v>
      </c>
      <c r="DG85" s="28" t="str">
        <f t="shared" si="113"/>
        <v>#N/A</v>
      </c>
      <c r="DH85" s="28" t="str">
        <f t="shared" si="113"/>
        <v>#N/A</v>
      </c>
      <c r="DI85" s="28" t="str">
        <f t="shared" si="113"/>
        <v>#N/A</v>
      </c>
      <c r="DJ85" s="28" t="str">
        <f t="shared" si="113"/>
        <v>#N/A</v>
      </c>
      <c r="DK85" s="28" t="str">
        <f t="shared" si="113"/>
        <v>#N/A</v>
      </c>
      <c r="DL85" s="28" t="str">
        <f t="shared" si="113"/>
        <v>#N/A</v>
      </c>
      <c r="DM85" s="28" t="str">
        <f t="shared" si="113"/>
        <v>#N/A</v>
      </c>
      <c r="DN85" s="28" t="str">
        <f t="shared" si="113"/>
        <v>#N/A</v>
      </c>
      <c r="DO85" s="28" t="str">
        <f t="shared" si="113"/>
        <v>#N/A</v>
      </c>
      <c r="DP85" s="28" t="str">
        <f t="shared" si="113"/>
        <v>#N/A</v>
      </c>
      <c r="DQ85" s="28" t="str">
        <f t="shared" si="113"/>
        <v>#N/A</v>
      </c>
      <c r="DR85" s="28" t="str">
        <f t="shared" si="113"/>
        <v>#N/A</v>
      </c>
      <c r="DS85" s="28" t="str">
        <f t="shared" si="113"/>
        <v>#N/A</v>
      </c>
      <c r="DT85" s="28" t="str">
        <f t="shared" si="113"/>
        <v>#N/A</v>
      </c>
      <c r="DU85" s="28" t="str">
        <f t="shared" si="113"/>
        <v>#N/A</v>
      </c>
      <c r="DV85" s="28" t="str">
        <f t="shared" si="113"/>
        <v>#N/A</v>
      </c>
      <c r="DW85" s="28" t="str">
        <f t="shared" si="113"/>
        <v>#N/A</v>
      </c>
      <c r="DX85" s="28" t="str">
        <f t="shared" si="113"/>
        <v>#N/A</v>
      </c>
      <c r="DY85" s="28" t="str">
        <f t="shared" si="113"/>
        <v>#N/A</v>
      </c>
      <c r="DZ85" s="28" t="str">
        <f t="shared" si="113"/>
        <v>#N/A</v>
      </c>
      <c r="EA85" s="28" t="str">
        <f t="shared" si="113"/>
        <v>#N/A</v>
      </c>
      <c r="EB85" s="28" t="str">
        <f t="shared" si="113"/>
        <v>#N/A</v>
      </c>
      <c r="EC85" s="28" t="str">
        <f t="shared" si="113"/>
        <v>#N/A</v>
      </c>
      <c r="ED85" s="28" t="str">
        <f t="shared" si="113"/>
        <v>#N/A</v>
      </c>
      <c r="EE85" s="29">
        <f t="shared" si="2"/>
        <v>1519.039866</v>
      </c>
    </row>
    <row r="86">
      <c r="A86" s="1"/>
      <c r="B86" s="30"/>
      <c r="C86" s="31"/>
      <c r="D86" s="31"/>
      <c r="E86" s="31"/>
      <c r="F86" s="33"/>
      <c r="G86" s="34"/>
      <c r="H86" s="34" t="b">
        <f t="shared" si="3"/>
        <v>0</v>
      </c>
      <c r="I86" s="34" t="b">
        <f>if(iferror(match(B86,'Osallistujat ja seuranta'!C:C,0),0)&gt;0,TRUE,FALSE)</f>
        <v>0</v>
      </c>
      <c r="J86" s="34" t="b">
        <f>if(iferror(match(C86,'Osallistujat ja seuranta'!C:C,0),0)&gt;0,TRUE,FALSE)</f>
        <v>0</v>
      </c>
      <c r="K86" s="34" t="b">
        <f t="shared" si="4"/>
        <v>0</v>
      </c>
      <c r="L86" s="34" t="b">
        <f t="shared" si="5"/>
        <v>1</v>
      </c>
      <c r="M86" s="34" t="b">
        <f t="shared" si="6"/>
        <v>0</v>
      </c>
      <c r="N86" s="35" t="str">
        <f t="shared" si="33"/>
        <v/>
      </c>
      <c r="O86" s="36" t="str">
        <f t="shared" si="8"/>
        <v/>
      </c>
      <c r="P86" s="36" t="str">
        <f t="shared" si="9"/>
        <v/>
      </c>
      <c r="Q86" s="37" t="str">
        <f t="shared" si="10"/>
        <v/>
      </c>
      <c r="R86" s="35" t="str">
        <f t="shared" si="11"/>
        <v/>
      </c>
      <c r="S86" s="35">
        <f t="shared" si="12"/>
        <v>1</v>
      </c>
      <c r="T86" s="35">
        <f t="shared" si="13"/>
        <v>-56.71174423</v>
      </c>
      <c r="U86" s="35">
        <f t="shared" si="14"/>
        <v>-56.71174423</v>
      </c>
      <c r="V86" s="38" t="str">
        <f t="shared" si="15"/>
        <v/>
      </c>
      <c r="W86" s="39">
        <f t="shared" si="16"/>
        <v>88.71035368</v>
      </c>
      <c r="X86" s="39">
        <f t="shared" si="17"/>
        <v>5.75</v>
      </c>
      <c r="Y86" s="39" t="str">
        <f>if(N86=1,(W86*(S86-V86))*'Säännöt ja ohjeet'!$B$54+X86,"")</f>
        <v/>
      </c>
      <c r="Z86" s="39">
        <f t="shared" si="18"/>
        <v>0</v>
      </c>
      <c r="AA86" s="39">
        <f t="shared" si="19"/>
        <v>1</v>
      </c>
      <c r="AB86" s="39">
        <f t="shared" si="20"/>
        <v>88.71035368</v>
      </c>
      <c r="AC86" s="39">
        <f t="shared" si="21"/>
        <v>5.75</v>
      </c>
      <c r="AD86" s="39" t="str">
        <f>if(N86=1,(AB86*(Z86-AA86))*'Säännöt ja ohjeet'!$B$54+AC86,"")</f>
        <v/>
      </c>
      <c r="AE86" s="40">
        <f t="shared" si="22"/>
        <v>11</v>
      </c>
      <c r="AF86" s="40">
        <f t="shared" si="23"/>
        <v>11</v>
      </c>
      <c r="AG86" s="1"/>
      <c r="AH86" s="9"/>
      <c r="AI86" s="28">
        <f t="shared" ref="AI86:ED86" si="114">if($B86=AI$3,AI85+$Y86,if($C86=AI$3,AI85+$AD86,AI85))</f>
        <v>1204.770186</v>
      </c>
      <c r="AJ86" s="28">
        <f t="shared" si="114"/>
        <v>1784.092572</v>
      </c>
      <c r="AK86" s="28">
        <f t="shared" si="114"/>
        <v>2411.459736</v>
      </c>
      <c r="AL86" s="28">
        <f t="shared" si="114"/>
        <v>1723.634458</v>
      </c>
      <c r="AM86" s="28">
        <f t="shared" si="114"/>
        <v>1644.010986</v>
      </c>
      <c r="AN86" s="28">
        <f t="shared" si="114"/>
        <v>1353.792648</v>
      </c>
      <c r="AO86" s="28">
        <f t="shared" si="114"/>
        <v>2249.842673</v>
      </c>
      <c r="AP86" s="28">
        <f t="shared" si="114"/>
        <v>1493.563773</v>
      </c>
      <c r="AQ86" s="28">
        <f t="shared" si="114"/>
        <v>1156.199115</v>
      </c>
      <c r="AR86" s="28">
        <f t="shared" si="114"/>
        <v>2172.779715</v>
      </c>
      <c r="AS86" s="28">
        <f t="shared" si="114"/>
        <v>1917.754482</v>
      </c>
      <c r="AT86" s="28">
        <f t="shared" si="114"/>
        <v>2363.383595</v>
      </c>
      <c r="AU86" s="28">
        <f t="shared" si="114"/>
        <v>2245.808389</v>
      </c>
      <c r="AV86" s="28">
        <f t="shared" si="114"/>
        <v>1913.93138</v>
      </c>
      <c r="AW86" s="28">
        <f t="shared" si="114"/>
        <v>1015.463624</v>
      </c>
      <c r="AX86" s="28">
        <f t="shared" si="114"/>
        <v>2205.116746</v>
      </c>
      <c r="AY86" s="28">
        <f t="shared" si="114"/>
        <v>1335.441433</v>
      </c>
      <c r="AZ86" s="28">
        <f t="shared" si="114"/>
        <v>2316.469488</v>
      </c>
      <c r="BA86" s="28">
        <f t="shared" si="114"/>
        <v>2132.244373</v>
      </c>
      <c r="BB86" s="28">
        <f t="shared" si="114"/>
        <v>636.9434937</v>
      </c>
      <c r="BC86" s="28">
        <f t="shared" si="114"/>
        <v>832.7574368</v>
      </c>
      <c r="BD86" s="28">
        <f t="shared" si="114"/>
        <v>1690.538553</v>
      </c>
      <c r="BE86" s="28">
        <f t="shared" si="114"/>
        <v>281.1497685</v>
      </c>
      <c r="BF86" s="28">
        <f t="shared" si="114"/>
        <v>-59.07358257</v>
      </c>
      <c r="BG86" s="28">
        <f t="shared" si="114"/>
        <v>1282.733877</v>
      </c>
      <c r="BH86" s="28">
        <f t="shared" si="114"/>
        <v>190.2275877</v>
      </c>
      <c r="BI86" s="28">
        <f t="shared" si="114"/>
        <v>1741.081085</v>
      </c>
      <c r="BJ86" s="28">
        <f t="shared" si="114"/>
        <v>398.5029281</v>
      </c>
      <c r="BK86" s="28">
        <f t="shared" si="114"/>
        <v>1813.591524</v>
      </c>
      <c r="BL86" s="28" t="str">
        <f t="shared" si="114"/>
        <v>#N/A</v>
      </c>
      <c r="BM86" s="28" t="str">
        <f t="shared" si="114"/>
        <v>#N/A</v>
      </c>
      <c r="BN86" s="28" t="str">
        <f t="shared" si="114"/>
        <v>#N/A</v>
      </c>
      <c r="BO86" s="28" t="str">
        <f t="shared" si="114"/>
        <v>#N/A</v>
      </c>
      <c r="BP86" s="28" t="str">
        <f t="shared" si="114"/>
        <v>#N/A</v>
      </c>
      <c r="BQ86" s="28" t="str">
        <f t="shared" si="114"/>
        <v>#N/A</v>
      </c>
      <c r="BR86" s="28" t="str">
        <f t="shared" si="114"/>
        <v>#N/A</v>
      </c>
      <c r="BS86" s="28" t="str">
        <f t="shared" si="114"/>
        <v>#N/A</v>
      </c>
      <c r="BT86" s="28" t="str">
        <f t="shared" si="114"/>
        <v>#N/A</v>
      </c>
      <c r="BU86" s="28" t="str">
        <f t="shared" si="114"/>
        <v>#N/A</v>
      </c>
      <c r="BV86" s="28" t="str">
        <f t="shared" si="114"/>
        <v>#N/A</v>
      </c>
      <c r="BW86" s="28" t="str">
        <f t="shared" si="114"/>
        <v>#N/A</v>
      </c>
      <c r="BX86" s="28" t="str">
        <f t="shared" si="114"/>
        <v>#N/A</v>
      </c>
      <c r="BY86" s="28" t="str">
        <f t="shared" si="114"/>
        <v>#N/A</v>
      </c>
      <c r="BZ86" s="28" t="str">
        <f t="shared" si="114"/>
        <v>#N/A</v>
      </c>
      <c r="CA86" s="28" t="str">
        <f t="shared" si="114"/>
        <v>#N/A</v>
      </c>
      <c r="CB86" s="28" t="str">
        <f t="shared" si="114"/>
        <v>#N/A</v>
      </c>
      <c r="CC86" s="28" t="str">
        <f t="shared" si="114"/>
        <v>#N/A</v>
      </c>
      <c r="CD86" s="28" t="str">
        <f t="shared" si="114"/>
        <v>#N/A</v>
      </c>
      <c r="CE86" s="28" t="str">
        <f t="shared" si="114"/>
        <v>#N/A</v>
      </c>
      <c r="CF86" s="28" t="str">
        <f t="shared" si="114"/>
        <v>#N/A</v>
      </c>
      <c r="CG86" s="28" t="str">
        <f t="shared" si="114"/>
        <v>#N/A</v>
      </c>
      <c r="CH86" s="28" t="str">
        <f t="shared" si="114"/>
        <v>#N/A</v>
      </c>
      <c r="CI86" s="28" t="str">
        <f t="shared" si="114"/>
        <v>#N/A</v>
      </c>
      <c r="CJ86" s="28" t="str">
        <f t="shared" si="114"/>
        <v>#N/A</v>
      </c>
      <c r="CK86" s="28" t="str">
        <f t="shared" si="114"/>
        <v>#N/A</v>
      </c>
      <c r="CL86" s="28" t="str">
        <f t="shared" si="114"/>
        <v>#N/A</v>
      </c>
      <c r="CM86" s="28" t="str">
        <f t="shared" si="114"/>
        <v>#N/A</v>
      </c>
      <c r="CN86" s="28" t="str">
        <f t="shared" si="114"/>
        <v>#N/A</v>
      </c>
      <c r="CO86" s="28" t="str">
        <f t="shared" si="114"/>
        <v>#N/A</v>
      </c>
      <c r="CP86" s="28" t="str">
        <f t="shared" si="114"/>
        <v>#N/A</v>
      </c>
      <c r="CQ86" s="28" t="str">
        <f t="shared" si="114"/>
        <v>#N/A</v>
      </c>
      <c r="CR86" s="28" t="str">
        <f t="shared" si="114"/>
        <v>#N/A</v>
      </c>
      <c r="CS86" s="28" t="str">
        <f t="shared" si="114"/>
        <v>#N/A</v>
      </c>
      <c r="CT86" s="28" t="str">
        <f t="shared" si="114"/>
        <v>#N/A</v>
      </c>
      <c r="CU86" s="28" t="str">
        <f t="shared" si="114"/>
        <v>#N/A</v>
      </c>
      <c r="CV86" s="28" t="str">
        <f t="shared" si="114"/>
        <v>#N/A</v>
      </c>
      <c r="CW86" s="28" t="str">
        <f t="shared" si="114"/>
        <v>#N/A</v>
      </c>
      <c r="CX86" s="28" t="str">
        <f t="shared" si="114"/>
        <v>#N/A</v>
      </c>
      <c r="CY86" s="28" t="str">
        <f t="shared" si="114"/>
        <v>#N/A</v>
      </c>
      <c r="CZ86" s="28" t="str">
        <f t="shared" si="114"/>
        <v>#N/A</v>
      </c>
      <c r="DA86" s="28" t="str">
        <f t="shared" si="114"/>
        <v>#N/A</v>
      </c>
      <c r="DB86" s="28" t="str">
        <f t="shared" si="114"/>
        <v>#N/A</v>
      </c>
      <c r="DC86" s="28" t="str">
        <f t="shared" si="114"/>
        <v>#N/A</v>
      </c>
      <c r="DD86" s="28" t="str">
        <f t="shared" si="114"/>
        <v>#N/A</v>
      </c>
      <c r="DE86" s="28" t="str">
        <f t="shared" si="114"/>
        <v>#N/A</v>
      </c>
      <c r="DF86" s="28" t="str">
        <f t="shared" si="114"/>
        <v>#N/A</v>
      </c>
      <c r="DG86" s="28" t="str">
        <f t="shared" si="114"/>
        <v>#N/A</v>
      </c>
      <c r="DH86" s="28" t="str">
        <f t="shared" si="114"/>
        <v>#N/A</v>
      </c>
      <c r="DI86" s="28" t="str">
        <f t="shared" si="114"/>
        <v>#N/A</v>
      </c>
      <c r="DJ86" s="28" t="str">
        <f t="shared" si="114"/>
        <v>#N/A</v>
      </c>
      <c r="DK86" s="28" t="str">
        <f t="shared" si="114"/>
        <v>#N/A</v>
      </c>
      <c r="DL86" s="28" t="str">
        <f t="shared" si="114"/>
        <v>#N/A</v>
      </c>
      <c r="DM86" s="28" t="str">
        <f t="shared" si="114"/>
        <v>#N/A</v>
      </c>
      <c r="DN86" s="28" t="str">
        <f t="shared" si="114"/>
        <v>#N/A</v>
      </c>
      <c r="DO86" s="28" t="str">
        <f t="shared" si="114"/>
        <v>#N/A</v>
      </c>
      <c r="DP86" s="28" t="str">
        <f t="shared" si="114"/>
        <v>#N/A</v>
      </c>
      <c r="DQ86" s="28" t="str">
        <f t="shared" si="114"/>
        <v>#N/A</v>
      </c>
      <c r="DR86" s="28" t="str">
        <f t="shared" si="114"/>
        <v>#N/A</v>
      </c>
      <c r="DS86" s="28" t="str">
        <f t="shared" si="114"/>
        <v>#N/A</v>
      </c>
      <c r="DT86" s="28" t="str">
        <f t="shared" si="114"/>
        <v>#N/A</v>
      </c>
      <c r="DU86" s="28" t="str">
        <f t="shared" si="114"/>
        <v>#N/A</v>
      </c>
      <c r="DV86" s="28" t="str">
        <f t="shared" si="114"/>
        <v>#N/A</v>
      </c>
      <c r="DW86" s="28" t="str">
        <f t="shared" si="114"/>
        <v>#N/A</v>
      </c>
      <c r="DX86" s="28" t="str">
        <f t="shared" si="114"/>
        <v>#N/A</v>
      </c>
      <c r="DY86" s="28" t="str">
        <f t="shared" si="114"/>
        <v>#N/A</v>
      </c>
      <c r="DZ86" s="28" t="str">
        <f t="shared" si="114"/>
        <v>#N/A</v>
      </c>
      <c r="EA86" s="28" t="str">
        <f t="shared" si="114"/>
        <v>#N/A</v>
      </c>
      <c r="EB86" s="28" t="str">
        <f t="shared" si="114"/>
        <v>#N/A</v>
      </c>
      <c r="EC86" s="28" t="str">
        <f t="shared" si="114"/>
        <v>#N/A</v>
      </c>
      <c r="ED86" s="28" t="str">
        <f t="shared" si="114"/>
        <v>#N/A</v>
      </c>
      <c r="EE86" s="29">
        <f t="shared" si="2"/>
        <v>1519.039866</v>
      </c>
    </row>
    <row r="87">
      <c r="A87" s="1"/>
      <c r="B87" s="30"/>
      <c r="C87" s="31"/>
      <c r="D87" s="31"/>
      <c r="E87" s="31"/>
      <c r="F87" s="33"/>
      <c r="G87" s="34"/>
      <c r="H87" s="34" t="b">
        <f t="shared" si="3"/>
        <v>0</v>
      </c>
      <c r="I87" s="34" t="b">
        <f>if(iferror(match(B87,'Osallistujat ja seuranta'!C:C,0),0)&gt;0,TRUE,FALSE)</f>
        <v>0</v>
      </c>
      <c r="J87" s="34" t="b">
        <f>if(iferror(match(C87,'Osallistujat ja seuranta'!C:C,0),0)&gt;0,TRUE,FALSE)</f>
        <v>0</v>
      </c>
      <c r="K87" s="34" t="b">
        <f t="shared" si="4"/>
        <v>0</v>
      </c>
      <c r="L87" s="34" t="b">
        <f t="shared" si="5"/>
        <v>1</v>
      </c>
      <c r="M87" s="34" t="b">
        <f t="shared" si="6"/>
        <v>0</v>
      </c>
      <c r="N87" s="35" t="str">
        <f t="shared" si="33"/>
        <v/>
      </c>
      <c r="O87" s="36" t="str">
        <f t="shared" si="8"/>
        <v/>
      </c>
      <c r="P87" s="36" t="str">
        <f t="shared" si="9"/>
        <v/>
      </c>
      <c r="Q87" s="37" t="str">
        <f t="shared" si="10"/>
        <v/>
      </c>
      <c r="R87" s="35" t="str">
        <f t="shared" si="11"/>
        <v/>
      </c>
      <c r="S87" s="35">
        <f t="shared" si="12"/>
        <v>1</v>
      </c>
      <c r="T87" s="35">
        <f t="shared" si="13"/>
        <v>-56.71174423</v>
      </c>
      <c r="U87" s="35">
        <f t="shared" si="14"/>
        <v>-56.71174423</v>
      </c>
      <c r="V87" s="38" t="str">
        <f t="shared" si="15"/>
        <v/>
      </c>
      <c r="W87" s="39">
        <f t="shared" si="16"/>
        <v>88.71035368</v>
      </c>
      <c r="X87" s="39">
        <f t="shared" si="17"/>
        <v>5.75</v>
      </c>
      <c r="Y87" s="39" t="str">
        <f>if(N87=1,(W87*(S87-V87))*'Säännöt ja ohjeet'!$B$54+X87,"")</f>
        <v/>
      </c>
      <c r="Z87" s="39">
        <f t="shared" si="18"/>
        <v>0</v>
      </c>
      <c r="AA87" s="39">
        <f t="shared" si="19"/>
        <v>1</v>
      </c>
      <c r="AB87" s="39">
        <f t="shared" si="20"/>
        <v>88.71035368</v>
      </c>
      <c r="AC87" s="39">
        <f t="shared" si="21"/>
        <v>5.75</v>
      </c>
      <c r="AD87" s="39" t="str">
        <f>if(N87=1,(AB87*(Z87-AA87))*'Säännöt ja ohjeet'!$B$54+AC87,"")</f>
        <v/>
      </c>
      <c r="AE87" s="40">
        <f t="shared" si="22"/>
        <v>11</v>
      </c>
      <c r="AF87" s="40">
        <f t="shared" si="23"/>
        <v>11</v>
      </c>
      <c r="AG87" s="1"/>
      <c r="AH87" s="9"/>
      <c r="AI87" s="28">
        <f t="shared" ref="AI87:ED87" si="115">if($B87=AI$3,AI86+$Y87,if($C87=AI$3,AI86+$AD87,AI86))</f>
        <v>1204.770186</v>
      </c>
      <c r="AJ87" s="28">
        <f t="shared" si="115"/>
        <v>1784.092572</v>
      </c>
      <c r="AK87" s="28">
        <f t="shared" si="115"/>
        <v>2411.459736</v>
      </c>
      <c r="AL87" s="28">
        <f t="shared" si="115"/>
        <v>1723.634458</v>
      </c>
      <c r="AM87" s="28">
        <f t="shared" si="115"/>
        <v>1644.010986</v>
      </c>
      <c r="AN87" s="28">
        <f t="shared" si="115"/>
        <v>1353.792648</v>
      </c>
      <c r="AO87" s="28">
        <f t="shared" si="115"/>
        <v>2249.842673</v>
      </c>
      <c r="AP87" s="28">
        <f t="shared" si="115"/>
        <v>1493.563773</v>
      </c>
      <c r="AQ87" s="28">
        <f t="shared" si="115"/>
        <v>1156.199115</v>
      </c>
      <c r="AR87" s="28">
        <f t="shared" si="115"/>
        <v>2172.779715</v>
      </c>
      <c r="AS87" s="28">
        <f t="shared" si="115"/>
        <v>1917.754482</v>
      </c>
      <c r="AT87" s="28">
        <f t="shared" si="115"/>
        <v>2363.383595</v>
      </c>
      <c r="AU87" s="28">
        <f t="shared" si="115"/>
        <v>2245.808389</v>
      </c>
      <c r="AV87" s="28">
        <f t="shared" si="115"/>
        <v>1913.93138</v>
      </c>
      <c r="AW87" s="28">
        <f t="shared" si="115"/>
        <v>1015.463624</v>
      </c>
      <c r="AX87" s="28">
        <f t="shared" si="115"/>
        <v>2205.116746</v>
      </c>
      <c r="AY87" s="28">
        <f t="shared" si="115"/>
        <v>1335.441433</v>
      </c>
      <c r="AZ87" s="28">
        <f t="shared" si="115"/>
        <v>2316.469488</v>
      </c>
      <c r="BA87" s="28">
        <f t="shared" si="115"/>
        <v>2132.244373</v>
      </c>
      <c r="BB87" s="28">
        <f t="shared" si="115"/>
        <v>636.9434937</v>
      </c>
      <c r="BC87" s="28">
        <f t="shared" si="115"/>
        <v>832.7574368</v>
      </c>
      <c r="BD87" s="28">
        <f t="shared" si="115"/>
        <v>1690.538553</v>
      </c>
      <c r="BE87" s="28">
        <f t="shared" si="115"/>
        <v>281.1497685</v>
      </c>
      <c r="BF87" s="28">
        <f t="shared" si="115"/>
        <v>-59.07358257</v>
      </c>
      <c r="BG87" s="28">
        <f t="shared" si="115"/>
        <v>1282.733877</v>
      </c>
      <c r="BH87" s="28">
        <f t="shared" si="115"/>
        <v>190.2275877</v>
      </c>
      <c r="BI87" s="28">
        <f t="shared" si="115"/>
        <v>1741.081085</v>
      </c>
      <c r="BJ87" s="28">
        <f t="shared" si="115"/>
        <v>398.5029281</v>
      </c>
      <c r="BK87" s="28">
        <f t="shared" si="115"/>
        <v>1813.591524</v>
      </c>
      <c r="BL87" s="28" t="str">
        <f t="shared" si="115"/>
        <v>#N/A</v>
      </c>
      <c r="BM87" s="28" t="str">
        <f t="shared" si="115"/>
        <v>#N/A</v>
      </c>
      <c r="BN87" s="28" t="str">
        <f t="shared" si="115"/>
        <v>#N/A</v>
      </c>
      <c r="BO87" s="28" t="str">
        <f t="shared" si="115"/>
        <v>#N/A</v>
      </c>
      <c r="BP87" s="28" t="str">
        <f t="shared" si="115"/>
        <v>#N/A</v>
      </c>
      <c r="BQ87" s="28" t="str">
        <f t="shared" si="115"/>
        <v>#N/A</v>
      </c>
      <c r="BR87" s="28" t="str">
        <f t="shared" si="115"/>
        <v>#N/A</v>
      </c>
      <c r="BS87" s="28" t="str">
        <f t="shared" si="115"/>
        <v>#N/A</v>
      </c>
      <c r="BT87" s="28" t="str">
        <f t="shared" si="115"/>
        <v>#N/A</v>
      </c>
      <c r="BU87" s="28" t="str">
        <f t="shared" si="115"/>
        <v>#N/A</v>
      </c>
      <c r="BV87" s="28" t="str">
        <f t="shared" si="115"/>
        <v>#N/A</v>
      </c>
      <c r="BW87" s="28" t="str">
        <f t="shared" si="115"/>
        <v>#N/A</v>
      </c>
      <c r="BX87" s="28" t="str">
        <f t="shared" si="115"/>
        <v>#N/A</v>
      </c>
      <c r="BY87" s="28" t="str">
        <f t="shared" si="115"/>
        <v>#N/A</v>
      </c>
      <c r="BZ87" s="28" t="str">
        <f t="shared" si="115"/>
        <v>#N/A</v>
      </c>
      <c r="CA87" s="28" t="str">
        <f t="shared" si="115"/>
        <v>#N/A</v>
      </c>
      <c r="CB87" s="28" t="str">
        <f t="shared" si="115"/>
        <v>#N/A</v>
      </c>
      <c r="CC87" s="28" t="str">
        <f t="shared" si="115"/>
        <v>#N/A</v>
      </c>
      <c r="CD87" s="28" t="str">
        <f t="shared" si="115"/>
        <v>#N/A</v>
      </c>
      <c r="CE87" s="28" t="str">
        <f t="shared" si="115"/>
        <v>#N/A</v>
      </c>
      <c r="CF87" s="28" t="str">
        <f t="shared" si="115"/>
        <v>#N/A</v>
      </c>
      <c r="CG87" s="28" t="str">
        <f t="shared" si="115"/>
        <v>#N/A</v>
      </c>
      <c r="CH87" s="28" t="str">
        <f t="shared" si="115"/>
        <v>#N/A</v>
      </c>
      <c r="CI87" s="28" t="str">
        <f t="shared" si="115"/>
        <v>#N/A</v>
      </c>
      <c r="CJ87" s="28" t="str">
        <f t="shared" si="115"/>
        <v>#N/A</v>
      </c>
      <c r="CK87" s="28" t="str">
        <f t="shared" si="115"/>
        <v>#N/A</v>
      </c>
      <c r="CL87" s="28" t="str">
        <f t="shared" si="115"/>
        <v>#N/A</v>
      </c>
      <c r="CM87" s="28" t="str">
        <f t="shared" si="115"/>
        <v>#N/A</v>
      </c>
      <c r="CN87" s="28" t="str">
        <f t="shared" si="115"/>
        <v>#N/A</v>
      </c>
      <c r="CO87" s="28" t="str">
        <f t="shared" si="115"/>
        <v>#N/A</v>
      </c>
      <c r="CP87" s="28" t="str">
        <f t="shared" si="115"/>
        <v>#N/A</v>
      </c>
      <c r="CQ87" s="28" t="str">
        <f t="shared" si="115"/>
        <v>#N/A</v>
      </c>
      <c r="CR87" s="28" t="str">
        <f t="shared" si="115"/>
        <v>#N/A</v>
      </c>
      <c r="CS87" s="28" t="str">
        <f t="shared" si="115"/>
        <v>#N/A</v>
      </c>
      <c r="CT87" s="28" t="str">
        <f t="shared" si="115"/>
        <v>#N/A</v>
      </c>
      <c r="CU87" s="28" t="str">
        <f t="shared" si="115"/>
        <v>#N/A</v>
      </c>
      <c r="CV87" s="28" t="str">
        <f t="shared" si="115"/>
        <v>#N/A</v>
      </c>
      <c r="CW87" s="28" t="str">
        <f t="shared" si="115"/>
        <v>#N/A</v>
      </c>
      <c r="CX87" s="28" t="str">
        <f t="shared" si="115"/>
        <v>#N/A</v>
      </c>
      <c r="CY87" s="28" t="str">
        <f t="shared" si="115"/>
        <v>#N/A</v>
      </c>
      <c r="CZ87" s="28" t="str">
        <f t="shared" si="115"/>
        <v>#N/A</v>
      </c>
      <c r="DA87" s="28" t="str">
        <f t="shared" si="115"/>
        <v>#N/A</v>
      </c>
      <c r="DB87" s="28" t="str">
        <f t="shared" si="115"/>
        <v>#N/A</v>
      </c>
      <c r="DC87" s="28" t="str">
        <f t="shared" si="115"/>
        <v>#N/A</v>
      </c>
      <c r="DD87" s="28" t="str">
        <f t="shared" si="115"/>
        <v>#N/A</v>
      </c>
      <c r="DE87" s="28" t="str">
        <f t="shared" si="115"/>
        <v>#N/A</v>
      </c>
      <c r="DF87" s="28" t="str">
        <f t="shared" si="115"/>
        <v>#N/A</v>
      </c>
      <c r="DG87" s="28" t="str">
        <f t="shared" si="115"/>
        <v>#N/A</v>
      </c>
      <c r="DH87" s="28" t="str">
        <f t="shared" si="115"/>
        <v>#N/A</v>
      </c>
      <c r="DI87" s="28" t="str">
        <f t="shared" si="115"/>
        <v>#N/A</v>
      </c>
      <c r="DJ87" s="28" t="str">
        <f t="shared" si="115"/>
        <v>#N/A</v>
      </c>
      <c r="DK87" s="28" t="str">
        <f t="shared" si="115"/>
        <v>#N/A</v>
      </c>
      <c r="DL87" s="28" t="str">
        <f t="shared" si="115"/>
        <v>#N/A</v>
      </c>
      <c r="DM87" s="28" t="str">
        <f t="shared" si="115"/>
        <v>#N/A</v>
      </c>
      <c r="DN87" s="28" t="str">
        <f t="shared" si="115"/>
        <v>#N/A</v>
      </c>
      <c r="DO87" s="28" t="str">
        <f t="shared" si="115"/>
        <v>#N/A</v>
      </c>
      <c r="DP87" s="28" t="str">
        <f t="shared" si="115"/>
        <v>#N/A</v>
      </c>
      <c r="DQ87" s="28" t="str">
        <f t="shared" si="115"/>
        <v>#N/A</v>
      </c>
      <c r="DR87" s="28" t="str">
        <f t="shared" si="115"/>
        <v>#N/A</v>
      </c>
      <c r="DS87" s="28" t="str">
        <f t="shared" si="115"/>
        <v>#N/A</v>
      </c>
      <c r="DT87" s="28" t="str">
        <f t="shared" si="115"/>
        <v>#N/A</v>
      </c>
      <c r="DU87" s="28" t="str">
        <f t="shared" si="115"/>
        <v>#N/A</v>
      </c>
      <c r="DV87" s="28" t="str">
        <f t="shared" si="115"/>
        <v>#N/A</v>
      </c>
      <c r="DW87" s="28" t="str">
        <f t="shared" si="115"/>
        <v>#N/A</v>
      </c>
      <c r="DX87" s="28" t="str">
        <f t="shared" si="115"/>
        <v>#N/A</v>
      </c>
      <c r="DY87" s="28" t="str">
        <f t="shared" si="115"/>
        <v>#N/A</v>
      </c>
      <c r="DZ87" s="28" t="str">
        <f t="shared" si="115"/>
        <v>#N/A</v>
      </c>
      <c r="EA87" s="28" t="str">
        <f t="shared" si="115"/>
        <v>#N/A</v>
      </c>
      <c r="EB87" s="28" t="str">
        <f t="shared" si="115"/>
        <v>#N/A</v>
      </c>
      <c r="EC87" s="28" t="str">
        <f t="shared" si="115"/>
        <v>#N/A</v>
      </c>
      <c r="ED87" s="28" t="str">
        <f t="shared" si="115"/>
        <v>#N/A</v>
      </c>
      <c r="EE87" s="29">
        <f t="shared" si="2"/>
        <v>1519.039866</v>
      </c>
    </row>
    <row r="88">
      <c r="A88" s="1"/>
      <c r="B88" s="30"/>
      <c r="C88" s="31"/>
      <c r="D88" s="31"/>
      <c r="E88" s="31"/>
      <c r="F88" s="33"/>
      <c r="G88" s="34"/>
      <c r="H88" s="34" t="b">
        <f t="shared" si="3"/>
        <v>0</v>
      </c>
      <c r="I88" s="34" t="b">
        <f>if(iferror(match(B88,'Osallistujat ja seuranta'!C:C,0),0)&gt;0,TRUE,FALSE)</f>
        <v>0</v>
      </c>
      <c r="J88" s="34" t="b">
        <f>if(iferror(match(C88,'Osallistujat ja seuranta'!C:C,0),0)&gt;0,TRUE,FALSE)</f>
        <v>0</v>
      </c>
      <c r="K88" s="34" t="b">
        <f t="shared" si="4"/>
        <v>0</v>
      </c>
      <c r="L88" s="34" t="b">
        <f t="shared" si="5"/>
        <v>1</v>
      </c>
      <c r="M88" s="34" t="b">
        <f t="shared" si="6"/>
        <v>0</v>
      </c>
      <c r="N88" s="35" t="str">
        <f t="shared" si="33"/>
        <v/>
      </c>
      <c r="O88" s="36" t="str">
        <f t="shared" si="8"/>
        <v/>
      </c>
      <c r="P88" s="36" t="str">
        <f t="shared" si="9"/>
        <v/>
      </c>
      <c r="Q88" s="37" t="str">
        <f t="shared" si="10"/>
        <v/>
      </c>
      <c r="R88" s="35" t="str">
        <f t="shared" si="11"/>
        <v/>
      </c>
      <c r="S88" s="35">
        <f t="shared" si="12"/>
        <v>1</v>
      </c>
      <c r="T88" s="35">
        <f t="shared" si="13"/>
        <v>-56.71174423</v>
      </c>
      <c r="U88" s="35">
        <f t="shared" si="14"/>
        <v>-56.71174423</v>
      </c>
      <c r="V88" s="38" t="str">
        <f t="shared" si="15"/>
        <v/>
      </c>
      <c r="W88" s="39">
        <f t="shared" si="16"/>
        <v>88.71035368</v>
      </c>
      <c r="X88" s="39">
        <f t="shared" si="17"/>
        <v>5.75</v>
      </c>
      <c r="Y88" s="39" t="str">
        <f>if(N88=1,(W88*(S88-V88))*'Säännöt ja ohjeet'!$B$54+X88,"")</f>
        <v/>
      </c>
      <c r="Z88" s="39">
        <f t="shared" si="18"/>
        <v>0</v>
      </c>
      <c r="AA88" s="39">
        <f t="shared" si="19"/>
        <v>1</v>
      </c>
      <c r="AB88" s="39">
        <f t="shared" si="20"/>
        <v>88.71035368</v>
      </c>
      <c r="AC88" s="39">
        <f t="shared" si="21"/>
        <v>5.75</v>
      </c>
      <c r="AD88" s="39" t="str">
        <f>if(N88=1,(AB88*(Z88-AA88))*'Säännöt ja ohjeet'!$B$54+AC88,"")</f>
        <v/>
      </c>
      <c r="AE88" s="40">
        <f t="shared" si="22"/>
        <v>11</v>
      </c>
      <c r="AF88" s="40">
        <f t="shared" si="23"/>
        <v>11</v>
      </c>
      <c r="AG88" s="1"/>
      <c r="AH88" s="9"/>
      <c r="AI88" s="28">
        <f t="shared" ref="AI88:ED88" si="116">if($B88=AI$3,AI87+$Y88,if($C88=AI$3,AI87+$AD88,AI87))</f>
        <v>1204.770186</v>
      </c>
      <c r="AJ88" s="28">
        <f t="shared" si="116"/>
        <v>1784.092572</v>
      </c>
      <c r="AK88" s="28">
        <f t="shared" si="116"/>
        <v>2411.459736</v>
      </c>
      <c r="AL88" s="28">
        <f t="shared" si="116"/>
        <v>1723.634458</v>
      </c>
      <c r="AM88" s="28">
        <f t="shared" si="116"/>
        <v>1644.010986</v>
      </c>
      <c r="AN88" s="28">
        <f t="shared" si="116"/>
        <v>1353.792648</v>
      </c>
      <c r="AO88" s="28">
        <f t="shared" si="116"/>
        <v>2249.842673</v>
      </c>
      <c r="AP88" s="28">
        <f t="shared" si="116"/>
        <v>1493.563773</v>
      </c>
      <c r="AQ88" s="28">
        <f t="shared" si="116"/>
        <v>1156.199115</v>
      </c>
      <c r="AR88" s="28">
        <f t="shared" si="116"/>
        <v>2172.779715</v>
      </c>
      <c r="AS88" s="28">
        <f t="shared" si="116"/>
        <v>1917.754482</v>
      </c>
      <c r="AT88" s="28">
        <f t="shared" si="116"/>
        <v>2363.383595</v>
      </c>
      <c r="AU88" s="28">
        <f t="shared" si="116"/>
        <v>2245.808389</v>
      </c>
      <c r="AV88" s="28">
        <f t="shared" si="116"/>
        <v>1913.93138</v>
      </c>
      <c r="AW88" s="28">
        <f t="shared" si="116"/>
        <v>1015.463624</v>
      </c>
      <c r="AX88" s="28">
        <f t="shared" si="116"/>
        <v>2205.116746</v>
      </c>
      <c r="AY88" s="28">
        <f t="shared" si="116"/>
        <v>1335.441433</v>
      </c>
      <c r="AZ88" s="28">
        <f t="shared" si="116"/>
        <v>2316.469488</v>
      </c>
      <c r="BA88" s="28">
        <f t="shared" si="116"/>
        <v>2132.244373</v>
      </c>
      <c r="BB88" s="28">
        <f t="shared" si="116"/>
        <v>636.9434937</v>
      </c>
      <c r="BC88" s="28">
        <f t="shared" si="116"/>
        <v>832.7574368</v>
      </c>
      <c r="BD88" s="28">
        <f t="shared" si="116"/>
        <v>1690.538553</v>
      </c>
      <c r="BE88" s="28">
        <f t="shared" si="116"/>
        <v>281.1497685</v>
      </c>
      <c r="BF88" s="28">
        <f t="shared" si="116"/>
        <v>-59.07358257</v>
      </c>
      <c r="BG88" s="28">
        <f t="shared" si="116"/>
        <v>1282.733877</v>
      </c>
      <c r="BH88" s="28">
        <f t="shared" si="116"/>
        <v>190.2275877</v>
      </c>
      <c r="BI88" s="28">
        <f t="shared" si="116"/>
        <v>1741.081085</v>
      </c>
      <c r="BJ88" s="28">
        <f t="shared" si="116"/>
        <v>398.5029281</v>
      </c>
      <c r="BK88" s="28">
        <f t="shared" si="116"/>
        <v>1813.591524</v>
      </c>
      <c r="BL88" s="28" t="str">
        <f t="shared" si="116"/>
        <v>#N/A</v>
      </c>
      <c r="BM88" s="28" t="str">
        <f t="shared" si="116"/>
        <v>#N/A</v>
      </c>
      <c r="BN88" s="28" t="str">
        <f t="shared" si="116"/>
        <v>#N/A</v>
      </c>
      <c r="BO88" s="28" t="str">
        <f t="shared" si="116"/>
        <v>#N/A</v>
      </c>
      <c r="BP88" s="28" t="str">
        <f t="shared" si="116"/>
        <v>#N/A</v>
      </c>
      <c r="BQ88" s="28" t="str">
        <f t="shared" si="116"/>
        <v>#N/A</v>
      </c>
      <c r="BR88" s="28" t="str">
        <f t="shared" si="116"/>
        <v>#N/A</v>
      </c>
      <c r="BS88" s="28" t="str">
        <f t="shared" si="116"/>
        <v>#N/A</v>
      </c>
      <c r="BT88" s="28" t="str">
        <f t="shared" si="116"/>
        <v>#N/A</v>
      </c>
      <c r="BU88" s="28" t="str">
        <f t="shared" si="116"/>
        <v>#N/A</v>
      </c>
      <c r="BV88" s="28" t="str">
        <f t="shared" si="116"/>
        <v>#N/A</v>
      </c>
      <c r="BW88" s="28" t="str">
        <f t="shared" si="116"/>
        <v>#N/A</v>
      </c>
      <c r="BX88" s="28" t="str">
        <f t="shared" si="116"/>
        <v>#N/A</v>
      </c>
      <c r="BY88" s="28" t="str">
        <f t="shared" si="116"/>
        <v>#N/A</v>
      </c>
      <c r="BZ88" s="28" t="str">
        <f t="shared" si="116"/>
        <v>#N/A</v>
      </c>
      <c r="CA88" s="28" t="str">
        <f t="shared" si="116"/>
        <v>#N/A</v>
      </c>
      <c r="CB88" s="28" t="str">
        <f t="shared" si="116"/>
        <v>#N/A</v>
      </c>
      <c r="CC88" s="28" t="str">
        <f t="shared" si="116"/>
        <v>#N/A</v>
      </c>
      <c r="CD88" s="28" t="str">
        <f t="shared" si="116"/>
        <v>#N/A</v>
      </c>
      <c r="CE88" s="28" t="str">
        <f t="shared" si="116"/>
        <v>#N/A</v>
      </c>
      <c r="CF88" s="28" t="str">
        <f t="shared" si="116"/>
        <v>#N/A</v>
      </c>
      <c r="CG88" s="28" t="str">
        <f t="shared" si="116"/>
        <v>#N/A</v>
      </c>
      <c r="CH88" s="28" t="str">
        <f t="shared" si="116"/>
        <v>#N/A</v>
      </c>
      <c r="CI88" s="28" t="str">
        <f t="shared" si="116"/>
        <v>#N/A</v>
      </c>
      <c r="CJ88" s="28" t="str">
        <f t="shared" si="116"/>
        <v>#N/A</v>
      </c>
      <c r="CK88" s="28" t="str">
        <f t="shared" si="116"/>
        <v>#N/A</v>
      </c>
      <c r="CL88" s="28" t="str">
        <f t="shared" si="116"/>
        <v>#N/A</v>
      </c>
      <c r="CM88" s="28" t="str">
        <f t="shared" si="116"/>
        <v>#N/A</v>
      </c>
      <c r="CN88" s="28" t="str">
        <f t="shared" si="116"/>
        <v>#N/A</v>
      </c>
      <c r="CO88" s="28" t="str">
        <f t="shared" si="116"/>
        <v>#N/A</v>
      </c>
      <c r="CP88" s="28" t="str">
        <f t="shared" si="116"/>
        <v>#N/A</v>
      </c>
      <c r="CQ88" s="28" t="str">
        <f t="shared" si="116"/>
        <v>#N/A</v>
      </c>
      <c r="CR88" s="28" t="str">
        <f t="shared" si="116"/>
        <v>#N/A</v>
      </c>
      <c r="CS88" s="28" t="str">
        <f t="shared" si="116"/>
        <v>#N/A</v>
      </c>
      <c r="CT88" s="28" t="str">
        <f t="shared" si="116"/>
        <v>#N/A</v>
      </c>
      <c r="CU88" s="28" t="str">
        <f t="shared" si="116"/>
        <v>#N/A</v>
      </c>
      <c r="CV88" s="28" t="str">
        <f t="shared" si="116"/>
        <v>#N/A</v>
      </c>
      <c r="CW88" s="28" t="str">
        <f t="shared" si="116"/>
        <v>#N/A</v>
      </c>
      <c r="CX88" s="28" t="str">
        <f t="shared" si="116"/>
        <v>#N/A</v>
      </c>
      <c r="CY88" s="28" t="str">
        <f t="shared" si="116"/>
        <v>#N/A</v>
      </c>
      <c r="CZ88" s="28" t="str">
        <f t="shared" si="116"/>
        <v>#N/A</v>
      </c>
      <c r="DA88" s="28" t="str">
        <f t="shared" si="116"/>
        <v>#N/A</v>
      </c>
      <c r="DB88" s="28" t="str">
        <f t="shared" si="116"/>
        <v>#N/A</v>
      </c>
      <c r="DC88" s="28" t="str">
        <f t="shared" si="116"/>
        <v>#N/A</v>
      </c>
      <c r="DD88" s="28" t="str">
        <f t="shared" si="116"/>
        <v>#N/A</v>
      </c>
      <c r="DE88" s="28" t="str">
        <f t="shared" si="116"/>
        <v>#N/A</v>
      </c>
      <c r="DF88" s="28" t="str">
        <f t="shared" si="116"/>
        <v>#N/A</v>
      </c>
      <c r="DG88" s="28" t="str">
        <f t="shared" si="116"/>
        <v>#N/A</v>
      </c>
      <c r="DH88" s="28" t="str">
        <f t="shared" si="116"/>
        <v>#N/A</v>
      </c>
      <c r="DI88" s="28" t="str">
        <f t="shared" si="116"/>
        <v>#N/A</v>
      </c>
      <c r="DJ88" s="28" t="str">
        <f t="shared" si="116"/>
        <v>#N/A</v>
      </c>
      <c r="DK88" s="28" t="str">
        <f t="shared" si="116"/>
        <v>#N/A</v>
      </c>
      <c r="DL88" s="28" t="str">
        <f t="shared" si="116"/>
        <v>#N/A</v>
      </c>
      <c r="DM88" s="28" t="str">
        <f t="shared" si="116"/>
        <v>#N/A</v>
      </c>
      <c r="DN88" s="28" t="str">
        <f t="shared" si="116"/>
        <v>#N/A</v>
      </c>
      <c r="DO88" s="28" t="str">
        <f t="shared" si="116"/>
        <v>#N/A</v>
      </c>
      <c r="DP88" s="28" t="str">
        <f t="shared" si="116"/>
        <v>#N/A</v>
      </c>
      <c r="DQ88" s="28" t="str">
        <f t="shared" si="116"/>
        <v>#N/A</v>
      </c>
      <c r="DR88" s="28" t="str">
        <f t="shared" si="116"/>
        <v>#N/A</v>
      </c>
      <c r="DS88" s="28" t="str">
        <f t="shared" si="116"/>
        <v>#N/A</v>
      </c>
      <c r="DT88" s="28" t="str">
        <f t="shared" si="116"/>
        <v>#N/A</v>
      </c>
      <c r="DU88" s="28" t="str">
        <f t="shared" si="116"/>
        <v>#N/A</v>
      </c>
      <c r="DV88" s="28" t="str">
        <f t="shared" si="116"/>
        <v>#N/A</v>
      </c>
      <c r="DW88" s="28" t="str">
        <f t="shared" si="116"/>
        <v>#N/A</v>
      </c>
      <c r="DX88" s="28" t="str">
        <f t="shared" si="116"/>
        <v>#N/A</v>
      </c>
      <c r="DY88" s="28" t="str">
        <f t="shared" si="116"/>
        <v>#N/A</v>
      </c>
      <c r="DZ88" s="28" t="str">
        <f t="shared" si="116"/>
        <v>#N/A</v>
      </c>
      <c r="EA88" s="28" t="str">
        <f t="shared" si="116"/>
        <v>#N/A</v>
      </c>
      <c r="EB88" s="28" t="str">
        <f t="shared" si="116"/>
        <v>#N/A</v>
      </c>
      <c r="EC88" s="28" t="str">
        <f t="shared" si="116"/>
        <v>#N/A</v>
      </c>
      <c r="ED88" s="28" t="str">
        <f t="shared" si="116"/>
        <v>#N/A</v>
      </c>
      <c r="EE88" s="29">
        <f t="shared" si="2"/>
        <v>1519.039866</v>
      </c>
    </row>
    <row r="89">
      <c r="A89" s="1"/>
      <c r="B89" s="30"/>
      <c r="C89" s="31"/>
      <c r="D89" s="31"/>
      <c r="E89" s="31"/>
      <c r="F89" s="33"/>
      <c r="G89" s="34"/>
      <c r="H89" s="34" t="b">
        <f t="shared" si="3"/>
        <v>0</v>
      </c>
      <c r="I89" s="34" t="b">
        <f>if(iferror(match(B89,'Osallistujat ja seuranta'!C:C,0),0)&gt;0,TRUE,FALSE)</f>
        <v>0</v>
      </c>
      <c r="J89" s="34" t="b">
        <f>if(iferror(match(C89,'Osallistujat ja seuranta'!C:C,0),0)&gt;0,TRUE,FALSE)</f>
        <v>0</v>
      </c>
      <c r="K89" s="34" t="b">
        <f t="shared" si="4"/>
        <v>0</v>
      </c>
      <c r="L89" s="34" t="b">
        <f t="shared" si="5"/>
        <v>1</v>
      </c>
      <c r="M89" s="34" t="b">
        <f t="shared" si="6"/>
        <v>0</v>
      </c>
      <c r="N89" s="35" t="str">
        <f t="shared" si="33"/>
        <v/>
      </c>
      <c r="O89" s="36" t="str">
        <f t="shared" si="8"/>
        <v/>
      </c>
      <c r="P89" s="36" t="str">
        <f t="shared" si="9"/>
        <v/>
      </c>
      <c r="Q89" s="37" t="str">
        <f t="shared" si="10"/>
        <v/>
      </c>
      <c r="R89" s="35" t="str">
        <f t="shared" si="11"/>
        <v/>
      </c>
      <c r="S89" s="35">
        <f t="shared" si="12"/>
        <v>1</v>
      </c>
      <c r="T89" s="35">
        <f t="shared" si="13"/>
        <v>-56.71174423</v>
      </c>
      <c r="U89" s="35">
        <f t="shared" si="14"/>
        <v>-56.71174423</v>
      </c>
      <c r="V89" s="38" t="str">
        <f t="shared" si="15"/>
        <v/>
      </c>
      <c r="W89" s="39">
        <f t="shared" si="16"/>
        <v>88.71035368</v>
      </c>
      <c r="X89" s="39">
        <f t="shared" si="17"/>
        <v>5.75</v>
      </c>
      <c r="Y89" s="39" t="str">
        <f>if(N89=1,(W89*(S89-V89))*'Säännöt ja ohjeet'!$B$54+X89,"")</f>
        <v/>
      </c>
      <c r="Z89" s="39">
        <f t="shared" si="18"/>
        <v>0</v>
      </c>
      <c r="AA89" s="39">
        <f t="shared" si="19"/>
        <v>1</v>
      </c>
      <c r="AB89" s="39">
        <f t="shared" si="20"/>
        <v>88.71035368</v>
      </c>
      <c r="AC89" s="39">
        <f t="shared" si="21"/>
        <v>5.75</v>
      </c>
      <c r="AD89" s="39" t="str">
        <f>if(N89=1,(AB89*(Z89-AA89))*'Säännöt ja ohjeet'!$B$54+AC89,"")</f>
        <v/>
      </c>
      <c r="AE89" s="40">
        <f t="shared" si="22"/>
        <v>11</v>
      </c>
      <c r="AF89" s="40">
        <f t="shared" si="23"/>
        <v>11</v>
      </c>
      <c r="AG89" s="1"/>
      <c r="AH89" s="9"/>
      <c r="AI89" s="28">
        <f t="shared" ref="AI89:ED89" si="117">if($B89=AI$3,AI88+$Y89,if($C89=AI$3,AI88+$AD89,AI88))</f>
        <v>1204.770186</v>
      </c>
      <c r="AJ89" s="28">
        <f t="shared" si="117"/>
        <v>1784.092572</v>
      </c>
      <c r="AK89" s="28">
        <f t="shared" si="117"/>
        <v>2411.459736</v>
      </c>
      <c r="AL89" s="28">
        <f t="shared" si="117"/>
        <v>1723.634458</v>
      </c>
      <c r="AM89" s="28">
        <f t="shared" si="117"/>
        <v>1644.010986</v>
      </c>
      <c r="AN89" s="28">
        <f t="shared" si="117"/>
        <v>1353.792648</v>
      </c>
      <c r="AO89" s="28">
        <f t="shared" si="117"/>
        <v>2249.842673</v>
      </c>
      <c r="AP89" s="28">
        <f t="shared" si="117"/>
        <v>1493.563773</v>
      </c>
      <c r="AQ89" s="28">
        <f t="shared" si="117"/>
        <v>1156.199115</v>
      </c>
      <c r="AR89" s="28">
        <f t="shared" si="117"/>
        <v>2172.779715</v>
      </c>
      <c r="AS89" s="28">
        <f t="shared" si="117"/>
        <v>1917.754482</v>
      </c>
      <c r="AT89" s="28">
        <f t="shared" si="117"/>
        <v>2363.383595</v>
      </c>
      <c r="AU89" s="28">
        <f t="shared" si="117"/>
        <v>2245.808389</v>
      </c>
      <c r="AV89" s="28">
        <f t="shared" si="117"/>
        <v>1913.93138</v>
      </c>
      <c r="AW89" s="28">
        <f t="shared" si="117"/>
        <v>1015.463624</v>
      </c>
      <c r="AX89" s="28">
        <f t="shared" si="117"/>
        <v>2205.116746</v>
      </c>
      <c r="AY89" s="28">
        <f t="shared" si="117"/>
        <v>1335.441433</v>
      </c>
      <c r="AZ89" s="28">
        <f t="shared" si="117"/>
        <v>2316.469488</v>
      </c>
      <c r="BA89" s="28">
        <f t="shared" si="117"/>
        <v>2132.244373</v>
      </c>
      <c r="BB89" s="28">
        <f t="shared" si="117"/>
        <v>636.9434937</v>
      </c>
      <c r="BC89" s="28">
        <f t="shared" si="117"/>
        <v>832.7574368</v>
      </c>
      <c r="BD89" s="28">
        <f t="shared" si="117"/>
        <v>1690.538553</v>
      </c>
      <c r="BE89" s="28">
        <f t="shared" si="117"/>
        <v>281.1497685</v>
      </c>
      <c r="BF89" s="28">
        <f t="shared" si="117"/>
        <v>-59.07358257</v>
      </c>
      <c r="BG89" s="28">
        <f t="shared" si="117"/>
        <v>1282.733877</v>
      </c>
      <c r="BH89" s="28">
        <f t="shared" si="117"/>
        <v>190.2275877</v>
      </c>
      <c r="BI89" s="28">
        <f t="shared" si="117"/>
        <v>1741.081085</v>
      </c>
      <c r="BJ89" s="28">
        <f t="shared" si="117"/>
        <v>398.5029281</v>
      </c>
      <c r="BK89" s="28">
        <f t="shared" si="117"/>
        <v>1813.591524</v>
      </c>
      <c r="BL89" s="28" t="str">
        <f t="shared" si="117"/>
        <v>#N/A</v>
      </c>
      <c r="BM89" s="28" t="str">
        <f t="shared" si="117"/>
        <v>#N/A</v>
      </c>
      <c r="BN89" s="28" t="str">
        <f t="shared" si="117"/>
        <v>#N/A</v>
      </c>
      <c r="BO89" s="28" t="str">
        <f t="shared" si="117"/>
        <v>#N/A</v>
      </c>
      <c r="BP89" s="28" t="str">
        <f t="shared" si="117"/>
        <v>#N/A</v>
      </c>
      <c r="BQ89" s="28" t="str">
        <f t="shared" si="117"/>
        <v>#N/A</v>
      </c>
      <c r="BR89" s="28" t="str">
        <f t="shared" si="117"/>
        <v>#N/A</v>
      </c>
      <c r="BS89" s="28" t="str">
        <f t="shared" si="117"/>
        <v>#N/A</v>
      </c>
      <c r="BT89" s="28" t="str">
        <f t="shared" si="117"/>
        <v>#N/A</v>
      </c>
      <c r="BU89" s="28" t="str">
        <f t="shared" si="117"/>
        <v>#N/A</v>
      </c>
      <c r="BV89" s="28" t="str">
        <f t="shared" si="117"/>
        <v>#N/A</v>
      </c>
      <c r="BW89" s="28" t="str">
        <f t="shared" si="117"/>
        <v>#N/A</v>
      </c>
      <c r="BX89" s="28" t="str">
        <f t="shared" si="117"/>
        <v>#N/A</v>
      </c>
      <c r="BY89" s="28" t="str">
        <f t="shared" si="117"/>
        <v>#N/A</v>
      </c>
      <c r="BZ89" s="28" t="str">
        <f t="shared" si="117"/>
        <v>#N/A</v>
      </c>
      <c r="CA89" s="28" t="str">
        <f t="shared" si="117"/>
        <v>#N/A</v>
      </c>
      <c r="CB89" s="28" t="str">
        <f t="shared" si="117"/>
        <v>#N/A</v>
      </c>
      <c r="CC89" s="28" t="str">
        <f t="shared" si="117"/>
        <v>#N/A</v>
      </c>
      <c r="CD89" s="28" t="str">
        <f t="shared" si="117"/>
        <v>#N/A</v>
      </c>
      <c r="CE89" s="28" t="str">
        <f t="shared" si="117"/>
        <v>#N/A</v>
      </c>
      <c r="CF89" s="28" t="str">
        <f t="shared" si="117"/>
        <v>#N/A</v>
      </c>
      <c r="CG89" s="28" t="str">
        <f t="shared" si="117"/>
        <v>#N/A</v>
      </c>
      <c r="CH89" s="28" t="str">
        <f t="shared" si="117"/>
        <v>#N/A</v>
      </c>
      <c r="CI89" s="28" t="str">
        <f t="shared" si="117"/>
        <v>#N/A</v>
      </c>
      <c r="CJ89" s="28" t="str">
        <f t="shared" si="117"/>
        <v>#N/A</v>
      </c>
      <c r="CK89" s="28" t="str">
        <f t="shared" si="117"/>
        <v>#N/A</v>
      </c>
      <c r="CL89" s="28" t="str">
        <f t="shared" si="117"/>
        <v>#N/A</v>
      </c>
      <c r="CM89" s="28" t="str">
        <f t="shared" si="117"/>
        <v>#N/A</v>
      </c>
      <c r="CN89" s="28" t="str">
        <f t="shared" si="117"/>
        <v>#N/A</v>
      </c>
      <c r="CO89" s="28" t="str">
        <f t="shared" si="117"/>
        <v>#N/A</v>
      </c>
      <c r="CP89" s="28" t="str">
        <f t="shared" si="117"/>
        <v>#N/A</v>
      </c>
      <c r="CQ89" s="28" t="str">
        <f t="shared" si="117"/>
        <v>#N/A</v>
      </c>
      <c r="CR89" s="28" t="str">
        <f t="shared" si="117"/>
        <v>#N/A</v>
      </c>
      <c r="CS89" s="28" t="str">
        <f t="shared" si="117"/>
        <v>#N/A</v>
      </c>
      <c r="CT89" s="28" t="str">
        <f t="shared" si="117"/>
        <v>#N/A</v>
      </c>
      <c r="CU89" s="28" t="str">
        <f t="shared" si="117"/>
        <v>#N/A</v>
      </c>
      <c r="CV89" s="28" t="str">
        <f t="shared" si="117"/>
        <v>#N/A</v>
      </c>
      <c r="CW89" s="28" t="str">
        <f t="shared" si="117"/>
        <v>#N/A</v>
      </c>
      <c r="CX89" s="28" t="str">
        <f t="shared" si="117"/>
        <v>#N/A</v>
      </c>
      <c r="CY89" s="28" t="str">
        <f t="shared" si="117"/>
        <v>#N/A</v>
      </c>
      <c r="CZ89" s="28" t="str">
        <f t="shared" si="117"/>
        <v>#N/A</v>
      </c>
      <c r="DA89" s="28" t="str">
        <f t="shared" si="117"/>
        <v>#N/A</v>
      </c>
      <c r="DB89" s="28" t="str">
        <f t="shared" si="117"/>
        <v>#N/A</v>
      </c>
      <c r="DC89" s="28" t="str">
        <f t="shared" si="117"/>
        <v>#N/A</v>
      </c>
      <c r="DD89" s="28" t="str">
        <f t="shared" si="117"/>
        <v>#N/A</v>
      </c>
      <c r="DE89" s="28" t="str">
        <f t="shared" si="117"/>
        <v>#N/A</v>
      </c>
      <c r="DF89" s="28" t="str">
        <f t="shared" si="117"/>
        <v>#N/A</v>
      </c>
      <c r="DG89" s="28" t="str">
        <f t="shared" si="117"/>
        <v>#N/A</v>
      </c>
      <c r="DH89" s="28" t="str">
        <f t="shared" si="117"/>
        <v>#N/A</v>
      </c>
      <c r="DI89" s="28" t="str">
        <f t="shared" si="117"/>
        <v>#N/A</v>
      </c>
      <c r="DJ89" s="28" t="str">
        <f t="shared" si="117"/>
        <v>#N/A</v>
      </c>
      <c r="DK89" s="28" t="str">
        <f t="shared" si="117"/>
        <v>#N/A</v>
      </c>
      <c r="DL89" s="28" t="str">
        <f t="shared" si="117"/>
        <v>#N/A</v>
      </c>
      <c r="DM89" s="28" t="str">
        <f t="shared" si="117"/>
        <v>#N/A</v>
      </c>
      <c r="DN89" s="28" t="str">
        <f t="shared" si="117"/>
        <v>#N/A</v>
      </c>
      <c r="DO89" s="28" t="str">
        <f t="shared" si="117"/>
        <v>#N/A</v>
      </c>
      <c r="DP89" s="28" t="str">
        <f t="shared" si="117"/>
        <v>#N/A</v>
      </c>
      <c r="DQ89" s="28" t="str">
        <f t="shared" si="117"/>
        <v>#N/A</v>
      </c>
      <c r="DR89" s="28" t="str">
        <f t="shared" si="117"/>
        <v>#N/A</v>
      </c>
      <c r="DS89" s="28" t="str">
        <f t="shared" si="117"/>
        <v>#N/A</v>
      </c>
      <c r="DT89" s="28" t="str">
        <f t="shared" si="117"/>
        <v>#N/A</v>
      </c>
      <c r="DU89" s="28" t="str">
        <f t="shared" si="117"/>
        <v>#N/A</v>
      </c>
      <c r="DV89" s="28" t="str">
        <f t="shared" si="117"/>
        <v>#N/A</v>
      </c>
      <c r="DW89" s="28" t="str">
        <f t="shared" si="117"/>
        <v>#N/A</v>
      </c>
      <c r="DX89" s="28" t="str">
        <f t="shared" si="117"/>
        <v>#N/A</v>
      </c>
      <c r="DY89" s="28" t="str">
        <f t="shared" si="117"/>
        <v>#N/A</v>
      </c>
      <c r="DZ89" s="28" t="str">
        <f t="shared" si="117"/>
        <v>#N/A</v>
      </c>
      <c r="EA89" s="28" t="str">
        <f t="shared" si="117"/>
        <v>#N/A</v>
      </c>
      <c r="EB89" s="28" t="str">
        <f t="shared" si="117"/>
        <v>#N/A</v>
      </c>
      <c r="EC89" s="28" t="str">
        <f t="shared" si="117"/>
        <v>#N/A</v>
      </c>
      <c r="ED89" s="28" t="str">
        <f t="shared" si="117"/>
        <v>#N/A</v>
      </c>
      <c r="EE89" s="29">
        <f t="shared" si="2"/>
        <v>1519.039866</v>
      </c>
    </row>
    <row r="90">
      <c r="A90" s="1"/>
      <c r="B90" s="30"/>
      <c r="C90" s="31"/>
      <c r="D90" s="31"/>
      <c r="E90" s="31"/>
      <c r="F90" s="33"/>
      <c r="G90" s="34"/>
      <c r="H90" s="34" t="b">
        <f t="shared" si="3"/>
        <v>0</v>
      </c>
      <c r="I90" s="34" t="b">
        <f>if(iferror(match(B90,'Osallistujat ja seuranta'!C:C,0),0)&gt;0,TRUE,FALSE)</f>
        <v>0</v>
      </c>
      <c r="J90" s="34" t="b">
        <f>if(iferror(match(C90,'Osallistujat ja seuranta'!C:C,0),0)&gt;0,TRUE,FALSE)</f>
        <v>0</v>
      </c>
      <c r="K90" s="34" t="b">
        <f t="shared" si="4"/>
        <v>0</v>
      </c>
      <c r="L90" s="34" t="b">
        <f t="shared" si="5"/>
        <v>1</v>
      </c>
      <c r="M90" s="34" t="b">
        <f t="shared" si="6"/>
        <v>0</v>
      </c>
      <c r="N90" s="35" t="str">
        <f t="shared" si="33"/>
        <v/>
      </c>
      <c r="O90" s="36" t="str">
        <f t="shared" si="8"/>
        <v/>
      </c>
      <c r="P90" s="36" t="str">
        <f t="shared" si="9"/>
        <v/>
      </c>
      <c r="Q90" s="37" t="str">
        <f t="shared" si="10"/>
        <v/>
      </c>
      <c r="R90" s="35" t="str">
        <f t="shared" si="11"/>
        <v/>
      </c>
      <c r="S90" s="35">
        <f t="shared" si="12"/>
        <v>1</v>
      </c>
      <c r="T90" s="35">
        <f t="shared" si="13"/>
        <v>-56.71174423</v>
      </c>
      <c r="U90" s="35">
        <f t="shared" si="14"/>
        <v>-56.71174423</v>
      </c>
      <c r="V90" s="38" t="str">
        <f t="shared" si="15"/>
        <v/>
      </c>
      <c r="W90" s="39">
        <f t="shared" si="16"/>
        <v>88.71035368</v>
      </c>
      <c r="X90" s="39">
        <f t="shared" si="17"/>
        <v>5.75</v>
      </c>
      <c r="Y90" s="39" t="str">
        <f>if(N90=1,(W90*(S90-V90))*'Säännöt ja ohjeet'!$B$54+X90,"")</f>
        <v/>
      </c>
      <c r="Z90" s="39">
        <f t="shared" si="18"/>
        <v>0</v>
      </c>
      <c r="AA90" s="39">
        <f t="shared" si="19"/>
        <v>1</v>
      </c>
      <c r="AB90" s="39">
        <f t="shared" si="20"/>
        <v>88.71035368</v>
      </c>
      <c r="AC90" s="39">
        <f t="shared" si="21"/>
        <v>5.75</v>
      </c>
      <c r="AD90" s="39" t="str">
        <f>if(N90=1,(AB90*(Z90-AA90))*'Säännöt ja ohjeet'!$B$54+AC90,"")</f>
        <v/>
      </c>
      <c r="AE90" s="40">
        <f t="shared" si="22"/>
        <v>11</v>
      </c>
      <c r="AF90" s="40">
        <f t="shared" si="23"/>
        <v>11</v>
      </c>
      <c r="AG90" s="1"/>
      <c r="AH90" s="9"/>
      <c r="AI90" s="28">
        <f t="shared" ref="AI90:ED90" si="118">if($B90=AI$3,AI89+$Y90,if($C90=AI$3,AI89+$AD90,AI89))</f>
        <v>1204.770186</v>
      </c>
      <c r="AJ90" s="28">
        <f t="shared" si="118"/>
        <v>1784.092572</v>
      </c>
      <c r="AK90" s="28">
        <f t="shared" si="118"/>
        <v>2411.459736</v>
      </c>
      <c r="AL90" s="28">
        <f t="shared" si="118"/>
        <v>1723.634458</v>
      </c>
      <c r="AM90" s="28">
        <f t="shared" si="118"/>
        <v>1644.010986</v>
      </c>
      <c r="AN90" s="28">
        <f t="shared" si="118"/>
        <v>1353.792648</v>
      </c>
      <c r="AO90" s="28">
        <f t="shared" si="118"/>
        <v>2249.842673</v>
      </c>
      <c r="AP90" s="28">
        <f t="shared" si="118"/>
        <v>1493.563773</v>
      </c>
      <c r="AQ90" s="28">
        <f t="shared" si="118"/>
        <v>1156.199115</v>
      </c>
      <c r="AR90" s="28">
        <f t="shared" si="118"/>
        <v>2172.779715</v>
      </c>
      <c r="AS90" s="28">
        <f t="shared" si="118"/>
        <v>1917.754482</v>
      </c>
      <c r="AT90" s="28">
        <f t="shared" si="118"/>
        <v>2363.383595</v>
      </c>
      <c r="AU90" s="28">
        <f t="shared" si="118"/>
        <v>2245.808389</v>
      </c>
      <c r="AV90" s="28">
        <f t="shared" si="118"/>
        <v>1913.93138</v>
      </c>
      <c r="AW90" s="28">
        <f t="shared" si="118"/>
        <v>1015.463624</v>
      </c>
      <c r="AX90" s="28">
        <f t="shared" si="118"/>
        <v>2205.116746</v>
      </c>
      <c r="AY90" s="28">
        <f t="shared" si="118"/>
        <v>1335.441433</v>
      </c>
      <c r="AZ90" s="28">
        <f t="shared" si="118"/>
        <v>2316.469488</v>
      </c>
      <c r="BA90" s="28">
        <f t="shared" si="118"/>
        <v>2132.244373</v>
      </c>
      <c r="BB90" s="28">
        <f t="shared" si="118"/>
        <v>636.9434937</v>
      </c>
      <c r="BC90" s="28">
        <f t="shared" si="118"/>
        <v>832.7574368</v>
      </c>
      <c r="BD90" s="28">
        <f t="shared" si="118"/>
        <v>1690.538553</v>
      </c>
      <c r="BE90" s="28">
        <f t="shared" si="118"/>
        <v>281.1497685</v>
      </c>
      <c r="BF90" s="28">
        <f t="shared" si="118"/>
        <v>-59.07358257</v>
      </c>
      <c r="BG90" s="28">
        <f t="shared" si="118"/>
        <v>1282.733877</v>
      </c>
      <c r="BH90" s="28">
        <f t="shared" si="118"/>
        <v>190.2275877</v>
      </c>
      <c r="BI90" s="28">
        <f t="shared" si="118"/>
        <v>1741.081085</v>
      </c>
      <c r="BJ90" s="28">
        <f t="shared" si="118"/>
        <v>398.5029281</v>
      </c>
      <c r="BK90" s="28">
        <f t="shared" si="118"/>
        <v>1813.591524</v>
      </c>
      <c r="BL90" s="28" t="str">
        <f t="shared" si="118"/>
        <v>#N/A</v>
      </c>
      <c r="BM90" s="28" t="str">
        <f t="shared" si="118"/>
        <v>#N/A</v>
      </c>
      <c r="BN90" s="28" t="str">
        <f t="shared" si="118"/>
        <v>#N/A</v>
      </c>
      <c r="BO90" s="28" t="str">
        <f t="shared" si="118"/>
        <v>#N/A</v>
      </c>
      <c r="BP90" s="28" t="str">
        <f t="shared" si="118"/>
        <v>#N/A</v>
      </c>
      <c r="BQ90" s="28" t="str">
        <f t="shared" si="118"/>
        <v>#N/A</v>
      </c>
      <c r="BR90" s="28" t="str">
        <f t="shared" si="118"/>
        <v>#N/A</v>
      </c>
      <c r="BS90" s="28" t="str">
        <f t="shared" si="118"/>
        <v>#N/A</v>
      </c>
      <c r="BT90" s="28" t="str">
        <f t="shared" si="118"/>
        <v>#N/A</v>
      </c>
      <c r="BU90" s="28" t="str">
        <f t="shared" si="118"/>
        <v>#N/A</v>
      </c>
      <c r="BV90" s="28" t="str">
        <f t="shared" si="118"/>
        <v>#N/A</v>
      </c>
      <c r="BW90" s="28" t="str">
        <f t="shared" si="118"/>
        <v>#N/A</v>
      </c>
      <c r="BX90" s="28" t="str">
        <f t="shared" si="118"/>
        <v>#N/A</v>
      </c>
      <c r="BY90" s="28" t="str">
        <f t="shared" si="118"/>
        <v>#N/A</v>
      </c>
      <c r="BZ90" s="28" t="str">
        <f t="shared" si="118"/>
        <v>#N/A</v>
      </c>
      <c r="CA90" s="28" t="str">
        <f t="shared" si="118"/>
        <v>#N/A</v>
      </c>
      <c r="CB90" s="28" t="str">
        <f t="shared" si="118"/>
        <v>#N/A</v>
      </c>
      <c r="CC90" s="28" t="str">
        <f t="shared" si="118"/>
        <v>#N/A</v>
      </c>
      <c r="CD90" s="28" t="str">
        <f t="shared" si="118"/>
        <v>#N/A</v>
      </c>
      <c r="CE90" s="28" t="str">
        <f t="shared" si="118"/>
        <v>#N/A</v>
      </c>
      <c r="CF90" s="28" t="str">
        <f t="shared" si="118"/>
        <v>#N/A</v>
      </c>
      <c r="CG90" s="28" t="str">
        <f t="shared" si="118"/>
        <v>#N/A</v>
      </c>
      <c r="CH90" s="28" t="str">
        <f t="shared" si="118"/>
        <v>#N/A</v>
      </c>
      <c r="CI90" s="28" t="str">
        <f t="shared" si="118"/>
        <v>#N/A</v>
      </c>
      <c r="CJ90" s="28" t="str">
        <f t="shared" si="118"/>
        <v>#N/A</v>
      </c>
      <c r="CK90" s="28" t="str">
        <f t="shared" si="118"/>
        <v>#N/A</v>
      </c>
      <c r="CL90" s="28" t="str">
        <f t="shared" si="118"/>
        <v>#N/A</v>
      </c>
      <c r="CM90" s="28" t="str">
        <f t="shared" si="118"/>
        <v>#N/A</v>
      </c>
      <c r="CN90" s="28" t="str">
        <f t="shared" si="118"/>
        <v>#N/A</v>
      </c>
      <c r="CO90" s="28" t="str">
        <f t="shared" si="118"/>
        <v>#N/A</v>
      </c>
      <c r="CP90" s="28" t="str">
        <f t="shared" si="118"/>
        <v>#N/A</v>
      </c>
      <c r="CQ90" s="28" t="str">
        <f t="shared" si="118"/>
        <v>#N/A</v>
      </c>
      <c r="CR90" s="28" t="str">
        <f t="shared" si="118"/>
        <v>#N/A</v>
      </c>
      <c r="CS90" s="28" t="str">
        <f t="shared" si="118"/>
        <v>#N/A</v>
      </c>
      <c r="CT90" s="28" t="str">
        <f t="shared" si="118"/>
        <v>#N/A</v>
      </c>
      <c r="CU90" s="28" t="str">
        <f t="shared" si="118"/>
        <v>#N/A</v>
      </c>
      <c r="CV90" s="28" t="str">
        <f t="shared" si="118"/>
        <v>#N/A</v>
      </c>
      <c r="CW90" s="28" t="str">
        <f t="shared" si="118"/>
        <v>#N/A</v>
      </c>
      <c r="CX90" s="28" t="str">
        <f t="shared" si="118"/>
        <v>#N/A</v>
      </c>
      <c r="CY90" s="28" t="str">
        <f t="shared" si="118"/>
        <v>#N/A</v>
      </c>
      <c r="CZ90" s="28" t="str">
        <f t="shared" si="118"/>
        <v>#N/A</v>
      </c>
      <c r="DA90" s="28" t="str">
        <f t="shared" si="118"/>
        <v>#N/A</v>
      </c>
      <c r="DB90" s="28" t="str">
        <f t="shared" si="118"/>
        <v>#N/A</v>
      </c>
      <c r="DC90" s="28" t="str">
        <f t="shared" si="118"/>
        <v>#N/A</v>
      </c>
      <c r="DD90" s="28" t="str">
        <f t="shared" si="118"/>
        <v>#N/A</v>
      </c>
      <c r="DE90" s="28" t="str">
        <f t="shared" si="118"/>
        <v>#N/A</v>
      </c>
      <c r="DF90" s="28" t="str">
        <f t="shared" si="118"/>
        <v>#N/A</v>
      </c>
      <c r="DG90" s="28" t="str">
        <f t="shared" si="118"/>
        <v>#N/A</v>
      </c>
      <c r="DH90" s="28" t="str">
        <f t="shared" si="118"/>
        <v>#N/A</v>
      </c>
      <c r="DI90" s="28" t="str">
        <f t="shared" si="118"/>
        <v>#N/A</v>
      </c>
      <c r="DJ90" s="28" t="str">
        <f t="shared" si="118"/>
        <v>#N/A</v>
      </c>
      <c r="DK90" s="28" t="str">
        <f t="shared" si="118"/>
        <v>#N/A</v>
      </c>
      <c r="DL90" s="28" t="str">
        <f t="shared" si="118"/>
        <v>#N/A</v>
      </c>
      <c r="DM90" s="28" t="str">
        <f t="shared" si="118"/>
        <v>#N/A</v>
      </c>
      <c r="DN90" s="28" t="str">
        <f t="shared" si="118"/>
        <v>#N/A</v>
      </c>
      <c r="DO90" s="28" t="str">
        <f t="shared" si="118"/>
        <v>#N/A</v>
      </c>
      <c r="DP90" s="28" t="str">
        <f t="shared" si="118"/>
        <v>#N/A</v>
      </c>
      <c r="DQ90" s="28" t="str">
        <f t="shared" si="118"/>
        <v>#N/A</v>
      </c>
      <c r="DR90" s="28" t="str">
        <f t="shared" si="118"/>
        <v>#N/A</v>
      </c>
      <c r="DS90" s="28" t="str">
        <f t="shared" si="118"/>
        <v>#N/A</v>
      </c>
      <c r="DT90" s="28" t="str">
        <f t="shared" si="118"/>
        <v>#N/A</v>
      </c>
      <c r="DU90" s="28" t="str">
        <f t="shared" si="118"/>
        <v>#N/A</v>
      </c>
      <c r="DV90" s="28" t="str">
        <f t="shared" si="118"/>
        <v>#N/A</v>
      </c>
      <c r="DW90" s="28" t="str">
        <f t="shared" si="118"/>
        <v>#N/A</v>
      </c>
      <c r="DX90" s="28" t="str">
        <f t="shared" si="118"/>
        <v>#N/A</v>
      </c>
      <c r="DY90" s="28" t="str">
        <f t="shared" si="118"/>
        <v>#N/A</v>
      </c>
      <c r="DZ90" s="28" t="str">
        <f t="shared" si="118"/>
        <v>#N/A</v>
      </c>
      <c r="EA90" s="28" t="str">
        <f t="shared" si="118"/>
        <v>#N/A</v>
      </c>
      <c r="EB90" s="28" t="str">
        <f t="shared" si="118"/>
        <v>#N/A</v>
      </c>
      <c r="EC90" s="28" t="str">
        <f t="shared" si="118"/>
        <v>#N/A</v>
      </c>
      <c r="ED90" s="28" t="str">
        <f t="shared" si="118"/>
        <v>#N/A</v>
      </c>
      <c r="EE90" s="29">
        <f t="shared" si="2"/>
        <v>1519.039866</v>
      </c>
    </row>
    <row r="91">
      <c r="A91" s="1"/>
      <c r="B91" s="30"/>
      <c r="C91" s="31"/>
      <c r="D91" s="31"/>
      <c r="E91" s="31"/>
      <c r="F91" s="33"/>
      <c r="G91" s="34"/>
      <c r="H91" s="34" t="b">
        <f t="shared" si="3"/>
        <v>0</v>
      </c>
      <c r="I91" s="34" t="b">
        <f>if(iferror(match(B91,'Osallistujat ja seuranta'!C:C,0),0)&gt;0,TRUE,FALSE)</f>
        <v>0</v>
      </c>
      <c r="J91" s="34" t="b">
        <f>if(iferror(match(C91,'Osallistujat ja seuranta'!C:C,0),0)&gt;0,TRUE,FALSE)</f>
        <v>0</v>
      </c>
      <c r="K91" s="34" t="b">
        <f t="shared" si="4"/>
        <v>0</v>
      </c>
      <c r="L91" s="34" t="b">
        <f t="shared" si="5"/>
        <v>1</v>
      </c>
      <c r="M91" s="34" t="b">
        <f t="shared" si="6"/>
        <v>0</v>
      </c>
      <c r="N91" s="35" t="str">
        <f t="shared" si="33"/>
        <v/>
      </c>
      <c r="O91" s="36" t="str">
        <f t="shared" si="8"/>
        <v/>
      </c>
      <c r="P91" s="36" t="str">
        <f t="shared" si="9"/>
        <v/>
      </c>
      <c r="Q91" s="37" t="str">
        <f t="shared" si="10"/>
        <v/>
      </c>
      <c r="R91" s="35" t="str">
        <f t="shared" si="11"/>
        <v/>
      </c>
      <c r="S91" s="35">
        <f t="shared" si="12"/>
        <v>1</v>
      </c>
      <c r="T91" s="35">
        <f t="shared" si="13"/>
        <v>-56.71174423</v>
      </c>
      <c r="U91" s="35">
        <f t="shared" si="14"/>
        <v>-56.71174423</v>
      </c>
      <c r="V91" s="38" t="str">
        <f t="shared" si="15"/>
        <v/>
      </c>
      <c r="W91" s="39">
        <f t="shared" si="16"/>
        <v>88.71035368</v>
      </c>
      <c r="X91" s="39">
        <f t="shared" si="17"/>
        <v>5.75</v>
      </c>
      <c r="Y91" s="39" t="str">
        <f>if(N91=1,(W91*(S91-V91))*'Säännöt ja ohjeet'!$B$54+X91,"")</f>
        <v/>
      </c>
      <c r="Z91" s="39">
        <f t="shared" si="18"/>
        <v>0</v>
      </c>
      <c r="AA91" s="39">
        <f t="shared" si="19"/>
        <v>1</v>
      </c>
      <c r="AB91" s="39">
        <f t="shared" si="20"/>
        <v>88.71035368</v>
      </c>
      <c r="AC91" s="39">
        <f t="shared" si="21"/>
        <v>5.75</v>
      </c>
      <c r="AD91" s="39" t="str">
        <f>if(N91=1,(AB91*(Z91-AA91))*'Säännöt ja ohjeet'!$B$54+AC91,"")</f>
        <v/>
      </c>
      <c r="AE91" s="40">
        <f t="shared" si="22"/>
        <v>11</v>
      </c>
      <c r="AF91" s="40">
        <f t="shared" si="23"/>
        <v>11</v>
      </c>
      <c r="AG91" s="1"/>
      <c r="AH91" s="9"/>
      <c r="AI91" s="28">
        <f t="shared" ref="AI91:ED91" si="119">if($B91=AI$3,AI90+$Y91,if($C91=AI$3,AI90+$AD91,AI90))</f>
        <v>1204.770186</v>
      </c>
      <c r="AJ91" s="28">
        <f t="shared" si="119"/>
        <v>1784.092572</v>
      </c>
      <c r="AK91" s="28">
        <f t="shared" si="119"/>
        <v>2411.459736</v>
      </c>
      <c r="AL91" s="28">
        <f t="shared" si="119"/>
        <v>1723.634458</v>
      </c>
      <c r="AM91" s="28">
        <f t="shared" si="119"/>
        <v>1644.010986</v>
      </c>
      <c r="AN91" s="28">
        <f t="shared" si="119"/>
        <v>1353.792648</v>
      </c>
      <c r="AO91" s="28">
        <f t="shared" si="119"/>
        <v>2249.842673</v>
      </c>
      <c r="AP91" s="28">
        <f t="shared" si="119"/>
        <v>1493.563773</v>
      </c>
      <c r="AQ91" s="28">
        <f t="shared" si="119"/>
        <v>1156.199115</v>
      </c>
      <c r="AR91" s="28">
        <f t="shared" si="119"/>
        <v>2172.779715</v>
      </c>
      <c r="AS91" s="28">
        <f t="shared" si="119"/>
        <v>1917.754482</v>
      </c>
      <c r="AT91" s="28">
        <f t="shared" si="119"/>
        <v>2363.383595</v>
      </c>
      <c r="AU91" s="28">
        <f t="shared" si="119"/>
        <v>2245.808389</v>
      </c>
      <c r="AV91" s="28">
        <f t="shared" si="119"/>
        <v>1913.93138</v>
      </c>
      <c r="AW91" s="28">
        <f t="shared" si="119"/>
        <v>1015.463624</v>
      </c>
      <c r="AX91" s="28">
        <f t="shared" si="119"/>
        <v>2205.116746</v>
      </c>
      <c r="AY91" s="28">
        <f t="shared" si="119"/>
        <v>1335.441433</v>
      </c>
      <c r="AZ91" s="28">
        <f t="shared" si="119"/>
        <v>2316.469488</v>
      </c>
      <c r="BA91" s="28">
        <f t="shared" si="119"/>
        <v>2132.244373</v>
      </c>
      <c r="BB91" s="28">
        <f t="shared" si="119"/>
        <v>636.9434937</v>
      </c>
      <c r="BC91" s="28">
        <f t="shared" si="119"/>
        <v>832.7574368</v>
      </c>
      <c r="BD91" s="28">
        <f t="shared" si="119"/>
        <v>1690.538553</v>
      </c>
      <c r="BE91" s="28">
        <f t="shared" si="119"/>
        <v>281.1497685</v>
      </c>
      <c r="BF91" s="28">
        <f t="shared" si="119"/>
        <v>-59.07358257</v>
      </c>
      <c r="BG91" s="28">
        <f t="shared" si="119"/>
        <v>1282.733877</v>
      </c>
      <c r="BH91" s="28">
        <f t="shared" si="119"/>
        <v>190.2275877</v>
      </c>
      <c r="BI91" s="28">
        <f t="shared" si="119"/>
        <v>1741.081085</v>
      </c>
      <c r="BJ91" s="28">
        <f t="shared" si="119"/>
        <v>398.5029281</v>
      </c>
      <c r="BK91" s="28">
        <f t="shared" si="119"/>
        <v>1813.591524</v>
      </c>
      <c r="BL91" s="28" t="str">
        <f t="shared" si="119"/>
        <v>#N/A</v>
      </c>
      <c r="BM91" s="28" t="str">
        <f t="shared" si="119"/>
        <v>#N/A</v>
      </c>
      <c r="BN91" s="28" t="str">
        <f t="shared" si="119"/>
        <v>#N/A</v>
      </c>
      <c r="BO91" s="28" t="str">
        <f t="shared" si="119"/>
        <v>#N/A</v>
      </c>
      <c r="BP91" s="28" t="str">
        <f t="shared" si="119"/>
        <v>#N/A</v>
      </c>
      <c r="BQ91" s="28" t="str">
        <f t="shared" si="119"/>
        <v>#N/A</v>
      </c>
      <c r="BR91" s="28" t="str">
        <f t="shared" si="119"/>
        <v>#N/A</v>
      </c>
      <c r="BS91" s="28" t="str">
        <f t="shared" si="119"/>
        <v>#N/A</v>
      </c>
      <c r="BT91" s="28" t="str">
        <f t="shared" si="119"/>
        <v>#N/A</v>
      </c>
      <c r="BU91" s="28" t="str">
        <f t="shared" si="119"/>
        <v>#N/A</v>
      </c>
      <c r="BV91" s="28" t="str">
        <f t="shared" si="119"/>
        <v>#N/A</v>
      </c>
      <c r="BW91" s="28" t="str">
        <f t="shared" si="119"/>
        <v>#N/A</v>
      </c>
      <c r="BX91" s="28" t="str">
        <f t="shared" si="119"/>
        <v>#N/A</v>
      </c>
      <c r="BY91" s="28" t="str">
        <f t="shared" si="119"/>
        <v>#N/A</v>
      </c>
      <c r="BZ91" s="28" t="str">
        <f t="shared" si="119"/>
        <v>#N/A</v>
      </c>
      <c r="CA91" s="28" t="str">
        <f t="shared" si="119"/>
        <v>#N/A</v>
      </c>
      <c r="CB91" s="28" t="str">
        <f t="shared" si="119"/>
        <v>#N/A</v>
      </c>
      <c r="CC91" s="28" t="str">
        <f t="shared" si="119"/>
        <v>#N/A</v>
      </c>
      <c r="CD91" s="28" t="str">
        <f t="shared" si="119"/>
        <v>#N/A</v>
      </c>
      <c r="CE91" s="28" t="str">
        <f t="shared" si="119"/>
        <v>#N/A</v>
      </c>
      <c r="CF91" s="28" t="str">
        <f t="shared" si="119"/>
        <v>#N/A</v>
      </c>
      <c r="CG91" s="28" t="str">
        <f t="shared" si="119"/>
        <v>#N/A</v>
      </c>
      <c r="CH91" s="28" t="str">
        <f t="shared" si="119"/>
        <v>#N/A</v>
      </c>
      <c r="CI91" s="28" t="str">
        <f t="shared" si="119"/>
        <v>#N/A</v>
      </c>
      <c r="CJ91" s="28" t="str">
        <f t="shared" si="119"/>
        <v>#N/A</v>
      </c>
      <c r="CK91" s="28" t="str">
        <f t="shared" si="119"/>
        <v>#N/A</v>
      </c>
      <c r="CL91" s="28" t="str">
        <f t="shared" si="119"/>
        <v>#N/A</v>
      </c>
      <c r="CM91" s="28" t="str">
        <f t="shared" si="119"/>
        <v>#N/A</v>
      </c>
      <c r="CN91" s="28" t="str">
        <f t="shared" si="119"/>
        <v>#N/A</v>
      </c>
      <c r="CO91" s="28" t="str">
        <f t="shared" si="119"/>
        <v>#N/A</v>
      </c>
      <c r="CP91" s="28" t="str">
        <f t="shared" si="119"/>
        <v>#N/A</v>
      </c>
      <c r="CQ91" s="28" t="str">
        <f t="shared" si="119"/>
        <v>#N/A</v>
      </c>
      <c r="CR91" s="28" t="str">
        <f t="shared" si="119"/>
        <v>#N/A</v>
      </c>
      <c r="CS91" s="28" t="str">
        <f t="shared" si="119"/>
        <v>#N/A</v>
      </c>
      <c r="CT91" s="28" t="str">
        <f t="shared" si="119"/>
        <v>#N/A</v>
      </c>
      <c r="CU91" s="28" t="str">
        <f t="shared" si="119"/>
        <v>#N/A</v>
      </c>
      <c r="CV91" s="28" t="str">
        <f t="shared" si="119"/>
        <v>#N/A</v>
      </c>
      <c r="CW91" s="28" t="str">
        <f t="shared" si="119"/>
        <v>#N/A</v>
      </c>
      <c r="CX91" s="28" t="str">
        <f t="shared" si="119"/>
        <v>#N/A</v>
      </c>
      <c r="CY91" s="28" t="str">
        <f t="shared" si="119"/>
        <v>#N/A</v>
      </c>
      <c r="CZ91" s="28" t="str">
        <f t="shared" si="119"/>
        <v>#N/A</v>
      </c>
      <c r="DA91" s="28" t="str">
        <f t="shared" si="119"/>
        <v>#N/A</v>
      </c>
      <c r="DB91" s="28" t="str">
        <f t="shared" si="119"/>
        <v>#N/A</v>
      </c>
      <c r="DC91" s="28" t="str">
        <f t="shared" si="119"/>
        <v>#N/A</v>
      </c>
      <c r="DD91" s="28" t="str">
        <f t="shared" si="119"/>
        <v>#N/A</v>
      </c>
      <c r="DE91" s="28" t="str">
        <f t="shared" si="119"/>
        <v>#N/A</v>
      </c>
      <c r="DF91" s="28" t="str">
        <f t="shared" si="119"/>
        <v>#N/A</v>
      </c>
      <c r="DG91" s="28" t="str">
        <f t="shared" si="119"/>
        <v>#N/A</v>
      </c>
      <c r="DH91" s="28" t="str">
        <f t="shared" si="119"/>
        <v>#N/A</v>
      </c>
      <c r="DI91" s="28" t="str">
        <f t="shared" si="119"/>
        <v>#N/A</v>
      </c>
      <c r="DJ91" s="28" t="str">
        <f t="shared" si="119"/>
        <v>#N/A</v>
      </c>
      <c r="DK91" s="28" t="str">
        <f t="shared" si="119"/>
        <v>#N/A</v>
      </c>
      <c r="DL91" s="28" t="str">
        <f t="shared" si="119"/>
        <v>#N/A</v>
      </c>
      <c r="DM91" s="28" t="str">
        <f t="shared" si="119"/>
        <v>#N/A</v>
      </c>
      <c r="DN91" s="28" t="str">
        <f t="shared" si="119"/>
        <v>#N/A</v>
      </c>
      <c r="DO91" s="28" t="str">
        <f t="shared" si="119"/>
        <v>#N/A</v>
      </c>
      <c r="DP91" s="28" t="str">
        <f t="shared" si="119"/>
        <v>#N/A</v>
      </c>
      <c r="DQ91" s="28" t="str">
        <f t="shared" si="119"/>
        <v>#N/A</v>
      </c>
      <c r="DR91" s="28" t="str">
        <f t="shared" si="119"/>
        <v>#N/A</v>
      </c>
      <c r="DS91" s="28" t="str">
        <f t="shared" si="119"/>
        <v>#N/A</v>
      </c>
      <c r="DT91" s="28" t="str">
        <f t="shared" si="119"/>
        <v>#N/A</v>
      </c>
      <c r="DU91" s="28" t="str">
        <f t="shared" si="119"/>
        <v>#N/A</v>
      </c>
      <c r="DV91" s="28" t="str">
        <f t="shared" si="119"/>
        <v>#N/A</v>
      </c>
      <c r="DW91" s="28" t="str">
        <f t="shared" si="119"/>
        <v>#N/A</v>
      </c>
      <c r="DX91" s="28" t="str">
        <f t="shared" si="119"/>
        <v>#N/A</v>
      </c>
      <c r="DY91" s="28" t="str">
        <f t="shared" si="119"/>
        <v>#N/A</v>
      </c>
      <c r="DZ91" s="28" t="str">
        <f t="shared" si="119"/>
        <v>#N/A</v>
      </c>
      <c r="EA91" s="28" t="str">
        <f t="shared" si="119"/>
        <v>#N/A</v>
      </c>
      <c r="EB91" s="28" t="str">
        <f t="shared" si="119"/>
        <v>#N/A</v>
      </c>
      <c r="EC91" s="28" t="str">
        <f t="shared" si="119"/>
        <v>#N/A</v>
      </c>
      <c r="ED91" s="28" t="str">
        <f t="shared" si="119"/>
        <v>#N/A</v>
      </c>
      <c r="EE91" s="29">
        <f t="shared" si="2"/>
        <v>1519.039866</v>
      </c>
    </row>
    <row r="92">
      <c r="A92" s="1"/>
      <c r="B92" s="30"/>
      <c r="C92" s="31"/>
      <c r="D92" s="31"/>
      <c r="E92" s="31"/>
      <c r="F92" s="33"/>
      <c r="G92" s="34"/>
      <c r="H92" s="34" t="b">
        <f t="shared" si="3"/>
        <v>0</v>
      </c>
      <c r="I92" s="34" t="b">
        <f>if(iferror(match(B92,'Osallistujat ja seuranta'!C:C,0),0)&gt;0,TRUE,FALSE)</f>
        <v>0</v>
      </c>
      <c r="J92" s="34" t="b">
        <f>if(iferror(match(C92,'Osallistujat ja seuranta'!C:C,0),0)&gt;0,TRUE,FALSE)</f>
        <v>0</v>
      </c>
      <c r="K92" s="34" t="b">
        <f t="shared" si="4"/>
        <v>0</v>
      </c>
      <c r="L92" s="34" t="b">
        <f t="shared" si="5"/>
        <v>1</v>
      </c>
      <c r="M92" s="34" t="b">
        <f t="shared" si="6"/>
        <v>0</v>
      </c>
      <c r="N92" s="35" t="str">
        <f t="shared" si="33"/>
        <v/>
      </c>
      <c r="O92" s="36" t="str">
        <f t="shared" si="8"/>
        <v/>
      </c>
      <c r="P92" s="36" t="str">
        <f t="shared" si="9"/>
        <v/>
      </c>
      <c r="Q92" s="37" t="str">
        <f t="shared" si="10"/>
        <v/>
      </c>
      <c r="R92" s="35" t="str">
        <f t="shared" si="11"/>
        <v/>
      </c>
      <c r="S92" s="35">
        <f t="shared" si="12"/>
        <v>1</v>
      </c>
      <c r="T92" s="35">
        <f t="shared" si="13"/>
        <v>-56.71174423</v>
      </c>
      <c r="U92" s="35">
        <f t="shared" si="14"/>
        <v>-56.71174423</v>
      </c>
      <c r="V92" s="38" t="str">
        <f t="shared" si="15"/>
        <v/>
      </c>
      <c r="W92" s="39">
        <f t="shared" si="16"/>
        <v>88.71035368</v>
      </c>
      <c r="X92" s="39">
        <f t="shared" si="17"/>
        <v>5.75</v>
      </c>
      <c r="Y92" s="39" t="str">
        <f>if(N92=1,(W92*(S92-V92))*'Säännöt ja ohjeet'!$B$54+X92,"")</f>
        <v/>
      </c>
      <c r="Z92" s="39">
        <f t="shared" si="18"/>
        <v>0</v>
      </c>
      <c r="AA92" s="39">
        <f t="shared" si="19"/>
        <v>1</v>
      </c>
      <c r="AB92" s="39">
        <f t="shared" si="20"/>
        <v>88.71035368</v>
      </c>
      <c r="AC92" s="39">
        <f t="shared" si="21"/>
        <v>5.75</v>
      </c>
      <c r="AD92" s="39" t="str">
        <f>if(N92=1,(AB92*(Z92-AA92))*'Säännöt ja ohjeet'!$B$54+AC92,"")</f>
        <v/>
      </c>
      <c r="AE92" s="40">
        <f t="shared" si="22"/>
        <v>11</v>
      </c>
      <c r="AF92" s="40">
        <f t="shared" si="23"/>
        <v>11</v>
      </c>
      <c r="AG92" s="1"/>
      <c r="AH92" s="9"/>
      <c r="AI92" s="28">
        <f t="shared" ref="AI92:ED92" si="120">if($B92=AI$3,AI91+$Y92,if($C92=AI$3,AI91+$AD92,AI91))</f>
        <v>1204.770186</v>
      </c>
      <c r="AJ92" s="28">
        <f t="shared" si="120"/>
        <v>1784.092572</v>
      </c>
      <c r="AK92" s="28">
        <f t="shared" si="120"/>
        <v>2411.459736</v>
      </c>
      <c r="AL92" s="28">
        <f t="shared" si="120"/>
        <v>1723.634458</v>
      </c>
      <c r="AM92" s="28">
        <f t="shared" si="120"/>
        <v>1644.010986</v>
      </c>
      <c r="AN92" s="28">
        <f t="shared" si="120"/>
        <v>1353.792648</v>
      </c>
      <c r="AO92" s="28">
        <f t="shared" si="120"/>
        <v>2249.842673</v>
      </c>
      <c r="AP92" s="28">
        <f t="shared" si="120"/>
        <v>1493.563773</v>
      </c>
      <c r="AQ92" s="28">
        <f t="shared" si="120"/>
        <v>1156.199115</v>
      </c>
      <c r="AR92" s="28">
        <f t="shared" si="120"/>
        <v>2172.779715</v>
      </c>
      <c r="AS92" s="28">
        <f t="shared" si="120"/>
        <v>1917.754482</v>
      </c>
      <c r="AT92" s="28">
        <f t="shared" si="120"/>
        <v>2363.383595</v>
      </c>
      <c r="AU92" s="28">
        <f t="shared" si="120"/>
        <v>2245.808389</v>
      </c>
      <c r="AV92" s="28">
        <f t="shared" si="120"/>
        <v>1913.93138</v>
      </c>
      <c r="AW92" s="28">
        <f t="shared" si="120"/>
        <v>1015.463624</v>
      </c>
      <c r="AX92" s="28">
        <f t="shared" si="120"/>
        <v>2205.116746</v>
      </c>
      <c r="AY92" s="28">
        <f t="shared" si="120"/>
        <v>1335.441433</v>
      </c>
      <c r="AZ92" s="28">
        <f t="shared" si="120"/>
        <v>2316.469488</v>
      </c>
      <c r="BA92" s="28">
        <f t="shared" si="120"/>
        <v>2132.244373</v>
      </c>
      <c r="BB92" s="28">
        <f t="shared" si="120"/>
        <v>636.9434937</v>
      </c>
      <c r="BC92" s="28">
        <f t="shared" si="120"/>
        <v>832.7574368</v>
      </c>
      <c r="BD92" s="28">
        <f t="shared" si="120"/>
        <v>1690.538553</v>
      </c>
      <c r="BE92" s="28">
        <f t="shared" si="120"/>
        <v>281.1497685</v>
      </c>
      <c r="BF92" s="28">
        <f t="shared" si="120"/>
        <v>-59.07358257</v>
      </c>
      <c r="BG92" s="28">
        <f t="shared" si="120"/>
        <v>1282.733877</v>
      </c>
      <c r="BH92" s="28">
        <f t="shared" si="120"/>
        <v>190.2275877</v>
      </c>
      <c r="BI92" s="28">
        <f t="shared" si="120"/>
        <v>1741.081085</v>
      </c>
      <c r="BJ92" s="28">
        <f t="shared" si="120"/>
        <v>398.5029281</v>
      </c>
      <c r="BK92" s="28">
        <f t="shared" si="120"/>
        <v>1813.591524</v>
      </c>
      <c r="BL92" s="28" t="str">
        <f t="shared" si="120"/>
        <v>#N/A</v>
      </c>
      <c r="BM92" s="28" t="str">
        <f t="shared" si="120"/>
        <v>#N/A</v>
      </c>
      <c r="BN92" s="28" t="str">
        <f t="shared" si="120"/>
        <v>#N/A</v>
      </c>
      <c r="BO92" s="28" t="str">
        <f t="shared" si="120"/>
        <v>#N/A</v>
      </c>
      <c r="BP92" s="28" t="str">
        <f t="shared" si="120"/>
        <v>#N/A</v>
      </c>
      <c r="BQ92" s="28" t="str">
        <f t="shared" si="120"/>
        <v>#N/A</v>
      </c>
      <c r="BR92" s="28" t="str">
        <f t="shared" si="120"/>
        <v>#N/A</v>
      </c>
      <c r="BS92" s="28" t="str">
        <f t="shared" si="120"/>
        <v>#N/A</v>
      </c>
      <c r="BT92" s="28" t="str">
        <f t="shared" si="120"/>
        <v>#N/A</v>
      </c>
      <c r="BU92" s="28" t="str">
        <f t="shared" si="120"/>
        <v>#N/A</v>
      </c>
      <c r="BV92" s="28" t="str">
        <f t="shared" si="120"/>
        <v>#N/A</v>
      </c>
      <c r="BW92" s="28" t="str">
        <f t="shared" si="120"/>
        <v>#N/A</v>
      </c>
      <c r="BX92" s="28" t="str">
        <f t="shared" si="120"/>
        <v>#N/A</v>
      </c>
      <c r="BY92" s="28" t="str">
        <f t="shared" si="120"/>
        <v>#N/A</v>
      </c>
      <c r="BZ92" s="28" t="str">
        <f t="shared" si="120"/>
        <v>#N/A</v>
      </c>
      <c r="CA92" s="28" t="str">
        <f t="shared" si="120"/>
        <v>#N/A</v>
      </c>
      <c r="CB92" s="28" t="str">
        <f t="shared" si="120"/>
        <v>#N/A</v>
      </c>
      <c r="CC92" s="28" t="str">
        <f t="shared" si="120"/>
        <v>#N/A</v>
      </c>
      <c r="CD92" s="28" t="str">
        <f t="shared" si="120"/>
        <v>#N/A</v>
      </c>
      <c r="CE92" s="28" t="str">
        <f t="shared" si="120"/>
        <v>#N/A</v>
      </c>
      <c r="CF92" s="28" t="str">
        <f t="shared" si="120"/>
        <v>#N/A</v>
      </c>
      <c r="CG92" s="28" t="str">
        <f t="shared" si="120"/>
        <v>#N/A</v>
      </c>
      <c r="CH92" s="28" t="str">
        <f t="shared" si="120"/>
        <v>#N/A</v>
      </c>
      <c r="CI92" s="28" t="str">
        <f t="shared" si="120"/>
        <v>#N/A</v>
      </c>
      <c r="CJ92" s="28" t="str">
        <f t="shared" si="120"/>
        <v>#N/A</v>
      </c>
      <c r="CK92" s="28" t="str">
        <f t="shared" si="120"/>
        <v>#N/A</v>
      </c>
      <c r="CL92" s="28" t="str">
        <f t="shared" si="120"/>
        <v>#N/A</v>
      </c>
      <c r="CM92" s="28" t="str">
        <f t="shared" si="120"/>
        <v>#N/A</v>
      </c>
      <c r="CN92" s="28" t="str">
        <f t="shared" si="120"/>
        <v>#N/A</v>
      </c>
      <c r="CO92" s="28" t="str">
        <f t="shared" si="120"/>
        <v>#N/A</v>
      </c>
      <c r="CP92" s="28" t="str">
        <f t="shared" si="120"/>
        <v>#N/A</v>
      </c>
      <c r="CQ92" s="28" t="str">
        <f t="shared" si="120"/>
        <v>#N/A</v>
      </c>
      <c r="CR92" s="28" t="str">
        <f t="shared" si="120"/>
        <v>#N/A</v>
      </c>
      <c r="CS92" s="28" t="str">
        <f t="shared" si="120"/>
        <v>#N/A</v>
      </c>
      <c r="CT92" s="28" t="str">
        <f t="shared" si="120"/>
        <v>#N/A</v>
      </c>
      <c r="CU92" s="28" t="str">
        <f t="shared" si="120"/>
        <v>#N/A</v>
      </c>
      <c r="CV92" s="28" t="str">
        <f t="shared" si="120"/>
        <v>#N/A</v>
      </c>
      <c r="CW92" s="28" t="str">
        <f t="shared" si="120"/>
        <v>#N/A</v>
      </c>
      <c r="CX92" s="28" t="str">
        <f t="shared" si="120"/>
        <v>#N/A</v>
      </c>
      <c r="CY92" s="28" t="str">
        <f t="shared" si="120"/>
        <v>#N/A</v>
      </c>
      <c r="CZ92" s="28" t="str">
        <f t="shared" si="120"/>
        <v>#N/A</v>
      </c>
      <c r="DA92" s="28" t="str">
        <f t="shared" si="120"/>
        <v>#N/A</v>
      </c>
      <c r="DB92" s="28" t="str">
        <f t="shared" si="120"/>
        <v>#N/A</v>
      </c>
      <c r="DC92" s="28" t="str">
        <f t="shared" si="120"/>
        <v>#N/A</v>
      </c>
      <c r="DD92" s="28" t="str">
        <f t="shared" si="120"/>
        <v>#N/A</v>
      </c>
      <c r="DE92" s="28" t="str">
        <f t="shared" si="120"/>
        <v>#N/A</v>
      </c>
      <c r="DF92" s="28" t="str">
        <f t="shared" si="120"/>
        <v>#N/A</v>
      </c>
      <c r="DG92" s="28" t="str">
        <f t="shared" si="120"/>
        <v>#N/A</v>
      </c>
      <c r="DH92" s="28" t="str">
        <f t="shared" si="120"/>
        <v>#N/A</v>
      </c>
      <c r="DI92" s="28" t="str">
        <f t="shared" si="120"/>
        <v>#N/A</v>
      </c>
      <c r="DJ92" s="28" t="str">
        <f t="shared" si="120"/>
        <v>#N/A</v>
      </c>
      <c r="DK92" s="28" t="str">
        <f t="shared" si="120"/>
        <v>#N/A</v>
      </c>
      <c r="DL92" s="28" t="str">
        <f t="shared" si="120"/>
        <v>#N/A</v>
      </c>
      <c r="DM92" s="28" t="str">
        <f t="shared" si="120"/>
        <v>#N/A</v>
      </c>
      <c r="DN92" s="28" t="str">
        <f t="shared" si="120"/>
        <v>#N/A</v>
      </c>
      <c r="DO92" s="28" t="str">
        <f t="shared" si="120"/>
        <v>#N/A</v>
      </c>
      <c r="DP92" s="28" t="str">
        <f t="shared" si="120"/>
        <v>#N/A</v>
      </c>
      <c r="DQ92" s="28" t="str">
        <f t="shared" si="120"/>
        <v>#N/A</v>
      </c>
      <c r="DR92" s="28" t="str">
        <f t="shared" si="120"/>
        <v>#N/A</v>
      </c>
      <c r="DS92" s="28" t="str">
        <f t="shared" si="120"/>
        <v>#N/A</v>
      </c>
      <c r="DT92" s="28" t="str">
        <f t="shared" si="120"/>
        <v>#N/A</v>
      </c>
      <c r="DU92" s="28" t="str">
        <f t="shared" si="120"/>
        <v>#N/A</v>
      </c>
      <c r="DV92" s="28" t="str">
        <f t="shared" si="120"/>
        <v>#N/A</v>
      </c>
      <c r="DW92" s="28" t="str">
        <f t="shared" si="120"/>
        <v>#N/A</v>
      </c>
      <c r="DX92" s="28" t="str">
        <f t="shared" si="120"/>
        <v>#N/A</v>
      </c>
      <c r="DY92" s="28" t="str">
        <f t="shared" si="120"/>
        <v>#N/A</v>
      </c>
      <c r="DZ92" s="28" t="str">
        <f t="shared" si="120"/>
        <v>#N/A</v>
      </c>
      <c r="EA92" s="28" t="str">
        <f t="shared" si="120"/>
        <v>#N/A</v>
      </c>
      <c r="EB92" s="28" t="str">
        <f t="shared" si="120"/>
        <v>#N/A</v>
      </c>
      <c r="EC92" s="28" t="str">
        <f t="shared" si="120"/>
        <v>#N/A</v>
      </c>
      <c r="ED92" s="28" t="str">
        <f t="shared" si="120"/>
        <v>#N/A</v>
      </c>
      <c r="EE92" s="29">
        <f t="shared" si="2"/>
        <v>1519.039866</v>
      </c>
    </row>
    <row r="93">
      <c r="A93" s="1"/>
      <c r="B93" s="30"/>
      <c r="C93" s="31"/>
      <c r="D93" s="31"/>
      <c r="E93" s="31"/>
      <c r="F93" s="33"/>
      <c r="G93" s="34"/>
      <c r="H93" s="34" t="b">
        <f t="shared" si="3"/>
        <v>0</v>
      </c>
      <c r="I93" s="34" t="b">
        <f>if(iferror(match(B93,'Osallistujat ja seuranta'!C:C,0),0)&gt;0,TRUE,FALSE)</f>
        <v>0</v>
      </c>
      <c r="J93" s="34" t="b">
        <f>if(iferror(match(C93,'Osallistujat ja seuranta'!C:C,0),0)&gt;0,TRUE,FALSE)</f>
        <v>0</v>
      </c>
      <c r="K93" s="34" t="b">
        <f t="shared" si="4"/>
        <v>0</v>
      </c>
      <c r="L93" s="34" t="b">
        <f t="shared" si="5"/>
        <v>1</v>
      </c>
      <c r="M93" s="34" t="b">
        <f t="shared" si="6"/>
        <v>0</v>
      </c>
      <c r="N93" s="35" t="str">
        <f t="shared" si="33"/>
        <v/>
      </c>
      <c r="O93" s="36" t="str">
        <f t="shared" si="8"/>
        <v/>
      </c>
      <c r="P93" s="36" t="str">
        <f t="shared" si="9"/>
        <v/>
      </c>
      <c r="Q93" s="37" t="str">
        <f t="shared" si="10"/>
        <v/>
      </c>
      <c r="R93" s="35" t="str">
        <f t="shared" si="11"/>
        <v/>
      </c>
      <c r="S93" s="35">
        <f t="shared" si="12"/>
        <v>1</v>
      </c>
      <c r="T93" s="35">
        <f t="shared" si="13"/>
        <v>-56.71174423</v>
      </c>
      <c r="U93" s="35">
        <f t="shared" si="14"/>
        <v>-56.71174423</v>
      </c>
      <c r="V93" s="38" t="str">
        <f t="shared" si="15"/>
        <v/>
      </c>
      <c r="W93" s="39">
        <f t="shared" si="16"/>
        <v>88.71035368</v>
      </c>
      <c r="X93" s="39">
        <f t="shared" si="17"/>
        <v>5.75</v>
      </c>
      <c r="Y93" s="39" t="str">
        <f>if(N93=1,(W93*(S93-V93))*'Säännöt ja ohjeet'!$B$54+X93,"")</f>
        <v/>
      </c>
      <c r="Z93" s="39">
        <f t="shared" si="18"/>
        <v>0</v>
      </c>
      <c r="AA93" s="39">
        <f t="shared" si="19"/>
        <v>1</v>
      </c>
      <c r="AB93" s="39">
        <f t="shared" si="20"/>
        <v>88.71035368</v>
      </c>
      <c r="AC93" s="39">
        <f t="shared" si="21"/>
        <v>5.75</v>
      </c>
      <c r="AD93" s="39" t="str">
        <f>if(N93=1,(AB93*(Z93-AA93))*'Säännöt ja ohjeet'!$B$54+AC93,"")</f>
        <v/>
      </c>
      <c r="AE93" s="40">
        <f t="shared" si="22"/>
        <v>11</v>
      </c>
      <c r="AF93" s="40">
        <f t="shared" si="23"/>
        <v>11</v>
      </c>
      <c r="AG93" s="1"/>
      <c r="AH93" s="9"/>
      <c r="AI93" s="28">
        <f t="shared" ref="AI93:ED93" si="121">if($B93=AI$3,AI92+$Y93,if($C93=AI$3,AI92+$AD93,AI92))</f>
        <v>1204.770186</v>
      </c>
      <c r="AJ93" s="28">
        <f t="shared" si="121"/>
        <v>1784.092572</v>
      </c>
      <c r="AK93" s="28">
        <f t="shared" si="121"/>
        <v>2411.459736</v>
      </c>
      <c r="AL93" s="28">
        <f t="shared" si="121"/>
        <v>1723.634458</v>
      </c>
      <c r="AM93" s="28">
        <f t="shared" si="121"/>
        <v>1644.010986</v>
      </c>
      <c r="AN93" s="28">
        <f t="shared" si="121"/>
        <v>1353.792648</v>
      </c>
      <c r="AO93" s="28">
        <f t="shared" si="121"/>
        <v>2249.842673</v>
      </c>
      <c r="AP93" s="28">
        <f t="shared" si="121"/>
        <v>1493.563773</v>
      </c>
      <c r="AQ93" s="28">
        <f t="shared" si="121"/>
        <v>1156.199115</v>
      </c>
      <c r="AR93" s="28">
        <f t="shared" si="121"/>
        <v>2172.779715</v>
      </c>
      <c r="AS93" s="28">
        <f t="shared" si="121"/>
        <v>1917.754482</v>
      </c>
      <c r="AT93" s="28">
        <f t="shared" si="121"/>
        <v>2363.383595</v>
      </c>
      <c r="AU93" s="28">
        <f t="shared" si="121"/>
        <v>2245.808389</v>
      </c>
      <c r="AV93" s="28">
        <f t="shared" si="121"/>
        <v>1913.93138</v>
      </c>
      <c r="AW93" s="28">
        <f t="shared" si="121"/>
        <v>1015.463624</v>
      </c>
      <c r="AX93" s="28">
        <f t="shared" si="121"/>
        <v>2205.116746</v>
      </c>
      <c r="AY93" s="28">
        <f t="shared" si="121"/>
        <v>1335.441433</v>
      </c>
      <c r="AZ93" s="28">
        <f t="shared" si="121"/>
        <v>2316.469488</v>
      </c>
      <c r="BA93" s="28">
        <f t="shared" si="121"/>
        <v>2132.244373</v>
      </c>
      <c r="BB93" s="28">
        <f t="shared" si="121"/>
        <v>636.9434937</v>
      </c>
      <c r="BC93" s="28">
        <f t="shared" si="121"/>
        <v>832.7574368</v>
      </c>
      <c r="BD93" s="28">
        <f t="shared" si="121"/>
        <v>1690.538553</v>
      </c>
      <c r="BE93" s="28">
        <f t="shared" si="121"/>
        <v>281.1497685</v>
      </c>
      <c r="BF93" s="28">
        <f t="shared" si="121"/>
        <v>-59.07358257</v>
      </c>
      <c r="BG93" s="28">
        <f t="shared" si="121"/>
        <v>1282.733877</v>
      </c>
      <c r="BH93" s="28">
        <f t="shared" si="121"/>
        <v>190.2275877</v>
      </c>
      <c r="BI93" s="28">
        <f t="shared" si="121"/>
        <v>1741.081085</v>
      </c>
      <c r="BJ93" s="28">
        <f t="shared" si="121"/>
        <v>398.5029281</v>
      </c>
      <c r="BK93" s="28">
        <f t="shared" si="121"/>
        <v>1813.591524</v>
      </c>
      <c r="BL93" s="28" t="str">
        <f t="shared" si="121"/>
        <v>#N/A</v>
      </c>
      <c r="BM93" s="28" t="str">
        <f t="shared" si="121"/>
        <v>#N/A</v>
      </c>
      <c r="BN93" s="28" t="str">
        <f t="shared" si="121"/>
        <v>#N/A</v>
      </c>
      <c r="BO93" s="28" t="str">
        <f t="shared" si="121"/>
        <v>#N/A</v>
      </c>
      <c r="BP93" s="28" t="str">
        <f t="shared" si="121"/>
        <v>#N/A</v>
      </c>
      <c r="BQ93" s="28" t="str">
        <f t="shared" si="121"/>
        <v>#N/A</v>
      </c>
      <c r="BR93" s="28" t="str">
        <f t="shared" si="121"/>
        <v>#N/A</v>
      </c>
      <c r="BS93" s="28" t="str">
        <f t="shared" si="121"/>
        <v>#N/A</v>
      </c>
      <c r="BT93" s="28" t="str">
        <f t="shared" si="121"/>
        <v>#N/A</v>
      </c>
      <c r="BU93" s="28" t="str">
        <f t="shared" si="121"/>
        <v>#N/A</v>
      </c>
      <c r="BV93" s="28" t="str">
        <f t="shared" si="121"/>
        <v>#N/A</v>
      </c>
      <c r="BW93" s="28" t="str">
        <f t="shared" si="121"/>
        <v>#N/A</v>
      </c>
      <c r="BX93" s="28" t="str">
        <f t="shared" si="121"/>
        <v>#N/A</v>
      </c>
      <c r="BY93" s="28" t="str">
        <f t="shared" si="121"/>
        <v>#N/A</v>
      </c>
      <c r="BZ93" s="28" t="str">
        <f t="shared" si="121"/>
        <v>#N/A</v>
      </c>
      <c r="CA93" s="28" t="str">
        <f t="shared" si="121"/>
        <v>#N/A</v>
      </c>
      <c r="CB93" s="28" t="str">
        <f t="shared" si="121"/>
        <v>#N/A</v>
      </c>
      <c r="CC93" s="28" t="str">
        <f t="shared" si="121"/>
        <v>#N/A</v>
      </c>
      <c r="CD93" s="28" t="str">
        <f t="shared" si="121"/>
        <v>#N/A</v>
      </c>
      <c r="CE93" s="28" t="str">
        <f t="shared" si="121"/>
        <v>#N/A</v>
      </c>
      <c r="CF93" s="28" t="str">
        <f t="shared" si="121"/>
        <v>#N/A</v>
      </c>
      <c r="CG93" s="28" t="str">
        <f t="shared" si="121"/>
        <v>#N/A</v>
      </c>
      <c r="CH93" s="28" t="str">
        <f t="shared" si="121"/>
        <v>#N/A</v>
      </c>
      <c r="CI93" s="28" t="str">
        <f t="shared" si="121"/>
        <v>#N/A</v>
      </c>
      <c r="CJ93" s="28" t="str">
        <f t="shared" si="121"/>
        <v>#N/A</v>
      </c>
      <c r="CK93" s="28" t="str">
        <f t="shared" si="121"/>
        <v>#N/A</v>
      </c>
      <c r="CL93" s="28" t="str">
        <f t="shared" si="121"/>
        <v>#N/A</v>
      </c>
      <c r="CM93" s="28" t="str">
        <f t="shared" si="121"/>
        <v>#N/A</v>
      </c>
      <c r="CN93" s="28" t="str">
        <f t="shared" si="121"/>
        <v>#N/A</v>
      </c>
      <c r="CO93" s="28" t="str">
        <f t="shared" si="121"/>
        <v>#N/A</v>
      </c>
      <c r="CP93" s="28" t="str">
        <f t="shared" si="121"/>
        <v>#N/A</v>
      </c>
      <c r="CQ93" s="28" t="str">
        <f t="shared" si="121"/>
        <v>#N/A</v>
      </c>
      <c r="CR93" s="28" t="str">
        <f t="shared" si="121"/>
        <v>#N/A</v>
      </c>
      <c r="CS93" s="28" t="str">
        <f t="shared" si="121"/>
        <v>#N/A</v>
      </c>
      <c r="CT93" s="28" t="str">
        <f t="shared" si="121"/>
        <v>#N/A</v>
      </c>
      <c r="CU93" s="28" t="str">
        <f t="shared" si="121"/>
        <v>#N/A</v>
      </c>
      <c r="CV93" s="28" t="str">
        <f t="shared" si="121"/>
        <v>#N/A</v>
      </c>
      <c r="CW93" s="28" t="str">
        <f t="shared" si="121"/>
        <v>#N/A</v>
      </c>
      <c r="CX93" s="28" t="str">
        <f t="shared" si="121"/>
        <v>#N/A</v>
      </c>
      <c r="CY93" s="28" t="str">
        <f t="shared" si="121"/>
        <v>#N/A</v>
      </c>
      <c r="CZ93" s="28" t="str">
        <f t="shared" si="121"/>
        <v>#N/A</v>
      </c>
      <c r="DA93" s="28" t="str">
        <f t="shared" si="121"/>
        <v>#N/A</v>
      </c>
      <c r="DB93" s="28" t="str">
        <f t="shared" si="121"/>
        <v>#N/A</v>
      </c>
      <c r="DC93" s="28" t="str">
        <f t="shared" si="121"/>
        <v>#N/A</v>
      </c>
      <c r="DD93" s="28" t="str">
        <f t="shared" si="121"/>
        <v>#N/A</v>
      </c>
      <c r="DE93" s="28" t="str">
        <f t="shared" si="121"/>
        <v>#N/A</v>
      </c>
      <c r="DF93" s="28" t="str">
        <f t="shared" si="121"/>
        <v>#N/A</v>
      </c>
      <c r="DG93" s="28" t="str">
        <f t="shared" si="121"/>
        <v>#N/A</v>
      </c>
      <c r="DH93" s="28" t="str">
        <f t="shared" si="121"/>
        <v>#N/A</v>
      </c>
      <c r="DI93" s="28" t="str">
        <f t="shared" si="121"/>
        <v>#N/A</v>
      </c>
      <c r="DJ93" s="28" t="str">
        <f t="shared" si="121"/>
        <v>#N/A</v>
      </c>
      <c r="DK93" s="28" t="str">
        <f t="shared" si="121"/>
        <v>#N/A</v>
      </c>
      <c r="DL93" s="28" t="str">
        <f t="shared" si="121"/>
        <v>#N/A</v>
      </c>
      <c r="DM93" s="28" t="str">
        <f t="shared" si="121"/>
        <v>#N/A</v>
      </c>
      <c r="DN93" s="28" t="str">
        <f t="shared" si="121"/>
        <v>#N/A</v>
      </c>
      <c r="DO93" s="28" t="str">
        <f t="shared" si="121"/>
        <v>#N/A</v>
      </c>
      <c r="DP93" s="28" t="str">
        <f t="shared" si="121"/>
        <v>#N/A</v>
      </c>
      <c r="DQ93" s="28" t="str">
        <f t="shared" si="121"/>
        <v>#N/A</v>
      </c>
      <c r="DR93" s="28" t="str">
        <f t="shared" si="121"/>
        <v>#N/A</v>
      </c>
      <c r="DS93" s="28" t="str">
        <f t="shared" si="121"/>
        <v>#N/A</v>
      </c>
      <c r="DT93" s="28" t="str">
        <f t="shared" si="121"/>
        <v>#N/A</v>
      </c>
      <c r="DU93" s="28" t="str">
        <f t="shared" si="121"/>
        <v>#N/A</v>
      </c>
      <c r="DV93" s="28" t="str">
        <f t="shared" si="121"/>
        <v>#N/A</v>
      </c>
      <c r="DW93" s="28" t="str">
        <f t="shared" si="121"/>
        <v>#N/A</v>
      </c>
      <c r="DX93" s="28" t="str">
        <f t="shared" si="121"/>
        <v>#N/A</v>
      </c>
      <c r="DY93" s="28" t="str">
        <f t="shared" si="121"/>
        <v>#N/A</v>
      </c>
      <c r="DZ93" s="28" t="str">
        <f t="shared" si="121"/>
        <v>#N/A</v>
      </c>
      <c r="EA93" s="28" t="str">
        <f t="shared" si="121"/>
        <v>#N/A</v>
      </c>
      <c r="EB93" s="28" t="str">
        <f t="shared" si="121"/>
        <v>#N/A</v>
      </c>
      <c r="EC93" s="28" t="str">
        <f t="shared" si="121"/>
        <v>#N/A</v>
      </c>
      <c r="ED93" s="28" t="str">
        <f t="shared" si="121"/>
        <v>#N/A</v>
      </c>
      <c r="EE93" s="29">
        <f t="shared" si="2"/>
        <v>1519.039866</v>
      </c>
    </row>
    <row r="94">
      <c r="A94" s="1"/>
      <c r="B94" s="30"/>
      <c r="C94" s="31"/>
      <c r="D94" s="31"/>
      <c r="E94" s="31"/>
      <c r="F94" s="33"/>
      <c r="G94" s="34"/>
      <c r="H94" s="34" t="b">
        <f t="shared" si="3"/>
        <v>0</v>
      </c>
      <c r="I94" s="34" t="b">
        <f>if(iferror(match(B94,'Osallistujat ja seuranta'!C:C,0),0)&gt;0,TRUE,FALSE)</f>
        <v>0</v>
      </c>
      <c r="J94" s="34" t="b">
        <f>if(iferror(match(C94,'Osallistujat ja seuranta'!C:C,0),0)&gt;0,TRUE,FALSE)</f>
        <v>0</v>
      </c>
      <c r="K94" s="34" t="b">
        <f t="shared" si="4"/>
        <v>0</v>
      </c>
      <c r="L94" s="34" t="b">
        <f t="shared" si="5"/>
        <v>1</v>
      </c>
      <c r="M94" s="34" t="b">
        <f t="shared" si="6"/>
        <v>0</v>
      </c>
      <c r="N94" s="35" t="str">
        <f t="shared" si="33"/>
        <v/>
      </c>
      <c r="O94" s="36" t="str">
        <f t="shared" si="8"/>
        <v/>
      </c>
      <c r="P94" s="36" t="str">
        <f t="shared" si="9"/>
        <v/>
      </c>
      <c r="Q94" s="37" t="str">
        <f t="shared" si="10"/>
        <v/>
      </c>
      <c r="R94" s="35" t="str">
        <f t="shared" si="11"/>
        <v/>
      </c>
      <c r="S94" s="35">
        <f t="shared" si="12"/>
        <v>1</v>
      </c>
      <c r="T94" s="35">
        <f t="shared" si="13"/>
        <v>-56.71174423</v>
      </c>
      <c r="U94" s="35">
        <f t="shared" si="14"/>
        <v>-56.71174423</v>
      </c>
      <c r="V94" s="38" t="str">
        <f t="shared" si="15"/>
        <v/>
      </c>
      <c r="W94" s="39">
        <f t="shared" si="16"/>
        <v>88.71035368</v>
      </c>
      <c r="X94" s="39">
        <f t="shared" si="17"/>
        <v>5.75</v>
      </c>
      <c r="Y94" s="39" t="str">
        <f>if(N94=1,(W94*(S94-V94))*'Säännöt ja ohjeet'!$B$54+X94,"")</f>
        <v/>
      </c>
      <c r="Z94" s="39">
        <f t="shared" si="18"/>
        <v>0</v>
      </c>
      <c r="AA94" s="39">
        <f t="shared" si="19"/>
        <v>1</v>
      </c>
      <c r="AB94" s="39">
        <f t="shared" si="20"/>
        <v>88.71035368</v>
      </c>
      <c r="AC94" s="39">
        <f t="shared" si="21"/>
        <v>5.75</v>
      </c>
      <c r="AD94" s="39" t="str">
        <f>if(N94=1,(AB94*(Z94-AA94))*'Säännöt ja ohjeet'!$B$54+AC94,"")</f>
        <v/>
      </c>
      <c r="AE94" s="40">
        <f t="shared" si="22"/>
        <v>11</v>
      </c>
      <c r="AF94" s="40">
        <f t="shared" si="23"/>
        <v>11</v>
      </c>
      <c r="AG94" s="1"/>
      <c r="AH94" s="9"/>
      <c r="AI94" s="28">
        <f t="shared" ref="AI94:ED94" si="122">if($B94=AI$3,AI93+$Y94,if($C94=AI$3,AI93+$AD94,AI93))</f>
        <v>1204.770186</v>
      </c>
      <c r="AJ94" s="28">
        <f t="shared" si="122"/>
        <v>1784.092572</v>
      </c>
      <c r="AK94" s="28">
        <f t="shared" si="122"/>
        <v>2411.459736</v>
      </c>
      <c r="AL94" s="28">
        <f t="shared" si="122"/>
        <v>1723.634458</v>
      </c>
      <c r="AM94" s="28">
        <f t="shared" si="122"/>
        <v>1644.010986</v>
      </c>
      <c r="AN94" s="28">
        <f t="shared" si="122"/>
        <v>1353.792648</v>
      </c>
      <c r="AO94" s="28">
        <f t="shared" si="122"/>
        <v>2249.842673</v>
      </c>
      <c r="AP94" s="28">
        <f t="shared" si="122"/>
        <v>1493.563773</v>
      </c>
      <c r="AQ94" s="28">
        <f t="shared" si="122"/>
        <v>1156.199115</v>
      </c>
      <c r="AR94" s="28">
        <f t="shared" si="122"/>
        <v>2172.779715</v>
      </c>
      <c r="AS94" s="28">
        <f t="shared" si="122"/>
        <v>1917.754482</v>
      </c>
      <c r="AT94" s="28">
        <f t="shared" si="122"/>
        <v>2363.383595</v>
      </c>
      <c r="AU94" s="28">
        <f t="shared" si="122"/>
        <v>2245.808389</v>
      </c>
      <c r="AV94" s="28">
        <f t="shared" si="122"/>
        <v>1913.93138</v>
      </c>
      <c r="AW94" s="28">
        <f t="shared" si="122"/>
        <v>1015.463624</v>
      </c>
      <c r="AX94" s="28">
        <f t="shared" si="122"/>
        <v>2205.116746</v>
      </c>
      <c r="AY94" s="28">
        <f t="shared" si="122"/>
        <v>1335.441433</v>
      </c>
      <c r="AZ94" s="28">
        <f t="shared" si="122"/>
        <v>2316.469488</v>
      </c>
      <c r="BA94" s="28">
        <f t="shared" si="122"/>
        <v>2132.244373</v>
      </c>
      <c r="BB94" s="28">
        <f t="shared" si="122"/>
        <v>636.9434937</v>
      </c>
      <c r="BC94" s="28">
        <f t="shared" si="122"/>
        <v>832.7574368</v>
      </c>
      <c r="BD94" s="28">
        <f t="shared" si="122"/>
        <v>1690.538553</v>
      </c>
      <c r="BE94" s="28">
        <f t="shared" si="122"/>
        <v>281.1497685</v>
      </c>
      <c r="BF94" s="28">
        <f t="shared" si="122"/>
        <v>-59.07358257</v>
      </c>
      <c r="BG94" s="28">
        <f t="shared" si="122"/>
        <v>1282.733877</v>
      </c>
      <c r="BH94" s="28">
        <f t="shared" si="122"/>
        <v>190.2275877</v>
      </c>
      <c r="BI94" s="28">
        <f t="shared" si="122"/>
        <v>1741.081085</v>
      </c>
      <c r="BJ94" s="28">
        <f t="shared" si="122"/>
        <v>398.5029281</v>
      </c>
      <c r="BK94" s="28">
        <f t="shared" si="122"/>
        <v>1813.591524</v>
      </c>
      <c r="BL94" s="28" t="str">
        <f t="shared" si="122"/>
        <v>#N/A</v>
      </c>
      <c r="BM94" s="28" t="str">
        <f t="shared" si="122"/>
        <v>#N/A</v>
      </c>
      <c r="BN94" s="28" t="str">
        <f t="shared" si="122"/>
        <v>#N/A</v>
      </c>
      <c r="BO94" s="28" t="str">
        <f t="shared" si="122"/>
        <v>#N/A</v>
      </c>
      <c r="BP94" s="28" t="str">
        <f t="shared" si="122"/>
        <v>#N/A</v>
      </c>
      <c r="BQ94" s="28" t="str">
        <f t="shared" si="122"/>
        <v>#N/A</v>
      </c>
      <c r="BR94" s="28" t="str">
        <f t="shared" si="122"/>
        <v>#N/A</v>
      </c>
      <c r="BS94" s="28" t="str">
        <f t="shared" si="122"/>
        <v>#N/A</v>
      </c>
      <c r="BT94" s="28" t="str">
        <f t="shared" si="122"/>
        <v>#N/A</v>
      </c>
      <c r="BU94" s="28" t="str">
        <f t="shared" si="122"/>
        <v>#N/A</v>
      </c>
      <c r="BV94" s="28" t="str">
        <f t="shared" si="122"/>
        <v>#N/A</v>
      </c>
      <c r="BW94" s="28" t="str">
        <f t="shared" si="122"/>
        <v>#N/A</v>
      </c>
      <c r="BX94" s="28" t="str">
        <f t="shared" si="122"/>
        <v>#N/A</v>
      </c>
      <c r="BY94" s="28" t="str">
        <f t="shared" si="122"/>
        <v>#N/A</v>
      </c>
      <c r="BZ94" s="28" t="str">
        <f t="shared" si="122"/>
        <v>#N/A</v>
      </c>
      <c r="CA94" s="28" t="str">
        <f t="shared" si="122"/>
        <v>#N/A</v>
      </c>
      <c r="CB94" s="28" t="str">
        <f t="shared" si="122"/>
        <v>#N/A</v>
      </c>
      <c r="CC94" s="28" t="str">
        <f t="shared" si="122"/>
        <v>#N/A</v>
      </c>
      <c r="CD94" s="28" t="str">
        <f t="shared" si="122"/>
        <v>#N/A</v>
      </c>
      <c r="CE94" s="28" t="str">
        <f t="shared" si="122"/>
        <v>#N/A</v>
      </c>
      <c r="CF94" s="28" t="str">
        <f t="shared" si="122"/>
        <v>#N/A</v>
      </c>
      <c r="CG94" s="28" t="str">
        <f t="shared" si="122"/>
        <v>#N/A</v>
      </c>
      <c r="CH94" s="28" t="str">
        <f t="shared" si="122"/>
        <v>#N/A</v>
      </c>
      <c r="CI94" s="28" t="str">
        <f t="shared" si="122"/>
        <v>#N/A</v>
      </c>
      <c r="CJ94" s="28" t="str">
        <f t="shared" si="122"/>
        <v>#N/A</v>
      </c>
      <c r="CK94" s="28" t="str">
        <f t="shared" si="122"/>
        <v>#N/A</v>
      </c>
      <c r="CL94" s="28" t="str">
        <f t="shared" si="122"/>
        <v>#N/A</v>
      </c>
      <c r="CM94" s="28" t="str">
        <f t="shared" si="122"/>
        <v>#N/A</v>
      </c>
      <c r="CN94" s="28" t="str">
        <f t="shared" si="122"/>
        <v>#N/A</v>
      </c>
      <c r="CO94" s="28" t="str">
        <f t="shared" si="122"/>
        <v>#N/A</v>
      </c>
      <c r="CP94" s="28" t="str">
        <f t="shared" si="122"/>
        <v>#N/A</v>
      </c>
      <c r="CQ94" s="28" t="str">
        <f t="shared" si="122"/>
        <v>#N/A</v>
      </c>
      <c r="CR94" s="28" t="str">
        <f t="shared" si="122"/>
        <v>#N/A</v>
      </c>
      <c r="CS94" s="28" t="str">
        <f t="shared" si="122"/>
        <v>#N/A</v>
      </c>
      <c r="CT94" s="28" t="str">
        <f t="shared" si="122"/>
        <v>#N/A</v>
      </c>
      <c r="CU94" s="28" t="str">
        <f t="shared" si="122"/>
        <v>#N/A</v>
      </c>
      <c r="CV94" s="28" t="str">
        <f t="shared" si="122"/>
        <v>#N/A</v>
      </c>
      <c r="CW94" s="28" t="str">
        <f t="shared" si="122"/>
        <v>#N/A</v>
      </c>
      <c r="CX94" s="28" t="str">
        <f t="shared" si="122"/>
        <v>#N/A</v>
      </c>
      <c r="CY94" s="28" t="str">
        <f t="shared" si="122"/>
        <v>#N/A</v>
      </c>
      <c r="CZ94" s="28" t="str">
        <f t="shared" si="122"/>
        <v>#N/A</v>
      </c>
      <c r="DA94" s="28" t="str">
        <f t="shared" si="122"/>
        <v>#N/A</v>
      </c>
      <c r="DB94" s="28" t="str">
        <f t="shared" si="122"/>
        <v>#N/A</v>
      </c>
      <c r="DC94" s="28" t="str">
        <f t="shared" si="122"/>
        <v>#N/A</v>
      </c>
      <c r="DD94" s="28" t="str">
        <f t="shared" si="122"/>
        <v>#N/A</v>
      </c>
      <c r="DE94" s="28" t="str">
        <f t="shared" si="122"/>
        <v>#N/A</v>
      </c>
      <c r="DF94" s="28" t="str">
        <f t="shared" si="122"/>
        <v>#N/A</v>
      </c>
      <c r="DG94" s="28" t="str">
        <f t="shared" si="122"/>
        <v>#N/A</v>
      </c>
      <c r="DH94" s="28" t="str">
        <f t="shared" si="122"/>
        <v>#N/A</v>
      </c>
      <c r="DI94" s="28" t="str">
        <f t="shared" si="122"/>
        <v>#N/A</v>
      </c>
      <c r="DJ94" s="28" t="str">
        <f t="shared" si="122"/>
        <v>#N/A</v>
      </c>
      <c r="DK94" s="28" t="str">
        <f t="shared" si="122"/>
        <v>#N/A</v>
      </c>
      <c r="DL94" s="28" t="str">
        <f t="shared" si="122"/>
        <v>#N/A</v>
      </c>
      <c r="DM94" s="28" t="str">
        <f t="shared" si="122"/>
        <v>#N/A</v>
      </c>
      <c r="DN94" s="28" t="str">
        <f t="shared" si="122"/>
        <v>#N/A</v>
      </c>
      <c r="DO94" s="28" t="str">
        <f t="shared" si="122"/>
        <v>#N/A</v>
      </c>
      <c r="DP94" s="28" t="str">
        <f t="shared" si="122"/>
        <v>#N/A</v>
      </c>
      <c r="DQ94" s="28" t="str">
        <f t="shared" si="122"/>
        <v>#N/A</v>
      </c>
      <c r="DR94" s="28" t="str">
        <f t="shared" si="122"/>
        <v>#N/A</v>
      </c>
      <c r="DS94" s="28" t="str">
        <f t="shared" si="122"/>
        <v>#N/A</v>
      </c>
      <c r="DT94" s="28" t="str">
        <f t="shared" si="122"/>
        <v>#N/A</v>
      </c>
      <c r="DU94" s="28" t="str">
        <f t="shared" si="122"/>
        <v>#N/A</v>
      </c>
      <c r="DV94" s="28" t="str">
        <f t="shared" si="122"/>
        <v>#N/A</v>
      </c>
      <c r="DW94" s="28" t="str">
        <f t="shared" si="122"/>
        <v>#N/A</v>
      </c>
      <c r="DX94" s="28" t="str">
        <f t="shared" si="122"/>
        <v>#N/A</v>
      </c>
      <c r="DY94" s="28" t="str">
        <f t="shared" si="122"/>
        <v>#N/A</v>
      </c>
      <c r="DZ94" s="28" t="str">
        <f t="shared" si="122"/>
        <v>#N/A</v>
      </c>
      <c r="EA94" s="28" t="str">
        <f t="shared" si="122"/>
        <v>#N/A</v>
      </c>
      <c r="EB94" s="28" t="str">
        <f t="shared" si="122"/>
        <v>#N/A</v>
      </c>
      <c r="EC94" s="28" t="str">
        <f t="shared" si="122"/>
        <v>#N/A</v>
      </c>
      <c r="ED94" s="28" t="str">
        <f t="shared" si="122"/>
        <v>#N/A</v>
      </c>
      <c r="EE94" s="29">
        <f t="shared" si="2"/>
        <v>1519.039866</v>
      </c>
    </row>
    <row r="95">
      <c r="A95" s="1"/>
      <c r="B95" s="30"/>
      <c r="C95" s="31"/>
      <c r="D95" s="31"/>
      <c r="E95" s="31"/>
      <c r="F95" s="33"/>
      <c r="G95" s="34"/>
      <c r="H95" s="34" t="b">
        <f t="shared" si="3"/>
        <v>0</v>
      </c>
      <c r="I95" s="34" t="b">
        <f>if(iferror(match(B95,'Osallistujat ja seuranta'!C:C,0),0)&gt;0,TRUE,FALSE)</f>
        <v>0</v>
      </c>
      <c r="J95" s="34" t="b">
        <f>if(iferror(match(C95,'Osallistujat ja seuranta'!C:C,0),0)&gt;0,TRUE,FALSE)</f>
        <v>0</v>
      </c>
      <c r="K95" s="34" t="b">
        <f t="shared" si="4"/>
        <v>0</v>
      </c>
      <c r="L95" s="34" t="b">
        <f t="shared" si="5"/>
        <v>1</v>
      </c>
      <c r="M95" s="34" t="b">
        <f t="shared" si="6"/>
        <v>0</v>
      </c>
      <c r="N95" s="35" t="str">
        <f t="shared" si="33"/>
        <v/>
      </c>
      <c r="O95" s="36" t="str">
        <f t="shared" si="8"/>
        <v/>
      </c>
      <c r="P95" s="36" t="str">
        <f t="shared" si="9"/>
        <v/>
      </c>
      <c r="Q95" s="37" t="str">
        <f t="shared" si="10"/>
        <v/>
      </c>
      <c r="R95" s="35" t="str">
        <f t="shared" si="11"/>
        <v/>
      </c>
      <c r="S95" s="35">
        <f t="shared" si="12"/>
        <v>1</v>
      </c>
      <c r="T95" s="35">
        <f t="shared" si="13"/>
        <v>-56.71174423</v>
      </c>
      <c r="U95" s="35">
        <f t="shared" si="14"/>
        <v>-56.71174423</v>
      </c>
      <c r="V95" s="38" t="str">
        <f t="shared" si="15"/>
        <v/>
      </c>
      <c r="W95" s="39">
        <f t="shared" si="16"/>
        <v>88.71035368</v>
      </c>
      <c r="X95" s="39">
        <f t="shared" si="17"/>
        <v>5.75</v>
      </c>
      <c r="Y95" s="39" t="str">
        <f>if(N95=1,(W95*(S95-V95))*'Säännöt ja ohjeet'!$B$54+X95,"")</f>
        <v/>
      </c>
      <c r="Z95" s="39">
        <f t="shared" si="18"/>
        <v>0</v>
      </c>
      <c r="AA95" s="39">
        <f t="shared" si="19"/>
        <v>1</v>
      </c>
      <c r="AB95" s="39">
        <f t="shared" si="20"/>
        <v>88.71035368</v>
      </c>
      <c r="AC95" s="39">
        <f t="shared" si="21"/>
        <v>5.75</v>
      </c>
      <c r="AD95" s="39" t="str">
        <f>if(N95=1,(AB95*(Z95-AA95))*'Säännöt ja ohjeet'!$B$54+AC95,"")</f>
        <v/>
      </c>
      <c r="AE95" s="40">
        <f t="shared" si="22"/>
        <v>11</v>
      </c>
      <c r="AF95" s="40">
        <f t="shared" si="23"/>
        <v>11</v>
      </c>
      <c r="AG95" s="1"/>
      <c r="AH95" s="9"/>
      <c r="AI95" s="28">
        <f t="shared" ref="AI95:ED95" si="123">if($B95=AI$3,AI94+$Y95,if($C95=AI$3,AI94+$AD95,AI94))</f>
        <v>1204.770186</v>
      </c>
      <c r="AJ95" s="28">
        <f t="shared" si="123"/>
        <v>1784.092572</v>
      </c>
      <c r="AK95" s="28">
        <f t="shared" si="123"/>
        <v>2411.459736</v>
      </c>
      <c r="AL95" s="28">
        <f t="shared" si="123"/>
        <v>1723.634458</v>
      </c>
      <c r="AM95" s="28">
        <f t="shared" si="123"/>
        <v>1644.010986</v>
      </c>
      <c r="AN95" s="28">
        <f t="shared" si="123"/>
        <v>1353.792648</v>
      </c>
      <c r="AO95" s="28">
        <f t="shared" si="123"/>
        <v>2249.842673</v>
      </c>
      <c r="AP95" s="28">
        <f t="shared" si="123"/>
        <v>1493.563773</v>
      </c>
      <c r="AQ95" s="28">
        <f t="shared" si="123"/>
        <v>1156.199115</v>
      </c>
      <c r="AR95" s="28">
        <f t="shared" si="123"/>
        <v>2172.779715</v>
      </c>
      <c r="AS95" s="28">
        <f t="shared" si="123"/>
        <v>1917.754482</v>
      </c>
      <c r="AT95" s="28">
        <f t="shared" si="123"/>
        <v>2363.383595</v>
      </c>
      <c r="AU95" s="28">
        <f t="shared" si="123"/>
        <v>2245.808389</v>
      </c>
      <c r="AV95" s="28">
        <f t="shared" si="123"/>
        <v>1913.93138</v>
      </c>
      <c r="AW95" s="28">
        <f t="shared" si="123"/>
        <v>1015.463624</v>
      </c>
      <c r="AX95" s="28">
        <f t="shared" si="123"/>
        <v>2205.116746</v>
      </c>
      <c r="AY95" s="28">
        <f t="shared" si="123"/>
        <v>1335.441433</v>
      </c>
      <c r="AZ95" s="28">
        <f t="shared" si="123"/>
        <v>2316.469488</v>
      </c>
      <c r="BA95" s="28">
        <f t="shared" si="123"/>
        <v>2132.244373</v>
      </c>
      <c r="BB95" s="28">
        <f t="shared" si="123"/>
        <v>636.9434937</v>
      </c>
      <c r="BC95" s="28">
        <f t="shared" si="123"/>
        <v>832.7574368</v>
      </c>
      <c r="BD95" s="28">
        <f t="shared" si="123"/>
        <v>1690.538553</v>
      </c>
      <c r="BE95" s="28">
        <f t="shared" si="123"/>
        <v>281.1497685</v>
      </c>
      <c r="BF95" s="28">
        <f t="shared" si="123"/>
        <v>-59.07358257</v>
      </c>
      <c r="BG95" s="28">
        <f t="shared" si="123"/>
        <v>1282.733877</v>
      </c>
      <c r="BH95" s="28">
        <f t="shared" si="123"/>
        <v>190.2275877</v>
      </c>
      <c r="BI95" s="28">
        <f t="shared" si="123"/>
        <v>1741.081085</v>
      </c>
      <c r="BJ95" s="28">
        <f t="shared" si="123"/>
        <v>398.5029281</v>
      </c>
      <c r="BK95" s="28">
        <f t="shared" si="123"/>
        <v>1813.591524</v>
      </c>
      <c r="BL95" s="28" t="str">
        <f t="shared" si="123"/>
        <v>#N/A</v>
      </c>
      <c r="BM95" s="28" t="str">
        <f t="shared" si="123"/>
        <v>#N/A</v>
      </c>
      <c r="BN95" s="28" t="str">
        <f t="shared" si="123"/>
        <v>#N/A</v>
      </c>
      <c r="BO95" s="28" t="str">
        <f t="shared" si="123"/>
        <v>#N/A</v>
      </c>
      <c r="BP95" s="28" t="str">
        <f t="shared" si="123"/>
        <v>#N/A</v>
      </c>
      <c r="BQ95" s="28" t="str">
        <f t="shared" si="123"/>
        <v>#N/A</v>
      </c>
      <c r="BR95" s="28" t="str">
        <f t="shared" si="123"/>
        <v>#N/A</v>
      </c>
      <c r="BS95" s="28" t="str">
        <f t="shared" si="123"/>
        <v>#N/A</v>
      </c>
      <c r="BT95" s="28" t="str">
        <f t="shared" si="123"/>
        <v>#N/A</v>
      </c>
      <c r="BU95" s="28" t="str">
        <f t="shared" si="123"/>
        <v>#N/A</v>
      </c>
      <c r="BV95" s="28" t="str">
        <f t="shared" si="123"/>
        <v>#N/A</v>
      </c>
      <c r="BW95" s="28" t="str">
        <f t="shared" si="123"/>
        <v>#N/A</v>
      </c>
      <c r="BX95" s="28" t="str">
        <f t="shared" si="123"/>
        <v>#N/A</v>
      </c>
      <c r="BY95" s="28" t="str">
        <f t="shared" si="123"/>
        <v>#N/A</v>
      </c>
      <c r="BZ95" s="28" t="str">
        <f t="shared" si="123"/>
        <v>#N/A</v>
      </c>
      <c r="CA95" s="28" t="str">
        <f t="shared" si="123"/>
        <v>#N/A</v>
      </c>
      <c r="CB95" s="28" t="str">
        <f t="shared" si="123"/>
        <v>#N/A</v>
      </c>
      <c r="CC95" s="28" t="str">
        <f t="shared" si="123"/>
        <v>#N/A</v>
      </c>
      <c r="CD95" s="28" t="str">
        <f t="shared" si="123"/>
        <v>#N/A</v>
      </c>
      <c r="CE95" s="28" t="str">
        <f t="shared" si="123"/>
        <v>#N/A</v>
      </c>
      <c r="CF95" s="28" t="str">
        <f t="shared" si="123"/>
        <v>#N/A</v>
      </c>
      <c r="CG95" s="28" t="str">
        <f t="shared" si="123"/>
        <v>#N/A</v>
      </c>
      <c r="CH95" s="28" t="str">
        <f t="shared" si="123"/>
        <v>#N/A</v>
      </c>
      <c r="CI95" s="28" t="str">
        <f t="shared" si="123"/>
        <v>#N/A</v>
      </c>
      <c r="CJ95" s="28" t="str">
        <f t="shared" si="123"/>
        <v>#N/A</v>
      </c>
      <c r="CK95" s="28" t="str">
        <f t="shared" si="123"/>
        <v>#N/A</v>
      </c>
      <c r="CL95" s="28" t="str">
        <f t="shared" si="123"/>
        <v>#N/A</v>
      </c>
      <c r="CM95" s="28" t="str">
        <f t="shared" si="123"/>
        <v>#N/A</v>
      </c>
      <c r="CN95" s="28" t="str">
        <f t="shared" si="123"/>
        <v>#N/A</v>
      </c>
      <c r="CO95" s="28" t="str">
        <f t="shared" si="123"/>
        <v>#N/A</v>
      </c>
      <c r="CP95" s="28" t="str">
        <f t="shared" si="123"/>
        <v>#N/A</v>
      </c>
      <c r="CQ95" s="28" t="str">
        <f t="shared" si="123"/>
        <v>#N/A</v>
      </c>
      <c r="CR95" s="28" t="str">
        <f t="shared" si="123"/>
        <v>#N/A</v>
      </c>
      <c r="CS95" s="28" t="str">
        <f t="shared" si="123"/>
        <v>#N/A</v>
      </c>
      <c r="CT95" s="28" t="str">
        <f t="shared" si="123"/>
        <v>#N/A</v>
      </c>
      <c r="CU95" s="28" t="str">
        <f t="shared" si="123"/>
        <v>#N/A</v>
      </c>
      <c r="CV95" s="28" t="str">
        <f t="shared" si="123"/>
        <v>#N/A</v>
      </c>
      <c r="CW95" s="28" t="str">
        <f t="shared" si="123"/>
        <v>#N/A</v>
      </c>
      <c r="CX95" s="28" t="str">
        <f t="shared" si="123"/>
        <v>#N/A</v>
      </c>
      <c r="CY95" s="28" t="str">
        <f t="shared" si="123"/>
        <v>#N/A</v>
      </c>
      <c r="CZ95" s="28" t="str">
        <f t="shared" si="123"/>
        <v>#N/A</v>
      </c>
      <c r="DA95" s="28" t="str">
        <f t="shared" si="123"/>
        <v>#N/A</v>
      </c>
      <c r="DB95" s="28" t="str">
        <f t="shared" si="123"/>
        <v>#N/A</v>
      </c>
      <c r="DC95" s="28" t="str">
        <f t="shared" si="123"/>
        <v>#N/A</v>
      </c>
      <c r="DD95" s="28" t="str">
        <f t="shared" si="123"/>
        <v>#N/A</v>
      </c>
      <c r="DE95" s="28" t="str">
        <f t="shared" si="123"/>
        <v>#N/A</v>
      </c>
      <c r="DF95" s="28" t="str">
        <f t="shared" si="123"/>
        <v>#N/A</v>
      </c>
      <c r="DG95" s="28" t="str">
        <f t="shared" si="123"/>
        <v>#N/A</v>
      </c>
      <c r="DH95" s="28" t="str">
        <f t="shared" si="123"/>
        <v>#N/A</v>
      </c>
      <c r="DI95" s="28" t="str">
        <f t="shared" si="123"/>
        <v>#N/A</v>
      </c>
      <c r="DJ95" s="28" t="str">
        <f t="shared" si="123"/>
        <v>#N/A</v>
      </c>
      <c r="DK95" s="28" t="str">
        <f t="shared" si="123"/>
        <v>#N/A</v>
      </c>
      <c r="DL95" s="28" t="str">
        <f t="shared" si="123"/>
        <v>#N/A</v>
      </c>
      <c r="DM95" s="28" t="str">
        <f t="shared" si="123"/>
        <v>#N/A</v>
      </c>
      <c r="DN95" s="28" t="str">
        <f t="shared" si="123"/>
        <v>#N/A</v>
      </c>
      <c r="DO95" s="28" t="str">
        <f t="shared" si="123"/>
        <v>#N/A</v>
      </c>
      <c r="DP95" s="28" t="str">
        <f t="shared" si="123"/>
        <v>#N/A</v>
      </c>
      <c r="DQ95" s="28" t="str">
        <f t="shared" si="123"/>
        <v>#N/A</v>
      </c>
      <c r="DR95" s="28" t="str">
        <f t="shared" si="123"/>
        <v>#N/A</v>
      </c>
      <c r="DS95" s="28" t="str">
        <f t="shared" si="123"/>
        <v>#N/A</v>
      </c>
      <c r="DT95" s="28" t="str">
        <f t="shared" si="123"/>
        <v>#N/A</v>
      </c>
      <c r="DU95" s="28" t="str">
        <f t="shared" si="123"/>
        <v>#N/A</v>
      </c>
      <c r="DV95" s="28" t="str">
        <f t="shared" si="123"/>
        <v>#N/A</v>
      </c>
      <c r="DW95" s="28" t="str">
        <f t="shared" si="123"/>
        <v>#N/A</v>
      </c>
      <c r="DX95" s="28" t="str">
        <f t="shared" si="123"/>
        <v>#N/A</v>
      </c>
      <c r="DY95" s="28" t="str">
        <f t="shared" si="123"/>
        <v>#N/A</v>
      </c>
      <c r="DZ95" s="28" t="str">
        <f t="shared" si="123"/>
        <v>#N/A</v>
      </c>
      <c r="EA95" s="28" t="str">
        <f t="shared" si="123"/>
        <v>#N/A</v>
      </c>
      <c r="EB95" s="28" t="str">
        <f t="shared" si="123"/>
        <v>#N/A</v>
      </c>
      <c r="EC95" s="28" t="str">
        <f t="shared" si="123"/>
        <v>#N/A</v>
      </c>
      <c r="ED95" s="28" t="str">
        <f t="shared" si="123"/>
        <v>#N/A</v>
      </c>
      <c r="EE95" s="29">
        <f t="shared" si="2"/>
        <v>1519.039866</v>
      </c>
    </row>
    <row r="96">
      <c r="A96" s="1"/>
      <c r="B96" s="30"/>
      <c r="C96" s="31"/>
      <c r="D96" s="31"/>
      <c r="E96" s="31"/>
      <c r="F96" s="33"/>
      <c r="G96" s="34"/>
      <c r="H96" s="34" t="b">
        <f t="shared" si="3"/>
        <v>0</v>
      </c>
      <c r="I96" s="34" t="b">
        <f>if(iferror(match(B96,'Osallistujat ja seuranta'!C:C,0),0)&gt;0,TRUE,FALSE)</f>
        <v>0</v>
      </c>
      <c r="J96" s="34" t="b">
        <f>if(iferror(match(C96,'Osallistujat ja seuranta'!C:C,0),0)&gt;0,TRUE,FALSE)</f>
        <v>0</v>
      </c>
      <c r="K96" s="34" t="b">
        <f t="shared" si="4"/>
        <v>0</v>
      </c>
      <c r="L96" s="34" t="b">
        <f t="shared" si="5"/>
        <v>1</v>
      </c>
      <c r="M96" s="34" t="b">
        <f t="shared" si="6"/>
        <v>0</v>
      </c>
      <c r="N96" s="35" t="str">
        <f t="shared" si="33"/>
        <v/>
      </c>
      <c r="O96" s="36" t="str">
        <f t="shared" si="8"/>
        <v/>
      </c>
      <c r="P96" s="36" t="str">
        <f t="shared" si="9"/>
        <v/>
      </c>
      <c r="Q96" s="37" t="str">
        <f t="shared" si="10"/>
        <v/>
      </c>
      <c r="R96" s="35" t="str">
        <f t="shared" si="11"/>
        <v/>
      </c>
      <c r="S96" s="35">
        <f t="shared" si="12"/>
        <v>1</v>
      </c>
      <c r="T96" s="35">
        <f t="shared" si="13"/>
        <v>-56.71174423</v>
      </c>
      <c r="U96" s="35">
        <f t="shared" si="14"/>
        <v>-56.71174423</v>
      </c>
      <c r="V96" s="38" t="str">
        <f t="shared" si="15"/>
        <v/>
      </c>
      <c r="W96" s="39">
        <f t="shared" si="16"/>
        <v>88.71035368</v>
      </c>
      <c r="X96" s="39">
        <f t="shared" si="17"/>
        <v>5.75</v>
      </c>
      <c r="Y96" s="39" t="str">
        <f>if(N96=1,(W96*(S96-V96))*'Säännöt ja ohjeet'!$B$54+X96,"")</f>
        <v/>
      </c>
      <c r="Z96" s="39">
        <f t="shared" si="18"/>
        <v>0</v>
      </c>
      <c r="AA96" s="39">
        <f t="shared" si="19"/>
        <v>1</v>
      </c>
      <c r="AB96" s="39">
        <f t="shared" si="20"/>
        <v>88.71035368</v>
      </c>
      <c r="AC96" s="39">
        <f t="shared" si="21"/>
        <v>5.75</v>
      </c>
      <c r="AD96" s="39" t="str">
        <f>if(N96=1,(AB96*(Z96-AA96))*'Säännöt ja ohjeet'!$B$54+AC96,"")</f>
        <v/>
      </c>
      <c r="AE96" s="40">
        <f t="shared" si="22"/>
        <v>11</v>
      </c>
      <c r="AF96" s="40">
        <f t="shared" si="23"/>
        <v>11</v>
      </c>
      <c r="AG96" s="1"/>
      <c r="AH96" s="9"/>
      <c r="AI96" s="28">
        <f t="shared" ref="AI96:ED96" si="124">if($B96=AI$3,AI95+$Y96,if($C96=AI$3,AI95+$AD96,AI95))</f>
        <v>1204.770186</v>
      </c>
      <c r="AJ96" s="28">
        <f t="shared" si="124"/>
        <v>1784.092572</v>
      </c>
      <c r="AK96" s="28">
        <f t="shared" si="124"/>
        <v>2411.459736</v>
      </c>
      <c r="AL96" s="28">
        <f t="shared" si="124"/>
        <v>1723.634458</v>
      </c>
      <c r="AM96" s="28">
        <f t="shared" si="124"/>
        <v>1644.010986</v>
      </c>
      <c r="AN96" s="28">
        <f t="shared" si="124"/>
        <v>1353.792648</v>
      </c>
      <c r="AO96" s="28">
        <f t="shared" si="124"/>
        <v>2249.842673</v>
      </c>
      <c r="AP96" s="28">
        <f t="shared" si="124"/>
        <v>1493.563773</v>
      </c>
      <c r="AQ96" s="28">
        <f t="shared" si="124"/>
        <v>1156.199115</v>
      </c>
      <c r="AR96" s="28">
        <f t="shared" si="124"/>
        <v>2172.779715</v>
      </c>
      <c r="AS96" s="28">
        <f t="shared" si="124"/>
        <v>1917.754482</v>
      </c>
      <c r="AT96" s="28">
        <f t="shared" si="124"/>
        <v>2363.383595</v>
      </c>
      <c r="AU96" s="28">
        <f t="shared" si="124"/>
        <v>2245.808389</v>
      </c>
      <c r="AV96" s="28">
        <f t="shared" si="124"/>
        <v>1913.93138</v>
      </c>
      <c r="AW96" s="28">
        <f t="shared" si="124"/>
        <v>1015.463624</v>
      </c>
      <c r="AX96" s="28">
        <f t="shared" si="124"/>
        <v>2205.116746</v>
      </c>
      <c r="AY96" s="28">
        <f t="shared" si="124"/>
        <v>1335.441433</v>
      </c>
      <c r="AZ96" s="28">
        <f t="shared" si="124"/>
        <v>2316.469488</v>
      </c>
      <c r="BA96" s="28">
        <f t="shared" si="124"/>
        <v>2132.244373</v>
      </c>
      <c r="BB96" s="28">
        <f t="shared" si="124"/>
        <v>636.9434937</v>
      </c>
      <c r="BC96" s="28">
        <f t="shared" si="124"/>
        <v>832.7574368</v>
      </c>
      <c r="BD96" s="28">
        <f t="shared" si="124"/>
        <v>1690.538553</v>
      </c>
      <c r="BE96" s="28">
        <f t="shared" si="124"/>
        <v>281.1497685</v>
      </c>
      <c r="BF96" s="28">
        <f t="shared" si="124"/>
        <v>-59.07358257</v>
      </c>
      <c r="BG96" s="28">
        <f t="shared" si="124"/>
        <v>1282.733877</v>
      </c>
      <c r="BH96" s="28">
        <f t="shared" si="124"/>
        <v>190.2275877</v>
      </c>
      <c r="BI96" s="28">
        <f t="shared" si="124"/>
        <v>1741.081085</v>
      </c>
      <c r="BJ96" s="28">
        <f t="shared" si="124"/>
        <v>398.5029281</v>
      </c>
      <c r="BK96" s="28">
        <f t="shared" si="124"/>
        <v>1813.591524</v>
      </c>
      <c r="BL96" s="28" t="str">
        <f t="shared" si="124"/>
        <v>#N/A</v>
      </c>
      <c r="BM96" s="28" t="str">
        <f t="shared" si="124"/>
        <v>#N/A</v>
      </c>
      <c r="BN96" s="28" t="str">
        <f t="shared" si="124"/>
        <v>#N/A</v>
      </c>
      <c r="BO96" s="28" t="str">
        <f t="shared" si="124"/>
        <v>#N/A</v>
      </c>
      <c r="BP96" s="28" t="str">
        <f t="shared" si="124"/>
        <v>#N/A</v>
      </c>
      <c r="BQ96" s="28" t="str">
        <f t="shared" si="124"/>
        <v>#N/A</v>
      </c>
      <c r="BR96" s="28" t="str">
        <f t="shared" si="124"/>
        <v>#N/A</v>
      </c>
      <c r="BS96" s="28" t="str">
        <f t="shared" si="124"/>
        <v>#N/A</v>
      </c>
      <c r="BT96" s="28" t="str">
        <f t="shared" si="124"/>
        <v>#N/A</v>
      </c>
      <c r="BU96" s="28" t="str">
        <f t="shared" si="124"/>
        <v>#N/A</v>
      </c>
      <c r="BV96" s="28" t="str">
        <f t="shared" si="124"/>
        <v>#N/A</v>
      </c>
      <c r="BW96" s="28" t="str">
        <f t="shared" si="124"/>
        <v>#N/A</v>
      </c>
      <c r="BX96" s="28" t="str">
        <f t="shared" si="124"/>
        <v>#N/A</v>
      </c>
      <c r="BY96" s="28" t="str">
        <f t="shared" si="124"/>
        <v>#N/A</v>
      </c>
      <c r="BZ96" s="28" t="str">
        <f t="shared" si="124"/>
        <v>#N/A</v>
      </c>
      <c r="CA96" s="28" t="str">
        <f t="shared" si="124"/>
        <v>#N/A</v>
      </c>
      <c r="CB96" s="28" t="str">
        <f t="shared" si="124"/>
        <v>#N/A</v>
      </c>
      <c r="CC96" s="28" t="str">
        <f t="shared" si="124"/>
        <v>#N/A</v>
      </c>
      <c r="CD96" s="28" t="str">
        <f t="shared" si="124"/>
        <v>#N/A</v>
      </c>
      <c r="CE96" s="28" t="str">
        <f t="shared" si="124"/>
        <v>#N/A</v>
      </c>
      <c r="CF96" s="28" t="str">
        <f t="shared" si="124"/>
        <v>#N/A</v>
      </c>
      <c r="CG96" s="28" t="str">
        <f t="shared" si="124"/>
        <v>#N/A</v>
      </c>
      <c r="CH96" s="28" t="str">
        <f t="shared" si="124"/>
        <v>#N/A</v>
      </c>
      <c r="CI96" s="28" t="str">
        <f t="shared" si="124"/>
        <v>#N/A</v>
      </c>
      <c r="CJ96" s="28" t="str">
        <f t="shared" si="124"/>
        <v>#N/A</v>
      </c>
      <c r="CK96" s="28" t="str">
        <f t="shared" si="124"/>
        <v>#N/A</v>
      </c>
      <c r="CL96" s="28" t="str">
        <f t="shared" si="124"/>
        <v>#N/A</v>
      </c>
      <c r="CM96" s="28" t="str">
        <f t="shared" si="124"/>
        <v>#N/A</v>
      </c>
      <c r="CN96" s="28" t="str">
        <f t="shared" si="124"/>
        <v>#N/A</v>
      </c>
      <c r="CO96" s="28" t="str">
        <f t="shared" si="124"/>
        <v>#N/A</v>
      </c>
      <c r="CP96" s="28" t="str">
        <f t="shared" si="124"/>
        <v>#N/A</v>
      </c>
      <c r="CQ96" s="28" t="str">
        <f t="shared" si="124"/>
        <v>#N/A</v>
      </c>
      <c r="CR96" s="28" t="str">
        <f t="shared" si="124"/>
        <v>#N/A</v>
      </c>
      <c r="CS96" s="28" t="str">
        <f t="shared" si="124"/>
        <v>#N/A</v>
      </c>
      <c r="CT96" s="28" t="str">
        <f t="shared" si="124"/>
        <v>#N/A</v>
      </c>
      <c r="CU96" s="28" t="str">
        <f t="shared" si="124"/>
        <v>#N/A</v>
      </c>
      <c r="CV96" s="28" t="str">
        <f t="shared" si="124"/>
        <v>#N/A</v>
      </c>
      <c r="CW96" s="28" t="str">
        <f t="shared" si="124"/>
        <v>#N/A</v>
      </c>
      <c r="CX96" s="28" t="str">
        <f t="shared" si="124"/>
        <v>#N/A</v>
      </c>
      <c r="CY96" s="28" t="str">
        <f t="shared" si="124"/>
        <v>#N/A</v>
      </c>
      <c r="CZ96" s="28" t="str">
        <f t="shared" si="124"/>
        <v>#N/A</v>
      </c>
      <c r="DA96" s="28" t="str">
        <f t="shared" si="124"/>
        <v>#N/A</v>
      </c>
      <c r="DB96" s="28" t="str">
        <f t="shared" si="124"/>
        <v>#N/A</v>
      </c>
      <c r="DC96" s="28" t="str">
        <f t="shared" si="124"/>
        <v>#N/A</v>
      </c>
      <c r="DD96" s="28" t="str">
        <f t="shared" si="124"/>
        <v>#N/A</v>
      </c>
      <c r="DE96" s="28" t="str">
        <f t="shared" si="124"/>
        <v>#N/A</v>
      </c>
      <c r="DF96" s="28" t="str">
        <f t="shared" si="124"/>
        <v>#N/A</v>
      </c>
      <c r="DG96" s="28" t="str">
        <f t="shared" si="124"/>
        <v>#N/A</v>
      </c>
      <c r="DH96" s="28" t="str">
        <f t="shared" si="124"/>
        <v>#N/A</v>
      </c>
      <c r="DI96" s="28" t="str">
        <f t="shared" si="124"/>
        <v>#N/A</v>
      </c>
      <c r="DJ96" s="28" t="str">
        <f t="shared" si="124"/>
        <v>#N/A</v>
      </c>
      <c r="DK96" s="28" t="str">
        <f t="shared" si="124"/>
        <v>#N/A</v>
      </c>
      <c r="DL96" s="28" t="str">
        <f t="shared" si="124"/>
        <v>#N/A</v>
      </c>
      <c r="DM96" s="28" t="str">
        <f t="shared" si="124"/>
        <v>#N/A</v>
      </c>
      <c r="DN96" s="28" t="str">
        <f t="shared" si="124"/>
        <v>#N/A</v>
      </c>
      <c r="DO96" s="28" t="str">
        <f t="shared" si="124"/>
        <v>#N/A</v>
      </c>
      <c r="DP96" s="28" t="str">
        <f t="shared" si="124"/>
        <v>#N/A</v>
      </c>
      <c r="DQ96" s="28" t="str">
        <f t="shared" si="124"/>
        <v>#N/A</v>
      </c>
      <c r="DR96" s="28" t="str">
        <f t="shared" si="124"/>
        <v>#N/A</v>
      </c>
      <c r="DS96" s="28" t="str">
        <f t="shared" si="124"/>
        <v>#N/A</v>
      </c>
      <c r="DT96" s="28" t="str">
        <f t="shared" si="124"/>
        <v>#N/A</v>
      </c>
      <c r="DU96" s="28" t="str">
        <f t="shared" si="124"/>
        <v>#N/A</v>
      </c>
      <c r="DV96" s="28" t="str">
        <f t="shared" si="124"/>
        <v>#N/A</v>
      </c>
      <c r="DW96" s="28" t="str">
        <f t="shared" si="124"/>
        <v>#N/A</v>
      </c>
      <c r="DX96" s="28" t="str">
        <f t="shared" si="124"/>
        <v>#N/A</v>
      </c>
      <c r="DY96" s="28" t="str">
        <f t="shared" si="124"/>
        <v>#N/A</v>
      </c>
      <c r="DZ96" s="28" t="str">
        <f t="shared" si="124"/>
        <v>#N/A</v>
      </c>
      <c r="EA96" s="28" t="str">
        <f t="shared" si="124"/>
        <v>#N/A</v>
      </c>
      <c r="EB96" s="28" t="str">
        <f t="shared" si="124"/>
        <v>#N/A</v>
      </c>
      <c r="EC96" s="28" t="str">
        <f t="shared" si="124"/>
        <v>#N/A</v>
      </c>
      <c r="ED96" s="28" t="str">
        <f t="shared" si="124"/>
        <v>#N/A</v>
      </c>
      <c r="EE96" s="29">
        <f t="shared" si="2"/>
        <v>1519.039866</v>
      </c>
    </row>
    <row r="97">
      <c r="A97" s="1"/>
      <c r="B97" s="30"/>
      <c r="C97" s="31"/>
      <c r="D97" s="31"/>
      <c r="E97" s="31"/>
      <c r="F97" s="43"/>
      <c r="G97" s="34"/>
      <c r="H97" s="34" t="b">
        <f t="shared" si="3"/>
        <v>0</v>
      </c>
      <c r="I97" s="34" t="b">
        <f>if(iferror(match(B97,'Osallistujat ja seuranta'!C:C,0),0)&gt;0,TRUE,FALSE)</f>
        <v>0</v>
      </c>
      <c r="J97" s="34" t="b">
        <f>if(iferror(match(C97,'Osallistujat ja seuranta'!C:C,0),0)&gt;0,TRUE,FALSE)</f>
        <v>0</v>
      </c>
      <c r="K97" s="34" t="b">
        <f t="shared" si="4"/>
        <v>0</v>
      </c>
      <c r="L97" s="34" t="b">
        <f t="shared" si="5"/>
        <v>1</v>
      </c>
      <c r="M97" s="34" t="b">
        <f t="shared" si="6"/>
        <v>0</v>
      </c>
      <c r="N97" s="35" t="str">
        <f t="shared" si="33"/>
        <v/>
      </c>
      <c r="O97" s="36" t="str">
        <f t="shared" si="8"/>
        <v/>
      </c>
      <c r="P97" s="36" t="str">
        <f t="shared" si="9"/>
        <v/>
      </c>
      <c r="Q97" s="37" t="str">
        <f t="shared" si="10"/>
        <v/>
      </c>
      <c r="R97" s="35" t="str">
        <f t="shared" si="11"/>
        <v/>
      </c>
      <c r="S97" s="35">
        <f t="shared" si="12"/>
        <v>1</v>
      </c>
      <c r="T97" s="35">
        <f t="shared" si="13"/>
        <v>-56.71174423</v>
      </c>
      <c r="U97" s="35">
        <f t="shared" si="14"/>
        <v>-56.71174423</v>
      </c>
      <c r="V97" s="38" t="str">
        <f t="shared" si="15"/>
        <v/>
      </c>
      <c r="W97" s="39">
        <f t="shared" si="16"/>
        <v>88.71035368</v>
      </c>
      <c r="X97" s="39">
        <f t="shared" si="17"/>
        <v>5.75</v>
      </c>
      <c r="Y97" s="39" t="str">
        <f>if(N97=1,(W97*(S97-V97))*'Säännöt ja ohjeet'!$B$54+X97,"")</f>
        <v/>
      </c>
      <c r="Z97" s="39">
        <f t="shared" si="18"/>
        <v>0</v>
      </c>
      <c r="AA97" s="39">
        <f t="shared" si="19"/>
        <v>1</v>
      </c>
      <c r="AB97" s="39">
        <f t="shared" si="20"/>
        <v>88.71035368</v>
      </c>
      <c r="AC97" s="39">
        <f t="shared" si="21"/>
        <v>5.75</v>
      </c>
      <c r="AD97" s="39" t="str">
        <f>if(N97=1,(AB97*(Z97-AA97))*'Säännöt ja ohjeet'!$B$54+AC97,"")</f>
        <v/>
      </c>
      <c r="AE97" s="40">
        <f t="shared" si="22"/>
        <v>11</v>
      </c>
      <c r="AF97" s="40">
        <f t="shared" si="23"/>
        <v>11</v>
      </c>
      <c r="AG97" s="1"/>
      <c r="AH97" s="9"/>
      <c r="AI97" s="28">
        <f t="shared" ref="AI97:ED97" si="125">if($B97=AI$3,AI96+$Y97,if($C97=AI$3,AI96+$AD97,AI96))</f>
        <v>1204.770186</v>
      </c>
      <c r="AJ97" s="28">
        <f t="shared" si="125"/>
        <v>1784.092572</v>
      </c>
      <c r="AK97" s="28">
        <f t="shared" si="125"/>
        <v>2411.459736</v>
      </c>
      <c r="AL97" s="28">
        <f t="shared" si="125"/>
        <v>1723.634458</v>
      </c>
      <c r="AM97" s="28">
        <f t="shared" si="125"/>
        <v>1644.010986</v>
      </c>
      <c r="AN97" s="28">
        <f t="shared" si="125"/>
        <v>1353.792648</v>
      </c>
      <c r="AO97" s="28">
        <f t="shared" si="125"/>
        <v>2249.842673</v>
      </c>
      <c r="AP97" s="28">
        <f t="shared" si="125"/>
        <v>1493.563773</v>
      </c>
      <c r="AQ97" s="28">
        <f t="shared" si="125"/>
        <v>1156.199115</v>
      </c>
      <c r="AR97" s="28">
        <f t="shared" si="125"/>
        <v>2172.779715</v>
      </c>
      <c r="AS97" s="28">
        <f t="shared" si="125"/>
        <v>1917.754482</v>
      </c>
      <c r="AT97" s="28">
        <f t="shared" si="125"/>
        <v>2363.383595</v>
      </c>
      <c r="AU97" s="28">
        <f t="shared" si="125"/>
        <v>2245.808389</v>
      </c>
      <c r="AV97" s="28">
        <f t="shared" si="125"/>
        <v>1913.93138</v>
      </c>
      <c r="AW97" s="28">
        <f t="shared" si="125"/>
        <v>1015.463624</v>
      </c>
      <c r="AX97" s="28">
        <f t="shared" si="125"/>
        <v>2205.116746</v>
      </c>
      <c r="AY97" s="28">
        <f t="shared" si="125"/>
        <v>1335.441433</v>
      </c>
      <c r="AZ97" s="28">
        <f t="shared" si="125"/>
        <v>2316.469488</v>
      </c>
      <c r="BA97" s="28">
        <f t="shared" si="125"/>
        <v>2132.244373</v>
      </c>
      <c r="BB97" s="28">
        <f t="shared" si="125"/>
        <v>636.9434937</v>
      </c>
      <c r="BC97" s="28">
        <f t="shared" si="125"/>
        <v>832.7574368</v>
      </c>
      <c r="BD97" s="28">
        <f t="shared" si="125"/>
        <v>1690.538553</v>
      </c>
      <c r="BE97" s="28">
        <f t="shared" si="125"/>
        <v>281.1497685</v>
      </c>
      <c r="BF97" s="28">
        <f t="shared" si="125"/>
        <v>-59.07358257</v>
      </c>
      <c r="BG97" s="28">
        <f t="shared" si="125"/>
        <v>1282.733877</v>
      </c>
      <c r="BH97" s="28">
        <f t="shared" si="125"/>
        <v>190.2275877</v>
      </c>
      <c r="BI97" s="28">
        <f t="shared" si="125"/>
        <v>1741.081085</v>
      </c>
      <c r="BJ97" s="28">
        <f t="shared" si="125"/>
        <v>398.5029281</v>
      </c>
      <c r="BK97" s="28">
        <f t="shared" si="125"/>
        <v>1813.591524</v>
      </c>
      <c r="BL97" s="28" t="str">
        <f t="shared" si="125"/>
        <v>#N/A</v>
      </c>
      <c r="BM97" s="28" t="str">
        <f t="shared" si="125"/>
        <v>#N/A</v>
      </c>
      <c r="BN97" s="28" t="str">
        <f t="shared" si="125"/>
        <v>#N/A</v>
      </c>
      <c r="BO97" s="28" t="str">
        <f t="shared" si="125"/>
        <v>#N/A</v>
      </c>
      <c r="BP97" s="28" t="str">
        <f t="shared" si="125"/>
        <v>#N/A</v>
      </c>
      <c r="BQ97" s="28" t="str">
        <f t="shared" si="125"/>
        <v>#N/A</v>
      </c>
      <c r="BR97" s="28" t="str">
        <f t="shared" si="125"/>
        <v>#N/A</v>
      </c>
      <c r="BS97" s="28" t="str">
        <f t="shared" si="125"/>
        <v>#N/A</v>
      </c>
      <c r="BT97" s="28" t="str">
        <f t="shared" si="125"/>
        <v>#N/A</v>
      </c>
      <c r="BU97" s="28" t="str">
        <f t="shared" si="125"/>
        <v>#N/A</v>
      </c>
      <c r="BV97" s="28" t="str">
        <f t="shared" si="125"/>
        <v>#N/A</v>
      </c>
      <c r="BW97" s="28" t="str">
        <f t="shared" si="125"/>
        <v>#N/A</v>
      </c>
      <c r="BX97" s="28" t="str">
        <f t="shared" si="125"/>
        <v>#N/A</v>
      </c>
      <c r="BY97" s="28" t="str">
        <f t="shared" si="125"/>
        <v>#N/A</v>
      </c>
      <c r="BZ97" s="28" t="str">
        <f t="shared" si="125"/>
        <v>#N/A</v>
      </c>
      <c r="CA97" s="28" t="str">
        <f t="shared" si="125"/>
        <v>#N/A</v>
      </c>
      <c r="CB97" s="28" t="str">
        <f t="shared" si="125"/>
        <v>#N/A</v>
      </c>
      <c r="CC97" s="28" t="str">
        <f t="shared" si="125"/>
        <v>#N/A</v>
      </c>
      <c r="CD97" s="28" t="str">
        <f t="shared" si="125"/>
        <v>#N/A</v>
      </c>
      <c r="CE97" s="28" t="str">
        <f t="shared" si="125"/>
        <v>#N/A</v>
      </c>
      <c r="CF97" s="28" t="str">
        <f t="shared" si="125"/>
        <v>#N/A</v>
      </c>
      <c r="CG97" s="28" t="str">
        <f t="shared" si="125"/>
        <v>#N/A</v>
      </c>
      <c r="CH97" s="28" t="str">
        <f t="shared" si="125"/>
        <v>#N/A</v>
      </c>
      <c r="CI97" s="28" t="str">
        <f t="shared" si="125"/>
        <v>#N/A</v>
      </c>
      <c r="CJ97" s="28" t="str">
        <f t="shared" si="125"/>
        <v>#N/A</v>
      </c>
      <c r="CK97" s="28" t="str">
        <f t="shared" si="125"/>
        <v>#N/A</v>
      </c>
      <c r="CL97" s="28" t="str">
        <f t="shared" si="125"/>
        <v>#N/A</v>
      </c>
      <c r="CM97" s="28" t="str">
        <f t="shared" si="125"/>
        <v>#N/A</v>
      </c>
      <c r="CN97" s="28" t="str">
        <f t="shared" si="125"/>
        <v>#N/A</v>
      </c>
      <c r="CO97" s="28" t="str">
        <f t="shared" si="125"/>
        <v>#N/A</v>
      </c>
      <c r="CP97" s="28" t="str">
        <f t="shared" si="125"/>
        <v>#N/A</v>
      </c>
      <c r="CQ97" s="28" t="str">
        <f t="shared" si="125"/>
        <v>#N/A</v>
      </c>
      <c r="CR97" s="28" t="str">
        <f t="shared" si="125"/>
        <v>#N/A</v>
      </c>
      <c r="CS97" s="28" t="str">
        <f t="shared" si="125"/>
        <v>#N/A</v>
      </c>
      <c r="CT97" s="28" t="str">
        <f t="shared" si="125"/>
        <v>#N/A</v>
      </c>
      <c r="CU97" s="28" t="str">
        <f t="shared" si="125"/>
        <v>#N/A</v>
      </c>
      <c r="CV97" s="28" t="str">
        <f t="shared" si="125"/>
        <v>#N/A</v>
      </c>
      <c r="CW97" s="28" t="str">
        <f t="shared" si="125"/>
        <v>#N/A</v>
      </c>
      <c r="CX97" s="28" t="str">
        <f t="shared" si="125"/>
        <v>#N/A</v>
      </c>
      <c r="CY97" s="28" t="str">
        <f t="shared" si="125"/>
        <v>#N/A</v>
      </c>
      <c r="CZ97" s="28" t="str">
        <f t="shared" si="125"/>
        <v>#N/A</v>
      </c>
      <c r="DA97" s="28" t="str">
        <f t="shared" si="125"/>
        <v>#N/A</v>
      </c>
      <c r="DB97" s="28" t="str">
        <f t="shared" si="125"/>
        <v>#N/A</v>
      </c>
      <c r="DC97" s="28" t="str">
        <f t="shared" si="125"/>
        <v>#N/A</v>
      </c>
      <c r="DD97" s="28" t="str">
        <f t="shared" si="125"/>
        <v>#N/A</v>
      </c>
      <c r="DE97" s="28" t="str">
        <f t="shared" si="125"/>
        <v>#N/A</v>
      </c>
      <c r="DF97" s="28" t="str">
        <f t="shared" si="125"/>
        <v>#N/A</v>
      </c>
      <c r="DG97" s="28" t="str">
        <f t="shared" si="125"/>
        <v>#N/A</v>
      </c>
      <c r="DH97" s="28" t="str">
        <f t="shared" si="125"/>
        <v>#N/A</v>
      </c>
      <c r="DI97" s="28" t="str">
        <f t="shared" si="125"/>
        <v>#N/A</v>
      </c>
      <c r="DJ97" s="28" t="str">
        <f t="shared" si="125"/>
        <v>#N/A</v>
      </c>
      <c r="DK97" s="28" t="str">
        <f t="shared" si="125"/>
        <v>#N/A</v>
      </c>
      <c r="DL97" s="28" t="str">
        <f t="shared" si="125"/>
        <v>#N/A</v>
      </c>
      <c r="DM97" s="28" t="str">
        <f t="shared" si="125"/>
        <v>#N/A</v>
      </c>
      <c r="DN97" s="28" t="str">
        <f t="shared" si="125"/>
        <v>#N/A</v>
      </c>
      <c r="DO97" s="28" t="str">
        <f t="shared" si="125"/>
        <v>#N/A</v>
      </c>
      <c r="DP97" s="28" t="str">
        <f t="shared" si="125"/>
        <v>#N/A</v>
      </c>
      <c r="DQ97" s="28" t="str">
        <f t="shared" si="125"/>
        <v>#N/A</v>
      </c>
      <c r="DR97" s="28" t="str">
        <f t="shared" si="125"/>
        <v>#N/A</v>
      </c>
      <c r="DS97" s="28" t="str">
        <f t="shared" si="125"/>
        <v>#N/A</v>
      </c>
      <c r="DT97" s="28" t="str">
        <f t="shared" si="125"/>
        <v>#N/A</v>
      </c>
      <c r="DU97" s="28" t="str">
        <f t="shared" si="125"/>
        <v>#N/A</v>
      </c>
      <c r="DV97" s="28" t="str">
        <f t="shared" si="125"/>
        <v>#N/A</v>
      </c>
      <c r="DW97" s="28" t="str">
        <f t="shared" si="125"/>
        <v>#N/A</v>
      </c>
      <c r="DX97" s="28" t="str">
        <f t="shared" si="125"/>
        <v>#N/A</v>
      </c>
      <c r="DY97" s="28" t="str">
        <f t="shared" si="125"/>
        <v>#N/A</v>
      </c>
      <c r="DZ97" s="28" t="str">
        <f t="shared" si="125"/>
        <v>#N/A</v>
      </c>
      <c r="EA97" s="28" t="str">
        <f t="shared" si="125"/>
        <v>#N/A</v>
      </c>
      <c r="EB97" s="28" t="str">
        <f t="shared" si="125"/>
        <v>#N/A</v>
      </c>
      <c r="EC97" s="28" t="str">
        <f t="shared" si="125"/>
        <v>#N/A</v>
      </c>
      <c r="ED97" s="28" t="str">
        <f t="shared" si="125"/>
        <v>#N/A</v>
      </c>
      <c r="EE97" s="29">
        <f t="shared" si="2"/>
        <v>1519.039866</v>
      </c>
    </row>
    <row r="98">
      <c r="A98" s="1"/>
      <c r="B98" s="30"/>
      <c r="C98" s="31"/>
      <c r="D98" s="31"/>
      <c r="E98" s="31"/>
      <c r="F98" s="43"/>
      <c r="G98" s="34"/>
      <c r="H98" s="34" t="b">
        <f t="shared" si="3"/>
        <v>0</v>
      </c>
      <c r="I98" s="34" t="b">
        <f>if(iferror(match(B98,'Osallistujat ja seuranta'!C:C,0),0)&gt;0,TRUE,FALSE)</f>
        <v>0</v>
      </c>
      <c r="J98" s="34" t="b">
        <f>if(iferror(match(C98,'Osallistujat ja seuranta'!C:C,0),0)&gt;0,TRUE,FALSE)</f>
        <v>0</v>
      </c>
      <c r="K98" s="34" t="b">
        <f t="shared" si="4"/>
        <v>0</v>
      </c>
      <c r="L98" s="34" t="b">
        <f t="shared" si="5"/>
        <v>1</v>
      </c>
      <c r="M98" s="34" t="b">
        <f t="shared" si="6"/>
        <v>0</v>
      </c>
      <c r="N98" s="35" t="str">
        <f t="shared" si="33"/>
        <v/>
      </c>
      <c r="O98" s="36" t="str">
        <f t="shared" si="8"/>
        <v/>
      </c>
      <c r="P98" s="36" t="str">
        <f t="shared" si="9"/>
        <v/>
      </c>
      <c r="Q98" s="37" t="str">
        <f t="shared" si="10"/>
        <v/>
      </c>
      <c r="R98" s="35" t="str">
        <f t="shared" si="11"/>
        <v/>
      </c>
      <c r="S98" s="35">
        <f t="shared" si="12"/>
        <v>1</v>
      </c>
      <c r="T98" s="35">
        <f t="shared" si="13"/>
        <v>-56.71174423</v>
      </c>
      <c r="U98" s="35">
        <f t="shared" si="14"/>
        <v>-56.71174423</v>
      </c>
      <c r="V98" s="38" t="str">
        <f t="shared" si="15"/>
        <v/>
      </c>
      <c r="W98" s="39">
        <f t="shared" si="16"/>
        <v>88.71035368</v>
      </c>
      <c r="X98" s="39">
        <f t="shared" si="17"/>
        <v>5.75</v>
      </c>
      <c r="Y98" s="39" t="str">
        <f>if(N98=1,(W98*(S98-V98))*'Säännöt ja ohjeet'!$B$54+X98,"")</f>
        <v/>
      </c>
      <c r="Z98" s="39">
        <f t="shared" si="18"/>
        <v>0</v>
      </c>
      <c r="AA98" s="39">
        <f t="shared" si="19"/>
        <v>1</v>
      </c>
      <c r="AB98" s="39">
        <f t="shared" si="20"/>
        <v>88.71035368</v>
      </c>
      <c r="AC98" s="39">
        <f t="shared" si="21"/>
        <v>5.75</v>
      </c>
      <c r="AD98" s="39" t="str">
        <f>if(N98=1,(AB98*(Z98-AA98))*'Säännöt ja ohjeet'!$B$54+AC98,"")</f>
        <v/>
      </c>
      <c r="AE98" s="40">
        <f t="shared" si="22"/>
        <v>11</v>
      </c>
      <c r="AF98" s="40">
        <f t="shared" si="23"/>
        <v>11</v>
      </c>
      <c r="AG98" s="1"/>
      <c r="AH98" s="9"/>
      <c r="AI98" s="28">
        <f t="shared" ref="AI98:ED98" si="126">if($B98=AI$3,AI97+$Y98,if($C98=AI$3,AI97+$AD98,AI97))</f>
        <v>1204.770186</v>
      </c>
      <c r="AJ98" s="28">
        <f t="shared" si="126"/>
        <v>1784.092572</v>
      </c>
      <c r="AK98" s="28">
        <f t="shared" si="126"/>
        <v>2411.459736</v>
      </c>
      <c r="AL98" s="28">
        <f t="shared" si="126"/>
        <v>1723.634458</v>
      </c>
      <c r="AM98" s="28">
        <f t="shared" si="126"/>
        <v>1644.010986</v>
      </c>
      <c r="AN98" s="28">
        <f t="shared" si="126"/>
        <v>1353.792648</v>
      </c>
      <c r="AO98" s="28">
        <f t="shared" si="126"/>
        <v>2249.842673</v>
      </c>
      <c r="AP98" s="28">
        <f t="shared" si="126"/>
        <v>1493.563773</v>
      </c>
      <c r="AQ98" s="28">
        <f t="shared" si="126"/>
        <v>1156.199115</v>
      </c>
      <c r="AR98" s="28">
        <f t="shared" si="126"/>
        <v>2172.779715</v>
      </c>
      <c r="AS98" s="28">
        <f t="shared" si="126"/>
        <v>1917.754482</v>
      </c>
      <c r="AT98" s="28">
        <f t="shared" si="126"/>
        <v>2363.383595</v>
      </c>
      <c r="AU98" s="28">
        <f t="shared" si="126"/>
        <v>2245.808389</v>
      </c>
      <c r="AV98" s="28">
        <f t="shared" si="126"/>
        <v>1913.93138</v>
      </c>
      <c r="AW98" s="28">
        <f t="shared" si="126"/>
        <v>1015.463624</v>
      </c>
      <c r="AX98" s="28">
        <f t="shared" si="126"/>
        <v>2205.116746</v>
      </c>
      <c r="AY98" s="28">
        <f t="shared" si="126"/>
        <v>1335.441433</v>
      </c>
      <c r="AZ98" s="28">
        <f t="shared" si="126"/>
        <v>2316.469488</v>
      </c>
      <c r="BA98" s="28">
        <f t="shared" si="126"/>
        <v>2132.244373</v>
      </c>
      <c r="BB98" s="28">
        <f t="shared" si="126"/>
        <v>636.9434937</v>
      </c>
      <c r="BC98" s="28">
        <f t="shared" si="126"/>
        <v>832.7574368</v>
      </c>
      <c r="BD98" s="28">
        <f t="shared" si="126"/>
        <v>1690.538553</v>
      </c>
      <c r="BE98" s="28">
        <f t="shared" si="126"/>
        <v>281.1497685</v>
      </c>
      <c r="BF98" s="28">
        <f t="shared" si="126"/>
        <v>-59.07358257</v>
      </c>
      <c r="BG98" s="28">
        <f t="shared" si="126"/>
        <v>1282.733877</v>
      </c>
      <c r="BH98" s="28">
        <f t="shared" si="126"/>
        <v>190.2275877</v>
      </c>
      <c r="BI98" s="28">
        <f t="shared" si="126"/>
        <v>1741.081085</v>
      </c>
      <c r="BJ98" s="28">
        <f t="shared" si="126"/>
        <v>398.5029281</v>
      </c>
      <c r="BK98" s="28">
        <f t="shared" si="126"/>
        <v>1813.591524</v>
      </c>
      <c r="BL98" s="28" t="str">
        <f t="shared" si="126"/>
        <v>#N/A</v>
      </c>
      <c r="BM98" s="28" t="str">
        <f t="shared" si="126"/>
        <v>#N/A</v>
      </c>
      <c r="BN98" s="28" t="str">
        <f t="shared" si="126"/>
        <v>#N/A</v>
      </c>
      <c r="BO98" s="28" t="str">
        <f t="shared" si="126"/>
        <v>#N/A</v>
      </c>
      <c r="BP98" s="28" t="str">
        <f t="shared" si="126"/>
        <v>#N/A</v>
      </c>
      <c r="BQ98" s="28" t="str">
        <f t="shared" si="126"/>
        <v>#N/A</v>
      </c>
      <c r="BR98" s="28" t="str">
        <f t="shared" si="126"/>
        <v>#N/A</v>
      </c>
      <c r="BS98" s="28" t="str">
        <f t="shared" si="126"/>
        <v>#N/A</v>
      </c>
      <c r="BT98" s="28" t="str">
        <f t="shared" si="126"/>
        <v>#N/A</v>
      </c>
      <c r="BU98" s="28" t="str">
        <f t="shared" si="126"/>
        <v>#N/A</v>
      </c>
      <c r="BV98" s="28" t="str">
        <f t="shared" si="126"/>
        <v>#N/A</v>
      </c>
      <c r="BW98" s="28" t="str">
        <f t="shared" si="126"/>
        <v>#N/A</v>
      </c>
      <c r="BX98" s="28" t="str">
        <f t="shared" si="126"/>
        <v>#N/A</v>
      </c>
      <c r="BY98" s="28" t="str">
        <f t="shared" si="126"/>
        <v>#N/A</v>
      </c>
      <c r="BZ98" s="28" t="str">
        <f t="shared" si="126"/>
        <v>#N/A</v>
      </c>
      <c r="CA98" s="28" t="str">
        <f t="shared" si="126"/>
        <v>#N/A</v>
      </c>
      <c r="CB98" s="28" t="str">
        <f t="shared" si="126"/>
        <v>#N/A</v>
      </c>
      <c r="CC98" s="28" t="str">
        <f t="shared" si="126"/>
        <v>#N/A</v>
      </c>
      <c r="CD98" s="28" t="str">
        <f t="shared" si="126"/>
        <v>#N/A</v>
      </c>
      <c r="CE98" s="28" t="str">
        <f t="shared" si="126"/>
        <v>#N/A</v>
      </c>
      <c r="CF98" s="28" t="str">
        <f t="shared" si="126"/>
        <v>#N/A</v>
      </c>
      <c r="CG98" s="28" t="str">
        <f t="shared" si="126"/>
        <v>#N/A</v>
      </c>
      <c r="CH98" s="28" t="str">
        <f t="shared" si="126"/>
        <v>#N/A</v>
      </c>
      <c r="CI98" s="28" t="str">
        <f t="shared" si="126"/>
        <v>#N/A</v>
      </c>
      <c r="CJ98" s="28" t="str">
        <f t="shared" si="126"/>
        <v>#N/A</v>
      </c>
      <c r="CK98" s="28" t="str">
        <f t="shared" si="126"/>
        <v>#N/A</v>
      </c>
      <c r="CL98" s="28" t="str">
        <f t="shared" si="126"/>
        <v>#N/A</v>
      </c>
      <c r="CM98" s="28" t="str">
        <f t="shared" si="126"/>
        <v>#N/A</v>
      </c>
      <c r="CN98" s="28" t="str">
        <f t="shared" si="126"/>
        <v>#N/A</v>
      </c>
      <c r="CO98" s="28" t="str">
        <f t="shared" si="126"/>
        <v>#N/A</v>
      </c>
      <c r="CP98" s="28" t="str">
        <f t="shared" si="126"/>
        <v>#N/A</v>
      </c>
      <c r="CQ98" s="28" t="str">
        <f t="shared" si="126"/>
        <v>#N/A</v>
      </c>
      <c r="CR98" s="28" t="str">
        <f t="shared" si="126"/>
        <v>#N/A</v>
      </c>
      <c r="CS98" s="28" t="str">
        <f t="shared" si="126"/>
        <v>#N/A</v>
      </c>
      <c r="CT98" s="28" t="str">
        <f t="shared" si="126"/>
        <v>#N/A</v>
      </c>
      <c r="CU98" s="28" t="str">
        <f t="shared" si="126"/>
        <v>#N/A</v>
      </c>
      <c r="CV98" s="28" t="str">
        <f t="shared" si="126"/>
        <v>#N/A</v>
      </c>
      <c r="CW98" s="28" t="str">
        <f t="shared" si="126"/>
        <v>#N/A</v>
      </c>
      <c r="CX98" s="28" t="str">
        <f t="shared" si="126"/>
        <v>#N/A</v>
      </c>
      <c r="CY98" s="28" t="str">
        <f t="shared" si="126"/>
        <v>#N/A</v>
      </c>
      <c r="CZ98" s="28" t="str">
        <f t="shared" si="126"/>
        <v>#N/A</v>
      </c>
      <c r="DA98" s="28" t="str">
        <f t="shared" si="126"/>
        <v>#N/A</v>
      </c>
      <c r="DB98" s="28" t="str">
        <f t="shared" si="126"/>
        <v>#N/A</v>
      </c>
      <c r="DC98" s="28" t="str">
        <f t="shared" si="126"/>
        <v>#N/A</v>
      </c>
      <c r="DD98" s="28" t="str">
        <f t="shared" si="126"/>
        <v>#N/A</v>
      </c>
      <c r="DE98" s="28" t="str">
        <f t="shared" si="126"/>
        <v>#N/A</v>
      </c>
      <c r="DF98" s="28" t="str">
        <f t="shared" si="126"/>
        <v>#N/A</v>
      </c>
      <c r="DG98" s="28" t="str">
        <f t="shared" si="126"/>
        <v>#N/A</v>
      </c>
      <c r="DH98" s="28" t="str">
        <f t="shared" si="126"/>
        <v>#N/A</v>
      </c>
      <c r="DI98" s="28" t="str">
        <f t="shared" si="126"/>
        <v>#N/A</v>
      </c>
      <c r="DJ98" s="28" t="str">
        <f t="shared" si="126"/>
        <v>#N/A</v>
      </c>
      <c r="DK98" s="28" t="str">
        <f t="shared" si="126"/>
        <v>#N/A</v>
      </c>
      <c r="DL98" s="28" t="str">
        <f t="shared" si="126"/>
        <v>#N/A</v>
      </c>
      <c r="DM98" s="28" t="str">
        <f t="shared" si="126"/>
        <v>#N/A</v>
      </c>
      <c r="DN98" s="28" t="str">
        <f t="shared" si="126"/>
        <v>#N/A</v>
      </c>
      <c r="DO98" s="28" t="str">
        <f t="shared" si="126"/>
        <v>#N/A</v>
      </c>
      <c r="DP98" s="28" t="str">
        <f t="shared" si="126"/>
        <v>#N/A</v>
      </c>
      <c r="DQ98" s="28" t="str">
        <f t="shared" si="126"/>
        <v>#N/A</v>
      </c>
      <c r="DR98" s="28" t="str">
        <f t="shared" si="126"/>
        <v>#N/A</v>
      </c>
      <c r="DS98" s="28" t="str">
        <f t="shared" si="126"/>
        <v>#N/A</v>
      </c>
      <c r="DT98" s="28" t="str">
        <f t="shared" si="126"/>
        <v>#N/A</v>
      </c>
      <c r="DU98" s="28" t="str">
        <f t="shared" si="126"/>
        <v>#N/A</v>
      </c>
      <c r="DV98" s="28" t="str">
        <f t="shared" si="126"/>
        <v>#N/A</v>
      </c>
      <c r="DW98" s="28" t="str">
        <f t="shared" si="126"/>
        <v>#N/A</v>
      </c>
      <c r="DX98" s="28" t="str">
        <f t="shared" si="126"/>
        <v>#N/A</v>
      </c>
      <c r="DY98" s="28" t="str">
        <f t="shared" si="126"/>
        <v>#N/A</v>
      </c>
      <c r="DZ98" s="28" t="str">
        <f t="shared" si="126"/>
        <v>#N/A</v>
      </c>
      <c r="EA98" s="28" t="str">
        <f t="shared" si="126"/>
        <v>#N/A</v>
      </c>
      <c r="EB98" s="28" t="str">
        <f t="shared" si="126"/>
        <v>#N/A</v>
      </c>
      <c r="EC98" s="28" t="str">
        <f t="shared" si="126"/>
        <v>#N/A</v>
      </c>
      <c r="ED98" s="28" t="str">
        <f t="shared" si="126"/>
        <v>#N/A</v>
      </c>
      <c r="EE98" s="29">
        <f t="shared" si="2"/>
        <v>1519.039866</v>
      </c>
    </row>
    <row r="99">
      <c r="A99" s="1"/>
      <c r="B99" s="30"/>
      <c r="C99" s="31"/>
      <c r="D99" s="31"/>
      <c r="E99" s="31"/>
      <c r="F99" s="43"/>
      <c r="G99" s="34"/>
      <c r="H99" s="34" t="b">
        <f t="shared" si="3"/>
        <v>0</v>
      </c>
      <c r="I99" s="34" t="b">
        <f>if(iferror(match(B99,'Osallistujat ja seuranta'!C:C,0),0)&gt;0,TRUE,FALSE)</f>
        <v>0</v>
      </c>
      <c r="J99" s="34" t="b">
        <f>if(iferror(match(C99,'Osallistujat ja seuranta'!C:C,0),0)&gt;0,TRUE,FALSE)</f>
        <v>0</v>
      </c>
      <c r="K99" s="34" t="b">
        <f t="shared" si="4"/>
        <v>0</v>
      </c>
      <c r="L99" s="34" t="b">
        <f t="shared" si="5"/>
        <v>1</v>
      </c>
      <c r="M99" s="34" t="b">
        <f t="shared" si="6"/>
        <v>0</v>
      </c>
      <c r="N99" s="35" t="str">
        <f t="shared" si="33"/>
        <v/>
      </c>
      <c r="O99" s="36" t="str">
        <f t="shared" si="8"/>
        <v/>
      </c>
      <c r="P99" s="36" t="str">
        <f t="shared" si="9"/>
        <v/>
      </c>
      <c r="Q99" s="37" t="str">
        <f t="shared" si="10"/>
        <v/>
      </c>
      <c r="R99" s="35" t="str">
        <f t="shared" si="11"/>
        <v/>
      </c>
      <c r="S99" s="35">
        <f t="shared" si="12"/>
        <v>1</v>
      </c>
      <c r="T99" s="35">
        <f t="shared" si="13"/>
        <v>-56.71174423</v>
      </c>
      <c r="U99" s="35">
        <f t="shared" si="14"/>
        <v>-56.71174423</v>
      </c>
      <c r="V99" s="38" t="str">
        <f t="shared" si="15"/>
        <v/>
      </c>
      <c r="W99" s="39">
        <f t="shared" si="16"/>
        <v>88.71035368</v>
      </c>
      <c r="X99" s="39">
        <f t="shared" si="17"/>
        <v>5.75</v>
      </c>
      <c r="Y99" s="39" t="str">
        <f>if(N99=1,(W99*(S99-V99))*'Säännöt ja ohjeet'!$B$54+X99,"")</f>
        <v/>
      </c>
      <c r="Z99" s="39">
        <f t="shared" si="18"/>
        <v>0</v>
      </c>
      <c r="AA99" s="39">
        <f t="shared" si="19"/>
        <v>1</v>
      </c>
      <c r="AB99" s="39">
        <f t="shared" si="20"/>
        <v>88.71035368</v>
      </c>
      <c r="AC99" s="39">
        <f t="shared" si="21"/>
        <v>5.75</v>
      </c>
      <c r="AD99" s="39" t="str">
        <f>if(N99=1,(AB99*(Z99-AA99))*'Säännöt ja ohjeet'!$B$54+AC99,"")</f>
        <v/>
      </c>
      <c r="AE99" s="40">
        <f t="shared" si="22"/>
        <v>11</v>
      </c>
      <c r="AF99" s="40">
        <f t="shared" si="23"/>
        <v>11</v>
      </c>
      <c r="AG99" s="1"/>
      <c r="AH99" s="9"/>
      <c r="AI99" s="28">
        <f t="shared" ref="AI99:ED99" si="127">if($B99=AI$3,AI98+$Y99,if($C99=AI$3,AI98+$AD99,AI98))</f>
        <v>1204.770186</v>
      </c>
      <c r="AJ99" s="28">
        <f t="shared" si="127"/>
        <v>1784.092572</v>
      </c>
      <c r="AK99" s="28">
        <f t="shared" si="127"/>
        <v>2411.459736</v>
      </c>
      <c r="AL99" s="28">
        <f t="shared" si="127"/>
        <v>1723.634458</v>
      </c>
      <c r="AM99" s="28">
        <f t="shared" si="127"/>
        <v>1644.010986</v>
      </c>
      <c r="AN99" s="28">
        <f t="shared" si="127"/>
        <v>1353.792648</v>
      </c>
      <c r="AO99" s="28">
        <f t="shared" si="127"/>
        <v>2249.842673</v>
      </c>
      <c r="AP99" s="28">
        <f t="shared" si="127"/>
        <v>1493.563773</v>
      </c>
      <c r="AQ99" s="28">
        <f t="shared" si="127"/>
        <v>1156.199115</v>
      </c>
      <c r="AR99" s="28">
        <f t="shared" si="127"/>
        <v>2172.779715</v>
      </c>
      <c r="AS99" s="28">
        <f t="shared" si="127"/>
        <v>1917.754482</v>
      </c>
      <c r="AT99" s="28">
        <f t="shared" si="127"/>
        <v>2363.383595</v>
      </c>
      <c r="AU99" s="28">
        <f t="shared" si="127"/>
        <v>2245.808389</v>
      </c>
      <c r="AV99" s="28">
        <f t="shared" si="127"/>
        <v>1913.93138</v>
      </c>
      <c r="AW99" s="28">
        <f t="shared" si="127"/>
        <v>1015.463624</v>
      </c>
      <c r="AX99" s="28">
        <f t="shared" si="127"/>
        <v>2205.116746</v>
      </c>
      <c r="AY99" s="28">
        <f t="shared" si="127"/>
        <v>1335.441433</v>
      </c>
      <c r="AZ99" s="28">
        <f t="shared" si="127"/>
        <v>2316.469488</v>
      </c>
      <c r="BA99" s="28">
        <f t="shared" si="127"/>
        <v>2132.244373</v>
      </c>
      <c r="BB99" s="28">
        <f t="shared" si="127"/>
        <v>636.9434937</v>
      </c>
      <c r="BC99" s="28">
        <f t="shared" si="127"/>
        <v>832.7574368</v>
      </c>
      <c r="BD99" s="28">
        <f t="shared" si="127"/>
        <v>1690.538553</v>
      </c>
      <c r="BE99" s="28">
        <f t="shared" si="127"/>
        <v>281.1497685</v>
      </c>
      <c r="BF99" s="28">
        <f t="shared" si="127"/>
        <v>-59.07358257</v>
      </c>
      <c r="BG99" s="28">
        <f t="shared" si="127"/>
        <v>1282.733877</v>
      </c>
      <c r="BH99" s="28">
        <f t="shared" si="127"/>
        <v>190.2275877</v>
      </c>
      <c r="BI99" s="28">
        <f t="shared" si="127"/>
        <v>1741.081085</v>
      </c>
      <c r="BJ99" s="28">
        <f t="shared" si="127"/>
        <v>398.5029281</v>
      </c>
      <c r="BK99" s="28">
        <f t="shared" si="127"/>
        <v>1813.591524</v>
      </c>
      <c r="BL99" s="28" t="str">
        <f t="shared" si="127"/>
        <v>#N/A</v>
      </c>
      <c r="BM99" s="28" t="str">
        <f t="shared" si="127"/>
        <v>#N/A</v>
      </c>
      <c r="BN99" s="28" t="str">
        <f t="shared" si="127"/>
        <v>#N/A</v>
      </c>
      <c r="BO99" s="28" t="str">
        <f t="shared" si="127"/>
        <v>#N/A</v>
      </c>
      <c r="BP99" s="28" t="str">
        <f t="shared" si="127"/>
        <v>#N/A</v>
      </c>
      <c r="BQ99" s="28" t="str">
        <f t="shared" si="127"/>
        <v>#N/A</v>
      </c>
      <c r="BR99" s="28" t="str">
        <f t="shared" si="127"/>
        <v>#N/A</v>
      </c>
      <c r="BS99" s="28" t="str">
        <f t="shared" si="127"/>
        <v>#N/A</v>
      </c>
      <c r="BT99" s="28" t="str">
        <f t="shared" si="127"/>
        <v>#N/A</v>
      </c>
      <c r="BU99" s="28" t="str">
        <f t="shared" si="127"/>
        <v>#N/A</v>
      </c>
      <c r="BV99" s="28" t="str">
        <f t="shared" si="127"/>
        <v>#N/A</v>
      </c>
      <c r="BW99" s="28" t="str">
        <f t="shared" si="127"/>
        <v>#N/A</v>
      </c>
      <c r="BX99" s="28" t="str">
        <f t="shared" si="127"/>
        <v>#N/A</v>
      </c>
      <c r="BY99" s="28" t="str">
        <f t="shared" si="127"/>
        <v>#N/A</v>
      </c>
      <c r="BZ99" s="28" t="str">
        <f t="shared" si="127"/>
        <v>#N/A</v>
      </c>
      <c r="CA99" s="28" t="str">
        <f t="shared" si="127"/>
        <v>#N/A</v>
      </c>
      <c r="CB99" s="28" t="str">
        <f t="shared" si="127"/>
        <v>#N/A</v>
      </c>
      <c r="CC99" s="28" t="str">
        <f t="shared" si="127"/>
        <v>#N/A</v>
      </c>
      <c r="CD99" s="28" t="str">
        <f t="shared" si="127"/>
        <v>#N/A</v>
      </c>
      <c r="CE99" s="28" t="str">
        <f t="shared" si="127"/>
        <v>#N/A</v>
      </c>
      <c r="CF99" s="28" t="str">
        <f t="shared" si="127"/>
        <v>#N/A</v>
      </c>
      <c r="CG99" s="28" t="str">
        <f t="shared" si="127"/>
        <v>#N/A</v>
      </c>
      <c r="CH99" s="28" t="str">
        <f t="shared" si="127"/>
        <v>#N/A</v>
      </c>
      <c r="CI99" s="28" t="str">
        <f t="shared" si="127"/>
        <v>#N/A</v>
      </c>
      <c r="CJ99" s="28" t="str">
        <f t="shared" si="127"/>
        <v>#N/A</v>
      </c>
      <c r="CK99" s="28" t="str">
        <f t="shared" si="127"/>
        <v>#N/A</v>
      </c>
      <c r="CL99" s="28" t="str">
        <f t="shared" si="127"/>
        <v>#N/A</v>
      </c>
      <c r="CM99" s="28" t="str">
        <f t="shared" si="127"/>
        <v>#N/A</v>
      </c>
      <c r="CN99" s="28" t="str">
        <f t="shared" si="127"/>
        <v>#N/A</v>
      </c>
      <c r="CO99" s="28" t="str">
        <f t="shared" si="127"/>
        <v>#N/A</v>
      </c>
      <c r="CP99" s="28" t="str">
        <f t="shared" si="127"/>
        <v>#N/A</v>
      </c>
      <c r="CQ99" s="28" t="str">
        <f t="shared" si="127"/>
        <v>#N/A</v>
      </c>
      <c r="CR99" s="28" t="str">
        <f t="shared" si="127"/>
        <v>#N/A</v>
      </c>
      <c r="CS99" s="28" t="str">
        <f t="shared" si="127"/>
        <v>#N/A</v>
      </c>
      <c r="CT99" s="28" t="str">
        <f t="shared" si="127"/>
        <v>#N/A</v>
      </c>
      <c r="CU99" s="28" t="str">
        <f t="shared" si="127"/>
        <v>#N/A</v>
      </c>
      <c r="CV99" s="28" t="str">
        <f t="shared" si="127"/>
        <v>#N/A</v>
      </c>
      <c r="CW99" s="28" t="str">
        <f t="shared" si="127"/>
        <v>#N/A</v>
      </c>
      <c r="CX99" s="28" t="str">
        <f t="shared" si="127"/>
        <v>#N/A</v>
      </c>
      <c r="CY99" s="28" t="str">
        <f t="shared" si="127"/>
        <v>#N/A</v>
      </c>
      <c r="CZ99" s="28" t="str">
        <f t="shared" si="127"/>
        <v>#N/A</v>
      </c>
      <c r="DA99" s="28" t="str">
        <f t="shared" si="127"/>
        <v>#N/A</v>
      </c>
      <c r="DB99" s="28" t="str">
        <f t="shared" si="127"/>
        <v>#N/A</v>
      </c>
      <c r="DC99" s="28" t="str">
        <f t="shared" si="127"/>
        <v>#N/A</v>
      </c>
      <c r="DD99" s="28" t="str">
        <f t="shared" si="127"/>
        <v>#N/A</v>
      </c>
      <c r="DE99" s="28" t="str">
        <f t="shared" si="127"/>
        <v>#N/A</v>
      </c>
      <c r="DF99" s="28" t="str">
        <f t="shared" si="127"/>
        <v>#N/A</v>
      </c>
      <c r="DG99" s="28" t="str">
        <f t="shared" si="127"/>
        <v>#N/A</v>
      </c>
      <c r="DH99" s="28" t="str">
        <f t="shared" si="127"/>
        <v>#N/A</v>
      </c>
      <c r="DI99" s="28" t="str">
        <f t="shared" si="127"/>
        <v>#N/A</v>
      </c>
      <c r="DJ99" s="28" t="str">
        <f t="shared" si="127"/>
        <v>#N/A</v>
      </c>
      <c r="DK99" s="28" t="str">
        <f t="shared" si="127"/>
        <v>#N/A</v>
      </c>
      <c r="DL99" s="28" t="str">
        <f t="shared" si="127"/>
        <v>#N/A</v>
      </c>
      <c r="DM99" s="28" t="str">
        <f t="shared" si="127"/>
        <v>#N/A</v>
      </c>
      <c r="DN99" s="28" t="str">
        <f t="shared" si="127"/>
        <v>#N/A</v>
      </c>
      <c r="DO99" s="28" t="str">
        <f t="shared" si="127"/>
        <v>#N/A</v>
      </c>
      <c r="DP99" s="28" t="str">
        <f t="shared" si="127"/>
        <v>#N/A</v>
      </c>
      <c r="DQ99" s="28" t="str">
        <f t="shared" si="127"/>
        <v>#N/A</v>
      </c>
      <c r="DR99" s="28" t="str">
        <f t="shared" si="127"/>
        <v>#N/A</v>
      </c>
      <c r="DS99" s="28" t="str">
        <f t="shared" si="127"/>
        <v>#N/A</v>
      </c>
      <c r="DT99" s="28" t="str">
        <f t="shared" si="127"/>
        <v>#N/A</v>
      </c>
      <c r="DU99" s="28" t="str">
        <f t="shared" si="127"/>
        <v>#N/A</v>
      </c>
      <c r="DV99" s="28" t="str">
        <f t="shared" si="127"/>
        <v>#N/A</v>
      </c>
      <c r="DW99" s="28" t="str">
        <f t="shared" si="127"/>
        <v>#N/A</v>
      </c>
      <c r="DX99" s="28" t="str">
        <f t="shared" si="127"/>
        <v>#N/A</v>
      </c>
      <c r="DY99" s="28" t="str">
        <f t="shared" si="127"/>
        <v>#N/A</v>
      </c>
      <c r="DZ99" s="28" t="str">
        <f t="shared" si="127"/>
        <v>#N/A</v>
      </c>
      <c r="EA99" s="28" t="str">
        <f t="shared" si="127"/>
        <v>#N/A</v>
      </c>
      <c r="EB99" s="28" t="str">
        <f t="shared" si="127"/>
        <v>#N/A</v>
      </c>
      <c r="EC99" s="28" t="str">
        <f t="shared" si="127"/>
        <v>#N/A</v>
      </c>
      <c r="ED99" s="28" t="str">
        <f t="shared" si="127"/>
        <v>#N/A</v>
      </c>
      <c r="EE99" s="29">
        <f t="shared" si="2"/>
        <v>1519.039866</v>
      </c>
    </row>
    <row r="100">
      <c r="A100" s="1"/>
      <c r="B100" s="30"/>
      <c r="C100" s="31"/>
      <c r="D100" s="31"/>
      <c r="E100" s="31"/>
      <c r="F100" s="43"/>
      <c r="G100" s="34"/>
      <c r="H100" s="34" t="b">
        <f t="shared" si="3"/>
        <v>0</v>
      </c>
      <c r="I100" s="34" t="b">
        <f>if(iferror(match(B100,'Osallistujat ja seuranta'!C:C,0),0)&gt;0,TRUE,FALSE)</f>
        <v>0</v>
      </c>
      <c r="J100" s="34" t="b">
        <f>if(iferror(match(C100,'Osallistujat ja seuranta'!C:C,0),0)&gt;0,TRUE,FALSE)</f>
        <v>0</v>
      </c>
      <c r="K100" s="34" t="b">
        <f t="shared" si="4"/>
        <v>0</v>
      </c>
      <c r="L100" s="34" t="b">
        <f t="shared" si="5"/>
        <v>1</v>
      </c>
      <c r="M100" s="34" t="b">
        <f t="shared" si="6"/>
        <v>0</v>
      </c>
      <c r="N100" s="35" t="str">
        <f t="shared" si="33"/>
        <v/>
      </c>
      <c r="O100" s="36" t="str">
        <f t="shared" si="8"/>
        <v/>
      </c>
      <c r="P100" s="36" t="str">
        <f t="shared" si="9"/>
        <v/>
      </c>
      <c r="Q100" s="37" t="str">
        <f t="shared" si="10"/>
        <v/>
      </c>
      <c r="R100" s="35" t="str">
        <f t="shared" si="11"/>
        <v/>
      </c>
      <c r="S100" s="35">
        <f t="shared" si="12"/>
        <v>1</v>
      </c>
      <c r="T100" s="35">
        <f t="shared" si="13"/>
        <v>-56.71174423</v>
      </c>
      <c r="U100" s="35">
        <f t="shared" si="14"/>
        <v>-56.71174423</v>
      </c>
      <c r="V100" s="38" t="str">
        <f t="shared" si="15"/>
        <v/>
      </c>
      <c r="W100" s="39">
        <f t="shared" si="16"/>
        <v>88.71035368</v>
      </c>
      <c r="X100" s="39">
        <f t="shared" si="17"/>
        <v>5.75</v>
      </c>
      <c r="Y100" s="39" t="str">
        <f>if(N100=1,(W100*(S100-V100))*'Säännöt ja ohjeet'!$B$54+X100,"")</f>
        <v/>
      </c>
      <c r="Z100" s="39">
        <f t="shared" si="18"/>
        <v>0</v>
      </c>
      <c r="AA100" s="39">
        <f t="shared" si="19"/>
        <v>1</v>
      </c>
      <c r="AB100" s="39">
        <f t="shared" si="20"/>
        <v>88.71035368</v>
      </c>
      <c r="AC100" s="39">
        <f t="shared" si="21"/>
        <v>5.75</v>
      </c>
      <c r="AD100" s="39" t="str">
        <f>if(N100=1,(AB100*(Z100-AA100))*'Säännöt ja ohjeet'!$B$54+AC100,"")</f>
        <v/>
      </c>
      <c r="AE100" s="40">
        <f t="shared" si="22"/>
        <v>11</v>
      </c>
      <c r="AF100" s="40">
        <f t="shared" si="23"/>
        <v>11</v>
      </c>
      <c r="AG100" s="1"/>
      <c r="AH100" s="9"/>
      <c r="AI100" s="28">
        <f t="shared" ref="AI100:ED100" si="128">if($B100=AI$3,AI99+$Y100,if($C100=AI$3,AI99+$AD100,AI99))</f>
        <v>1204.770186</v>
      </c>
      <c r="AJ100" s="28">
        <f t="shared" si="128"/>
        <v>1784.092572</v>
      </c>
      <c r="AK100" s="28">
        <f t="shared" si="128"/>
        <v>2411.459736</v>
      </c>
      <c r="AL100" s="28">
        <f t="shared" si="128"/>
        <v>1723.634458</v>
      </c>
      <c r="AM100" s="28">
        <f t="shared" si="128"/>
        <v>1644.010986</v>
      </c>
      <c r="AN100" s="28">
        <f t="shared" si="128"/>
        <v>1353.792648</v>
      </c>
      <c r="AO100" s="28">
        <f t="shared" si="128"/>
        <v>2249.842673</v>
      </c>
      <c r="AP100" s="28">
        <f t="shared" si="128"/>
        <v>1493.563773</v>
      </c>
      <c r="AQ100" s="28">
        <f t="shared" si="128"/>
        <v>1156.199115</v>
      </c>
      <c r="AR100" s="28">
        <f t="shared" si="128"/>
        <v>2172.779715</v>
      </c>
      <c r="AS100" s="28">
        <f t="shared" si="128"/>
        <v>1917.754482</v>
      </c>
      <c r="AT100" s="28">
        <f t="shared" si="128"/>
        <v>2363.383595</v>
      </c>
      <c r="AU100" s="28">
        <f t="shared" si="128"/>
        <v>2245.808389</v>
      </c>
      <c r="AV100" s="28">
        <f t="shared" si="128"/>
        <v>1913.93138</v>
      </c>
      <c r="AW100" s="28">
        <f t="shared" si="128"/>
        <v>1015.463624</v>
      </c>
      <c r="AX100" s="28">
        <f t="shared" si="128"/>
        <v>2205.116746</v>
      </c>
      <c r="AY100" s="28">
        <f t="shared" si="128"/>
        <v>1335.441433</v>
      </c>
      <c r="AZ100" s="28">
        <f t="shared" si="128"/>
        <v>2316.469488</v>
      </c>
      <c r="BA100" s="28">
        <f t="shared" si="128"/>
        <v>2132.244373</v>
      </c>
      <c r="BB100" s="28">
        <f t="shared" si="128"/>
        <v>636.9434937</v>
      </c>
      <c r="BC100" s="28">
        <f t="shared" si="128"/>
        <v>832.7574368</v>
      </c>
      <c r="BD100" s="28">
        <f t="shared" si="128"/>
        <v>1690.538553</v>
      </c>
      <c r="BE100" s="28">
        <f t="shared" si="128"/>
        <v>281.1497685</v>
      </c>
      <c r="BF100" s="28">
        <f t="shared" si="128"/>
        <v>-59.07358257</v>
      </c>
      <c r="BG100" s="28">
        <f t="shared" si="128"/>
        <v>1282.733877</v>
      </c>
      <c r="BH100" s="28">
        <f t="shared" si="128"/>
        <v>190.2275877</v>
      </c>
      <c r="BI100" s="28">
        <f t="shared" si="128"/>
        <v>1741.081085</v>
      </c>
      <c r="BJ100" s="28">
        <f t="shared" si="128"/>
        <v>398.5029281</v>
      </c>
      <c r="BK100" s="28">
        <f t="shared" si="128"/>
        <v>1813.591524</v>
      </c>
      <c r="BL100" s="28" t="str">
        <f t="shared" si="128"/>
        <v>#N/A</v>
      </c>
      <c r="BM100" s="28" t="str">
        <f t="shared" si="128"/>
        <v>#N/A</v>
      </c>
      <c r="BN100" s="28" t="str">
        <f t="shared" si="128"/>
        <v>#N/A</v>
      </c>
      <c r="BO100" s="28" t="str">
        <f t="shared" si="128"/>
        <v>#N/A</v>
      </c>
      <c r="BP100" s="28" t="str">
        <f t="shared" si="128"/>
        <v>#N/A</v>
      </c>
      <c r="BQ100" s="28" t="str">
        <f t="shared" si="128"/>
        <v>#N/A</v>
      </c>
      <c r="BR100" s="28" t="str">
        <f t="shared" si="128"/>
        <v>#N/A</v>
      </c>
      <c r="BS100" s="28" t="str">
        <f t="shared" si="128"/>
        <v>#N/A</v>
      </c>
      <c r="BT100" s="28" t="str">
        <f t="shared" si="128"/>
        <v>#N/A</v>
      </c>
      <c r="BU100" s="28" t="str">
        <f t="shared" si="128"/>
        <v>#N/A</v>
      </c>
      <c r="BV100" s="28" t="str">
        <f t="shared" si="128"/>
        <v>#N/A</v>
      </c>
      <c r="BW100" s="28" t="str">
        <f t="shared" si="128"/>
        <v>#N/A</v>
      </c>
      <c r="BX100" s="28" t="str">
        <f t="shared" si="128"/>
        <v>#N/A</v>
      </c>
      <c r="BY100" s="28" t="str">
        <f t="shared" si="128"/>
        <v>#N/A</v>
      </c>
      <c r="BZ100" s="28" t="str">
        <f t="shared" si="128"/>
        <v>#N/A</v>
      </c>
      <c r="CA100" s="28" t="str">
        <f t="shared" si="128"/>
        <v>#N/A</v>
      </c>
      <c r="CB100" s="28" t="str">
        <f t="shared" si="128"/>
        <v>#N/A</v>
      </c>
      <c r="CC100" s="28" t="str">
        <f t="shared" si="128"/>
        <v>#N/A</v>
      </c>
      <c r="CD100" s="28" t="str">
        <f t="shared" si="128"/>
        <v>#N/A</v>
      </c>
      <c r="CE100" s="28" t="str">
        <f t="shared" si="128"/>
        <v>#N/A</v>
      </c>
      <c r="CF100" s="28" t="str">
        <f t="shared" si="128"/>
        <v>#N/A</v>
      </c>
      <c r="CG100" s="28" t="str">
        <f t="shared" si="128"/>
        <v>#N/A</v>
      </c>
      <c r="CH100" s="28" t="str">
        <f t="shared" si="128"/>
        <v>#N/A</v>
      </c>
      <c r="CI100" s="28" t="str">
        <f t="shared" si="128"/>
        <v>#N/A</v>
      </c>
      <c r="CJ100" s="28" t="str">
        <f t="shared" si="128"/>
        <v>#N/A</v>
      </c>
      <c r="CK100" s="28" t="str">
        <f t="shared" si="128"/>
        <v>#N/A</v>
      </c>
      <c r="CL100" s="28" t="str">
        <f t="shared" si="128"/>
        <v>#N/A</v>
      </c>
      <c r="CM100" s="28" t="str">
        <f t="shared" si="128"/>
        <v>#N/A</v>
      </c>
      <c r="CN100" s="28" t="str">
        <f t="shared" si="128"/>
        <v>#N/A</v>
      </c>
      <c r="CO100" s="28" t="str">
        <f t="shared" si="128"/>
        <v>#N/A</v>
      </c>
      <c r="CP100" s="28" t="str">
        <f t="shared" si="128"/>
        <v>#N/A</v>
      </c>
      <c r="CQ100" s="28" t="str">
        <f t="shared" si="128"/>
        <v>#N/A</v>
      </c>
      <c r="CR100" s="28" t="str">
        <f t="shared" si="128"/>
        <v>#N/A</v>
      </c>
      <c r="CS100" s="28" t="str">
        <f t="shared" si="128"/>
        <v>#N/A</v>
      </c>
      <c r="CT100" s="28" t="str">
        <f t="shared" si="128"/>
        <v>#N/A</v>
      </c>
      <c r="CU100" s="28" t="str">
        <f t="shared" si="128"/>
        <v>#N/A</v>
      </c>
      <c r="CV100" s="28" t="str">
        <f t="shared" si="128"/>
        <v>#N/A</v>
      </c>
      <c r="CW100" s="28" t="str">
        <f t="shared" si="128"/>
        <v>#N/A</v>
      </c>
      <c r="CX100" s="28" t="str">
        <f t="shared" si="128"/>
        <v>#N/A</v>
      </c>
      <c r="CY100" s="28" t="str">
        <f t="shared" si="128"/>
        <v>#N/A</v>
      </c>
      <c r="CZ100" s="28" t="str">
        <f t="shared" si="128"/>
        <v>#N/A</v>
      </c>
      <c r="DA100" s="28" t="str">
        <f t="shared" si="128"/>
        <v>#N/A</v>
      </c>
      <c r="DB100" s="28" t="str">
        <f t="shared" si="128"/>
        <v>#N/A</v>
      </c>
      <c r="DC100" s="28" t="str">
        <f t="shared" si="128"/>
        <v>#N/A</v>
      </c>
      <c r="DD100" s="28" t="str">
        <f t="shared" si="128"/>
        <v>#N/A</v>
      </c>
      <c r="DE100" s="28" t="str">
        <f t="shared" si="128"/>
        <v>#N/A</v>
      </c>
      <c r="DF100" s="28" t="str">
        <f t="shared" si="128"/>
        <v>#N/A</v>
      </c>
      <c r="DG100" s="28" t="str">
        <f t="shared" si="128"/>
        <v>#N/A</v>
      </c>
      <c r="DH100" s="28" t="str">
        <f t="shared" si="128"/>
        <v>#N/A</v>
      </c>
      <c r="DI100" s="28" t="str">
        <f t="shared" si="128"/>
        <v>#N/A</v>
      </c>
      <c r="DJ100" s="28" t="str">
        <f t="shared" si="128"/>
        <v>#N/A</v>
      </c>
      <c r="DK100" s="28" t="str">
        <f t="shared" si="128"/>
        <v>#N/A</v>
      </c>
      <c r="DL100" s="28" t="str">
        <f t="shared" si="128"/>
        <v>#N/A</v>
      </c>
      <c r="DM100" s="28" t="str">
        <f t="shared" si="128"/>
        <v>#N/A</v>
      </c>
      <c r="DN100" s="28" t="str">
        <f t="shared" si="128"/>
        <v>#N/A</v>
      </c>
      <c r="DO100" s="28" t="str">
        <f t="shared" si="128"/>
        <v>#N/A</v>
      </c>
      <c r="DP100" s="28" t="str">
        <f t="shared" si="128"/>
        <v>#N/A</v>
      </c>
      <c r="DQ100" s="28" t="str">
        <f t="shared" si="128"/>
        <v>#N/A</v>
      </c>
      <c r="DR100" s="28" t="str">
        <f t="shared" si="128"/>
        <v>#N/A</v>
      </c>
      <c r="DS100" s="28" t="str">
        <f t="shared" si="128"/>
        <v>#N/A</v>
      </c>
      <c r="DT100" s="28" t="str">
        <f t="shared" si="128"/>
        <v>#N/A</v>
      </c>
      <c r="DU100" s="28" t="str">
        <f t="shared" si="128"/>
        <v>#N/A</v>
      </c>
      <c r="DV100" s="28" t="str">
        <f t="shared" si="128"/>
        <v>#N/A</v>
      </c>
      <c r="DW100" s="28" t="str">
        <f t="shared" si="128"/>
        <v>#N/A</v>
      </c>
      <c r="DX100" s="28" t="str">
        <f t="shared" si="128"/>
        <v>#N/A</v>
      </c>
      <c r="DY100" s="28" t="str">
        <f t="shared" si="128"/>
        <v>#N/A</v>
      </c>
      <c r="DZ100" s="28" t="str">
        <f t="shared" si="128"/>
        <v>#N/A</v>
      </c>
      <c r="EA100" s="28" t="str">
        <f t="shared" si="128"/>
        <v>#N/A</v>
      </c>
      <c r="EB100" s="28" t="str">
        <f t="shared" si="128"/>
        <v>#N/A</v>
      </c>
      <c r="EC100" s="28" t="str">
        <f t="shared" si="128"/>
        <v>#N/A</v>
      </c>
      <c r="ED100" s="28" t="str">
        <f t="shared" si="128"/>
        <v>#N/A</v>
      </c>
      <c r="EE100" s="29">
        <f t="shared" si="2"/>
        <v>1519.039866</v>
      </c>
    </row>
    <row r="101">
      <c r="A101" s="1"/>
      <c r="B101" s="30"/>
      <c r="C101" s="31"/>
      <c r="D101" s="31"/>
      <c r="E101" s="31"/>
      <c r="F101" s="43"/>
      <c r="G101" s="34"/>
      <c r="H101" s="34" t="b">
        <f t="shared" si="3"/>
        <v>0</v>
      </c>
      <c r="I101" s="34" t="b">
        <f>if(iferror(match(B101,'Osallistujat ja seuranta'!C:C,0),0)&gt;0,TRUE,FALSE)</f>
        <v>0</v>
      </c>
      <c r="J101" s="34" t="b">
        <f>if(iferror(match(C101,'Osallistujat ja seuranta'!C:C,0),0)&gt;0,TRUE,FALSE)</f>
        <v>0</v>
      </c>
      <c r="K101" s="34" t="b">
        <f t="shared" si="4"/>
        <v>0</v>
      </c>
      <c r="L101" s="34" t="b">
        <f t="shared" si="5"/>
        <v>1</v>
      </c>
      <c r="M101" s="34" t="b">
        <f t="shared" si="6"/>
        <v>0</v>
      </c>
      <c r="N101" s="35" t="str">
        <f t="shared" si="33"/>
        <v/>
      </c>
      <c r="O101" s="36" t="str">
        <f t="shared" si="8"/>
        <v/>
      </c>
      <c r="P101" s="36" t="str">
        <f t="shared" si="9"/>
        <v/>
      </c>
      <c r="Q101" s="37" t="str">
        <f t="shared" si="10"/>
        <v/>
      </c>
      <c r="R101" s="35" t="str">
        <f t="shared" si="11"/>
        <v/>
      </c>
      <c r="S101" s="35">
        <f t="shared" si="12"/>
        <v>1</v>
      </c>
      <c r="T101" s="35">
        <f t="shared" si="13"/>
        <v>-56.71174423</v>
      </c>
      <c r="U101" s="35">
        <f t="shared" si="14"/>
        <v>-56.71174423</v>
      </c>
      <c r="V101" s="38" t="str">
        <f t="shared" si="15"/>
        <v/>
      </c>
      <c r="W101" s="39">
        <f t="shared" si="16"/>
        <v>88.71035368</v>
      </c>
      <c r="X101" s="39">
        <f t="shared" si="17"/>
        <v>5.75</v>
      </c>
      <c r="Y101" s="39" t="str">
        <f>if(N101=1,(W101*(S101-V101))*'Säännöt ja ohjeet'!$B$54+X101,"")</f>
        <v/>
      </c>
      <c r="Z101" s="39">
        <f t="shared" si="18"/>
        <v>0</v>
      </c>
      <c r="AA101" s="39">
        <f t="shared" si="19"/>
        <v>1</v>
      </c>
      <c r="AB101" s="39">
        <f t="shared" si="20"/>
        <v>88.71035368</v>
      </c>
      <c r="AC101" s="39">
        <f t="shared" si="21"/>
        <v>5.75</v>
      </c>
      <c r="AD101" s="39" t="str">
        <f>if(N101=1,(AB101*(Z101-AA101))*'Säännöt ja ohjeet'!$B$54+AC101,"")</f>
        <v/>
      </c>
      <c r="AE101" s="40">
        <f t="shared" si="22"/>
        <v>11</v>
      </c>
      <c r="AF101" s="40">
        <f t="shared" si="23"/>
        <v>11</v>
      </c>
      <c r="AG101" s="1"/>
      <c r="AH101" s="9"/>
      <c r="AI101" s="28">
        <f t="shared" ref="AI101:ED101" si="129">if($B101=AI$3,AI100+$Y101,if($C101=AI$3,AI100+$AD101,AI100))</f>
        <v>1204.770186</v>
      </c>
      <c r="AJ101" s="28">
        <f t="shared" si="129"/>
        <v>1784.092572</v>
      </c>
      <c r="AK101" s="28">
        <f t="shared" si="129"/>
        <v>2411.459736</v>
      </c>
      <c r="AL101" s="28">
        <f t="shared" si="129"/>
        <v>1723.634458</v>
      </c>
      <c r="AM101" s="28">
        <f t="shared" si="129"/>
        <v>1644.010986</v>
      </c>
      <c r="AN101" s="28">
        <f t="shared" si="129"/>
        <v>1353.792648</v>
      </c>
      <c r="AO101" s="28">
        <f t="shared" si="129"/>
        <v>2249.842673</v>
      </c>
      <c r="AP101" s="28">
        <f t="shared" si="129"/>
        <v>1493.563773</v>
      </c>
      <c r="AQ101" s="28">
        <f t="shared" si="129"/>
        <v>1156.199115</v>
      </c>
      <c r="AR101" s="28">
        <f t="shared" si="129"/>
        <v>2172.779715</v>
      </c>
      <c r="AS101" s="28">
        <f t="shared" si="129"/>
        <v>1917.754482</v>
      </c>
      <c r="AT101" s="28">
        <f t="shared" si="129"/>
        <v>2363.383595</v>
      </c>
      <c r="AU101" s="28">
        <f t="shared" si="129"/>
        <v>2245.808389</v>
      </c>
      <c r="AV101" s="28">
        <f t="shared" si="129"/>
        <v>1913.93138</v>
      </c>
      <c r="AW101" s="28">
        <f t="shared" si="129"/>
        <v>1015.463624</v>
      </c>
      <c r="AX101" s="28">
        <f t="shared" si="129"/>
        <v>2205.116746</v>
      </c>
      <c r="AY101" s="28">
        <f t="shared" si="129"/>
        <v>1335.441433</v>
      </c>
      <c r="AZ101" s="28">
        <f t="shared" si="129"/>
        <v>2316.469488</v>
      </c>
      <c r="BA101" s="28">
        <f t="shared" si="129"/>
        <v>2132.244373</v>
      </c>
      <c r="BB101" s="28">
        <f t="shared" si="129"/>
        <v>636.9434937</v>
      </c>
      <c r="BC101" s="28">
        <f t="shared" si="129"/>
        <v>832.7574368</v>
      </c>
      <c r="BD101" s="28">
        <f t="shared" si="129"/>
        <v>1690.538553</v>
      </c>
      <c r="BE101" s="28">
        <f t="shared" si="129"/>
        <v>281.1497685</v>
      </c>
      <c r="BF101" s="28">
        <f t="shared" si="129"/>
        <v>-59.07358257</v>
      </c>
      <c r="BG101" s="28">
        <f t="shared" si="129"/>
        <v>1282.733877</v>
      </c>
      <c r="BH101" s="28">
        <f t="shared" si="129"/>
        <v>190.2275877</v>
      </c>
      <c r="BI101" s="28">
        <f t="shared" si="129"/>
        <v>1741.081085</v>
      </c>
      <c r="BJ101" s="28">
        <f t="shared" si="129"/>
        <v>398.5029281</v>
      </c>
      <c r="BK101" s="28">
        <f t="shared" si="129"/>
        <v>1813.591524</v>
      </c>
      <c r="BL101" s="28" t="str">
        <f t="shared" si="129"/>
        <v>#N/A</v>
      </c>
      <c r="BM101" s="28" t="str">
        <f t="shared" si="129"/>
        <v>#N/A</v>
      </c>
      <c r="BN101" s="28" t="str">
        <f t="shared" si="129"/>
        <v>#N/A</v>
      </c>
      <c r="BO101" s="28" t="str">
        <f t="shared" si="129"/>
        <v>#N/A</v>
      </c>
      <c r="BP101" s="28" t="str">
        <f t="shared" si="129"/>
        <v>#N/A</v>
      </c>
      <c r="BQ101" s="28" t="str">
        <f t="shared" si="129"/>
        <v>#N/A</v>
      </c>
      <c r="BR101" s="28" t="str">
        <f t="shared" si="129"/>
        <v>#N/A</v>
      </c>
      <c r="BS101" s="28" t="str">
        <f t="shared" si="129"/>
        <v>#N/A</v>
      </c>
      <c r="BT101" s="28" t="str">
        <f t="shared" si="129"/>
        <v>#N/A</v>
      </c>
      <c r="BU101" s="28" t="str">
        <f t="shared" si="129"/>
        <v>#N/A</v>
      </c>
      <c r="BV101" s="28" t="str">
        <f t="shared" si="129"/>
        <v>#N/A</v>
      </c>
      <c r="BW101" s="28" t="str">
        <f t="shared" si="129"/>
        <v>#N/A</v>
      </c>
      <c r="BX101" s="28" t="str">
        <f t="shared" si="129"/>
        <v>#N/A</v>
      </c>
      <c r="BY101" s="28" t="str">
        <f t="shared" si="129"/>
        <v>#N/A</v>
      </c>
      <c r="BZ101" s="28" t="str">
        <f t="shared" si="129"/>
        <v>#N/A</v>
      </c>
      <c r="CA101" s="28" t="str">
        <f t="shared" si="129"/>
        <v>#N/A</v>
      </c>
      <c r="CB101" s="28" t="str">
        <f t="shared" si="129"/>
        <v>#N/A</v>
      </c>
      <c r="CC101" s="28" t="str">
        <f t="shared" si="129"/>
        <v>#N/A</v>
      </c>
      <c r="CD101" s="28" t="str">
        <f t="shared" si="129"/>
        <v>#N/A</v>
      </c>
      <c r="CE101" s="28" t="str">
        <f t="shared" si="129"/>
        <v>#N/A</v>
      </c>
      <c r="CF101" s="28" t="str">
        <f t="shared" si="129"/>
        <v>#N/A</v>
      </c>
      <c r="CG101" s="28" t="str">
        <f t="shared" si="129"/>
        <v>#N/A</v>
      </c>
      <c r="CH101" s="28" t="str">
        <f t="shared" si="129"/>
        <v>#N/A</v>
      </c>
      <c r="CI101" s="28" t="str">
        <f t="shared" si="129"/>
        <v>#N/A</v>
      </c>
      <c r="CJ101" s="28" t="str">
        <f t="shared" si="129"/>
        <v>#N/A</v>
      </c>
      <c r="CK101" s="28" t="str">
        <f t="shared" si="129"/>
        <v>#N/A</v>
      </c>
      <c r="CL101" s="28" t="str">
        <f t="shared" si="129"/>
        <v>#N/A</v>
      </c>
      <c r="CM101" s="28" t="str">
        <f t="shared" si="129"/>
        <v>#N/A</v>
      </c>
      <c r="CN101" s="28" t="str">
        <f t="shared" si="129"/>
        <v>#N/A</v>
      </c>
      <c r="CO101" s="28" t="str">
        <f t="shared" si="129"/>
        <v>#N/A</v>
      </c>
      <c r="CP101" s="28" t="str">
        <f t="shared" si="129"/>
        <v>#N/A</v>
      </c>
      <c r="CQ101" s="28" t="str">
        <f t="shared" si="129"/>
        <v>#N/A</v>
      </c>
      <c r="CR101" s="28" t="str">
        <f t="shared" si="129"/>
        <v>#N/A</v>
      </c>
      <c r="CS101" s="28" t="str">
        <f t="shared" si="129"/>
        <v>#N/A</v>
      </c>
      <c r="CT101" s="28" t="str">
        <f t="shared" si="129"/>
        <v>#N/A</v>
      </c>
      <c r="CU101" s="28" t="str">
        <f t="shared" si="129"/>
        <v>#N/A</v>
      </c>
      <c r="CV101" s="28" t="str">
        <f t="shared" si="129"/>
        <v>#N/A</v>
      </c>
      <c r="CW101" s="28" t="str">
        <f t="shared" si="129"/>
        <v>#N/A</v>
      </c>
      <c r="CX101" s="28" t="str">
        <f t="shared" si="129"/>
        <v>#N/A</v>
      </c>
      <c r="CY101" s="28" t="str">
        <f t="shared" si="129"/>
        <v>#N/A</v>
      </c>
      <c r="CZ101" s="28" t="str">
        <f t="shared" si="129"/>
        <v>#N/A</v>
      </c>
      <c r="DA101" s="28" t="str">
        <f t="shared" si="129"/>
        <v>#N/A</v>
      </c>
      <c r="DB101" s="28" t="str">
        <f t="shared" si="129"/>
        <v>#N/A</v>
      </c>
      <c r="DC101" s="28" t="str">
        <f t="shared" si="129"/>
        <v>#N/A</v>
      </c>
      <c r="DD101" s="28" t="str">
        <f t="shared" si="129"/>
        <v>#N/A</v>
      </c>
      <c r="DE101" s="28" t="str">
        <f t="shared" si="129"/>
        <v>#N/A</v>
      </c>
      <c r="DF101" s="28" t="str">
        <f t="shared" si="129"/>
        <v>#N/A</v>
      </c>
      <c r="DG101" s="28" t="str">
        <f t="shared" si="129"/>
        <v>#N/A</v>
      </c>
      <c r="DH101" s="28" t="str">
        <f t="shared" si="129"/>
        <v>#N/A</v>
      </c>
      <c r="DI101" s="28" t="str">
        <f t="shared" si="129"/>
        <v>#N/A</v>
      </c>
      <c r="DJ101" s="28" t="str">
        <f t="shared" si="129"/>
        <v>#N/A</v>
      </c>
      <c r="DK101" s="28" t="str">
        <f t="shared" si="129"/>
        <v>#N/A</v>
      </c>
      <c r="DL101" s="28" t="str">
        <f t="shared" si="129"/>
        <v>#N/A</v>
      </c>
      <c r="DM101" s="28" t="str">
        <f t="shared" si="129"/>
        <v>#N/A</v>
      </c>
      <c r="DN101" s="28" t="str">
        <f t="shared" si="129"/>
        <v>#N/A</v>
      </c>
      <c r="DO101" s="28" t="str">
        <f t="shared" si="129"/>
        <v>#N/A</v>
      </c>
      <c r="DP101" s="28" t="str">
        <f t="shared" si="129"/>
        <v>#N/A</v>
      </c>
      <c r="DQ101" s="28" t="str">
        <f t="shared" si="129"/>
        <v>#N/A</v>
      </c>
      <c r="DR101" s="28" t="str">
        <f t="shared" si="129"/>
        <v>#N/A</v>
      </c>
      <c r="DS101" s="28" t="str">
        <f t="shared" si="129"/>
        <v>#N/A</v>
      </c>
      <c r="DT101" s="28" t="str">
        <f t="shared" si="129"/>
        <v>#N/A</v>
      </c>
      <c r="DU101" s="28" t="str">
        <f t="shared" si="129"/>
        <v>#N/A</v>
      </c>
      <c r="DV101" s="28" t="str">
        <f t="shared" si="129"/>
        <v>#N/A</v>
      </c>
      <c r="DW101" s="28" t="str">
        <f t="shared" si="129"/>
        <v>#N/A</v>
      </c>
      <c r="DX101" s="28" t="str">
        <f t="shared" si="129"/>
        <v>#N/A</v>
      </c>
      <c r="DY101" s="28" t="str">
        <f t="shared" si="129"/>
        <v>#N/A</v>
      </c>
      <c r="DZ101" s="28" t="str">
        <f t="shared" si="129"/>
        <v>#N/A</v>
      </c>
      <c r="EA101" s="28" t="str">
        <f t="shared" si="129"/>
        <v>#N/A</v>
      </c>
      <c r="EB101" s="28" t="str">
        <f t="shared" si="129"/>
        <v>#N/A</v>
      </c>
      <c r="EC101" s="28" t="str">
        <f t="shared" si="129"/>
        <v>#N/A</v>
      </c>
      <c r="ED101" s="28" t="str">
        <f t="shared" si="129"/>
        <v>#N/A</v>
      </c>
      <c r="EE101" s="29">
        <f t="shared" si="2"/>
        <v>1519.039866</v>
      </c>
    </row>
    <row r="102">
      <c r="A102" s="1"/>
      <c r="B102" s="30"/>
      <c r="C102" s="31"/>
      <c r="D102" s="31"/>
      <c r="E102" s="31"/>
      <c r="F102" s="43"/>
      <c r="G102" s="34"/>
      <c r="H102" s="34" t="b">
        <f t="shared" si="3"/>
        <v>0</v>
      </c>
      <c r="I102" s="34" t="b">
        <f>if(iferror(match(B102,'Osallistujat ja seuranta'!C:C,0),0)&gt;0,TRUE,FALSE)</f>
        <v>0</v>
      </c>
      <c r="J102" s="34" t="b">
        <f>if(iferror(match(C102,'Osallistujat ja seuranta'!C:C,0),0)&gt;0,TRUE,FALSE)</f>
        <v>0</v>
      </c>
      <c r="K102" s="34" t="b">
        <f t="shared" si="4"/>
        <v>0</v>
      </c>
      <c r="L102" s="34" t="b">
        <f t="shared" si="5"/>
        <v>1</v>
      </c>
      <c r="M102" s="34" t="b">
        <f t="shared" si="6"/>
        <v>0</v>
      </c>
      <c r="N102" s="35" t="str">
        <f t="shared" si="33"/>
        <v/>
      </c>
      <c r="O102" s="36" t="str">
        <f t="shared" si="8"/>
        <v/>
      </c>
      <c r="P102" s="36" t="str">
        <f t="shared" si="9"/>
        <v/>
      </c>
      <c r="Q102" s="37" t="str">
        <f t="shared" si="10"/>
        <v/>
      </c>
      <c r="R102" s="35" t="str">
        <f t="shared" si="11"/>
        <v/>
      </c>
      <c r="S102" s="35">
        <f t="shared" si="12"/>
        <v>1</v>
      </c>
      <c r="T102" s="35">
        <f t="shared" si="13"/>
        <v>-56.71174423</v>
      </c>
      <c r="U102" s="35">
        <f t="shared" si="14"/>
        <v>-56.71174423</v>
      </c>
      <c r="V102" s="38" t="str">
        <f t="shared" si="15"/>
        <v/>
      </c>
      <c r="W102" s="39">
        <f t="shared" si="16"/>
        <v>88.71035368</v>
      </c>
      <c r="X102" s="39">
        <f t="shared" si="17"/>
        <v>5.75</v>
      </c>
      <c r="Y102" s="39" t="str">
        <f>if(N102=1,(W102*(S102-V102))*'Säännöt ja ohjeet'!$B$54+X102,"")</f>
        <v/>
      </c>
      <c r="Z102" s="39">
        <f t="shared" si="18"/>
        <v>0</v>
      </c>
      <c r="AA102" s="39">
        <f t="shared" si="19"/>
        <v>1</v>
      </c>
      <c r="AB102" s="39">
        <f t="shared" si="20"/>
        <v>88.71035368</v>
      </c>
      <c r="AC102" s="39">
        <f t="shared" si="21"/>
        <v>5.75</v>
      </c>
      <c r="AD102" s="39" t="str">
        <f>if(N102=1,(AB102*(Z102-AA102))*'Säännöt ja ohjeet'!$B$54+AC102,"")</f>
        <v/>
      </c>
      <c r="AE102" s="40">
        <f t="shared" si="22"/>
        <v>11</v>
      </c>
      <c r="AF102" s="40">
        <f t="shared" si="23"/>
        <v>11</v>
      </c>
      <c r="AG102" s="1"/>
      <c r="AH102" s="9"/>
      <c r="AI102" s="28">
        <f t="shared" ref="AI102:ED102" si="130">if($B102=AI$3,AI101+$Y102,if($C102=AI$3,AI101+$AD102,AI101))</f>
        <v>1204.770186</v>
      </c>
      <c r="AJ102" s="28">
        <f t="shared" si="130"/>
        <v>1784.092572</v>
      </c>
      <c r="AK102" s="28">
        <f t="shared" si="130"/>
        <v>2411.459736</v>
      </c>
      <c r="AL102" s="28">
        <f t="shared" si="130"/>
        <v>1723.634458</v>
      </c>
      <c r="AM102" s="28">
        <f t="shared" si="130"/>
        <v>1644.010986</v>
      </c>
      <c r="AN102" s="28">
        <f t="shared" si="130"/>
        <v>1353.792648</v>
      </c>
      <c r="AO102" s="28">
        <f t="shared" si="130"/>
        <v>2249.842673</v>
      </c>
      <c r="AP102" s="28">
        <f t="shared" si="130"/>
        <v>1493.563773</v>
      </c>
      <c r="AQ102" s="28">
        <f t="shared" si="130"/>
        <v>1156.199115</v>
      </c>
      <c r="AR102" s="28">
        <f t="shared" si="130"/>
        <v>2172.779715</v>
      </c>
      <c r="AS102" s="28">
        <f t="shared" si="130"/>
        <v>1917.754482</v>
      </c>
      <c r="AT102" s="28">
        <f t="shared" si="130"/>
        <v>2363.383595</v>
      </c>
      <c r="AU102" s="28">
        <f t="shared" si="130"/>
        <v>2245.808389</v>
      </c>
      <c r="AV102" s="28">
        <f t="shared" si="130"/>
        <v>1913.93138</v>
      </c>
      <c r="AW102" s="28">
        <f t="shared" si="130"/>
        <v>1015.463624</v>
      </c>
      <c r="AX102" s="28">
        <f t="shared" si="130"/>
        <v>2205.116746</v>
      </c>
      <c r="AY102" s="28">
        <f t="shared" si="130"/>
        <v>1335.441433</v>
      </c>
      <c r="AZ102" s="28">
        <f t="shared" si="130"/>
        <v>2316.469488</v>
      </c>
      <c r="BA102" s="28">
        <f t="shared" si="130"/>
        <v>2132.244373</v>
      </c>
      <c r="BB102" s="28">
        <f t="shared" si="130"/>
        <v>636.9434937</v>
      </c>
      <c r="BC102" s="28">
        <f t="shared" si="130"/>
        <v>832.7574368</v>
      </c>
      <c r="BD102" s="28">
        <f t="shared" si="130"/>
        <v>1690.538553</v>
      </c>
      <c r="BE102" s="28">
        <f t="shared" si="130"/>
        <v>281.1497685</v>
      </c>
      <c r="BF102" s="28">
        <f t="shared" si="130"/>
        <v>-59.07358257</v>
      </c>
      <c r="BG102" s="28">
        <f t="shared" si="130"/>
        <v>1282.733877</v>
      </c>
      <c r="BH102" s="28">
        <f t="shared" si="130"/>
        <v>190.2275877</v>
      </c>
      <c r="BI102" s="28">
        <f t="shared" si="130"/>
        <v>1741.081085</v>
      </c>
      <c r="BJ102" s="28">
        <f t="shared" si="130"/>
        <v>398.5029281</v>
      </c>
      <c r="BK102" s="28">
        <f t="shared" si="130"/>
        <v>1813.591524</v>
      </c>
      <c r="BL102" s="28" t="str">
        <f t="shared" si="130"/>
        <v>#N/A</v>
      </c>
      <c r="BM102" s="28" t="str">
        <f t="shared" si="130"/>
        <v>#N/A</v>
      </c>
      <c r="BN102" s="28" t="str">
        <f t="shared" si="130"/>
        <v>#N/A</v>
      </c>
      <c r="BO102" s="28" t="str">
        <f t="shared" si="130"/>
        <v>#N/A</v>
      </c>
      <c r="BP102" s="28" t="str">
        <f t="shared" si="130"/>
        <v>#N/A</v>
      </c>
      <c r="BQ102" s="28" t="str">
        <f t="shared" si="130"/>
        <v>#N/A</v>
      </c>
      <c r="BR102" s="28" t="str">
        <f t="shared" si="130"/>
        <v>#N/A</v>
      </c>
      <c r="BS102" s="28" t="str">
        <f t="shared" si="130"/>
        <v>#N/A</v>
      </c>
      <c r="BT102" s="28" t="str">
        <f t="shared" si="130"/>
        <v>#N/A</v>
      </c>
      <c r="BU102" s="28" t="str">
        <f t="shared" si="130"/>
        <v>#N/A</v>
      </c>
      <c r="BV102" s="28" t="str">
        <f t="shared" si="130"/>
        <v>#N/A</v>
      </c>
      <c r="BW102" s="28" t="str">
        <f t="shared" si="130"/>
        <v>#N/A</v>
      </c>
      <c r="BX102" s="28" t="str">
        <f t="shared" si="130"/>
        <v>#N/A</v>
      </c>
      <c r="BY102" s="28" t="str">
        <f t="shared" si="130"/>
        <v>#N/A</v>
      </c>
      <c r="BZ102" s="28" t="str">
        <f t="shared" si="130"/>
        <v>#N/A</v>
      </c>
      <c r="CA102" s="28" t="str">
        <f t="shared" si="130"/>
        <v>#N/A</v>
      </c>
      <c r="CB102" s="28" t="str">
        <f t="shared" si="130"/>
        <v>#N/A</v>
      </c>
      <c r="CC102" s="28" t="str">
        <f t="shared" si="130"/>
        <v>#N/A</v>
      </c>
      <c r="CD102" s="28" t="str">
        <f t="shared" si="130"/>
        <v>#N/A</v>
      </c>
      <c r="CE102" s="28" t="str">
        <f t="shared" si="130"/>
        <v>#N/A</v>
      </c>
      <c r="CF102" s="28" t="str">
        <f t="shared" si="130"/>
        <v>#N/A</v>
      </c>
      <c r="CG102" s="28" t="str">
        <f t="shared" si="130"/>
        <v>#N/A</v>
      </c>
      <c r="CH102" s="28" t="str">
        <f t="shared" si="130"/>
        <v>#N/A</v>
      </c>
      <c r="CI102" s="28" t="str">
        <f t="shared" si="130"/>
        <v>#N/A</v>
      </c>
      <c r="CJ102" s="28" t="str">
        <f t="shared" si="130"/>
        <v>#N/A</v>
      </c>
      <c r="CK102" s="28" t="str">
        <f t="shared" si="130"/>
        <v>#N/A</v>
      </c>
      <c r="CL102" s="28" t="str">
        <f t="shared" si="130"/>
        <v>#N/A</v>
      </c>
      <c r="CM102" s="28" t="str">
        <f t="shared" si="130"/>
        <v>#N/A</v>
      </c>
      <c r="CN102" s="28" t="str">
        <f t="shared" si="130"/>
        <v>#N/A</v>
      </c>
      <c r="CO102" s="28" t="str">
        <f t="shared" si="130"/>
        <v>#N/A</v>
      </c>
      <c r="CP102" s="28" t="str">
        <f t="shared" si="130"/>
        <v>#N/A</v>
      </c>
      <c r="CQ102" s="28" t="str">
        <f t="shared" si="130"/>
        <v>#N/A</v>
      </c>
      <c r="CR102" s="28" t="str">
        <f t="shared" si="130"/>
        <v>#N/A</v>
      </c>
      <c r="CS102" s="28" t="str">
        <f t="shared" si="130"/>
        <v>#N/A</v>
      </c>
      <c r="CT102" s="28" t="str">
        <f t="shared" si="130"/>
        <v>#N/A</v>
      </c>
      <c r="CU102" s="28" t="str">
        <f t="shared" si="130"/>
        <v>#N/A</v>
      </c>
      <c r="CV102" s="28" t="str">
        <f t="shared" si="130"/>
        <v>#N/A</v>
      </c>
      <c r="CW102" s="28" t="str">
        <f t="shared" si="130"/>
        <v>#N/A</v>
      </c>
      <c r="CX102" s="28" t="str">
        <f t="shared" si="130"/>
        <v>#N/A</v>
      </c>
      <c r="CY102" s="28" t="str">
        <f t="shared" si="130"/>
        <v>#N/A</v>
      </c>
      <c r="CZ102" s="28" t="str">
        <f t="shared" si="130"/>
        <v>#N/A</v>
      </c>
      <c r="DA102" s="28" t="str">
        <f t="shared" si="130"/>
        <v>#N/A</v>
      </c>
      <c r="DB102" s="28" t="str">
        <f t="shared" si="130"/>
        <v>#N/A</v>
      </c>
      <c r="DC102" s="28" t="str">
        <f t="shared" si="130"/>
        <v>#N/A</v>
      </c>
      <c r="DD102" s="28" t="str">
        <f t="shared" si="130"/>
        <v>#N/A</v>
      </c>
      <c r="DE102" s="28" t="str">
        <f t="shared" si="130"/>
        <v>#N/A</v>
      </c>
      <c r="DF102" s="28" t="str">
        <f t="shared" si="130"/>
        <v>#N/A</v>
      </c>
      <c r="DG102" s="28" t="str">
        <f t="shared" si="130"/>
        <v>#N/A</v>
      </c>
      <c r="DH102" s="28" t="str">
        <f t="shared" si="130"/>
        <v>#N/A</v>
      </c>
      <c r="DI102" s="28" t="str">
        <f t="shared" si="130"/>
        <v>#N/A</v>
      </c>
      <c r="DJ102" s="28" t="str">
        <f t="shared" si="130"/>
        <v>#N/A</v>
      </c>
      <c r="DK102" s="28" t="str">
        <f t="shared" si="130"/>
        <v>#N/A</v>
      </c>
      <c r="DL102" s="28" t="str">
        <f t="shared" si="130"/>
        <v>#N/A</v>
      </c>
      <c r="DM102" s="28" t="str">
        <f t="shared" si="130"/>
        <v>#N/A</v>
      </c>
      <c r="DN102" s="28" t="str">
        <f t="shared" si="130"/>
        <v>#N/A</v>
      </c>
      <c r="DO102" s="28" t="str">
        <f t="shared" si="130"/>
        <v>#N/A</v>
      </c>
      <c r="DP102" s="28" t="str">
        <f t="shared" si="130"/>
        <v>#N/A</v>
      </c>
      <c r="DQ102" s="28" t="str">
        <f t="shared" si="130"/>
        <v>#N/A</v>
      </c>
      <c r="DR102" s="28" t="str">
        <f t="shared" si="130"/>
        <v>#N/A</v>
      </c>
      <c r="DS102" s="28" t="str">
        <f t="shared" si="130"/>
        <v>#N/A</v>
      </c>
      <c r="DT102" s="28" t="str">
        <f t="shared" si="130"/>
        <v>#N/A</v>
      </c>
      <c r="DU102" s="28" t="str">
        <f t="shared" si="130"/>
        <v>#N/A</v>
      </c>
      <c r="DV102" s="28" t="str">
        <f t="shared" si="130"/>
        <v>#N/A</v>
      </c>
      <c r="DW102" s="28" t="str">
        <f t="shared" si="130"/>
        <v>#N/A</v>
      </c>
      <c r="DX102" s="28" t="str">
        <f t="shared" si="130"/>
        <v>#N/A</v>
      </c>
      <c r="DY102" s="28" t="str">
        <f t="shared" si="130"/>
        <v>#N/A</v>
      </c>
      <c r="DZ102" s="28" t="str">
        <f t="shared" si="130"/>
        <v>#N/A</v>
      </c>
      <c r="EA102" s="28" t="str">
        <f t="shared" si="130"/>
        <v>#N/A</v>
      </c>
      <c r="EB102" s="28" t="str">
        <f t="shared" si="130"/>
        <v>#N/A</v>
      </c>
      <c r="EC102" s="28" t="str">
        <f t="shared" si="130"/>
        <v>#N/A</v>
      </c>
      <c r="ED102" s="28" t="str">
        <f t="shared" si="130"/>
        <v>#N/A</v>
      </c>
      <c r="EE102" s="29">
        <f t="shared" si="2"/>
        <v>1519.039866</v>
      </c>
    </row>
    <row r="103">
      <c r="A103" s="1"/>
      <c r="B103" s="30"/>
      <c r="C103" s="31"/>
      <c r="D103" s="31"/>
      <c r="E103" s="31"/>
      <c r="F103" s="43"/>
      <c r="G103" s="34"/>
      <c r="H103" s="34" t="b">
        <f t="shared" si="3"/>
        <v>0</v>
      </c>
      <c r="I103" s="34" t="b">
        <f>if(iferror(match(B103,'Osallistujat ja seuranta'!C:C,0),0)&gt;0,TRUE,FALSE)</f>
        <v>0</v>
      </c>
      <c r="J103" s="34" t="b">
        <f>if(iferror(match(C103,'Osallistujat ja seuranta'!C:C,0),0)&gt;0,TRUE,FALSE)</f>
        <v>0</v>
      </c>
      <c r="K103" s="34" t="b">
        <f t="shared" si="4"/>
        <v>0</v>
      </c>
      <c r="L103" s="34" t="b">
        <f t="shared" si="5"/>
        <v>1</v>
      </c>
      <c r="M103" s="34" t="b">
        <f t="shared" si="6"/>
        <v>0</v>
      </c>
      <c r="N103" s="35" t="str">
        <f t="shared" si="33"/>
        <v/>
      </c>
      <c r="O103" s="36" t="str">
        <f t="shared" si="8"/>
        <v/>
      </c>
      <c r="P103" s="36" t="str">
        <f t="shared" si="9"/>
        <v/>
      </c>
      <c r="Q103" s="37" t="str">
        <f t="shared" si="10"/>
        <v/>
      </c>
      <c r="R103" s="35" t="str">
        <f t="shared" si="11"/>
        <v/>
      </c>
      <c r="S103" s="35">
        <f t="shared" si="12"/>
        <v>1</v>
      </c>
      <c r="T103" s="35">
        <f t="shared" si="13"/>
        <v>-56.71174423</v>
      </c>
      <c r="U103" s="35">
        <f t="shared" si="14"/>
        <v>-56.71174423</v>
      </c>
      <c r="V103" s="38" t="str">
        <f t="shared" si="15"/>
        <v/>
      </c>
      <c r="W103" s="39">
        <f t="shared" si="16"/>
        <v>88.71035368</v>
      </c>
      <c r="X103" s="39">
        <f t="shared" si="17"/>
        <v>5.75</v>
      </c>
      <c r="Y103" s="39" t="str">
        <f>if(N103=1,(W103*(S103-V103))*'Säännöt ja ohjeet'!$B$54+X103,"")</f>
        <v/>
      </c>
      <c r="Z103" s="39">
        <f t="shared" si="18"/>
        <v>0</v>
      </c>
      <c r="AA103" s="39">
        <f t="shared" si="19"/>
        <v>1</v>
      </c>
      <c r="AB103" s="39">
        <f t="shared" si="20"/>
        <v>88.71035368</v>
      </c>
      <c r="AC103" s="39">
        <f t="shared" si="21"/>
        <v>5.75</v>
      </c>
      <c r="AD103" s="39" t="str">
        <f>if(N103=1,(AB103*(Z103-AA103))*'Säännöt ja ohjeet'!$B$54+AC103,"")</f>
        <v/>
      </c>
      <c r="AE103" s="40">
        <f t="shared" si="22"/>
        <v>11</v>
      </c>
      <c r="AF103" s="40">
        <f t="shared" si="23"/>
        <v>11</v>
      </c>
      <c r="AG103" s="1"/>
      <c r="AH103" s="9"/>
      <c r="AI103" s="28">
        <f t="shared" ref="AI103:ED103" si="131">if($B103=AI$3,AI102+$Y103,if($C103=AI$3,AI102+$AD103,AI102))</f>
        <v>1204.770186</v>
      </c>
      <c r="AJ103" s="28">
        <f t="shared" si="131"/>
        <v>1784.092572</v>
      </c>
      <c r="AK103" s="28">
        <f t="shared" si="131"/>
        <v>2411.459736</v>
      </c>
      <c r="AL103" s="28">
        <f t="shared" si="131"/>
        <v>1723.634458</v>
      </c>
      <c r="AM103" s="28">
        <f t="shared" si="131"/>
        <v>1644.010986</v>
      </c>
      <c r="AN103" s="28">
        <f t="shared" si="131"/>
        <v>1353.792648</v>
      </c>
      <c r="AO103" s="28">
        <f t="shared" si="131"/>
        <v>2249.842673</v>
      </c>
      <c r="AP103" s="28">
        <f t="shared" si="131"/>
        <v>1493.563773</v>
      </c>
      <c r="AQ103" s="28">
        <f t="shared" si="131"/>
        <v>1156.199115</v>
      </c>
      <c r="AR103" s="28">
        <f t="shared" si="131"/>
        <v>2172.779715</v>
      </c>
      <c r="AS103" s="28">
        <f t="shared" si="131"/>
        <v>1917.754482</v>
      </c>
      <c r="AT103" s="28">
        <f t="shared" si="131"/>
        <v>2363.383595</v>
      </c>
      <c r="AU103" s="28">
        <f t="shared" si="131"/>
        <v>2245.808389</v>
      </c>
      <c r="AV103" s="28">
        <f t="shared" si="131"/>
        <v>1913.93138</v>
      </c>
      <c r="AW103" s="28">
        <f t="shared" si="131"/>
        <v>1015.463624</v>
      </c>
      <c r="AX103" s="28">
        <f t="shared" si="131"/>
        <v>2205.116746</v>
      </c>
      <c r="AY103" s="28">
        <f t="shared" si="131"/>
        <v>1335.441433</v>
      </c>
      <c r="AZ103" s="28">
        <f t="shared" si="131"/>
        <v>2316.469488</v>
      </c>
      <c r="BA103" s="28">
        <f t="shared" si="131"/>
        <v>2132.244373</v>
      </c>
      <c r="BB103" s="28">
        <f t="shared" si="131"/>
        <v>636.9434937</v>
      </c>
      <c r="BC103" s="28">
        <f t="shared" si="131"/>
        <v>832.7574368</v>
      </c>
      <c r="BD103" s="28">
        <f t="shared" si="131"/>
        <v>1690.538553</v>
      </c>
      <c r="BE103" s="28">
        <f t="shared" si="131"/>
        <v>281.1497685</v>
      </c>
      <c r="BF103" s="28">
        <f t="shared" si="131"/>
        <v>-59.07358257</v>
      </c>
      <c r="BG103" s="28">
        <f t="shared" si="131"/>
        <v>1282.733877</v>
      </c>
      <c r="BH103" s="28">
        <f t="shared" si="131"/>
        <v>190.2275877</v>
      </c>
      <c r="BI103" s="28">
        <f t="shared" si="131"/>
        <v>1741.081085</v>
      </c>
      <c r="BJ103" s="28">
        <f t="shared" si="131"/>
        <v>398.5029281</v>
      </c>
      <c r="BK103" s="28">
        <f t="shared" si="131"/>
        <v>1813.591524</v>
      </c>
      <c r="BL103" s="28" t="str">
        <f t="shared" si="131"/>
        <v>#N/A</v>
      </c>
      <c r="BM103" s="28" t="str">
        <f t="shared" si="131"/>
        <v>#N/A</v>
      </c>
      <c r="BN103" s="28" t="str">
        <f t="shared" si="131"/>
        <v>#N/A</v>
      </c>
      <c r="BO103" s="28" t="str">
        <f t="shared" si="131"/>
        <v>#N/A</v>
      </c>
      <c r="BP103" s="28" t="str">
        <f t="shared" si="131"/>
        <v>#N/A</v>
      </c>
      <c r="BQ103" s="28" t="str">
        <f t="shared" si="131"/>
        <v>#N/A</v>
      </c>
      <c r="BR103" s="28" t="str">
        <f t="shared" si="131"/>
        <v>#N/A</v>
      </c>
      <c r="BS103" s="28" t="str">
        <f t="shared" si="131"/>
        <v>#N/A</v>
      </c>
      <c r="BT103" s="28" t="str">
        <f t="shared" si="131"/>
        <v>#N/A</v>
      </c>
      <c r="BU103" s="28" t="str">
        <f t="shared" si="131"/>
        <v>#N/A</v>
      </c>
      <c r="BV103" s="28" t="str">
        <f t="shared" si="131"/>
        <v>#N/A</v>
      </c>
      <c r="BW103" s="28" t="str">
        <f t="shared" si="131"/>
        <v>#N/A</v>
      </c>
      <c r="BX103" s="28" t="str">
        <f t="shared" si="131"/>
        <v>#N/A</v>
      </c>
      <c r="BY103" s="28" t="str">
        <f t="shared" si="131"/>
        <v>#N/A</v>
      </c>
      <c r="BZ103" s="28" t="str">
        <f t="shared" si="131"/>
        <v>#N/A</v>
      </c>
      <c r="CA103" s="28" t="str">
        <f t="shared" si="131"/>
        <v>#N/A</v>
      </c>
      <c r="CB103" s="28" t="str">
        <f t="shared" si="131"/>
        <v>#N/A</v>
      </c>
      <c r="CC103" s="28" t="str">
        <f t="shared" si="131"/>
        <v>#N/A</v>
      </c>
      <c r="CD103" s="28" t="str">
        <f t="shared" si="131"/>
        <v>#N/A</v>
      </c>
      <c r="CE103" s="28" t="str">
        <f t="shared" si="131"/>
        <v>#N/A</v>
      </c>
      <c r="CF103" s="28" t="str">
        <f t="shared" si="131"/>
        <v>#N/A</v>
      </c>
      <c r="CG103" s="28" t="str">
        <f t="shared" si="131"/>
        <v>#N/A</v>
      </c>
      <c r="CH103" s="28" t="str">
        <f t="shared" si="131"/>
        <v>#N/A</v>
      </c>
      <c r="CI103" s="28" t="str">
        <f t="shared" si="131"/>
        <v>#N/A</v>
      </c>
      <c r="CJ103" s="28" t="str">
        <f t="shared" si="131"/>
        <v>#N/A</v>
      </c>
      <c r="CK103" s="28" t="str">
        <f t="shared" si="131"/>
        <v>#N/A</v>
      </c>
      <c r="CL103" s="28" t="str">
        <f t="shared" si="131"/>
        <v>#N/A</v>
      </c>
      <c r="CM103" s="28" t="str">
        <f t="shared" si="131"/>
        <v>#N/A</v>
      </c>
      <c r="CN103" s="28" t="str">
        <f t="shared" si="131"/>
        <v>#N/A</v>
      </c>
      <c r="CO103" s="28" t="str">
        <f t="shared" si="131"/>
        <v>#N/A</v>
      </c>
      <c r="CP103" s="28" t="str">
        <f t="shared" si="131"/>
        <v>#N/A</v>
      </c>
      <c r="CQ103" s="28" t="str">
        <f t="shared" si="131"/>
        <v>#N/A</v>
      </c>
      <c r="CR103" s="28" t="str">
        <f t="shared" si="131"/>
        <v>#N/A</v>
      </c>
      <c r="CS103" s="28" t="str">
        <f t="shared" si="131"/>
        <v>#N/A</v>
      </c>
      <c r="CT103" s="28" t="str">
        <f t="shared" si="131"/>
        <v>#N/A</v>
      </c>
      <c r="CU103" s="28" t="str">
        <f t="shared" si="131"/>
        <v>#N/A</v>
      </c>
      <c r="CV103" s="28" t="str">
        <f t="shared" si="131"/>
        <v>#N/A</v>
      </c>
      <c r="CW103" s="28" t="str">
        <f t="shared" si="131"/>
        <v>#N/A</v>
      </c>
      <c r="CX103" s="28" t="str">
        <f t="shared" si="131"/>
        <v>#N/A</v>
      </c>
      <c r="CY103" s="28" t="str">
        <f t="shared" si="131"/>
        <v>#N/A</v>
      </c>
      <c r="CZ103" s="28" t="str">
        <f t="shared" si="131"/>
        <v>#N/A</v>
      </c>
      <c r="DA103" s="28" t="str">
        <f t="shared" si="131"/>
        <v>#N/A</v>
      </c>
      <c r="DB103" s="28" t="str">
        <f t="shared" si="131"/>
        <v>#N/A</v>
      </c>
      <c r="DC103" s="28" t="str">
        <f t="shared" si="131"/>
        <v>#N/A</v>
      </c>
      <c r="DD103" s="28" t="str">
        <f t="shared" si="131"/>
        <v>#N/A</v>
      </c>
      <c r="DE103" s="28" t="str">
        <f t="shared" si="131"/>
        <v>#N/A</v>
      </c>
      <c r="DF103" s="28" t="str">
        <f t="shared" si="131"/>
        <v>#N/A</v>
      </c>
      <c r="DG103" s="28" t="str">
        <f t="shared" si="131"/>
        <v>#N/A</v>
      </c>
      <c r="DH103" s="28" t="str">
        <f t="shared" si="131"/>
        <v>#N/A</v>
      </c>
      <c r="DI103" s="28" t="str">
        <f t="shared" si="131"/>
        <v>#N/A</v>
      </c>
      <c r="DJ103" s="28" t="str">
        <f t="shared" si="131"/>
        <v>#N/A</v>
      </c>
      <c r="DK103" s="28" t="str">
        <f t="shared" si="131"/>
        <v>#N/A</v>
      </c>
      <c r="DL103" s="28" t="str">
        <f t="shared" si="131"/>
        <v>#N/A</v>
      </c>
      <c r="DM103" s="28" t="str">
        <f t="shared" si="131"/>
        <v>#N/A</v>
      </c>
      <c r="DN103" s="28" t="str">
        <f t="shared" si="131"/>
        <v>#N/A</v>
      </c>
      <c r="DO103" s="28" t="str">
        <f t="shared" si="131"/>
        <v>#N/A</v>
      </c>
      <c r="DP103" s="28" t="str">
        <f t="shared" si="131"/>
        <v>#N/A</v>
      </c>
      <c r="DQ103" s="28" t="str">
        <f t="shared" si="131"/>
        <v>#N/A</v>
      </c>
      <c r="DR103" s="28" t="str">
        <f t="shared" si="131"/>
        <v>#N/A</v>
      </c>
      <c r="DS103" s="28" t="str">
        <f t="shared" si="131"/>
        <v>#N/A</v>
      </c>
      <c r="DT103" s="28" t="str">
        <f t="shared" si="131"/>
        <v>#N/A</v>
      </c>
      <c r="DU103" s="28" t="str">
        <f t="shared" si="131"/>
        <v>#N/A</v>
      </c>
      <c r="DV103" s="28" t="str">
        <f t="shared" si="131"/>
        <v>#N/A</v>
      </c>
      <c r="DW103" s="28" t="str">
        <f t="shared" si="131"/>
        <v>#N/A</v>
      </c>
      <c r="DX103" s="28" t="str">
        <f t="shared" si="131"/>
        <v>#N/A</v>
      </c>
      <c r="DY103" s="28" t="str">
        <f t="shared" si="131"/>
        <v>#N/A</v>
      </c>
      <c r="DZ103" s="28" t="str">
        <f t="shared" si="131"/>
        <v>#N/A</v>
      </c>
      <c r="EA103" s="28" t="str">
        <f t="shared" si="131"/>
        <v>#N/A</v>
      </c>
      <c r="EB103" s="28" t="str">
        <f t="shared" si="131"/>
        <v>#N/A</v>
      </c>
      <c r="EC103" s="28" t="str">
        <f t="shared" si="131"/>
        <v>#N/A</v>
      </c>
      <c r="ED103" s="28" t="str">
        <f t="shared" si="131"/>
        <v>#N/A</v>
      </c>
      <c r="EE103" s="29">
        <f t="shared" si="2"/>
        <v>1519.039866</v>
      </c>
    </row>
    <row r="104">
      <c r="A104" s="1"/>
      <c r="B104" s="30"/>
      <c r="C104" s="31"/>
      <c r="D104" s="31"/>
      <c r="E104" s="31"/>
      <c r="F104" s="43"/>
      <c r="G104" s="34"/>
      <c r="H104" s="34" t="b">
        <f t="shared" si="3"/>
        <v>0</v>
      </c>
      <c r="I104" s="34" t="b">
        <f>if(iferror(match(B104,'Osallistujat ja seuranta'!C:C,0),0)&gt;0,TRUE,FALSE)</f>
        <v>0</v>
      </c>
      <c r="J104" s="34" t="b">
        <f>if(iferror(match(C104,'Osallistujat ja seuranta'!C:C,0),0)&gt;0,TRUE,FALSE)</f>
        <v>0</v>
      </c>
      <c r="K104" s="34" t="b">
        <f t="shared" si="4"/>
        <v>0</v>
      </c>
      <c r="L104" s="34" t="b">
        <f t="shared" si="5"/>
        <v>1</v>
      </c>
      <c r="M104" s="34" t="b">
        <f t="shared" si="6"/>
        <v>0</v>
      </c>
      <c r="N104" s="35" t="str">
        <f t="shared" si="33"/>
        <v/>
      </c>
      <c r="O104" s="36" t="str">
        <f t="shared" si="8"/>
        <v/>
      </c>
      <c r="P104" s="36" t="str">
        <f t="shared" si="9"/>
        <v/>
      </c>
      <c r="Q104" s="37" t="str">
        <f t="shared" si="10"/>
        <v/>
      </c>
      <c r="R104" s="35" t="str">
        <f t="shared" si="11"/>
        <v/>
      </c>
      <c r="S104" s="35">
        <f t="shared" si="12"/>
        <v>1</v>
      </c>
      <c r="T104" s="35">
        <f t="shared" si="13"/>
        <v>-56.71174423</v>
      </c>
      <c r="U104" s="35">
        <f t="shared" si="14"/>
        <v>-56.71174423</v>
      </c>
      <c r="V104" s="38" t="str">
        <f t="shared" si="15"/>
        <v/>
      </c>
      <c r="W104" s="39">
        <f t="shared" si="16"/>
        <v>88.71035368</v>
      </c>
      <c r="X104" s="39">
        <f t="shared" si="17"/>
        <v>5.75</v>
      </c>
      <c r="Y104" s="39" t="str">
        <f>if(N104=1,(W104*(S104-V104))*'Säännöt ja ohjeet'!$B$54+X104,"")</f>
        <v/>
      </c>
      <c r="Z104" s="39">
        <f t="shared" si="18"/>
        <v>0</v>
      </c>
      <c r="AA104" s="39">
        <f t="shared" si="19"/>
        <v>1</v>
      </c>
      <c r="AB104" s="39">
        <f t="shared" si="20"/>
        <v>88.71035368</v>
      </c>
      <c r="AC104" s="39">
        <f t="shared" si="21"/>
        <v>5.75</v>
      </c>
      <c r="AD104" s="39" t="str">
        <f>if(N104=1,(AB104*(Z104-AA104))*'Säännöt ja ohjeet'!$B$54+AC104,"")</f>
        <v/>
      </c>
      <c r="AE104" s="40">
        <f t="shared" si="22"/>
        <v>11</v>
      </c>
      <c r="AF104" s="40">
        <f t="shared" si="23"/>
        <v>11</v>
      </c>
      <c r="AG104" s="1"/>
      <c r="AH104" s="9"/>
      <c r="AI104" s="28">
        <f t="shared" ref="AI104:ED104" si="132">if($B104=AI$3,AI103+$Y104,if($C104=AI$3,AI103+$AD104,AI103))</f>
        <v>1204.770186</v>
      </c>
      <c r="AJ104" s="28">
        <f t="shared" si="132"/>
        <v>1784.092572</v>
      </c>
      <c r="AK104" s="28">
        <f t="shared" si="132"/>
        <v>2411.459736</v>
      </c>
      <c r="AL104" s="28">
        <f t="shared" si="132"/>
        <v>1723.634458</v>
      </c>
      <c r="AM104" s="28">
        <f t="shared" si="132"/>
        <v>1644.010986</v>
      </c>
      <c r="AN104" s="28">
        <f t="shared" si="132"/>
        <v>1353.792648</v>
      </c>
      <c r="AO104" s="28">
        <f t="shared" si="132"/>
        <v>2249.842673</v>
      </c>
      <c r="AP104" s="28">
        <f t="shared" si="132"/>
        <v>1493.563773</v>
      </c>
      <c r="AQ104" s="28">
        <f t="shared" si="132"/>
        <v>1156.199115</v>
      </c>
      <c r="AR104" s="28">
        <f t="shared" si="132"/>
        <v>2172.779715</v>
      </c>
      <c r="AS104" s="28">
        <f t="shared" si="132"/>
        <v>1917.754482</v>
      </c>
      <c r="AT104" s="28">
        <f t="shared" si="132"/>
        <v>2363.383595</v>
      </c>
      <c r="AU104" s="28">
        <f t="shared" si="132"/>
        <v>2245.808389</v>
      </c>
      <c r="AV104" s="28">
        <f t="shared" si="132"/>
        <v>1913.93138</v>
      </c>
      <c r="AW104" s="28">
        <f t="shared" si="132"/>
        <v>1015.463624</v>
      </c>
      <c r="AX104" s="28">
        <f t="shared" si="132"/>
        <v>2205.116746</v>
      </c>
      <c r="AY104" s="28">
        <f t="shared" si="132"/>
        <v>1335.441433</v>
      </c>
      <c r="AZ104" s="28">
        <f t="shared" si="132"/>
        <v>2316.469488</v>
      </c>
      <c r="BA104" s="28">
        <f t="shared" si="132"/>
        <v>2132.244373</v>
      </c>
      <c r="BB104" s="28">
        <f t="shared" si="132"/>
        <v>636.9434937</v>
      </c>
      <c r="BC104" s="28">
        <f t="shared" si="132"/>
        <v>832.7574368</v>
      </c>
      <c r="BD104" s="28">
        <f t="shared" si="132"/>
        <v>1690.538553</v>
      </c>
      <c r="BE104" s="28">
        <f t="shared" si="132"/>
        <v>281.1497685</v>
      </c>
      <c r="BF104" s="28">
        <f t="shared" si="132"/>
        <v>-59.07358257</v>
      </c>
      <c r="BG104" s="28">
        <f t="shared" si="132"/>
        <v>1282.733877</v>
      </c>
      <c r="BH104" s="28">
        <f t="shared" si="132"/>
        <v>190.2275877</v>
      </c>
      <c r="BI104" s="28">
        <f t="shared" si="132"/>
        <v>1741.081085</v>
      </c>
      <c r="BJ104" s="28">
        <f t="shared" si="132"/>
        <v>398.5029281</v>
      </c>
      <c r="BK104" s="28">
        <f t="shared" si="132"/>
        <v>1813.591524</v>
      </c>
      <c r="BL104" s="28" t="str">
        <f t="shared" si="132"/>
        <v>#N/A</v>
      </c>
      <c r="BM104" s="28" t="str">
        <f t="shared" si="132"/>
        <v>#N/A</v>
      </c>
      <c r="BN104" s="28" t="str">
        <f t="shared" si="132"/>
        <v>#N/A</v>
      </c>
      <c r="BO104" s="28" t="str">
        <f t="shared" si="132"/>
        <v>#N/A</v>
      </c>
      <c r="BP104" s="28" t="str">
        <f t="shared" si="132"/>
        <v>#N/A</v>
      </c>
      <c r="BQ104" s="28" t="str">
        <f t="shared" si="132"/>
        <v>#N/A</v>
      </c>
      <c r="BR104" s="28" t="str">
        <f t="shared" si="132"/>
        <v>#N/A</v>
      </c>
      <c r="BS104" s="28" t="str">
        <f t="shared" si="132"/>
        <v>#N/A</v>
      </c>
      <c r="BT104" s="28" t="str">
        <f t="shared" si="132"/>
        <v>#N/A</v>
      </c>
      <c r="BU104" s="28" t="str">
        <f t="shared" si="132"/>
        <v>#N/A</v>
      </c>
      <c r="BV104" s="28" t="str">
        <f t="shared" si="132"/>
        <v>#N/A</v>
      </c>
      <c r="BW104" s="28" t="str">
        <f t="shared" si="132"/>
        <v>#N/A</v>
      </c>
      <c r="BX104" s="28" t="str">
        <f t="shared" si="132"/>
        <v>#N/A</v>
      </c>
      <c r="BY104" s="28" t="str">
        <f t="shared" si="132"/>
        <v>#N/A</v>
      </c>
      <c r="BZ104" s="28" t="str">
        <f t="shared" si="132"/>
        <v>#N/A</v>
      </c>
      <c r="CA104" s="28" t="str">
        <f t="shared" si="132"/>
        <v>#N/A</v>
      </c>
      <c r="CB104" s="28" t="str">
        <f t="shared" si="132"/>
        <v>#N/A</v>
      </c>
      <c r="CC104" s="28" t="str">
        <f t="shared" si="132"/>
        <v>#N/A</v>
      </c>
      <c r="CD104" s="28" t="str">
        <f t="shared" si="132"/>
        <v>#N/A</v>
      </c>
      <c r="CE104" s="28" t="str">
        <f t="shared" si="132"/>
        <v>#N/A</v>
      </c>
      <c r="CF104" s="28" t="str">
        <f t="shared" si="132"/>
        <v>#N/A</v>
      </c>
      <c r="CG104" s="28" t="str">
        <f t="shared" si="132"/>
        <v>#N/A</v>
      </c>
      <c r="CH104" s="28" t="str">
        <f t="shared" si="132"/>
        <v>#N/A</v>
      </c>
      <c r="CI104" s="28" t="str">
        <f t="shared" si="132"/>
        <v>#N/A</v>
      </c>
      <c r="CJ104" s="28" t="str">
        <f t="shared" si="132"/>
        <v>#N/A</v>
      </c>
      <c r="CK104" s="28" t="str">
        <f t="shared" si="132"/>
        <v>#N/A</v>
      </c>
      <c r="CL104" s="28" t="str">
        <f t="shared" si="132"/>
        <v>#N/A</v>
      </c>
      <c r="CM104" s="28" t="str">
        <f t="shared" si="132"/>
        <v>#N/A</v>
      </c>
      <c r="CN104" s="28" t="str">
        <f t="shared" si="132"/>
        <v>#N/A</v>
      </c>
      <c r="CO104" s="28" t="str">
        <f t="shared" si="132"/>
        <v>#N/A</v>
      </c>
      <c r="CP104" s="28" t="str">
        <f t="shared" si="132"/>
        <v>#N/A</v>
      </c>
      <c r="CQ104" s="28" t="str">
        <f t="shared" si="132"/>
        <v>#N/A</v>
      </c>
      <c r="CR104" s="28" t="str">
        <f t="shared" si="132"/>
        <v>#N/A</v>
      </c>
      <c r="CS104" s="28" t="str">
        <f t="shared" si="132"/>
        <v>#N/A</v>
      </c>
      <c r="CT104" s="28" t="str">
        <f t="shared" si="132"/>
        <v>#N/A</v>
      </c>
      <c r="CU104" s="28" t="str">
        <f t="shared" si="132"/>
        <v>#N/A</v>
      </c>
      <c r="CV104" s="28" t="str">
        <f t="shared" si="132"/>
        <v>#N/A</v>
      </c>
      <c r="CW104" s="28" t="str">
        <f t="shared" si="132"/>
        <v>#N/A</v>
      </c>
      <c r="CX104" s="28" t="str">
        <f t="shared" si="132"/>
        <v>#N/A</v>
      </c>
      <c r="CY104" s="28" t="str">
        <f t="shared" si="132"/>
        <v>#N/A</v>
      </c>
      <c r="CZ104" s="28" t="str">
        <f t="shared" si="132"/>
        <v>#N/A</v>
      </c>
      <c r="DA104" s="28" t="str">
        <f t="shared" si="132"/>
        <v>#N/A</v>
      </c>
      <c r="DB104" s="28" t="str">
        <f t="shared" si="132"/>
        <v>#N/A</v>
      </c>
      <c r="DC104" s="28" t="str">
        <f t="shared" si="132"/>
        <v>#N/A</v>
      </c>
      <c r="DD104" s="28" t="str">
        <f t="shared" si="132"/>
        <v>#N/A</v>
      </c>
      <c r="DE104" s="28" t="str">
        <f t="shared" si="132"/>
        <v>#N/A</v>
      </c>
      <c r="DF104" s="28" t="str">
        <f t="shared" si="132"/>
        <v>#N/A</v>
      </c>
      <c r="DG104" s="28" t="str">
        <f t="shared" si="132"/>
        <v>#N/A</v>
      </c>
      <c r="DH104" s="28" t="str">
        <f t="shared" si="132"/>
        <v>#N/A</v>
      </c>
      <c r="DI104" s="28" t="str">
        <f t="shared" si="132"/>
        <v>#N/A</v>
      </c>
      <c r="DJ104" s="28" t="str">
        <f t="shared" si="132"/>
        <v>#N/A</v>
      </c>
      <c r="DK104" s="28" t="str">
        <f t="shared" si="132"/>
        <v>#N/A</v>
      </c>
      <c r="DL104" s="28" t="str">
        <f t="shared" si="132"/>
        <v>#N/A</v>
      </c>
      <c r="DM104" s="28" t="str">
        <f t="shared" si="132"/>
        <v>#N/A</v>
      </c>
      <c r="DN104" s="28" t="str">
        <f t="shared" si="132"/>
        <v>#N/A</v>
      </c>
      <c r="DO104" s="28" t="str">
        <f t="shared" si="132"/>
        <v>#N/A</v>
      </c>
      <c r="DP104" s="28" t="str">
        <f t="shared" si="132"/>
        <v>#N/A</v>
      </c>
      <c r="DQ104" s="28" t="str">
        <f t="shared" si="132"/>
        <v>#N/A</v>
      </c>
      <c r="DR104" s="28" t="str">
        <f t="shared" si="132"/>
        <v>#N/A</v>
      </c>
      <c r="DS104" s="28" t="str">
        <f t="shared" si="132"/>
        <v>#N/A</v>
      </c>
      <c r="DT104" s="28" t="str">
        <f t="shared" si="132"/>
        <v>#N/A</v>
      </c>
      <c r="DU104" s="28" t="str">
        <f t="shared" si="132"/>
        <v>#N/A</v>
      </c>
      <c r="DV104" s="28" t="str">
        <f t="shared" si="132"/>
        <v>#N/A</v>
      </c>
      <c r="DW104" s="28" t="str">
        <f t="shared" si="132"/>
        <v>#N/A</v>
      </c>
      <c r="DX104" s="28" t="str">
        <f t="shared" si="132"/>
        <v>#N/A</v>
      </c>
      <c r="DY104" s="28" t="str">
        <f t="shared" si="132"/>
        <v>#N/A</v>
      </c>
      <c r="DZ104" s="28" t="str">
        <f t="shared" si="132"/>
        <v>#N/A</v>
      </c>
      <c r="EA104" s="28" t="str">
        <f t="shared" si="132"/>
        <v>#N/A</v>
      </c>
      <c r="EB104" s="28" t="str">
        <f t="shared" si="132"/>
        <v>#N/A</v>
      </c>
      <c r="EC104" s="28" t="str">
        <f t="shared" si="132"/>
        <v>#N/A</v>
      </c>
      <c r="ED104" s="28" t="str">
        <f t="shared" si="132"/>
        <v>#N/A</v>
      </c>
      <c r="EE104" s="29">
        <f t="shared" si="2"/>
        <v>1519.039866</v>
      </c>
    </row>
    <row r="105">
      <c r="A105" s="1"/>
      <c r="B105" s="30"/>
      <c r="C105" s="31"/>
      <c r="D105" s="31"/>
      <c r="E105" s="31"/>
      <c r="F105" s="43"/>
      <c r="G105" s="34"/>
      <c r="H105" s="34" t="b">
        <f t="shared" si="3"/>
        <v>0</v>
      </c>
      <c r="I105" s="34" t="b">
        <f>if(iferror(match(B105,'Osallistujat ja seuranta'!C:C,0),0)&gt;0,TRUE,FALSE)</f>
        <v>0</v>
      </c>
      <c r="J105" s="34" t="b">
        <f>if(iferror(match(C105,'Osallistujat ja seuranta'!C:C,0),0)&gt;0,TRUE,FALSE)</f>
        <v>0</v>
      </c>
      <c r="K105" s="34" t="b">
        <f t="shared" si="4"/>
        <v>0</v>
      </c>
      <c r="L105" s="34" t="b">
        <f t="shared" si="5"/>
        <v>1</v>
      </c>
      <c r="M105" s="34" t="b">
        <f t="shared" si="6"/>
        <v>0</v>
      </c>
      <c r="N105" s="35" t="str">
        <f t="shared" si="33"/>
        <v/>
      </c>
      <c r="O105" s="36" t="str">
        <f t="shared" si="8"/>
        <v/>
      </c>
      <c r="P105" s="36" t="str">
        <f t="shared" si="9"/>
        <v/>
      </c>
      <c r="Q105" s="37" t="str">
        <f t="shared" si="10"/>
        <v/>
      </c>
      <c r="R105" s="35" t="str">
        <f t="shared" si="11"/>
        <v/>
      </c>
      <c r="S105" s="35">
        <f t="shared" si="12"/>
        <v>1</v>
      </c>
      <c r="T105" s="35">
        <f t="shared" si="13"/>
        <v>-56.71174423</v>
      </c>
      <c r="U105" s="35">
        <f t="shared" si="14"/>
        <v>-56.71174423</v>
      </c>
      <c r="V105" s="38" t="str">
        <f t="shared" si="15"/>
        <v/>
      </c>
      <c r="W105" s="39">
        <f t="shared" si="16"/>
        <v>88.71035368</v>
      </c>
      <c r="X105" s="39">
        <f t="shared" si="17"/>
        <v>5.75</v>
      </c>
      <c r="Y105" s="39" t="str">
        <f>if(N105=1,(W105*(S105-V105))*'Säännöt ja ohjeet'!$B$54+X105,"")</f>
        <v/>
      </c>
      <c r="Z105" s="39">
        <f t="shared" si="18"/>
        <v>0</v>
      </c>
      <c r="AA105" s="39">
        <f t="shared" si="19"/>
        <v>1</v>
      </c>
      <c r="AB105" s="39">
        <f t="shared" si="20"/>
        <v>88.71035368</v>
      </c>
      <c r="AC105" s="39">
        <f t="shared" si="21"/>
        <v>5.75</v>
      </c>
      <c r="AD105" s="39" t="str">
        <f>if(N105=1,(AB105*(Z105-AA105))*'Säännöt ja ohjeet'!$B$54+AC105,"")</f>
        <v/>
      </c>
      <c r="AE105" s="40">
        <f t="shared" si="22"/>
        <v>11</v>
      </c>
      <c r="AF105" s="40">
        <f t="shared" si="23"/>
        <v>11</v>
      </c>
      <c r="AG105" s="1"/>
      <c r="AH105" s="9"/>
      <c r="AI105" s="28">
        <f t="shared" ref="AI105:ED105" si="133">if($B105=AI$3,AI104+$Y105,if($C105=AI$3,AI104+$AD105,AI104))</f>
        <v>1204.770186</v>
      </c>
      <c r="AJ105" s="28">
        <f t="shared" si="133"/>
        <v>1784.092572</v>
      </c>
      <c r="AK105" s="28">
        <f t="shared" si="133"/>
        <v>2411.459736</v>
      </c>
      <c r="AL105" s="28">
        <f t="shared" si="133"/>
        <v>1723.634458</v>
      </c>
      <c r="AM105" s="28">
        <f t="shared" si="133"/>
        <v>1644.010986</v>
      </c>
      <c r="AN105" s="28">
        <f t="shared" si="133"/>
        <v>1353.792648</v>
      </c>
      <c r="AO105" s="28">
        <f t="shared" si="133"/>
        <v>2249.842673</v>
      </c>
      <c r="AP105" s="28">
        <f t="shared" si="133"/>
        <v>1493.563773</v>
      </c>
      <c r="AQ105" s="28">
        <f t="shared" si="133"/>
        <v>1156.199115</v>
      </c>
      <c r="AR105" s="28">
        <f t="shared" si="133"/>
        <v>2172.779715</v>
      </c>
      <c r="AS105" s="28">
        <f t="shared" si="133"/>
        <v>1917.754482</v>
      </c>
      <c r="AT105" s="28">
        <f t="shared" si="133"/>
        <v>2363.383595</v>
      </c>
      <c r="AU105" s="28">
        <f t="shared" si="133"/>
        <v>2245.808389</v>
      </c>
      <c r="AV105" s="28">
        <f t="shared" si="133"/>
        <v>1913.93138</v>
      </c>
      <c r="AW105" s="28">
        <f t="shared" si="133"/>
        <v>1015.463624</v>
      </c>
      <c r="AX105" s="28">
        <f t="shared" si="133"/>
        <v>2205.116746</v>
      </c>
      <c r="AY105" s="28">
        <f t="shared" si="133"/>
        <v>1335.441433</v>
      </c>
      <c r="AZ105" s="28">
        <f t="shared" si="133"/>
        <v>2316.469488</v>
      </c>
      <c r="BA105" s="28">
        <f t="shared" si="133"/>
        <v>2132.244373</v>
      </c>
      <c r="BB105" s="28">
        <f t="shared" si="133"/>
        <v>636.9434937</v>
      </c>
      <c r="BC105" s="28">
        <f t="shared" si="133"/>
        <v>832.7574368</v>
      </c>
      <c r="BD105" s="28">
        <f t="shared" si="133"/>
        <v>1690.538553</v>
      </c>
      <c r="BE105" s="28">
        <f t="shared" si="133"/>
        <v>281.1497685</v>
      </c>
      <c r="BF105" s="28">
        <f t="shared" si="133"/>
        <v>-59.07358257</v>
      </c>
      <c r="BG105" s="28">
        <f t="shared" si="133"/>
        <v>1282.733877</v>
      </c>
      <c r="BH105" s="28">
        <f t="shared" si="133"/>
        <v>190.2275877</v>
      </c>
      <c r="BI105" s="28">
        <f t="shared" si="133"/>
        <v>1741.081085</v>
      </c>
      <c r="BJ105" s="28">
        <f t="shared" si="133"/>
        <v>398.5029281</v>
      </c>
      <c r="BK105" s="28">
        <f t="shared" si="133"/>
        <v>1813.591524</v>
      </c>
      <c r="BL105" s="28" t="str">
        <f t="shared" si="133"/>
        <v>#N/A</v>
      </c>
      <c r="BM105" s="28" t="str">
        <f t="shared" si="133"/>
        <v>#N/A</v>
      </c>
      <c r="BN105" s="28" t="str">
        <f t="shared" si="133"/>
        <v>#N/A</v>
      </c>
      <c r="BO105" s="28" t="str">
        <f t="shared" si="133"/>
        <v>#N/A</v>
      </c>
      <c r="BP105" s="28" t="str">
        <f t="shared" si="133"/>
        <v>#N/A</v>
      </c>
      <c r="BQ105" s="28" t="str">
        <f t="shared" si="133"/>
        <v>#N/A</v>
      </c>
      <c r="BR105" s="28" t="str">
        <f t="shared" si="133"/>
        <v>#N/A</v>
      </c>
      <c r="BS105" s="28" t="str">
        <f t="shared" si="133"/>
        <v>#N/A</v>
      </c>
      <c r="BT105" s="28" t="str">
        <f t="shared" si="133"/>
        <v>#N/A</v>
      </c>
      <c r="BU105" s="28" t="str">
        <f t="shared" si="133"/>
        <v>#N/A</v>
      </c>
      <c r="BV105" s="28" t="str">
        <f t="shared" si="133"/>
        <v>#N/A</v>
      </c>
      <c r="BW105" s="28" t="str">
        <f t="shared" si="133"/>
        <v>#N/A</v>
      </c>
      <c r="BX105" s="28" t="str">
        <f t="shared" si="133"/>
        <v>#N/A</v>
      </c>
      <c r="BY105" s="28" t="str">
        <f t="shared" si="133"/>
        <v>#N/A</v>
      </c>
      <c r="BZ105" s="28" t="str">
        <f t="shared" si="133"/>
        <v>#N/A</v>
      </c>
      <c r="CA105" s="28" t="str">
        <f t="shared" si="133"/>
        <v>#N/A</v>
      </c>
      <c r="CB105" s="28" t="str">
        <f t="shared" si="133"/>
        <v>#N/A</v>
      </c>
      <c r="CC105" s="28" t="str">
        <f t="shared" si="133"/>
        <v>#N/A</v>
      </c>
      <c r="CD105" s="28" t="str">
        <f t="shared" si="133"/>
        <v>#N/A</v>
      </c>
      <c r="CE105" s="28" t="str">
        <f t="shared" si="133"/>
        <v>#N/A</v>
      </c>
      <c r="CF105" s="28" t="str">
        <f t="shared" si="133"/>
        <v>#N/A</v>
      </c>
      <c r="CG105" s="28" t="str">
        <f t="shared" si="133"/>
        <v>#N/A</v>
      </c>
      <c r="CH105" s="28" t="str">
        <f t="shared" si="133"/>
        <v>#N/A</v>
      </c>
      <c r="CI105" s="28" t="str">
        <f t="shared" si="133"/>
        <v>#N/A</v>
      </c>
      <c r="CJ105" s="28" t="str">
        <f t="shared" si="133"/>
        <v>#N/A</v>
      </c>
      <c r="CK105" s="28" t="str">
        <f t="shared" si="133"/>
        <v>#N/A</v>
      </c>
      <c r="CL105" s="28" t="str">
        <f t="shared" si="133"/>
        <v>#N/A</v>
      </c>
      <c r="CM105" s="28" t="str">
        <f t="shared" si="133"/>
        <v>#N/A</v>
      </c>
      <c r="CN105" s="28" t="str">
        <f t="shared" si="133"/>
        <v>#N/A</v>
      </c>
      <c r="CO105" s="28" t="str">
        <f t="shared" si="133"/>
        <v>#N/A</v>
      </c>
      <c r="CP105" s="28" t="str">
        <f t="shared" si="133"/>
        <v>#N/A</v>
      </c>
      <c r="CQ105" s="28" t="str">
        <f t="shared" si="133"/>
        <v>#N/A</v>
      </c>
      <c r="CR105" s="28" t="str">
        <f t="shared" si="133"/>
        <v>#N/A</v>
      </c>
      <c r="CS105" s="28" t="str">
        <f t="shared" si="133"/>
        <v>#N/A</v>
      </c>
      <c r="CT105" s="28" t="str">
        <f t="shared" si="133"/>
        <v>#N/A</v>
      </c>
      <c r="CU105" s="28" t="str">
        <f t="shared" si="133"/>
        <v>#N/A</v>
      </c>
      <c r="CV105" s="28" t="str">
        <f t="shared" si="133"/>
        <v>#N/A</v>
      </c>
      <c r="CW105" s="28" t="str">
        <f t="shared" si="133"/>
        <v>#N/A</v>
      </c>
      <c r="CX105" s="28" t="str">
        <f t="shared" si="133"/>
        <v>#N/A</v>
      </c>
      <c r="CY105" s="28" t="str">
        <f t="shared" si="133"/>
        <v>#N/A</v>
      </c>
      <c r="CZ105" s="28" t="str">
        <f t="shared" si="133"/>
        <v>#N/A</v>
      </c>
      <c r="DA105" s="28" t="str">
        <f t="shared" si="133"/>
        <v>#N/A</v>
      </c>
      <c r="DB105" s="28" t="str">
        <f t="shared" si="133"/>
        <v>#N/A</v>
      </c>
      <c r="DC105" s="28" t="str">
        <f t="shared" si="133"/>
        <v>#N/A</v>
      </c>
      <c r="DD105" s="28" t="str">
        <f t="shared" si="133"/>
        <v>#N/A</v>
      </c>
      <c r="DE105" s="28" t="str">
        <f t="shared" si="133"/>
        <v>#N/A</v>
      </c>
      <c r="DF105" s="28" t="str">
        <f t="shared" si="133"/>
        <v>#N/A</v>
      </c>
      <c r="DG105" s="28" t="str">
        <f t="shared" si="133"/>
        <v>#N/A</v>
      </c>
      <c r="DH105" s="28" t="str">
        <f t="shared" si="133"/>
        <v>#N/A</v>
      </c>
      <c r="DI105" s="28" t="str">
        <f t="shared" si="133"/>
        <v>#N/A</v>
      </c>
      <c r="DJ105" s="28" t="str">
        <f t="shared" si="133"/>
        <v>#N/A</v>
      </c>
      <c r="DK105" s="28" t="str">
        <f t="shared" si="133"/>
        <v>#N/A</v>
      </c>
      <c r="DL105" s="28" t="str">
        <f t="shared" si="133"/>
        <v>#N/A</v>
      </c>
      <c r="DM105" s="28" t="str">
        <f t="shared" si="133"/>
        <v>#N/A</v>
      </c>
      <c r="DN105" s="28" t="str">
        <f t="shared" si="133"/>
        <v>#N/A</v>
      </c>
      <c r="DO105" s="28" t="str">
        <f t="shared" si="133"/>
        <v>#N/A</v>
      </c>
      <c r="DP105" s="28" t="str">
        <f t="shared" si="133"/>
        <v>#N/A</v>
      </c>
      <c r="DQ105" s="28" t="str">
        <f t="shared" si="133"/>
        <v>#N/A</v>
      </c>
      <c r="DR105" s="28" t="str">
        <f t="shared" si="133"/>
        <v>#N/A</v>
      </c>
      <c r="DS105" s="28" t="str">
        <f t="shared" si="133"/>
        <v>#N/A</v>
      </c>
      <c r="DT105" s="28" t="str">
        <f t="shared" si="133"/>
        <v>#N/A</v>
      </c>
      <c r="DU105" s="28" t="str">
        <f t="shared" si="133"/>
        <v>#N/A</v>
      </c>
      <c r="DV105" s="28" t="str">
        <f t="shared" si="133"/>
        <v>#N/A</v>
      </c>
      <c r="DW105" s="28" t="str">
        <f t="shared" si="133"/>
        <v>#N/A</v>
      </c>
      <c r="DX105" s="28" t="str">
        <f t="shared" si="133"/>
        <v>#N/A</v>
      </c>
      <c r="DY105" s="28" t="str">
        <f t="shared" si="133"/>
        <v>#N/A</v>
      </c>
      <c r="DZ105" s="28" t="str">
        <f t="shared" si="133"/>
        <v>#N/A</v>
      </c>
      <c r="EA105" s="28" t="str">
        <f t="shared" si="133"/>
        <v>#N/A</v>
      </c>
      <c r="EB105" s="28" t="str">
        <f t="shared" si="133"/>
        <v>#N/A</v>
      </c>
      <c r="EC105" s="28" t="str">
        <f t="shared" si="133"/>
        <v>#N/A</v>
      </c>
      <c r="ED105" s="28" t="str">
        <f t="shared" si="133"/>
        <v>#N/A</v>
      </c>
      <c r="EE105" s="29">
        <f t="shared" si="2"/>
        <v>1519.039866</v>
      </c>
    </row>
    <row r="106">
      <c r="A106" s="1"/>
      <c r="B106" s="30"/>
      <c r="C106" s="31"/>
      <c r="D106" s="31"/>
      <c r="E106" s="31"/>
      <c r="F106" s="43"/>
      <c r="G106" s="34"/>
      <c r="H106" s="34" t="b">
        <f t="shared" si="3"/>
        <v>0</v>
      </c>
      <c r="I106" s="34" t="b">
        <f>if(iferror(match(B106,'Osallistujat ja seuranta'!C:C,0),0)&gt;0,TRUE,FALSE)</f>
        <v>0</v>
      </c>
      <c r="J106" s="34" t="b">
        <f>if(iferror(match(C106,'Osallistujat ja seuranta'!C:C,0),0)&gt;0,TRUE,FALSE)</f>
        <v>0</v>
      </c>
      <c r="K106" s="34" t="b">
        <f t="shared" si="4"/>
        <v>0</v>
      </c>
      <c r="L106" s="34" t="b">
        <f t="shared" si="5"/>
        <v>1</v>
      </c>
      <c r="M106" s="34" t="b">
        <f t="shared" si="6"/>
        <v>0</v>
      </c>
      <c r="N106" s="35" t="str">
        <f t="shared" si="33"/>
        <v/>
      </c>
      <c r="O106" s="36" t="str">
        <f t="shared" si="8"/>
        <v/>
      </c>
      <c r="P106" s="36" t="str">
        <f t="shared" si="9"/>
        <v/>
      </c>
      <c r="Q106" s="37" t="str">
        <f t="shared" si="10"/>
        <v/>
      </c>
      <c r="R106" s="35" t="str">
        <f t="shared" si="11"/>
        <v/>
      </c>
      <c r="S106" s="35">
        <f t="shared" si="12"/>
        <v>1</v>
      </c>
      <c r="T106" s="35">
        <f t="shared" si="13"/>
        <v>-56.71174423</v>
      </c>
      <c r="U106" s="35">
        <f t="shared" si="14"/>
        <v>-56.71174423</v>
      </c>
      <c r="V106" s="38" t="str">
        <f t="shared" si="15"/>
        <v/>
      </c>
      <c r="W106" s="39">
        <f t="shared" si="16"/>
        <v>88.71035368</v>
      </c>
      <c r="X106" s="39">
        <f t="shared" si="17"/>
        <v>5.75</v>
      </c>
      <c r="Y106" s="39" t="str">
        <f>if(N106=1,(W106*(S106-V106))*'Säännöt ja ohjeet'!$B$54+X106,"")</f>
        <v/>
      </c>
      <c r="Z106" s="39">
        <f t="shared" si="18"/>
        <v>0</v>
      </c>
      <c r="AA106" s="39">
        <f t="shared" si="19"/>
        <v>1</v>
      </c>
      <c r="AB106" s="39">
        <f t="shared" si="20"/>
        <v>88.71035368</v>
      </c>
      <c r="AC106" s="39">
        <f t="shared" si="21"/>
        <v>5.75</v>
      </c>
      <c r="AD106" s="39" t="str">
        <f>if(N106=1,(AB106*(Z106-AA106))*'Säännöt ja ohjeet'!$B$54+AC106,"")</f>
        <v/>
      </c>
      <c r="AE106" s="40">
        <f t="shared" si="22"/>
        <v>11</v>
      </c>
      <c r="AF106" s="40">
        <f t="shared" si="23"/>
        <v>11</v>
      </c>
      <c r="AG106" s="1"/>
      <c r="AH106" s="9"/>
      <c r="AI106" s="28">
        <f t="shared" ref="AI106:ED106" si="134">if($B106=AI$3,AI105+$Y106,if($C106=AI$3,AI105+$AD106,AI105))</f>
        <v>1204.770186</v>
      </c>
      <c r="AJ106" s="28">
        <f t="shared" si="134"/>
        <v>1784.092572</v>
      </c>
      <c r="AK106" s="28">
        <f t="shared" si="134"/>
        <v>2411.459736</v>
      </c>
      <c r="AL106" s="28">
        <f t="shared" si="134"/>
        <v>1723.634458</v>
      </c>
      <c r="AM106" s="28">
        <f t="shared" si="134"/>
        <v>1644.010986</v>
      </c>
      <c r="AN106" s="28">
        <f t="shared" si="134"/>
        <v>1353.792648</v>
      </c>
      <c r="AO106" s="28">
        <f t="shared" si="134"/>
        <v>2249.842673</v>
      </c>
      <c r="AP106" s="28">
        <f t="shared" si="134"/>
        <v>1493.563773</v>
      </c>
      <c r="AQ106" s="28">
        <f t="shared" si="134"/>
        <v>1156.199115</v>
      </c>
      <c r="AR106" s="28">
        <f t="shared" si="134"/>
        <v>2172.779715</v>
      </c>
      <c r="AS106" s="28">
        <f t="shared" si="134"/>
        <v>1917.754482</v>
      </c>
      <c r="AT106" s="28">
        <f t="shared" si="134"/>
        <v>2363.383595</v>
      </c>
      <c r="AU106" s="28">
        <f t="shared" si="134"/>
        <v>2245.808389</v>
      </c>
      <c r="AV106" s="28">
        <f t="shared" si="134"/>
        <v>1913.93138</v>
      </c>
      <c r="AW106" s="28">
        <f t="shared" si="134"/>
        <v>1015.463624</v>
      </c>
      <c r="AX106" s="28">
        <f t="shared" si="134"/>
        <v>2205.116746</v>
      </c>
      <c r="AY106" s="28">
        <f t="shared" si="134"/>
        <v>1335.441433</v>
      </c>
      <c r="AZ106" s="28">
        <f t="shared" si="134"/>
        <v>2316.469488</v>
      </c>
      <c r="BA106" s="28">
        <f t="shared" si="134"/>
        <v>2132.244373</v>
      </c>
      <c r="BB106" s="28">
        <f t="shared" si="134"/>
        <v>636.9434937</v>
      </c>
      <c r="BC106" s="28">
        <f t="shared" si="134"/>
        <v>832.7574368</v>
      </c>
      <c r="BD106" s="28">
        <f t="shared" si="134"/>
        <v>1690.538553</v>
      </c>
      <c r="BE106" s="28">
        <f t="shared" si="134"/>
        <v>281.1497685</v>
      </c>
      <c r="BF106" s="28">
        <f t="shared" si="134"/>
        <v>-59.07358257</v>
      </c>
      <c r="BG106" s="28">
        <f t="shared" si="134"/>
        <v>1282.733877</v>
      </c>
      <c r="BH106" s="28">
        <f t="shared" si="134"/>
        <v>190.2275877</v>
      </c>
      <c r="BI106" s="28">
        <f t="shared" si="134"/>
        <v>1741.081085</v>
      </c>
      <c r="BJ106" s="28">
        <f t="shared" si="134"/>
        <v>398.5029281</v>
      </c>
      <c r="BK106" s="28">
        <f t="shared" si="134"/>
        <v>1813.591524</v>
      </c>
      <c r="BL106" s="28" t="str">
        <f t="shared" si="134"/>
        <v>#N/A</v>
      </c>
      <c r="BM106" s="28" t="str">
        <f t="shared" si="134"/>
        <v>#N/A</v>
      </c>
      <c r="BN106" s="28" t="str">
        <f t="shared" si="134"/>
        <v>#N/A</v>
      </c>
      <c r="BO106" s="28" t="str">
        <f t="shared" si="134"/>
        <v>#N/A</v>
      </c>
      <c r="BP106" s="28" t="str">
        <f t="shared" si="134"/>
        <v>#N/A</v>
      </c>
      <c r="BQ106" s="28" t="str">
        <f t="shared" si="134"/>
        <v>#N/A</v>
      </c>
      <c r="BR106" s="28" t="str">
        <f t="shared" si="134"/>
        <v>#N/A</v>
      </c>
      <c r="BS106" s="28" t="str">
        <f t="shared" si="134"/>
        <v>#N/A</v>
      </c>
      <c r="BT106" s="28" t="str">
        <f t="shared" si="134"/>
        <v>#N/A</v>
      </c>
      <c r="BU106" s="28" t="str">
        <f t="shared" si="134"/>
        <v>#N/A</v>
      </c>
      <c r="BV106" s="28" t="str">
        <f t="shared" si="134"/>
        <v>#N/A</v>
      </c>
      <c r="BW106" s="28" t="str">
        <f t="shared" si="134"/>
        <v>#N/A</v>
      </c>
      <c r="BX106" s="28" t="str">
        <f t="shared" si="134"/>
        <v>#N/A</v>
      </c>
      <c r="BY106" s="28" t="str">
        <f t="shared" si="134"/>
        <v>#N/A</v>
      </c>
      <c r="BZ106" s="28" t="str">
        <f t="shared" si="134"/>
        <v>#N/A</v>
      </c>
      <c r="CA106" s="28" t="str">
        <f t="shared" si="134"/>
        <v>#N/A</v>
      </c>
      <c r="CB106" s="28" t="str">
        <f t="shared" si="134"/>
        <v>#N/A</v>
      </c>
      <c r="CC106" s="28" t="str">
        <f t="shared" si="134"/>
        <v>#N/A</v>
      </c>
      <c r="CD106" s="28" t="str">
        <f t="shared" si="134"/>
        <v>#N/A</v>
      </c>
      <c r="CE106" s="28" t="str">
        <f t="shared" si="134"/>
        <v>#N/A</v>
      </c>
      <c r="CF106" s="28" t="str">
        <f t="shared" si="134"/>
        <v>#N/A</v>
      </c>
      <c r="CG106" s="28" t="str">
        <f t="shared" si="134"/>
        <v>#N/A</v>
      </c>
      <c r="CH106" s="28" t="str">
        <f t="shared" si="134"/>
        <v>#N/A</v>
      </c>
      <c r="CI106" s="28" t="str">
        <f t="shared" si="134"/>
        <v>#N/A</v>
      </c>
      <c r="CJ106" s="28" t="str">
        <f t="shared" si="134"/>
        <v>#N/A</v>
      </c>
      <c r="CK106" s="28" t="str">
        <f t="shared" si="134"/>
        <v>#N/A</v>
      </c>
      <c r="CL106" s="28" t="str">
        <f t="shared" si="134"/>
        <v>#N/A</v>
      </c>
      <c r="CM106" s="28" t="str">
        <f t="shared" si="134"/>
        <v>#N/A</v>
      </c>
      <c r="CN106" s="28" t="str">
        <f t="shared" si="134"/>
        <v>#N/A</v>
      </c>
      <c r="CO106" s="28" t="str">
        <f t="shared" si="134"/>
        <v>#N/A</v>
      </c>
      <c r="CP106" s="28" t="str">
        <f t="shared" si="134"/>
        <v>#N/A</v>
      </c>
      <c r="CQ106" s="28" t="str">
        <f t="shared" si="134"/>
        <v>#N/A</v>
      </c>
      <c r="CR106" s="28" t="str">
        <f t="shared" si="134"/>
        <v>#N/A</v>
      </c>
      <c r="CS106" s="28" t="str">
        <f t="shared" si="134"/>
        <v>#N/A</v>
      </c>
      <c r="CT106" s="28" t="str">
        <f t="shared" si="134"/>
        <v>#N/A</v>
      </c>
      <c r="CU106" s="28" t="str">
        <f t="shared" si="134"/>
        <v>#N/A</v>
      </c>
      <c r="CV106" s="28" t="str">
        <f t="shared" si="134"/>
        <v>#N/A</v>
      </c>
      <c r="CW106" s="28" t="str">
        <f t="shared" si="134"/>
        <v>#N/A</v>
      </c>
      <c r="CX106" s="28" t="str">
        <f t="shared" si="134"/>
        <v>#N/A</v>
      </c>
      <c r="CY106" s="28" t="str">
        <f t="shared" si="134"/>
        <v>#N/A</v>
      </c>
      <c r="CZ106" s="28" t="str">
        <f t="shared" si="134"/>
        <v>#N/A</v>
      </c>
      <c r="DA106" s="28" t="str">
        <f t="shared" si="134"/>
        <v>#N/A</v>
      </c>
      <c r="DB106" s="28" t="str">
        <f t="shared" si="134"/>
        <v>#N/A</v>
      </c>
      <c r="DC106" s="28" t="str">
        <f t="shared" si="134"/>
        <v>#N/A</v>
      </c>
      <c r="DD106" s="28" t="str">
        <f t="shared" si="134"/>
        <v>#N/A</v>
      </c>
      <c r="DE106" s="28" t="str">
        <f t="shared" si="134"/>
        <v>#N/A</v>
      </c>
      <c r="DF106" s="28" t="str">
        <f t="shared" si="134"/>
        <v>#N/A</v>
      </c>
      <c r="DG106" s="28" t="str">
        <f t="shared" si="134"/>
        <v>#N/A</v>
      </c>
      <c r="DH106" s="28" t="str">
        <f t="shared" si="134"/>
        <v>#N/A</v>
      </c>
      <c r="DI106" s="28" t="str">
        <f t="shared" si="134"/>
        <v>#N/A</v>
      </c>
      <c r="DJ106" s="28" t="str">
        <f t="shared" si="134"/>
        <v>#N/A</v>
      </c>
      <c r="DK106" s="28" t="str">
        <f t="shared" si="134"/>
        <v>#N/A</v>
      </c>
      <c r="DL106" s="28" t="str">
        <f t="shared" si="134"/>
        <v>#N/A</v>
      </c>
      <c r="DM106" s="28" t="str">
        <f t="shared" si="134"/>
        <v>#N/A</v>
      </c>
      <c r="DN106" s="28" t="str">
        <f t="shared" si="134"/>
        <v>#N/A</v>
      </c>
      <c r="DO106" s="28" t="str">
        <f t="shared" si="134"/>
        <v>#N/A</v>
      </c>
      <c r="DP106" s="28" t="str">
        <f t="shared" si="134"/>
        <v>#N/A</v>
      </c>
      <c r="DQ106" s="28" t="str">
        <f t="shared" si="134"/>
        <v>#N/A</v>
      </c>
      <c r="DR106" s="28" t="str">
        <f t="shared" si="134"/>
        <v>#N/A</v>
      </c>
      <c r="DS106" s="28" t="str">
        <f t="shared" si="134"/>
        <v>#N/A</v>
      </c>
      <c r="DT106" s="28" t="str">
        <f t="shared" si="134"/>
        <v>#N/A</v>
      </c>
      <c r="DU106" s="28" t="str">
        <f t="shared" si="134"/>
        <v>#N/A</v>
      </c>
      <c r="DV106" s="28" t="str">
        <f t="shared" si="134"/>
        <v>#N/A</v>
      </c>
      <c r="DW106" s="28" t="str">
        <f t="shared" si="134"/>
        <v>#N/A</v>
      </c>
      <c r="DX106" s="28" t="str">
        <f t="shared" si="134"/>
        <v>#N/A</v>
      </c>
      <c r="DY106" s="28" t="str">
        <f t="shared" si="134"/>
        <v>#N/A</v>
      </c>
      <c r="DZ106" s="28" t="str">
        <f t="shared" si="134"/>
        <v>#N/A</v>
      </c>
      <c r="EA106" s="28" t="str">
        <f t="shared" si="134"/>
        <v>#N/A</v>
      </c>
      <c r="EB106" s="28" t="str">
        <f t="shared" si="134"/>
        <v>#N/A</v>
      </c>
      <c r="EC106" s="28" t="str">
        <f t="shared" si="134"/>
        <v>#N/A</v>
      </c>
      <c r="ED106" s="28" t="str">
        <f t="shared" si="134"/>
        <v>#N/A</v>
      </c>
      <c r="EE106" s="29">
        <f t="shared" si="2"/>
        <v>1519.039866</v>
      </c>
    </row>
    <row r="107">
      <c r="A107" s="1"/>
      <c r="B107" s="30"/>
      <c r="C107" s="31"/>
      <c r="D107" s="31"/>
      <c r="E107" s="31"/>
      <c r="F107" s="43"/>
      <c r="G107" s="34"/>
      <c r="H107" s="34" t="b">
        <f t="shared" si="3"/>
        <v>0</v>
      </c>
      <c r="I107" s="34" t="b">
        <f>if(iferror(match(B107,'Osallistujat ja seuranta'!C:C,0),0)&gt;0,TRUE,FALSE)</f>
        <v>0</v>
      </c>
      <c r="J107" s="34" t="b">
        <f>if(iferror(match(C107,'Osallistujat ja seuranta'!C:C,0),0)&gt;0,TRUE,FALSE)</f>
        <v>0</v>
      </c>
      <c r="K107" s="34" t="b">
        <f t="shared" si="4"/>
        <v>0</v>
      </c>
      <c r="L107" s="34" t="b">
        <f t="shared" si="5"/>
        <v>1</v>
      </c>
      <c r="M107" s="34" t="b">
        <f t="shared" si="6"/>
        <v>0</v>
      </c>
      <c r="N107" s="35" t="str">
        <f t="shared" si="33"/>
        <v/>
      </c>
      <c r="O107" s="36" t="str">
        <f t="shared" si="8"/>
        <v/>
      </c>
      <c r="P107" s="36" t="str">
        <f t="shared" si="9"/>
        <v/>
      </c>
      <c r="Q107" s="37" t="str">
        <f t="shared" si="10"/>
        <v/>
      </c>
      <c r="R107" s="35" t="str">
        <f t="shared" si="11"/>
        <v/>
      </c>
      <c r="S107" s="35">
        <f t="shared" si="12"/>
        <v>1</v>
      </c>
      <c r="T107" s="35">
        <f t="shared" si="13"/>
        <v>-56.71174423</v>
      </c>
      <c r="U107" s="35">
        <f t="shared" si="14"/>
        <v>-56.71174423</v>
      </c>
      <c r="V107" s="38" t="str">
        <f t="shared" si="15"/>
        <v/>
      </c>
      <c r="W107" s="39">
        <f t="shared" si="16"/>
        <v>88.71035368</v>
      </c>
      <c r="X107" s="39">
        <f t="shared" si="17"/>
        <v>5.75</v>
      </c>
      <c r="Y107" s="39" t="str">
        <f>if(N107=1,(W107*(S107-V107))*'Säännöt ja ohjeet'!$B$54+X107,"")</f>
        <v/>
      </c>
      <c r="Z107" s="39">
        <f t="shared" si="18"/>
        <v>0</v>
      </c>
      <c r="AA107" s="39">
        <f t="shared" si="19"/>
        <v>1</v>
      </c>
      <c r="AB107" s="39">
        <f t="shared" si="20"/>
        <v>88.71035368</v>
      </c>
      <c r="AC107" s="39">
        <f t="shared" si="21"/>
        <v>5.75</v>
      </c>
      <c r="AD107" s="39" t="str">
        <f>if(N107=1,(AB107*(Z107-AA107))*'Säännöt ja ohjeet'!$B$54+AC107,"")</f>
        <v/>
      </c>
      <c r="AE107" s="40">
        <f t="shared" si="22"/>
        <v>11</v>
      </c>
      <c r="AF107" s="40">
        <f t="shared" si="23"/>
        <v>11</v>
      </c>
      <c r="AG107" s="1"/>
      <c r="AH107" s="9"/>
      <c r="AI107" s="28">
        <f t="shared" ref="AI107:ED107" si="135">if($B107=AI$3,AI106+$Y107,if($C107=AI$3,AI106+$AD107,AI106))</f>
        <v>1204.770186</v>
      </c>
      <c r="AJ107" s="28">
        <f t="shared" si="135"/>
        <v>1784.092572</v>
      </c>
      <c r="AK107" s="28">
        <f t="shared" si="135"/>
        <v>2411.459736</v>
      </c>
      <c r="AL107" s="28">
        <f t="shared" si="135"/>
        <v>1723.634458</v>
      </c>
      <c r="AM107" s="28">
        <f t="shared" si="135"/>
        <v>1644.010986</v>
      </c>
      <c r="AN107" s="28">
        <f t="shared" si="135"/>
        <v>1353.792648</v>
      </c>
      <c r="AO107" s="28">
        <f t="shared" si="135"/>
        <v>2249.842673</v>
      </c>
      <c r="AP107" s="28">
        <f t="shared" si="135"/>
        <v>1493.563773</v>
      </c>
      <c r="AQ107" s="28">
        <f t="shared" si="135"/>
        <v>1156.199115</v>
      </c>
      <c r="AR107" s="28">
        <f t="shared" si="135"/>
        <v>2172.779715</v>
      </c>
      <c r="AS107" s="28">
        <f t="shared" si="135"/>
        <v>1917.754482</v>
      </c>
      <c r="AT107" s="28">
        <f t="shared" si="135"/>
        <v>2363.383595</v>
      </c>
      <c r="AU107" s="28">
        <f t="shared" si="135"/>
        <v>2245.808389</v>
      </c>
      <c r="AV107" s="28">
        <f t="shared" si="135"/>
        <v>1913.93138</v>
      </c>
      <c r="AW107" s="28">
        <f t="shared" si="135"/>
        <v>1015.463624</v>
      </c>
      <c r="AX107" s="28">
        <f t="shared" si="135"/>
        <v>2205.116746</v>
      </c>
      <c r="AY107" s="28">
        <f t="shared" si="135"/>
        <v>1335.441433</v>
      </c>
      <c r="AZ107" s="28">
        <f t="shared" si="135"/>
        <v>2316.469488</v>
      </c>
      <c r="BA107" s="28">
        <f t="shared" si="135"/>
        <v>2132.244373</v>
      </c>
      <c r="BB107" s="28">
        <f t="shared" si="135"/>
        <v>636.9434937</v>
      </c>
      <c r="BC107" s="28">
        <f t="shared" si="135"/>
        <v>832.7574368</v>
      </c>
      <c r="BD107" s="28">
        <f t="shared" si="135"/>
        <v>1690.538553</v>
      </c>
      <c r="BE107" s="28">
        <f t="shared" si="135"/>
        <v>281.1497685</v>
      </c>
      <c r="BF107" s="28">
        <f t="shared" si="135"/>
        <v>-59.07358257</v>
      </c>
      <c r="BG107" s="28">
        <f t="shared" si="135"/>
        <v>1282.733877</v>
      </c>
      <c r="BH107" s="28">
        <f t="shared" si="135"/>
        <v>190.2275877</v>
      </c>
      <c r="BI107" s="28">
        <f t="shared" si="135"/>
        <v>1741.081085</v>
      </c>
      <c r="BJ107" s="28">
        <f t="shared" si="135"/>
        <v>398.5029281</v>
      </c>
      <c r="BK107" s="28">
        <f t="shared" si="135"/>
        <v>1813.591524</v>
      </c>
      <c r="BL107" s="28" t="str">
        <f t="shared" si="135"/>
        <v>#N/A</v>
      </c>
      <c r="BM107" s="28" t="str">
        <f t="shared" si="135"/>
        <v>#N/A</v>
      </c>
      <c r="BN107" s="28" t="str">
        <f t="shared" si="135"/>
        <v>#N/A</v>
      </c>
      <c r="BO107" s="28" t="str">
        <f t="shared" si="135"/>
        <v>#N/A</v>
      </c>
      <c r="BP107" s="28" t="str">
        <f t="shared" si="135"/>
        <v>#N/A</v>
      </c>
      <c r="BQ107" s="28" t="str">
        <f t="shared" si="135"/>
        <v>#N/A</v>
      </c>
      <c r="BR107" s="28" t="str">
        <f t="shared" si="135"/>
        <v>#N/A</v>
      </c>
      <c r="BS107" s="28" t="str">
        <f t="shared" si="135"/>
        <v>#N/A</v>
      </c>
      <c r="BT107" s="28" t="str">
        <f t="shared" si="135"/>
        <v>#N/A</v>
      </c>
      <c r="BU107" s="28" t="str">
        <f t="shared" si="135"/>
        <v>#N/A</v>
      </c>
      <c r="BV107" s="28" t="str">
        <f t="shared" si="135"/>
        <v>#N/A</v>
      </c>
      <c r="BW107" s="28" t="str">
        <f t="shared" si="135"/>
        <v>#N/A</v>
      </c>
      <c r="BX107" s="28" t="str">
        <f t="shared" si="135"/>
        <v>#N/A</v>
      </c>
      <c r="BY107" s="28" t="str">
        <f t="shared" si="135"/>
        <v>#N/A</v>
      </c>
      <c r="BZ107" s="28" t="str">
        <f t="shared" si="135"/>
        <v>#N/A</v>
      </c>
      <c r="CA107" s="28" t="str">
        <f t="shared" si="135"/>
        <v>#N/A</v>
      </c>
      <c r="CB107" s="28" t="str">
        <f t="shared" si="135"/>
        <v>#N/A</v>
      </c>
      <c r="CC107" s="28" t="str">
        <f t="shared" si="135"/>
        <v>#N/A</v>
      </c>
      <c r="CD107" s="28" t="str">
        <f t="shared" si="135"/>
        <v>#N/A</v>
      </c>
      <c r="CE107" s="28" t="str">
        <f t="shared" si="135"/>
        <v>#N/A</v>
      </c>
      <c r="CF107" s="28" t="str">
        <f t="shared" si="135"/>
        <v>#N/A</v>
      </c>
      <c r="CG107" s="28" t="str">
        <f t="shared" si="135"/>
        <v>#N/A</v>
      </c>
      <c r="CH107" s="28" t="str">
        <f t="shared" si="135"/>
        <v>#N/A</v>
      </c>
      <c r="CI107" s="28" t="str">
        <f t="shared" si="135"/>
        <v>#N/A</v>
      </c>
      <c r="CJ107" s="28" t="str">
        <f t="shared" si="135"/>
        <v>#N/A</v>
      </c>
      <c r="CK107" s="28" t="str">
        <f t="shared" si="135"/>
        <v>#N/A</v>
      </c>
      <c r="CL107" s="28" t="str">
        <f t="shared" si="135"/>
        <v>#N/A</v>
      </c>
      <c r="CM107" s="28" t="str">
        <f t="shared" si="135"/>
        <v>#N/A</v>
      </c>
      <c r="CN107" s="28" t="str">
        <f t="shared" si="135"/>
        <v>#N/A</v>
      </c>
      <c r="CO107" s="28" t="str">
        <f t="shared" si="135"/>
        <v>#N/A</v>
      </c>
      <c r="CP107" s="28" t="str">
        <f t="shared" si="135"/>
        <v>#N/A</v>
      </c>
      <c r="CQ107" s="28" t="str">
        <f t="shared" si="135"/>
        <v>#N/A</v>
      </c>
      <c r="CR107" s="28" t="str">
        <f t="shared" si="135"/>
        <v>#N/A</v>
      </c>
      <c r="CS107" s="28" t="str">
        <f t="shared" si="135"/>
        <v>#N/A</v>
      </c>
      <c r="CT107" s="28" t="str">
        <f t="shared" si="135"/>
        <v>#N/A</v>
      </c>
      <c r="CU107" s="28" t="str">
        <f t="shared" si="135"/>
        <v>#N/A</v>
      </c>
      <c r="CV107" s="28" t="str">
        <f t="shared" si="135"/>
        <v>#N/A</v>
      </c>
      <c r="CW107" s="28" t="str">
        <f t="shared" si="135"/>
        <v>#N/A</v>
      </c>
      <c r="CX107" s="28" t="str">
        <f t="shared" si="135"/>
        <v>#N/A</v>
      </c>
      <c r="CY107" s="28" t="str">
        <f t="shared" si="135"/>
        <v>#N/A</v>
      </c>
      <c r="CZ107" s="28" t="str">
        <f t="shared" si="135"/>
        <v>#N/A</v>
      </c>
      <c r="DA107" s="28" t="str">
        <f t="shared" si="135"/>
        <v>#N/A</v>
      </c>
      <c r="DB107" s="28" t="str">
        <f t="shared" si="135"/>
        <v>#N/A</v>
      </c>
      <c r="DC107" s="28" t="str">
        <f t="shared" si="135"/>
        <v>#N/A</v>
      </c>
      <c r="DD107" s="28" t="str">
        <f t="shared" si="135"/>
        <v>#N/A</v>
      </c>
      <c r="DE107" s="28" t="str">
        <f t="shared" si="135"/>
        <v>#N/A</v>
      </c>
      <c r="DF107" s="28" t="str">
        <f t="shared" si="135"/>
        <v>#N/A</v>
      </c>
      <c r="DG107" s="28" t="str">
        <f t="shared" si="135"/>
        <v>#N/A</v>
      </c>
      <c r="DH107" s="28" t="str">
        <f t="shared" si="135"/>
        <v>#N/A</v>
      </c>
      <c r="DI107" s="28" t="str">
        <f t="shared" si="135"/>
        <v>#N/A</v>
      </c>
      <c r="DJ107" s="28" t="str">
        <f t="shared" si="135"/>
        <v>#N/A</v>
      </c>
      <c r="DK107" s="28" t="str">
        <f t="shared" si="135"/>
        <v>#N/A</v>
      </c>
      <c r="DL107" s="28" t="str">
        <f t="shared" si="135"/>
        <v>#N/A</v>
      </c>
      <c r="DM107" s="28" t="str">
        <f t="shared" si="135"/>
        <v>#N/A</v>
      </c>
      <c r="DN107" s="28" t="str">
        <f t="shared" si="135"/>
        <v>#N/A</v>
      </c>
      <c r="DO107" s="28" t="str">
        <f t="shared" si="135"/>
        <v>#N/A</v>
      </c>
      <c r="DP107" s="28" t="str">
        <f t="shared" si="135"/>
        <v>#N/A</v>
      </c>
      <c r="DQ107" s="28" t="str">
        <f t="shared" si="135"/>
        <v>#N/A</v>
      </c>
      <c r="DR107" s="28" t="str">
        <f t="shared" si="135"/>
        <v>#N/A</v>
      </c>
      <c r="DS107" s="28" t="str">
        <f t="shared" si="135"/>
        <v>#N/A</v>
      </c>
      <c r="DT107" s="28" t="str">
        <f t="shared" si="135"/>
        <v>#N/A</v>
      </c>
      <c r="DU107" s="28" t="str">
        <f t="shared" si="135"/>
        <v>#N/A</v>
      </c>
      <c r="DV107" s="28" t="str">
        <f t="shared" si="135"/>
        <v>#N/A</v>
      </c>
      <c r="DW107" s="28" t="str">
        <f t="shared" si="135"/>
        <v>#N/A</v>
      </c>
      <c r="DX107" s="28" t="str">
        <f t="shared" si="135"/>
        <v>#N/A</v>
      </c>
      <c r="DY107" s="28" t="str">
        <f t="shared" si="135"/>
        <v>#N/A</v>
      </c>
      <c r="DZ107" s="28" t="str">
        <f t="shared" si="135"/>
        <v>#N/A</v>
      </c>
      <c r="EA107" s="28" t="str">
        <f t="shared" si="135"/>
        <v>#N/A</v>
      </c>
      <c r="EB107" s="28" t="str">
        <f t="shared" si="135"/>
        <v>#N/A</v>
      </c>
      <c r="EC107" s="28" t="str">
        <f t="shared" si="135"/>
        <v>#N/A</v>
      </c>
      <c r="ED107" s="28" t="str">
        <f t="shared" si="135"/>
        <v>#N/A</v>
      </c>
      <c r="EE107" s="29">
        <f t="shared" si="2"/>
        <v>1519.039866</v>
      </c>
    </row>
    <row r="108">
      <c r="A108" s="1"/>
      <c r="B108" s="30"/>
      <c r="C108" s="31"/>
      <c r="D108" s="31"/>
      <c r="E108" s="31"/>
      <c r="F108" s="43"/>
      <c r="G108" s="34"/>
      <c r="H108" s="34" t="b">
        <f t="shared" si="3"/>
        <v>0</v>
      </c>
      <c r="I108" s="34" t="b">
        <f>if(iferror(match(B108,'Osallistujat ja seuranta'!C:C,0),0)&gt;0,TRUE,FALSE)</f>
        <v>0</v>
      </c>
      <c r="J108" s="34" t="b">
        <f>if(iferror(match(C108,'Osallistujat ja seuranta'!C:C,0),0)&gt;0,TRUE,FALSE)</f>
        <v>0</v>
      </c>
      <c r="K108" s="34" t="b">
        <f t="shared" si="4"/>
        <v>0</v>
      </c>
      <c r="L108" s="34" t="b">
        <f t="shared" si="5"/>
        <v>1</v>
      </c>
      <c r="M108" s="34" t="b">
        <f t="shared" si="6"/>
        <v>0</v>
      </c>
      <c r="N108" s="35" t="str">
        <f t="shared" si="33"/>
        <v/>
      </c>
      <c r="O108" s="36" t="str">
        <f t="shared" si="8"/>
        <v/>
      </c>
      <c r="P108" s="36" t="str">
        <f t="shared" si="9"/>
        <v/>
      </c>
      <c r="Q108" s="37" t="str">
        <f t="shared" si="10"/>
        <v/>
      </c>
      <c r="R108" s="35" t="str">
        <f t="shared" si="11"/>
        <v/>
      </c>
      <c r="S108" s="35">
        <f t="shared" si="12"/>
        <v>1</v>
      </c>
      <c r="T108" s="35">
        <f t="shared" si="13"/>
        <v>-56.71174423</v>
      </c>
      <c r="U108" s="35">
        <f t="shared" si="14"/>
        <v>-56.71174423</v>
      </c>
      <c r="V108" s="38" t="str">
        <f t="shared" si="15"/>
        <v/>
      </c>
      <c r="W108" s="39">
        <f t="shared" si="16"/>
        <v>88.71035368</v>
      </c>
      <c r="X108" s="39">
        <f t="shared" si="17"/>
        <v>5.75</v>
      </c>
      <c r="Y108" s="39" t="str">
        <f>if(N108=1,(W108*(S108-V108))*'Säännöt ja ohjeet'!$B$54+X108,"")</f>
        <v/>
      </c>
      <c r="Z108" s="39">
        <f t="shared" si="18"/>
        <v>0</v>
      </c>
      <c r="AA108" s="39">
        <f t="shared" si="19"/>
        <v>1</v>
      </c>
      <c r="AB108" s="39">
        <f t="shared" si="20"/>
        <v>88.71035368</v>
      </c>
      <c r="AC108" s="39">
        <f t="shared" si="21"/>
        <v>5.75</v>
      </c>
      <c r="AD108" s="39" t="str">
        <f>if(N108=1,(AB108*(Z108-AA108))*'Säännöt ja ohjeet'!$B$54+AC108,"")</f>
        <v/>
      </c>
      <c r="AE108" s="40">
        <f t="shared" si="22"/>
        <v>11</v>
      </c>
      <c r="AF108" s="40">
        <f t="shared" si="23"/>
        <v>11</v>
      </c>
      <c r="AG108" s="1"/>
      <c r="AH108" s="9"/>
      <c r="AI108" s="28">
        <f t="shared" ref="AI108:ED108" si="136">if($B108=AI$3,AI107+$Y108,if($C108=AI$3,AI107+$AD108,AI107))</f>
        <v>1204.770186</v>
      </c>
      <c r="AJ108" s="28">
        <f t="shared" si="136"/>
        <v>1784.092572</v>
      </c>
      <c r="AK108" s="28">
        <f t="shared" si="136"/>
        <v>2411.459736</v>
      </c>
      <c r="AL108" s="28">
        <f t="shared" si="136"/>
        <v>1723.634458</v>
      </c>
      <c r="AM108" s="28">
        <f t="shared" si="136"/>
        <v>1644.010986</v>
      </c>
      <c r="AN108" s="28">
        <f t="shared" si="136"/>
        <v>1353.792648</v>
      </c>
      <c r="AO108" s="28">
        <f t="shared" si="136"/>
        <v>2249.842673</v>
      </c>
      <c r="AP108" s="28">
        <f t="shared" si="136"/>
        <v>1493.563773</v>
      </c>
      <c r="AQ108" s="28">
        <f t="shared" si="136"/>
        <v>1156.199115</v>
      </c>
      <c r="AR108" s="28">
        <f t="shared" si="136"/>
        <v>2172.779715</v>
      </c>
      <c r="AS108" s="28">
        <f t="shared" si="136"/>
        <v>1917.754482</v>
      </c>
      <c r="AT108" s="28">
        <f t="shared" si="136"/>
        <v>2363.383595</v>
      </c>
      <c r="AU108" s="28">
        <f t="shared" si="136"/>
        <v>2245.808389</v>
      </c>
      <c r="AV108" s="28">
        <f t="shared" si="136"/>
        <v>1913.93138</v>
      </c>
      <c r="AW108" s="28">
        <f t="shared" si="136"/>
        <v>1015.463624</v>
      </c>
      <c r="AX108" s="28">
        <f t="shared" si="136"/>
        <v>2205.116746</v>
      </c>
      <c r="AY108" s="28">
        <f t="shared" si="136"/>
        <v>1335.441433</v>
      </c>
      <c r="AZ108" s="28">
        <f t="shared" si="136"/>
        <v>2316.469488</v>
      </c>
      <c r="BA108" s="28">
        <f t="shared" si="136"/>
        <v>2132.244373</v>
      </c>
      <c r="BB108" s="28">
        <f t="shared" si="136"/>
        <v>636.9434937</v>
      </c>
      <c r="BC108" s="28">
        <f t="shared" si="136"/>
        <v>832.7574368</v>
      </c>
      <c r="BD108" s="28">
        <f t="shared" si="136"/>
        <v>1690.538553</v>
      </c>
      <c r="BE108" s="28">
        <f t="shared" si="136"/>
        <v>281.1497685</v>
      </c>
      <c r="BF108" s="28">
        <f t="shared" si="136"/>
        <v>-59.07358257</v>
      </c>
      <c r="BG108" s="28">
        <f t="shared" si="136"/>
        <v>1282.733877</v>
      </c>
      <c r="BH108" s="28">
        <f t="shared" si="136"/>
        <v>190.2275877</v>
      </c>
      <c r="BI108" s="28">
        <f t="shared" si="136"/>
        <v>1741.081085</v>
      </c>
      <c r="BJ108" s="28">
        <f t="shared" si="136"/>
        <v>398.5029281</v>
      </c>
      <c r="BK108" s="28">
        <f t="shared" si="136"/>
        <v>1813.591524</v>
      </c>
      <c r="BL108" s="28" t="str">
        <f t="shared" si="136"/>
        <v>#N/A</v>
      </c>
      <c r="BM108" s="28" t="str">
        <f t="shared" si="136"/>
        <v>#N/A</v>
      </c>
      <c r="BN108" s="28" t="str">
        <f t="shared" si="136"/>
        <v>#N/A</v>
      </c>
      <c r="BO108" s="28" t="str">
        <f t="shared" si="136"/>
        <v>#N/A</v>
      </c>
      <c r="BP108" s="28" t="str">
        <f t="shared" si="136"/>
        <v>#N/A</v>
      </c>
      <c r="BQ108" s="28" t="str">
        <f t="shared" si="136"/>
        <v>#N/A</v>
      </c>
      <c r="BR108" s="28" t="str">
        <f t="shared" si="136"/>
        <v>#N/A</v>
      </c>
      <c r="BS108" s="28" t="str">
        <f t="shared" si="136"/>
        <v>#N/A</v>
      </c>
      <c r="BT108" s="28" t="str">
        <f t="shared" si="136"/>
        <v>#N/A</v>
      </c>
      <c r="BU108" s="28" t="str">
        <f t="shared" si="136"/>
        <v>#N/A</v>
      </c>
      <c r="BV108" s="28" t="str">
        <f t="shared" si="136"/>
        <v>#N/A</v>
      </c>
      <c r="BW108" s="28" t="str">
        <f t="shared" si="136"/>
        <v>#N/A</v>
      </c>
      <c r="BX108" s="28" t="str">
        <f t="shared" si="136"/>
        <v>#N/A</v>
      </c>
      <c r="BY108" s="28" t="str">
        <f t="shared" si="136"/>
        <v>#N/A</v>
      </c>
      <c r="BZ108" s="28" t="str">
        <f t="shared" si="136"/>
        <v>#N/A</v>
      </c>
      <c r="CA108" s="28" t="str">
        <f t="shared" si="136"/>
        <v>#N/A</v>
      </c>
      <c r="CB108" s="28" t="str">
        <f t="shared" si="136"/>
        <v>#N/A</v>
      </c>
      <c r="CC108" s="28" t="str">
        <f t="shared" si="136"/>
        <v>#N/A</v>
      </c>
      <c r="CD108" s="28" t="str">
        <f t="shared" si="136"/>
        <v>#N/A</v>
      </c>
      <c r="CE108" s="28" t="str">
        <f t="shared" si="136"/>
        <v>#N/A</v>
      </c>
      <c r="CF108" s="28" t="str">
        <f t="shared" si="136"/>
        <v>#N/A</v>
      </c>
      <c r="CG108" s="28" t="str">
        <f t="shared" si="136"/>
        <v>#N/A</v>
      </c>
      <c r="CH108" s="28" t="str">
        <f t="shared" si="136"/>
        <v>#N/A</v>
      </c>
      <c r="CI108" s="28" t="str">
        <f t="shared" si="136"/>
        <v>#N/A</v>
      </c>
      <c r="CJ108" s="28" t="str">
        <f t="shared" si="136"/>
        <v>#N/A</v>
      </c>
      <c r="CK108" s="28" t="str">
        <f t="shared" si="136"/>
        <v>#N/A</v>
      </c>
      <c r="CL108" s="28" t="str">
        <f t="shared" si="136"/>
        <v>#N/A</v>
      </c>
      <c r="CM108" s="28" t="str">
        <f t="shared" si="136"/>
        <v>#N/A</v>
      </c>
      <c r="CN108" s="28" t="str">
        <f t="shared" si="136"/>
        <v>#N/A</v>
      </c>
      <c r="CO108" s="28" t="str">
        <f t="shared" si="136"/>
        <v>#N/A</v>
      </c>
      <c r="CP108" s="28" t="str">
        <f t="shared" si="136"/>
        <v>#N/A</v>
      </c>
      <c r="CQ108" s="28" t="str">
        <f t="shared" si="136"/>
        <v>#N/A</v>
      </c>
      <c r="CR108" s="28" t="str">
        <f t="shared" si="136"/>
        <v>#N/A</v>
      </c>
      <c r="CS108" s="28" t="str">
        <f t="shared" si="136"/>
        <v>#N/A</v>
      </c>
      <c r="CT108" s="28" t="str">
        <f t="shared" si="136"/>
        <v>#N/A</v>
      </c>
      <c r="CU108" s="28" t="str">
        <f t="shared" si="136"/>
        <v>#N/A</v>
      </c>
      <c r="CV108" s="28" t="str">
        <f t="shared" si="136"/>
        <v>#N/A</v>
      </c>
      <c r="CW108" s="28" t="str">
        <f t="shared" si="136"/>
        <v>#N/A</v>
      </c>
      <c r="CX108" s="28" t="str">
        <f t="shared" si="136"/>
        <v>#N/A</v>
      </c>
      <c r="CY108" s="28" t="str">
        <f t="shared" si="136"/>
        <v>#N/A</v>
      </c>
      <c r="CZ108" s="28" t="str">
        <f t="shared" si="136"/>
        <v>#N/A</v>
      </c>
      <c r="DA108" s="28" t="str">
        <f t="shared" si="136"/>
        <v>#N/A</v>
      </c>
      <c r="DB108" s="28" t="str">
        <f t="shared" si="136"/>
        <v>#N/A</v>
      </c>
      <c r="DC108" s="28" t="str">
        <f t="shared" si="136"/>
        <v>#N/A</v>
      </c>
      <c r="DD108" s="28" t="str">
        <f t="shared" si="136"/>
        <v>#N/A</v>
      </c>
      <c r="DE108" s="28" t="str">
        <f t="shared" si="136"/>
        <v>#N/A</v>
      </c>
      <c r="DF108" s="28" t="str">
        <f t="shared" si="136"/>
        <v>#N/A</v>
      </c>
      <c r="DG108" s="28" t="str">
        <f t="shared" si="136"/>
        <v>#N/A</v>
      </c>
      <c r="DH108" s="28" t="str">
        <f t="shared" si="136"/>
        <v>#N/A</v>
      </c>
      <c r="DI108" s="28" t="str">
        <f t="shared" si="136"/>
        <v>#N/A</v>
      </c>
      <c r="DJ108" s="28" t="str">
        <f t="shared" si="136"/>
        <v>#N/A</v>
      </c>
      <c r="DK108" s="28" t="str">
        <f t="shared" si="136"/>
        <v>#N/A</v>
      </c>
      <c r="DL108" s="28" t="str">
        <f t="shared" si="136"/>
        <v>#N/A</v>
      </c>
      <c r="DM108" s="28" t="str">
        <f t="shared" si="136"/>
        <v>#N/A</v>
      </c>
      <c r="DN108" s="28" t="str">
        <f t="shared" si="136"/>
        <v>#N/A</v>
      </c>
      <c r="DO108" s="28" t="str">
        <f t="shared" si="136"/>
        <v>#N/A</v>
      </c>
      <c r="DP108" s="28" t="str">
        <f t="shared" si="136"/>
        <v>#N/A</v>
      </c>
      <c r="DQ108" s="28" t="str">
        <f t="shared" si="136"/>
        <v>#N/A</v>
      </c>
      <c r="DR108" s="28" t="str">
        <f t="shared" si="136"/>
        <v>#N/A</v>
      </c>
      <c r="DS108" s="28" t="str">
        <f t="shared" si="136"/>
        <v>#N/A</v>
      </c>
      <c r="DT108" s="28" t="str">
        <f t="shared" si="136"/>
        <v>#N/A</v>
      </c>
      <c r="DU108" s="28" t="str">
        <f t="shared" si="136"/>
        <v>#N/A</v>
      </c>
      <c r="DV108" s="28" t="str">
        <f t="shared" si="136"/>
        <v>#N/A</v>
      </c>
      <c r="DW108" s="28" t="str">
        <f t="shared" si="136"/>
        <v>#N/A</v>
      </c>
      <c r="DX108" s="28" t="str">
        <f t="shared" si="136"/>
        <v>#N/A</v>
      </c>
      <c r="DY108" s="28" t="str">
        <f t="shared" si="136"/>
        <v>#N/A</v>
      </c>
      <c r="DZ108" s="28" t="str">
        <f t="shared" si="136"/>
        <v>#N/A</v>
      </c>
      <c r="EA108" s="28" t="str">
        <f t="shared" si="136"/>
        <v>#N/A</v>
      </c>
      <c r="EB108" s="28" t="str">
        <f t="shared" si="136"/>
        <v>#N/A</v>
      </c>
      <c r="EC108" s="28" t="str">
        <f t="shared" si="136"/>
        <v>#N/A</v>
      </c>
      <c r="ED108" s="28" t="str">
        <f t="shared" si="136"/>
        <v>#N/A</v>
      </c>
      <c r="EE108" s="29">
        <f t="shared" si="2"/>
        <v>1519.039866</v>
      </c>
    </row>
    <row r="109">
      <c r="A109" s="1"/>
      <c r="B109" s="30"/>
      <c r="C109" s="31"/>
      <c r="D109" s="31"/>
      <c r="E109" s="31"/>
      <c r="F109" s="43"/>
      <c r="G109" s="34"/>
      <c r="H109" s="34" t="b">
        <f t="shared" si="3"/>
        <v>0</v>
      </c>
      <c r="I109" s="34" t="b">
        <f>if(iferror(match(B109,'Osallistujat ja seuranta'!C:C,0),0)&gt;0,TRUE,FALSE)</f>
        <v>0</v>
      </c>
      <c r="J109" s="34" t="b">
        <f>if(iferror(match(C109,'Osallistujat ja seuranta'!C:C,0),0)&gt;0,TRUE,FALSE)</f>
        <v>0</v>
      </c>
      <c r="K109" s="34" t="b">
        <f t="shared" si="4"/>
        <v>0</v>
      </c>
      <c r="L109" s="34" t="b">
        <f t="shared" si="5"/>
        <v>1</v>
      </c>
      <c r="M109" s="34" t="b">
        <f t="shared" si="6"/>
        <v>0</v>
      </c>
      <c r="N109" s="35" t="str">
        <f t="shared" si="33"/>
        <v/>
      </c>
      <c r="O109" s="36" t="str">
        <f t="shared" si="8"/>
        <v/>
      </c>
      <c r="P109" s="36" t="str">
        <f t="shared" si="9"/>
        <v/>
      </c>
      <c r="Q109" s="37" t="str">
        <f t="shared" si="10"/>
        <v/>
      </c>
      <c r="R109" s="35" t="str">
        <f t="shared" si="11"/>
        <v/>
      </c>
      <c r="S109" s="35">
        <f t="shared" si="12"/>
        <v>1</v>
      </c>
      <c r="T109" s="35">
        <f t="shared" si="13"/>
        <v>-56.71174423</v>
      </c>
      <c r="U109" s="35">
        <f t="shared" si="14"/>
        <v>-56.71174423</v>
      </c>
      <c r="V109" s="38" t="str">
        <f t="shared" si="15"/>
        <v/>
      </c>
      <c r="W109" s="39">
        <f t="shared" si="16"/>
        <v>88.71035368</v>
      </c>
      <c r="X109" s="39">
        <f t="shared" si="17"/>
        <v>5.75</v>
      </c>
      <c r="Y109" s="39" t="str">
        <f>if(N109=1,(W109*(S109-V109))*'Säännöt ja ohjeet'!$B$54+X109,"")</f>
        <v/>
      </c>
      <c r="Z109" s="39">
        <f t="shared" si="18"/>
        <v>0</v>
      </c>
      <c r="AA109" s="39">
        <f t="shared" si="19"/>
        <v>1</v>
      </c>
      <c r="AB109" s="39">
        <f t="shared" si="20"/>
        <v>88.71035368</v>
      </c>
      <c r="AC109" s="39">
        <f t="shared" si="21"/>
        <v>5.75</v>
      </c>
      <c r="AD109" s="39" t="str">
        <f>if(N109=1,(AB109*(Z109-AA109))*'Säännöt ja ohjeet'!$B$54+AC109,"")</f>
        <v/>
      </c>
      <c r="AE109" s="40">
        <f t="shared" si="22"/>
        <v>11</v>
      </c>
      <c r="AF109" s="40">
        <f t="shared" si="23"/>
        <v>11</v>
      </c>
      <c r="AG109" s="1"/>
      <c r="AH109" s="9"/>
      <c r="AI109" s="28">
        <f t="shared" ref="AI109:ED109" si="137">if($B109=AI$3,AI108+$Y109,if($C109=AI$3,AI108+$AD109,AI108))</f>
        <v>1204.770186</v>
      </c>
      <c r="AJ109" s="28">
        <f t="shared" si="137"/>
        <v>1784.092572</v>
      </c>
      <c r="AK109" s="28">
        <f t="shared" si="137"/>
        <v>2411.459736</v>
      </c>
      <c r="AL109" s="28">
        <f t="shared" si="137"/>
        <v>1723.634458</v>
      </c>
      <c r="AM109" s="28">
        <f t="shared" si="137"/>
        <v>1644.010986</v>
      </c>
      <c r="AN109" s="28">
        <f t="shared" si="137"/>
        <v>1353.792648</v>
      </c>
      <c r="AO109" s="28">
        <f t="shared" si="137"/>
        <v>2249.842673</v>
      </c>
      <c r="AP109" s="28">
        <f t="shared" si="137"/>
        <v>1493.563773</v>
      </c>
      <c r="AQ109" s="28">
        <f t="shared" si="137"/>
        <v>1156.199115</v>
      </c>
      <c r="AR109" s="28">
        <f t="shared" si="137"/>
        <v>2172.779715</v>
      </c>
      <c r="AS109" s="28">
        <f t="shared" si="137"/>
        <v>1917.754482</v>
      </c>
      <c r="AT109" s="28">
        <f t="shared" si="137"/>
        <v>2363.383595</v>
      </c>
      <c r="AU109" s="28">
        <f t="shared" si="137"/>
        <v>2245.808389</v>
      </c>
      <c r="AV109" s="28">
        <f t="shared" si="137"/>
        <v>1913.93138</v>
      </c>
      <c r="AW109" s="28">
        <f t="shared" si="137"/>
        <v>1015.463624</v>
      </c>
      <c r="AX109" s="28">
        <f t="shared" si="137"/>
        <v>2205.116746</v>
      </c>
      <c r="AY109" s="28">
        <f t="shared" si="137"/>
        <v>1335.441433</v>
      </c>
      <c r="AZ109" s="28">
        <f t="shared" si="137"/>
        <v>2316.469488</v>
      </c>
      <c r="BA109" s="28">
        <f t="shared" si="137"/>
        <v>2132.244373</v>
      </c>
      <c r="BB109" s="28">
        <f t="shared" si="137"/>
        <v>636.9434937</v>
      </c>
      <c r="BC109" s="28">
        <f t="shared" si="137"/>
        <v>832.7574368</v>
      </c>
      <c r="BD109" s="28">
        <f t="shared" si="137"/>
        <v>1690.538553</v>
      </c>
      <c r="BE109" s="28">
        <f t="shared" si="137"/>
        <v>281.1497685</v>
      </c>
      <c r="BF109" s="28">
        <f t="shared" si="137"/>
        <v>-59.07358257</v>
      </c>
      <c r="BG109" s="28">
        <f t="shared" si="137"/>
        <v>1282.733877</v>
      </c>
      <c r="BH109" s="28">
        <f t="shared" si="137"/>
        <v>190.2275877</v>
      </c>
      <c r="BI109" s="28">
        <f t="shared" si="137"/>
        <v>1741.081085</v>
      </c>
      <c r="BJ109" s="28">
        <f t="shared" si="137"/>
        <v>398.5029281</v>
      </c>
      <c r="BK109" s="28">
        <f t="shared" si="137"/>
        <v>1813.591524</v>
      </c>
      <c r="BL109" s="28" t="str">
        <f t="shared" si="137"/>
        <v>#N/A</v>
      </c>
      <c r="BM109" s="28" t="str">
        <f t="shared" si="137"/>
        <v>#N/A</v>
      </c>
      <c r="BN109" s="28" t="str">
        <f t="shared" si="137"/>
        <v>#N/A</v>
      </c>
      <c r="BO109" s="28" t="str">
        <f t="shared" si="137"/>
        <v>#N/A</v>
      </c>
      <c r="BP109" s="28" t="str">
        <f t="shared" si="137"/>
        <v>#N/A</v>
      </c>
      <c r="BQ109" s="28" t="str">
        <f t="shared" si="137"/>
        <v>#N/A</v>
      </c>
      <c r="BR109" s="28" t="str">
        <f t="shared" si="137"/>
        <v>#N/A</v>
      </c>
      <c r="BS109" s="28" t="str">
        <f t="shared" si="137"/>
        <v>#N/A</v>
      </c>
      <c r="BT109" s="28" t="str">
        <f t="shared" si="137"/>
        <v>#N/A</v>
      </c>
      <c r="BU109" s="28" t="str">
        <f t="shared" si="137"/>
        <v>#N/A</v>
      </c>
      <c r="BV109" s="28" t="str">
        <f t="shared" si="137"/>
        <v>#N/A</v>
      </c>
      <c r="BW109" s="28" t="str">
        <f t="shared" si="137"/>
        <v>#N/A</v>
      </c>
      <c r="BX109" s="28" t="str">
        <f t="shared" si="137"/>
        <v>#N/A</v>
      </c>
      <c r="BY109" s="28" t="str">
        <f t="shared" si="137"/>
        <v>#N/A</v>
      </c>
      <c r="BZ109" s="28" t="str">
        <f t="shared" si="137"/>
        <v>#N/A</v>
      </c>
      <c r="CA109" s="28" t="str">
        <f t="shared" si="137"/>
        <v>#N/A</v>
      </c>
      <c r="CB109" s="28" t="str">
        <f t="shared" si="137"/>
        <v>#N/A</v>
      </c>
      <c r="CC109" s="28" t="str">
        <f t="shared" si="137"/>
        <v>#N/A</v>
      </c>
      <c r="CD109" s="28" t="str">
        <f t="shared" si="137"/>
        <v>#N/A</v>
      </c>
      <c r="CE109" s="28" t="str">
        <f t="shared" si="137"/>
        <v>#N/A</v>
      </c>
      <c r="CF109" s="28" t="str">
        <f t="shared" si="137"/>
        <v>#N/A</v>
      </c>
      <c r="CG109" s="28" t="str">
        <f t="shared" si="137"/>
        <v>#N/A</v>
      </c>
      <c r="CH109" s="28" t="str">
        <f t="shared" si="137"/>
        <v>#N/A</v>
      </c>
      <c r="CI109" s="28" t="str">
        <f t="shared" si="137"/>
        <v>#N/A</v>
      </c>
      <c r="CJ109" s="28" t="str">
        <f t="shared" si="137"/>
        <v>#N/A</v>
      </c>
      <c r="CK109" s="28" t="str">
        <f t="shared" si="137"/>
        <v>#N/A</v>
      </c>
      <c r="CL109" s="28" t="str">
        <f t="shared" si="137"/>
        <v>#N/A</v>
      </c>
      <c r="CM109" s="28" t="str">
        <f t="shared" si="137"/>
        <v>#N/A</v>
      </c>
      <c r="CN109" s="28" t="str">
        <f t="shared" si="137"/>
        <v>#N/A</v>
      </c>
      <c r="CO109" s="28" t="str">
        <f t="shared" si="137"/>
        <v>#N/A</v>
      </c>
      <c r="CP109" s="28" t="str">
        <f t="shared" si="137"/>
        <v>#N/A</v>
      </c>
      <c r="CQ109" s="28" t="str">
        <f t="shared" si="137"/>
        <v>#N/A</v>
      </c>
      <c r="CR109" s="28" t="str">
        <f t="shared" si="137"/>
        <v>#N/A</v>
      </c>
      <c r="CS109" s="28" t="str">
        <f t="shared" si="137"/>
        <v>#N/A</v>
      </c>
      <c r="CT109" s="28" t="str">
        <f t="shared" si="137"/>
        <v>#N/A</v>
      </c>
      <c r="CU109" s="28" t="str">
        <f t="shared" si="137"/>
        <v>#N/A</v>
      </c>
      <c r="CV109" s="28" t="str">
        <f t="shared" si="137"/>
        <v>#N/A</v>
      </c>
      <c r="CW109" s="28" t="str">
        <f t="shared" si="137"/>
        <v>#N/A</v>
      </c>
      <c r="CX109" s="28" t="str">
        <f t="shared" si="137"/>
        <v>#N/A</v>
      </c>
      <c r="CY109" s="28" t="str">
        <f t="shared" si="137"/>
        <v>#N/A</v>
      </c>
      <c r="CZ109" s="28" t="str">
        <f t="shared" si="137"/>
        <v>#N/A</v>
      </c>
      <c r="DA109" s="28" t="str">
        <f t="shared" si="137"/>
        <v>#N/A</v>
      </c>
      <c r="DB109" s="28" t="str">
        <f t="shared" si="137"/>
        <v>#N/A</v>
      </c>
      <c r="DC109" s="28" t="str">
        <f t="shared" si="137"/>
        <v>#N/A</v>
      </c>
      <c r="DD109" s="28" t="str">
        <f t="shared" si="137"/>
        <v>#N/A</v>
      </c>
      <c r="DE109" s="28" t="str">
        <f t="shared" si="137"/>
        <v>#N/A</v>
      </c>
      <c r="DF109" s="28" t="str">
        <f t="shared" si="137"/>
        <v>#N/A</v>
      </c>
      <c r="DG109" s="28" t="str">
        <f t="shared" si="137"/>
        <v>#N/A</v>
      </c>
      <c r="DH109" s="28" t="str">
        <f t="shared" si="137"/>
        <v>#N/A</v>
      </c>
      <c r="DI109" s="28" t="str">
        <f t="shared" si="137"/>
        <v>#N/A</v>
      </c>
      <c r="DJ109" s="28" t="str">
        <f t="shared" si="137"/>
        <v>#N/A</v>
      </c>
      <c r="DK109" s="28" t="str">
        <f t="shared" si="137"/>
        <v>#N/A</v>
      </c>
      <c r="DL109" s="28" t="str">
        <f t="shared" si="137"/>
        <v>#N/A</v>
      </c>
      <c r="DM109" s="28" t="str">
        <f t="shared" si="137"/>
        <v>#N/A</v>
      </c>
      <c r="DN109" s="28" t="str">
        <f t="shared" si="137"/>
        <v>#N/A</v>
      </c>
      <c r="DO109" s="28" t="str">
        <f t="shared" si="137"/>
        <v>#N/A</v>
      </c>
      <c r="DP109" s="28" t="str">
        <f t="shared" si="137"/>
        <v>#N/A</v>
      </c>
      <c r="DQ109" s="28" t="str">
        <f t="shared" si="137"/>
        <v>#N/A</v>
      </c>
      <c r="DR109" s="28" t="str">
        <f t="shared" si="137"/>
        <v>#N/A</v>
      </c>
      <c r="DS109" s="28" t="str">
        <f t="shared" si="137"/>
        <v>#N/A</v>
      </c>
      <c r="DT109" s="28" t="str">
        <f t="shared" si="137"/>
        <v>#N/A</v>
      </c>
      <c r="DU109" s="28" t="str">
        <f t="shared" si="137"/>
        <v>#N/A</v>
      </c>
      <c r="DV109" s="28" t="str">
        <f t="shared" si="137"/>
        <v>#N/A</v>
      </c>
      <c r="DW109" s="28" t="str">
        <f t="shared" si="137"/>
        <v>#N/A</v>
      </c>
      <c r="DX109" s="28" t="str">
        <f t="shared" si="137"/>
        <v>#N/A</v>
      </c>
      <c r="DY109" s="28" t="str">
        <f t="shared" si="137"/>
        <v>#N/A</v>
      </c>
      <c r="DZ109" s="28" t="str">
        <f t="shared" si="137"/>
        <v>#N/A</v>
      </c>
      <c r="EA109" s="28" t="str">
        <f t="shared" si="137"/>
        <v>#N/A</v>
      </c>
      <c r="EB109" s="28" t="str">
        <f t="shared" si="137"/>
        <v>#N/A</v>
      </c>
      <c r="EC109" s="28" t="str">
        <f t="shared" si="137"/>
        <v>#N/A</v>
      </c>
      <c r="ED109" s="28" t="str">
        <f t="shared" si="137"/>
        <v>#N/A</v>
      </c>
      <c r="EE109" s="29">
        <f t="shared" si="2"/>
        <v>1519.039866</v>
      </c>
    </row>
    <row r="110">
      <c r="A110" s="1"/>
      <c r="B110" s="30"/>
      <c r="C110" s="31"/>
      <c r="D110" s="31"/>
      <c r="E110" s="31"/>
      <c r="F110" s="43"/>
      <c r="G110" s="34"/>
      <c r="H110" s="34" t="b">
        <f t="shared" si="3"/>
        <v>0</v>
      </c>
      <c r="I110" s="34" t="b">
        <f>if(iferror(match(B110,'Osallistujat ja seuranta'!C:C,0),0)&gt;0,TRUE,FALSE)</f>
        <v>0</v>
      </c>
      <c r="J110" s="34" t="b">
        <f>if(iferror(match(C110,'Osallistujat ja seuranta'!C:C,0),0)&gt;0,TRUE,FALSE)</f>
        <v>0</v>
      </c>
      <c r="K110" s="34" t="b">
        <f t="shared" si="4"/>
        <v>0</v>
      </c>
      <c r="L110" s="34" t="b">
        <f t="shared" si="5"/>
        <v>1</v>
      </c>
      <c r="M110" s="34" t="b">
        <f t="shared" si="6"/>
        <v>0</v>
      </c>
      <c r="N110" s="35" t="str">
        <f t="shared" si="33"/>
        <v/>
      </c>
      <c r="O110" s="36" t="str">
        <f t="shared" si="8"/>
        <v/>
      </c>
      <c r="P110" s="36" t="str">
        <f t="shared" si="9"/>
        <v/>
      </c>
      <c r="Q110" s="37" t="str">
        <f t="shared" si="10"/>
        <v/>
      </c>
      <c r="R110" s="35" t="str">
        <f t="shared" si="11"/>
        <v/>
      </c>
      <c r="S110" s="35">
        <f t="shared" si="12"/>
        <v>1</v>
      </c>
      <c r="T110" s="35">
        <f t="shared" si="13"/>
        <v>-56.71174423</v>
      </c>
      <c r="U110" s="35">
        <f t="shared" si="14"/>
        <v>-56.71174423</v>
      </c>
      <c r="V110" s="38" t="str">
        <f t="shared" si="15"/>
        <v/>
      </c>
      <c r="W110" s="39">
        <f t="shared" si="16"/>
        <v>88.71035368</v>
      </c>
      <c r="X110" s="39">
        <f t="shared" si="17"/>
        <v>5.75</v>
      </c>
      <c r="Y110" s="39" t="str">
        <f>if(N110=1,(W110*(S110-V110))*'Säännöt ja ohjeet'!$B$54+X110,"")</f>
        <v/>
      </c>
      <c r="Z110" s="39">
        <f t="shared" si="18"/>
        <v>0</v>
      </c>
      <c r="AA110" s="39">
        <f t="shared" si="19"/>
        <v>1</v>
      </c>
      <c r="AB110" s="39">
        <f t="shared" si="20"/>
        <v>88.71035368</v>
      </c>
      <c r="AC110" s="39">
        <f t="shared" si="21"/>
        <v>5.75</v>
      </c>
      <c r="AD110" s="39" t="str">
        <f>if(N110=1,(AB110*(Z110-AA110))*'Säännöt ja ohjeet'!$B$54+AC110,"")</f>
        <v/>
      </c>
      <c r="AE110" s="40">
        <f t="shared" si="22"/>
        <v>11</v>
      </c>
      <c r="AF110" s="40">
        <f t="shared" si="23"/>
        <v>11</v>
      </c>
      <c r="AG110" s="1"/>
      <c r="AH110" s="9"/>
      <c r="AI110" s="28">
        <f t="shared" ref="AI110:ED110" si="138">if($B110=AI$3,AI109+$Y110,if($C110=AI$3,AI109+$AD110,AI109))</f>
        <v>1204.770186</v>
      </c>
      <c r="AJ110" s="28">
        <f t="shared" si="138"/>
        <v>1784.092572</v>
      </c>
      <c r="AK110" s="28">
        <f t="shared" si="138"/>
        <v>2411.459736</v>
      </c>
      <c r="AL110" s="28">
        <f t="shared" si="138"/>
        <v>1723.634458</v>
      </c>
      <c r="AM110" s="28">
        <f t="shared" si="138"/>
        <v>1644.010986</v>
      </c>
      <c r="AN110" s="28">
        <f t="shared" si="138"/>
        <v>1353.792648</v>
      </c>
      <c r="AO110" s="28">
        <f t="shared" si="138"/>
        <v>2249.842673</v>
      </c>
      <c r="AP110" s="28">
        <f t="shared" si="138"/>
        <v>1493.563773</v>
      </c>
      <c r="AQ110" s="28">
        <f t="shared" si="138"/>
        <v>1156.199115</v>
      </c>
      <c r="AR110" s="28">
        <f t="shared" si="138"/>
        <v>2172.779715</v>
      </c>
      <c r="AS110" s="28">
        <f t="shared" si="138"/>
        <v>1917.754482</v>
      </c>
      <c r="AT110" s="28">
        <f t="shared" si="138"/>
        <v>2363.383595</v>
      </c>
      <c r="AU110" s="28">
        <f t="shared" si="138"/>
        <v>2245.808389</v>
      </c>
      <c r="AV110" s="28">
        <f t="shared" si="138"/>
        <v>1913.93138</v>
      </c>
      <c r="AW110" s="28">
        <f t="shared" si="138"/>
        <v>1015.463624</v>
      </c>
      <c r="AX110" s="28">
        <f t="shared" si="138"/>
        <v>2205.116746</v>
      </c>
      <c r="AY110" s="28">
        <f t="shared" si="138"/>
        <v>1335.441433</v>
      </c>
      <c r="AZ110" s="28">
        <f t="shared" si="138"/>
        <v>2316.469488</v>
      </c>
      <c r="BA110" s="28">
        <f t="shared" si="138"/>
        <v>2132.244373</v>
      </c>
      <c r="BB110" s="28">
        <f t="shared" si="138"/>
        <v>636.9434937</v>
      </c>
      <c r="BC110" s="28">
        <f t="shared" si="138"/>
        <v>832.7574368</v>
      </c>
      <c r="BD110" s="28">
        <f t="shared" si="138"/>
        <v>1690.538553</v>
      </c>
      <c r="BE110" s="28">
        <f t="shared" si="138"/>
        <v>281.1497685</v>
      </c>
      <c r="BF110" s="28">
        <f t="shared" si="138"/>
        <v>-59.07358257</v>
      </c>
      <c r="BG110" s="28">
        <f t="shared" si="138"/>
        <v>1282.733877</v>
      </c>
      <c r="BH110" s="28">
        <f t="shared" si="138"/>
        <v>190.2275877</v>
      </c>
      <c r="BI110" s="28">
        <f t="shared" si="138"/>
        <v>1741.081085</v>
      </c>
      <c r="BJ110" s="28">
        <f t="shared" si="138"/>
        <v>398.5029281</v>
      </c>
      <c r="BK110" s="28">
        <f t="shared" si="138"/>
        <v>1813.591524</v>
      </c>
      <c r="BL110" s="28" t="str">
        <f t="shared" si="138"/>
        <v>#N/A</v>
      </c>
      <c r="BM110" s="28" t="str">
        <f t="shared" si="138"/>
        <v>#N/A</v>
      </c>
      <c r="BN110" s="28" t="str">
        <f t="shared" si="138"/>
        <v>#N/A</v>
      </c>
      <c r="BO110" s="28" t="str">
        <f t="shared" si="138"/>
        <v>#N/A</v>
      </c>
      <c r="BP110" s="28" t="str">
        <f t="shared" si="138"/>
        <v>#N/A</v>
      </c>
      <c r="BQ110" s="28" t="str">
        <f t="shared" si="138"/>
        <v>#N/A</v>
      </c>
      <c r="BR110" s="28" t="str">
        <f t="shared" si="138"/>
        <v>#N/A</v>
      </c>
      <c r="BS110" s="28" t="str">
        <f t="shared" si="138"/>
        <v>#N/A</v>
      </c>
      <c r="BT110" s="28" t="str">
        <f t="shared" si="138"/>
        <v>#N/A</v>
      </c>
      <c r="BU110" s="28" t="str">
        <f t="shared" si="138"/>
        <v>#N/A</v>
      </c>
      <c r="BV110" s="28" t="str">
        <f t="shared" si="138"/>
        <v>#N/A</v>
      </c>
      <c r="BW110" s="28" t="str">
        <f t="shared" si="138"/>
        <v>#N/A</v>
      </c>
      <c r="BX110" s="28" t="str">
        <f t="shared" si="138"/>
        <v>#N/A</v>
      </c>
      <c r="BY110" s="28" t="str">
        <f t="shared" si="138"/>
        <v>#N/A</v>
      </c>
      <c r="BZ110" s="28" t="str">
        <f t="shared" si="138"/>
        <v>#N/A</v>
      </c>
      <c r="CA110" s="28" t="str">
        <f t="shared" si="138"/>
        <v>#N/A</v>
      </c>
      <c r="CB110" s="28" t="str">
        <f t="shared" si="138"/>
        <v>#N/A</v>
      </c>
      <c r="CC110" s="28" t="str">
        <f t="shared" si="138"/>
        <v>#N/A</v>
      </c>
      <c r="CD110" s="28" t="str">
        <f t="shared" si="138"/>
        <v>#N/A</v>
      </c>
      <c r="CE110" s="28" t="str">
        <f t="shared" si="138"/>
        <v>#N/A</v>
      </c>
      <c r="CF110" s="28" t="str">
        <f t="shared" si="138"/>
        <v>#N/A</v>
      </c>
      <c r="CG110" s="28" t="str">
        <f t="shared" si="138"/>
        <v>#N/A</v>
      </c>
      <c r="CH110" s="28" t="str">
        <f t="shared" si="138"/>
        <v>#N/A</v>
      </c>
      <c r="CI110" s="28" t="str">
        <f t="shared" si="138"/>
        <v>#N/A</v>
      </c>
      <c r="CJ110" s="28" t="str">
        <f t="shared" si="138"/>
        <v>#N/A</v>
      </c>
      <c r="CK110" s="28" t="str">
        <f t="shared" si="138"/>
        <v>#N/A</v>
      </c>
      <c r="CL110" s="28" t="str">
        <f t="shared" si="138"/>
        <v>#N/A</v>
      </c>
      <c r="CM110" s="28" t="str">
        <f t="shared" si="138"/>
        <v>#N/A</v>
      </c>
      <c r="CN110" s="28" t="str">
        <f t="shared" si="138"/>
        <v>#N/A</v>
      </c>
      <c r="CO110" s="28" t="str">
        <f t="shared" si="138"/>
        <v>#N/A</v>
      </c>
      <c r="CP110" s="28" t="str">
        <f t="shared" si="138"/>
        <v>#N/A</v>
      </c>
      <c r="CQ110" s="28" t="str">
        <f t="shared" si="138"/>
        <v>#N/A</v>
      </c>
      <c r="CR110" s="28" t="str">
        <f t="shared" si="138"/>
        <v>#N/A</v>
      </c>
      <c r="CS110" s="28" t="str">
        <f t="shared" si="138"/>
        <v>#N/A</v>
      </c>
      <c r="CT110" s="28" t="str">
        <f t="shared" si="138"/>
        <v>#N/A</v>
      </c>
      <c r="CU110" s="28" t="str">
        <f t="shared" si="138"/>
        <v>#N/A</v>
      </c>
      <c r="CV110" s="28" t="str">
        <f t="shared" si="138"/>
        <v>#N/A</v>
      </c>
      <c r="CW110" s="28" t="str">
        <f t="shared" si="138"/>
        <v>#N/A</v>
      </c>
      <c r="CX110" s="28" t="str">
        <f t="shared" si="138"/>
        <v>#N/A</v>
      </c>
      <c r="CY110" s="28" t="str">
        <f t="shared" si="138"/>
        <v>#N/A</v>
      </c>
      <c r="CZ110" s="28" t="str">
        <f t="shared" si="138"/>
        <v>#N/A</v>
      </c>
      <c r="DA110" s="28" t="str">
        <f t="shared" si="138"/>
        <v>#N/A</v>
      </c>
      <c r="DB110" s="28" t="str">
        <f t="shared" si="138"/>
        <v>#N/A</v>
      </c>
      <c r="DC110" s="28" t="str">
        <f t="shared" si="138"/>
        <v>#N/A</v>
      </c>
      <c r="DD110" s="28" t="str">
        <f t="shared" si="138"/>
        <v>#N/A</v>
      </c>
      <c r="DE110" s="28" t="str">
        <f t="shared" si="138"/>
        <v>#N/A</v>
      </c>
      <c r="DF110" s="28" t="str">
        <f t="shared" si="138"/>
        <v>#N/A</v>
      </c>
      <c r="DG110" s="28" t="str">
        <f t="shared" si="138"/>
        <v>#N/A</v>
      </c>
      <c r="DH110" s="28" t="str">
        <f t="shared" si="138"/>
        <v>#N/A</v>
      </c>
      <c r="DI110" s="28" t="str">
        <f t="shared" si="138"/>
        <v>#N/A</v>
      </c>
      <c r="DJ110" s="28" t="str">
        <f t="shared" si="138"/>
        <v>#N/A</v>
      </c>
      <c r="DK110" s="28" t="str">
        <f t="shared" si="138"/>
        <v>#N/A</v>
      </c>
      <c r="DL110" s="28" t="str">
        <f t="shared" si="138"/>
        <v>#N/A</v>
      </c>
      <c r="DM110" s="28" t="str">
        <f t="shared" si="138"/>
        <v>#N/A</v>
      </c>
      <c r="DN110" s="28" t="str">
        <f t="shared" si="138"/>
        <v>#N/A</v>
      </c>
      <c r="DO110" s="28" t="str">
        <f t="shared" si="138"/>
        <v>#N/A</v>
      </c>
      <c r="DP110" s="28" t="str">
        <f t="shared" si="138"/>
        <v>#N/A</v>
      </c>
      <c r="DQ110" s="28" t="str">
        <f t="shared" si="138"/>
        <v>#N/A</v>
      </c>
      <c r="DR110" s="28" t="str">
        <f t="shared" si="138"/>
        <v>#N/A</v>
      </c>
      <c r="DS110" s="28" t="str">
        <f t="shared" si="138"/>
        <v>#N/A</v>
      </c>
      <c r="DT110" s="28" t="str">
        <f t="shared" si="138"/>
        <v>#N/A</v>
      </c>
      <c r="DU110" s="28" t="str">
        <f t="shared" si="138"/>
        <v>#N/A</v>
      </c>
      <c r="DV110" s="28" t="str">
        <f t="shared" si="138"/>
        <v>#N/A</v>
      </c>
      <c r="DW110" s="28" t="str">
        <f t="shared" si="138"/>
        <v>#N/A</v>
      </c>
      <c r="DX110" s="28" t="str">
        <f t="shared" si="138"/>
        <v>#N/A</v>
      </c>
      <c r="DY110" s="28" t="str">
        <f t="shared" si="138"/>
        <v>#N/A</v>
      </c>
      <c r="DZ110" s="28" t="str">
        <f t="shared" si="138"/>
        <v>#N/A</v>
      </c>
      <c r="EA110" s="28" t="str">
        <f t="shared" si="138"/>
        <v>#N/A</v>
      </c>
      <c r="EB110" s="28" t="str">
        <f t="shared" si="138"/>
        <v>#N/A</v>
      </c>
      <c r="EC110" s="28" t="str">
        <f t="shared" si="138"/>
        <v>#N/A</v>
      </c>
      <c r="ED110" s="28" t="str">
        <f t="shared" si="138"/>
        <v>#N/A</v>
      </c>
      <c r="EE110" s="29">
        <f t="shared" si="2"/>
        <v>1519.039866</v>
      </c>
    </row>
    <row r="111">
      <c r="A111" s="1"/>
      <c r="B111" s="30"/>
      <c r="C111" s="31"/>
      <c r="D111" s="31"/>
      <c r="E111" s="31"/>
      <c r="F111" s="43"/>
      <c r="G111" s="34"/>
      <c r="H111" s="34" t="b">
        <f t="shared" si="3"/>
        <v>0</v>
      </c>
      <c r="I111" s="34" t="b">
        <f>if(iferror(match(B111,'Osallistujat ja seuranta'!C:C,0),0)&gt;0,TRUE,FALSE)</f>
        <v>0</v>
      </c>
      <c r="J111" s="34" t="b">
        <f>if(iferror(match(C111,'Osallistujat ja seuranta'!C:C,0),0)&gt;0,TRUE,FALSE)</f>
        <v>0</v>
      </c>
      <c r="K111" s="34" t="b">
        <f t="shared" si="4"/>
        <v>0</v>
      </c>
      <c r="L111" s="34" t="b">
        <f t="shared" si="5"/>
        <v>1</v>
      </c>
      <c r="M111" s="34" t="b">
        <f t="shared" si="6"/>
        <v>0</v>
      </c>
      <c r="N111" s="35" t="str">
        <f t="shared" si="33"/>
        <v/>
      </c>
      <c r="O111" s="36" t="str">
        <f t="shared" si="8"/>
        <v/>
      </c>
      <c r="P111" s="36" t="str">
        <f t="shared" si="9"/>
        <v/>
      </c>
      <c r="Q111" s="37" t="str">
        <f t="shared" si="10"/>
        <v/>
      </c>
      <c r="R111" s="35" t="str">
        <f t="shared" si="11"/>
        <v/>
      </c>
      <c r="S111" s="35">
        <f t="shared" si="12"/>
        <v>1</v>
      </c>
      <c r="T111" s="35">
        <f t="shared" si="13"/>
        <v>-56.71174423</v>
      </c>
      <c r="U111" s="35">
        <f t="shared" si="14"/>
        <v>-56.71174423</v>
      </c>
      <c r="V111" s="38" t="str">
        <f t="shared" si="15"/>
        <v/>
      </c>
      <c r="W111" s="39">
        <f t="shared" si="16"/>
        <v>88.71035368</v>
      </c>
      <c r="X111" s="39">
        <f t="shared" si="17"/>
        <v>5.75</v>
      </c>
      <c r="Y111" s="39" t="str">
        <f>if(N111=1,(W111*(S111-V111))*'Säännöt ja ohjeet'!$B$54+X111,"")</f>
        <v/>
      </c>
      <c r="Z111" s="39">
        <f t="shared" si="18"/>
        <v>0</v>
      </c>
      <c r="AA111" s="39">
        <f t="shared" si="19"/>
        <v>1</v>
      </c>
      <c r="AB111" s="39">
        <f t="shared" si="20"/>
        <v>88.71035368</v>
      </c>
      <c r="AC111" s="39">
        <f t="shared" si="21"/>
        <v>5.75</v>
      </c>
      <c r="AD111" s="39" t="str">
        <f>if(N111=1,(AB111*(Z111-AA111))*'Säännöt ja ohjeet'!$B$54+AC111,"")</f>
        <v/>
      </c>
      <c r="AE111" s="40">
        <f t="shared" si="22"/>
        <v>11</v>
      </c>
      <c r="AF111" s="40">
        <f t="shared" si="23"/>
        <v>11</v>
      </c>
      <c r="AG111" s="1"/>
      <c r="AH111" s="9"/>
      <c r="AI111" s="28">
        <f t="shared" ref="AI111:ED111" si="139">if($B111=AI$3,AI110+$Y111,if($C111=AI$3,AI110+$AD111,AI110))</f>
        <v>1204.770186</v>
      </c>
      <c r="AJ111" s="28">
        <f t="shared" si="139"/>
        <v>1784.092572</v>
      </c>
      <c r="AK111" s="28">
        <f t="shared" si="139"/>
        <v>2411.459736</v>
      </c>
      <c r="AL111" s="28">
        <f t="shared" si="139"/>
        <v>1723.634458</v>
      </c>
      <c r="AM111" s="28">
        <f t="shared" si="139"/>
        <v>1644.010986</v>
      </c>
      <c r="AN111" s="28">
        <f t="shared" si="139"/>
        <v>1353.792648</v>
      </c>
      <c r="AO111" s="28">
        <f t="shared" si="139"/>
        <v>2249.842673</v>
      </c>
      <c r="AP111" s="28">
        <f t="shared" si="139"/>
        <v>1493.563773</v>
      </c>
      <c r="AQ111" s="28">
        <f t="shared" si="139"/>
        <v>1156.199115</v>
      </c>
      <c r="AR111" s="28">
        <f t="shared" si="139"/>
        <v>2172.779715</v>
      </c>
      <c r="AS111" s="28">
        <f t="shared" si="139"/>
        <v>1917.754482</v>
      </c>
      <c r="AT111" s="28">
        <f t="shared" si="139"/>
        <v>2363.383595</v>
      </c>
      <c r="AU111" s="28">
        <f t="shared" si="139"/>
        <v>2245.808389</v>
      </c>
      <c r="AV111" s="28">
        <f t="shared" si="139"/>
        <v>1913.93138</v>
      </c>
      <c r="AW111" s="28">
        <f t="shared" si="139"/>
        <v>1015.463624</v>
      </c>
      <c r="AX111" s="28">
        <f t="shared" si="139"/>
        <v>2205.116746</v>
      </c>
      <c r="AY111" s="28">
        <f t="shared" si="139"/>
        <v>1335.441433</v>
      </c>
      <c r="AZ111" s="28">
        <f t="shared" si="139"/>
        <v>2316.469488</v>
      </c>
      <c r="BA111" s="28">
        <f t="shared" si="139"/>
        <v>2132.244373</v>
      </c>
      <c r="BB111" s="28">
        <f t="shared" si="139"/>
        <v>636.9434937</v>
      </c>
      <c r="BC111" s="28">
        <f t="shared" si="139"/>
        <v>832.7574368</v>
      </c>
      <c r="BD111" s="28">
        <f t="shared" si="139"/>
        <v>1690.538553</v>
      </c>
      <c r="BE111" s="28">
        <f t="shared" si="139"/>
        <v>281.1497685</v>
      </c>
      <c r="BF111" s="28">
        <f t="shared" si="139"/>
        <v>-59.07358257</v>
      </c>
      <c r="BG111" s="28">
        <f t="shared" si="139"/>
        <v>1282.733877</v>
      </c>
      <c r="BH111" s="28">
        <f t="shared" si="139"/>
        <v>190.2275877</v>
      </c>
      <c r="BI111" s="28">
        <f t="shared" si="139"/>
        <v>1741.081085</v>
      </c>
      <c r="BJ111" s="28">
        <f t="shared" si="139"/>
        <v>398.5029281</v>
      </c>
      <c r="BK111" s="28">
        <f t="shared" si="139"/>
        <v>1813.591524</v>
      </c>
      <c r="BL111" s="28" t="str">
        <f t="shared" si="139"/>
        <v>#N/A</v>
      </c>
      <c r="BM111" s="28" t="str">
        <f t="shared" si="139"/>
        <v>#N/A</v>
      </c>
      <c r="BN111" s="28" t="str">
        <f t="shared" si="139"/>
        <v>#N/A</v>
      </c>
      <c r="BO111" s="28" t="str">
        <f t="shared" si="139"/>
        <v>#N/A</v>
      </c>
      <c r="BP111" s="28" t="str">
        <f t="shared" si="139"/>
        <v>#N/A</v>
      </c>
      <c r="BQ111" s="28" t="str">
        <f t="shared" si="139"/>
        <v>#N/A</v>
      </c>
      <c r="BR111" s="28" t="str">
        <f t="shared" si="139"/>
        <v>#N/A</v>
      </c>
      <c r="BS111" s="28" t="str">
        <f t="shared" si="139"/>
        <v>#N/A</v>
      </c>
      <c r="BT111" s="28" t="str">
        <f t="shared" si="139"/>
        <v>#N/A</v>
      </c>
      <c r="BU111" s="28" t="str">
        <f t="shared" si="139"/>
        <v>#N/A</v>
      </c>
      <c r="BV111" s="28" t="str">
        <f t="shared" si="139"/>
        <v>#N/A</v>
      </c>
      <c r="BW111" s="28" t="str">
        <f t="shared" si="139"/>
        <v>#N/A</v>
      </c>
      <c r="BX111" s="28" t="str">
        <f t="shared" si="139"/>
        <v>#N/A</v>
      </c>
      <c r="BY111" s="28" t="str">
        <f t="shared" si="139"/>
        <v>#N/A</v>
      </c>
      <c r="BZ111" s="28" t="str">
        <f t="shared" si="139"/>
        <v>#N/A</v>
      </c>
      <c r="CA111" s="28" t="str">
        <f t="shared" si="139"/>
        <v>#N/A</v>
      </c>
      <c r="CB111" s="28" t="str">
        <f t="shared" si="139"/>
        <v>#N/A</v>
      </c>
      <c r="CC111" s="28" t="str">
        <f t="shared" si="139"/>
        <v>#N/A</v>
      </c>
      <c r="CD111" s="28" t="str">
        <f t="shared" si="139"/>
        <v>#N/A</v>
      </c>
      <c r="CE111" s="28" t="str">
        <f t="shared" si="139"/>
        <v>#N/A</v>
      </c>
      <c r="CF111" s="28" t="str">
        <f t="shared" si="139"/>
        <v>#N/A</v>
      </c>
      <c r="CG111" s="28" t="str">
        <f t="shared" si="139"/>
        <v>#N/A</v>
      </c>
      <c r="CH111" s="28" t="str">
        <f t="shared" si="139"/>
        <v>#N/A</v>
      </c>
      <c r="CI111" s="28" t="str">
        <f t="shared" si="139"/>
        <v>#N/A</v>
      </c>
      <c r="CJ111" s="28" t="str">
        <f t="shared" si="139"/>
        <v>#N/A</v>
      </c>
      <c r="CK111" s="28" t="str">
        <f t="shared" si="139"/>
        <v>#N/A</v>
      </c>
      <c r="CL111" s="28" t="str">
        <f t="shared" si="139"/>
        <v>#N/A</v>
      </c>
      <c r="CM111" s="28" t="str">
        <f t="shared" si="139"/>
        <v>#N/A</v>
      </c>
      <c r="CN111" s="28" t="str">
        <f t="shared" si="139"/>
        <v>#N/A</v>
      </c>
      <c r="CO111" s="28" t="str">
        <f t="shared" si="139"/>
        <v>#N/A</v>
      </c>
      <c r="CP111" s="28" t="str">
        <f t="shared" si="139"/>
        <v>#N/A</v>
      </c>
      <c r="CQ111" s="28" t="str">
        <f t="shared" si="139"/>
        <v>#N/A</v>
      </c>
      <c r="CR111" s="28" t="str">
        <f t="shared" si="139"/>
        <v>#N/A</v>
      </c>
      <c r="CS111" s="28" t="str">
        <f t="shared" si="139"/>
        <v>#N/A</v>
      </c>
      <c r="CT111" s="28" t="str">
        <f t="shared" si="139"/>
        <v>#N/A</v>
      </c>
      <c r="CU111" s="28" t="str">
        <f t="shared" si="139"/>
        <v>#N/A</v>
      </c>
      <c r="CV111" s="28" t="str">
        <f t="shared" si="139"/>
        <v>#N/A</v>
      </c>
      <c r="CW111" s="28" t="str">
        <f t="shared" si="139"/>
        <v>#N/A</v>
      </c>
      <c r="CX111" s="28" t="str">
        <f t="shared" si="139"/>
        <v>#N/A</v>
      </c>
      <c r="CY111" s="28" t="str">
        <f t="shared" si="139"/>
        <v>#N/A</v>
      </c>
      <c r="CZ111" s="28" t="str">
        <f t="shared" si="139"/>
        <v>#N/A</v>
      </c>
      <c r="DA111" s="28" t="str">
        <f t="shared" si="139"/>
        <v>#N/A</v>
      </c>
      <c r="DB111" s="28" t="str">
        <f t="shared" si="139"/>
        <v>#N/A</v>
      </c>
      <c r="DC111" s="28" t="str">
        <f t="shared" si="139"/>
        <v>#N/A</v>
      </c>
      <c r="DD111" s="28" t="str">
        <f t="shared" si="139"/>
        <v>#N/A</v>
      </c>
      <c r="DE111" s="28" t="str">
        <f t="shared" si="139"/>
        <v>#N/A</v>
      </c>
      <c r="DF111" s="28" t="str">
        <f t="shared" si="139"/>
        <v>#N/A</v>
      </c>
      <c r="DG111" s="28" t="str">
        <f t="shared" si="139"/>
        <v>#N/A</v>
      </c>
      <c r="DH111" s="28" t="str">
        <f t="shared" si="139"/>
        <v>#N/A</v>
      </c>
      <c r="DI111" s="28" t="str">
        <f t="shared" si="139"/>
        <v>#N/A</v>
      </c>
      <c r="DJ111" s="28" t="str">
        <f t="shared" si="139"/>
        <v>#N/A</v>
      </c>
      <c r="DK111" s="28" t="str">
        <f t="shared" si="139"/>
        <v>#N/A</v>
      </c>
      <c r="DL111" s="28" t="str">
        <f t="shared" si="139"/>
        <v>#N/A</v>
      </c>
      <c r="DM111" s="28" t="str">
        <f t="shared" si="139"/>
        <v>#N/A</v>
      </c>
      <c r="DN111" s="28" t="str">
        <f t="shared" si="139"/>
        <v>#N/A</v>
      </c>
      <c r="DO111" s="28" t="str">
        <f t="shared" si="139"/>
        <v>#N/A</v>
      </c>
      <c r="DP111" s="28" t="str">
        <f t="shared" si="139"/>
        <v>#N/A</v>
      </c>
      <c r="DQ111" s="28" t="str">
        <f t="shared" si="139"/>
        <v>#N/A</v>
      </c>
      <c r="DR111" s="28" t="str">
        <f t="shared" si="139"/>
        <v>#N/A</v>
      </c>
      <c r="DS111" s="28" t="str">
        <f t="shared" si="139"/>
        <v>#N/A</v>
      </c>
      <c r="DT111" s="28" t="str">
        <f t="shared" si="139"/>
        <v>#N/A</v>
      </c>
      <c r="DU111" s="28" t="str">
        <f t="shared" si="139"/>
        <v>#N/A</v>
      </c>
      <c r="DV111" s="28" t="str">
        <f t="shared" si="139"/>
        <v>#N/A</v>
      </c>
      <c r="DW111" s="28" t="str">
        <f t="shared" si="139"/>
        <v>#N/A</v>
      </c>
      <c r="DX111" s="28" t="str">
        <f t="shared" si="139"/>
        <v>#N/A</v>
      </c>
      <c r="DY111" s="28" t="str">
        <f t="shared" si="139"/>
        <v>#N/A</v>
      </c>
      <c r="DZ111" s="28" t="str">
        <f t="shared" si="139"/>
        <v>#N/A</v>
      </c>
      <c r="EA111" s="28" t="str">
        <f t="shared" si="139"/>
        <v>#N/A</v>
      </c>
      <c r="EB111" s="28" t="str">
        <f t="shared" si="139"/>
        <v>#N/A</v>
      </c>
      <c r="EC111" s="28" t="str">
        <f t="shared" si="139"/>
        <v>#N/A</v>
      </c>
      <c r="ED111" s="28" t="str">
        <f t="shared" si="139"/>
        <v>#N/A</v>
      </c>
      <c r="EE111" s="29">
        <f t="shared" si="2"/>
        <v>1519.039866</v>
      </c>
    </row>
    <row r="112">
      <c r="A112" s="1"/>
      <c r="B112" s="30"/>
      <c r="C112" s="31"/>
      <c r="D112" s="31"/>
      <c r="E112" s="31"/>
      <c r="F112" s="43"/>
      <c r="G112" s="34"/>
      <c r="H112" s="34" t="b">
        <f t="shared" si="3"/>
        <v>0</v>
      </c>
      <c r="I112" s="34" t="b">
        <f>if(iferror(match(B112,'Osallistujat ja seuranta'!C:C,0),0)&gt;0,TRUE,FALSE)</f>
        <v>0</v>
      </c>
      <c r="J112" s="34" t="b">
        <f>if(iferror(match(C112,'Osallistujat ja seuranta'!C:C,0),0)&gt;0,TRUE,FALSE)</f>
        <v>0</v>
      </c>
      <c r="K112" s="34" t="b">
        <f t="shared" si="4"/>
        <v>0</v>
      </c>
      <c r="L112" s="34" t="b">
        <f t="shared" si="5"/>
        <v>1</v>
      </c>
      <c r="M112" s="34" t="b">
        <f t="shared" si="6"/>
        <v>0</v>
      </c>
      <c r="N112" s="35" t="str">
        <f t="shared" si="33"/>
        <v/>
      </c>
      <c r="O112" s="36" t="str">
        <f t="shared" si="8"/>
        <v/>
      </c>
      <c r="P112" s="36" t="str">
        <f t="shared" si="9"/>
        <v/>
      </c>
      <c r="Q112" s="37" t="str">
        <f t="shared" si="10"/>
        <v/>
      </c>
      <c r="R112" s="35" t="str">
        <f t="shared" si="11"/>
        <v/>
      </c>
      <c r="S112" s="35">
        <f t="shared" si="12"/>
        <v>1</v>
      </c>
      <c r="T112" s="35">
        <f t="shared" si="13"/>
        <v>-56.71174423</v>
      </c>
      <c r="U112" s="35">
        <f t="shared" si="14"/>
        <v>-56.71174423</v>
      </c>
      <c r="V112" s="38" t="str">
        <f t="shared" si="15"/>
        <v/>
      </c>
      <c r="W112" s="39">
        <f t="shared" si="16"/>
        <v>88.71035368</v>
      </c>
      <c r="X112" s="39">
        <f t="shared" si="17"/>
        <v>5.75</v>
      </c>
      <c r="Y112" s="39" t="str">
        <f>if(N112=1,(W112*(S112-V112))*'Säännöt ja ohjeet'!$B$54+X112,"")</f>
        <v/>
      </c>
      <c r="Z112" s="39">
        <f t="shared" si="18"/>
        <v>0</v>
      </c>
      <c r="AA112" s="39">
        <f t="shared" si="19"/>
        <v>1</v>
      </c>
      <c r="AB112" s="39">
        <f t="shared" si="20"/>
        <v>88.71035368</v>
      </c>
      <c r="AC112" s="39">
        <f t="shared" si="21"/>
        <v>5.75</v>
      </c>
      <c r="AD112" s="39" t="str">
        <f>if(N112=1,(AB112*(Z112-AA112))*'Säännöt ja ohjeet'!$B$54+AC112,"")</f>
        <v/>
      </c>
      <c r="AE112" s="40">
        <f t="shared" si="22"/>
        <v>11</v>
      </c>
      <c r="AF112" s="40">
        <f t="shared" si="23"/>
        <v>11</v>
      </c>
      <c r="AG112" s="1"/>
      <c r="AH112" s="9"/>
      <c r="AI112" s="28">
        <f t="shared" ref="AI112:ED112" si="140">if($B112=AI$3,AI111+$Y112,if($C112=AI$3,AI111+$AD112,AI111))</f>
        <v>1204.770186</v>
      </c>
      <c r="AJ112" s="28">
        <f t="shared" si="140"/>
        <v>1784.092572</v>
      </c>
      <c r="AK112" s="28">
        <f t="shared" si="140"/>
        <v>2411.459736</v>
      </c>
      <c r="AL112" s="28">
        <f t="shared" si="140"/>
        <v>1723.634458</v>
      </c>
      <c r="AM112" s="28">
        <f t="shared" si="140"/>
        <v>1644.010986</v>
      </c>
      <c r="AN112" s="28">
        <f t="shared" si="140"/>
        <v>1353.792648</v>
      </c>
      <c r="AO112" s="28">
        <f t="shared" si="140"/>
        <v>2249.842673</v>
      </c>
      <c r="AP112" s="28">
        <f t="shared" si="140"/>
        <v>1493.563773</v>
      </c>
      <c r="AQ112" s="28">
        <f t="shared" si="140"/>
        <v>1156.199115</v>
      </c>
      <c r="AR112" s="28">
        <f t="shared" si="140"/>
        <v>2172.779715</v>
      </c>
      <c r="AS112" s="28">
        <f t="shared" si="140"/>
        <v>1917.754482</v>
      </c>
      <c r="AT112" s="28">
        <f t="shared" si="140"/>
        <v>2363.383595</v>
      </c>
      <c r="AU112" s="28">
        <f t="shared" si="140"/>
        <v>2245.808389</v>
      </c>
      <c r="AV112" s="28">
        <f t="shared" si="140"/>
        <v>1913.93138</v>
      </c>
      <c r="AW112" s="28">
        <f t="shared" si="140"/>
        <v>1015.463624</v>
      </c>
      <c r="AX112" s="28">
        <f t="shared" si="140"/>
        <v>2205.116746</v>
      </c>
      <c r="AY112" s="28">
        <f t="shared" si="140"/>
        <v>1335.441433</v>
      </c>
      <c r="AZ112" s="28">
        <f t="shared" si="140"/>
        <v>2316.469488</v>
      </c>
      <c r="BA112" s="28">
        <f t="shared" si="140"/>
        <v>2132.244373</v>
      </c>
      <c r="BB112" s="28">
        <f t="shared" si="140"/>
        <v>636.9434937</v>
      </c>
      <c r="BC112" s="28">
        <f t="shared" si="140"/>
        <v>832.7574368</v>
      </c>
      <c r="BD112" s="28">
        <f t="shared" si="140"/>
        <v>1690.538553</v>
      </c>
      <c r="BE112" s="28">
        <f t="shared" si="140"/>
        <v>281.1497685</v>
      </c>
      <c r="BF112" s="28">
        <f t="shared" si="140"/>
        <v>-59.07358257</v>
      </c>
      <c r="BG112" s="28">
        <f t="shared" si="140"/>
        <v>1282.733877</v>
      </c>
      <c r="BH112" s="28">
        <f t="shared" si="140"/>
        <v>190.2275877</v>
      </c>
      <c r="BI112" s="28">
        <f t="shared" si="140"/>
        <v>1741.081085</v>
      </c>
      <c r="BJ112" s="28">
        <f t="shared" si="140"/>
        <v>398.5029281</v>
      </c>
      <c r="BK112" s="28">
        <f t="shared" si="140"/>
        <v>1813.591524</v>
      </c>
      <c r="BL112" s="28" t="str">
        <f t="shared" si="140"/>
        <v>#N/A</v>
      </c>
      <c r="BM112" s="28" t="str">
        <f t="shared" si="140"/>
        <v>#N/A</v>
      </c>
      <c r="BN112" s="28" t="str">
        <f t="shared" si="140"/>
        <v>#N/A</v>
      </c>
      <c r="BO112" s="28" t="str">
        <f t="shared" si="140"/>
        <v>#N/A</v>
      </c>
      <c r="BP112" s="28" t="str">
        <f t="shared" si="140"/>
        <v>#N/A</v>
      </c>
      <c r="BQ112" s="28" t="str">
        <f t="shared" si="140"/>
        <v>#N/A</v>
      </c>
      <c r="BR112" s="28" t="str">
        <f t="shared" si="140"/>
        <v>#N/A</v>
      </c>
      <c r="BS112" s="28" t="str">
        <f t="shared" si="140"/>
        <v>#N/A</v>
      </c>
      <c r="BT112" s="28" t="str">
        <f t="shared" si="140"/>
        <v>#N/A</v>
      </c>
      <c r="BU112" s="28" t="str">
        <f t="shared" si="140"/>
        <v>#N/A</v>
      </c>
      <c r="BV112" s="28" t="str">
        <f t="shared" si="140"/>
        <v>#N/A</v>
      </c>
      <c r="BW112" s="28" t="str">
        <f t="shared" si="140"/>
        <v>#N/A</v>
      </c>
      <c r="BX112" s="28" t="str">
        <f t="shared" si="140"/>
        <v>#N/A</v>
      </c>
      <c r="BY112" s="28" t="str">
        <f t="shared" si="140"/>
        <v>#N/A</v>
      </c>
      <c r="BZ112" s="28" t="str">
        <f t="shared" si="140"/>
        <v>#N/A</v>
      </c>
      <c r="CA112" s="28" t="str">
        <f t="shared" si="140"/>
        <v>#N/A</v>
      </c>
      <c r="CB112" s="28" t="str">
        <f t="shared" si="140"/>
        <v>#N/A</v>
      </c>
      <c r="CC112" s="28" t="str">
        <f t="shared" si="140"/>
        <v>#N/A</v>
      </c>
      <c r="CD112" s="28" t="str">
        <f t="shared" si="140"/>
        <v>#N/A</v>
      </c>
      <c r="CE112" s="28" t="str">
        <f t="shared" si="140"/>
        <v>#N/A</v>
      </c>
      <c r="CF112" s="28" t="str">
        <f t="shared" si="140"/>
        <v>#N/A</v>
      </c>
      <c r="CG112" s="28" t="str">
        <f t="shared" si="140"/>
        <v>#N/A</v>
      </c>
      <c r="CH112" s="28" t="str">
        <f t="shared" si="140"/>
        <v>#N/A</v>
      </c>
      <c r="CI112" s="28" t="str">
        <f t="shared" si="140"/>
        <v>#N/A</v>
      </c>
      <c r="CJ112" s="28" t="str">
        <f t="shared" si="140"/>
        <v>#N/A</v>
      </c>
      <c r="CK112" s="28" t="str">
        <f t="shared" si="140"/>
        <v>#N/A</v>
      </c>
      <c r="CL112" s="28" t="str">
        <f t="shared" si="140"/>
        <v>#N/A</v>
      </c>
      <c r="CM112" s="28" t="str">
        <f t="shared" si="140"/>
        <v>#N/A</v>
      </c>
      <c r="CN112" s="28" t="str">
        <f t="shared" si="140"/>
        <v>#N/A</v>
      </c>
      <c r="CO112" s="28" t="str">
        <f t="shared" si="140"/>
        <v>#N/A</v>
      </c>
      <c r="CP112" s="28" t="str">
        <f t="shared" si="140"/>
        <v>#N/A</v>
      </c>
      <c r="CQ112" s="28" t="str">
        <f t="shared" si="140"/>
        <v>#N/A</v>
      </c>
      <c r="CR112" s="28" t="str">
        <f t="shared" si="140"/>
        <v>#N/A</v>
      </c>
      <c r="CS112" s="28" t="str">
        <f t="shared" si="140"/>
        <v>#N/A</v>
      </c>
      <c r="CT112" s="28" t="str">
        <f t="shared" si="140"/>
        <v>#N/A</v>
      </c>
      <c r="CU112" s="28" t="str">
        <f t="shared" si="140"/>
        <v>#N/A</v>
      </c>
      <c r="CV112" s="28" t="str">
        <f t="shared" si="140"/>
        <v>#N/A</v>
      </c>
      <c r="CW112" s="28" t="str">
        <f t="shared" si="140"/>
        <v>#N/A</v>
      </c>
      <c r="CX112" s="28" t="str">
        <f t="shared" si="140"/>
        <v>#N/A</v>
      </c>
      <c r="CY112" s="28" t="str">
        <f t="shared" si="140"/>
        <v>#N/A</v>
      </c>
      <c r="CZ112" s="28" t="str">
        <f t="shared" si="140"/>
        <v>#N/A</v>
      </c>
      <c r="DA112" s="28" t="str">
        <f t="shared" si="140"/>
        <v>#N/A</v>
      </c>
      <c r="DB112" s="28" t="str">
        <f t="shared" si="140"/>
        <v>#N/A</v>
      </c>
      <c r="DC112" s="28" t="str">
        <f t="shared" si="140"/>
        <v>#N/A</v>
      </c>
      <c r="DD112" s="28" t="str">
        <f t="shared" si="140"/>
        <v>#N/A</v>
      </c>
      <c r="DE112" s="28" t="str">
        <f t="shared" si="140"/>
        <v>#N/A</v>
      </c>
      <c r="DF112" s="28" t="str">
        <f t="shared" si="140"/>
        <v>#N/A</v>
      </c>
      <c r="DG112" s="28" t="str">
        <f t="shared" si="140"/>
        <v>#N/A</v>
      </c>
      <c r="DH112" s="28" t="str">
        <f t="shared" si="140"/>
        <v>#N/A</v>
      </c>
      <c r="DI112" s="28" t="str">
        <f t="shared" si="140"/>
        <v>#N/A</v>
      </c>
      <c r="DJ112" s="28" t="str">
        <f t="shared" si="140"/>
        <v>#N/A</v>
      </c>
      <c r="DK112" s="28" t="str">
        <f t="shared" si="140"/>
        <v>#N/A</v>
      </c>
      <c r="DL112" s="28" t="str">
        <f t="shared" si="140"/>
        <v>#N/A</v>
      </c>
      <c r="DM112" s="28" t="str">
        <f t="shared" si="140"/>
        <v>#N/A</v>
      </c>
      <c r="DN112" s="28" t="str">
        <f t="shared" si="140"/>
        <v>#N/A</v>
      </c>
      <c r="DO112" s="28" t="str">
        <f t="shared" si="140"/>
        <v>#N/A</v>
      </c>
      <c r="DP112" s="28" t="str">
        <f t="shared" si="140"/>
        <v>#N/A</v>
      </c>
      <c r="DQ112" s="28" t="str">
        <f t="shared" si="140"/>
        <v>#N/A</v>
      </c>
      <c r="DR112" s="28" t="str">
        <f t="shared" si="140"/>
        <v>#N/A</v>
      </c>
      <c r="DS112" s="28" t="str">
        <f t="shared" si="140"/>
        <v>#N/A</v>
      </c>
      <c r="DT112" s="28" t="str">
        <f t="shared" si="140"/>
        <v>#N/A</v>
      </c>
      <c r="DU112" s="28" t="str">
        <f t="shared" si="140"/>
        <v>#N/A</v>
      </c>
      <c r="DV112" s="28" t="str">
        <f t="shared" si="140"/>
        <v>#N/A</v>
      </c>
      <c r="DW112" s="28" t="str">
        <f t="shared" si="140"/>
        <v>#N/A</v>
      </c>
      <c r="DX112" s="28" t="str">
        <f t="shared" si="140"/>
        <v>#N/A</v>
      </c>
      <c r="DY112" s="28" t="str">
        <f t="shared" si="140"/>
        <v>#N/A</v>
      </c>
      <c r="DZ112" s="28" t="str">
        <f t="shared" si="140"/>
        <v>#N/A</v>
      </c>
      <c r="EA112" s="28" t="str">
        <f t="shared" si="140"/>
        <v>#N/A</v>
      </c>
      <c r="EB112" s="28" t="str">
        <f t="shared" si="140"/>
        <v>#N/A</v>
      </c>
      <c r="EC112" s="28" t="str">
        <f t="shared" si="140"/>
        <v>#N/A</v>
      </c>
      <c r="ED112" s="28" t="str">
        <f t="shared" si="140"/>
        <v>#N/A</v>
      </c>
      <c r="EE112" s="29">
        <f t="shared" si="2"/>
        <v>1519.039866</v>
      </c>
    </row>
    <row r="113">
      <c r="A113" s="1"/>
      <c r="B113" s="30"/>
      <c r="C113" s="31"/>
      <c r="D113" s="31"/>
      <c r="E113" s="31"/>
      <c r="F113" s="43"/>
      <c r="G113" s="34"/>
      <c r="H113" s="34" t="b">
        <f t="shared" si="3"/>
        <v>0</v>
      </c>
      <c r="I113" s="34" t="b">
        <f>if(iferror(match(B113,'Osallistujat ja seuranta'!C:C,0),0)&gt;0,TRUE,FALSE)</f>
        <v>0</v>
      </c>
      <c r="J113" s="34" t="b">
        <f>if(iferror(match(C113,'Osallistujat ja seuranta'!C:C,0),0)&gt;0,TRUE,FALSE)</f>
        <v>0</v>
      </c>
      <c r="K113" s="34" t="b">
        <f t="shared" si="4"/>
        <v>0</v>
      </c>
      <c r="L113" s="34" t="b">
        <f t="shared" si="5"/>
        <v>1</v>
      </c>
      <c r="M113" s="34" t="b">
        <f t="shared" si="6"/>
        <v>0</v>
      </c>
      <c r="N113" s="35" t="str">
        <f t="shared" si="33"/>
        <v/>
      </c>
      <c r="O113" s="36" t="str">
        <f t="shared" si="8"/>
        <v/>
      </c>
      <c r="P113" s="36" t="str">
        <f t="shared" si="9"/>
        <v/>
      </c>
      <c r="Q113" s="37" t="str">
        <f t="shared" si="10"/>
        <v/>
      </c>
      <c r="R113" s="35" t="str">
        <f t="shared" si="11"/>
        <v/>
      </c>
      <c r="S113" s="35">
        <f t="shared" si="12"/>
        <v>1</v>
      </c>
      <c r="T113" s="35">
        <f t="shared" si="13"/>
        <v>-56.71174423</v>
      </c>
      <c r="U113" s="35">
        <f t="shared" si="14"/>
        <v>-56.71174423</v>
      </c>
      <c r="V113" s="38" t="str">
        <f t="shared" si="15"/>
        <v/>
      </c>
      <c r="W113" s="39">
        <f t="shared" si="16"/>
        <v>88.71035368</v>
      </c>
      <c r="X113" s="39">
        <f t="shared" si="17"/>
        <v>5.75</v>
      </c>
      <c r="Y113" s="39" t="str">
        <f>if(N113=1,(W113*(S113-V113))*'Säännöt ja ohjeet'!$B$54+X113,"")</f>
        <v/>
      </c>
      <c r="Z113" s="39">
        <f t="shared" si="18"/>
        <v>0</v>
      </c>
      <c r="AA113" s="39">
        <f t="shared" si="19"/>
        <v>1</v>
      </c>
      <c r="AB113" s="39">
        <f t="shared" si="20"/>
        <v>88.71035368</v>
      </c>
      <c r="AC113" s="39">
        <f t="shared" si="21"/>
        <v>5.75</v>
      </c>
      <c r="AD113" s="39" t="str">
        <f>if(N113=1,(AB113*(Z113-AA113))*'Säännöt ja ohjeet'!$B$54+AC113,"")</f>
        <v/>
      </c>
      <c r="AE113" s="40">
        <f t="shared" si="22"/>
        <v>11</v>
      </c>
      <c r="AF113" s="40">
        <f t="shared" si="23"/>
        <v>11</v>
      </c>
      <c r="AG113" s="1"/>
      <c r="AH113" s="9"/>
      <c r="AI113" s="28">
        <f t="shared" ref="AI113:ED113" si="141">if($B113=AI$3,AI112+$Y113,if($C113=AI$3,AI112+$AD113,AI112))</f>
        <v>1204.770186</v>
      </c>
      <c r="AJ113" s="28">
        <f t="shared" si="141"/>
        <v>1784.092572</v>
      </c>
      <c r="AK113" s="28">
        <f t="shared" si="141"/>
        <v>2411.459736</v>
      </c>
      <c r="AL113" s="28">
        <f t="shared" si="141"/>
        <v>1723.634458</v>
      </c>
      <c r="AM113" s="28">
        <f t="shared" si="141"/>
        <v>1644.010986</v>
      </c>
      <c r="AN113" s="28">
        <f t="shared" si="141"/>
        <v>1353.792648</v>
      </c>
      <c r="AO113" s="28">
        <f t="shared" si="141"/>
        <v>2249.842673</v>
      </c>
      <c r="AP113" s="28">
        <f t="shared" si="141"/>
        <v>1493.563773</v>
      </c>
      <c r="AQ113" s="28">
        <f t="shared" si="141"/>
        <v>1156.199115</v>
      </c>
      <c r="AR113" s="28">
        <f t="shared" si="141"/>
        <v>2172.779715</v>
      </c>
      <c r="AS113" s="28">
        <f t="shared" si="141"/>
        <v>1917.754482</v>
      </c>
      <c r="AT113" s="28">
        <f t="shared" si="141"/>
        <v>2363.383595</v>
      </c>
      <c r="AU113" s="28">
        <f t="shared" si="141"/>
        <v>2245.808389</v>
      </c>
      <c r="AV113" s="28">
        <f t="shared" si="141"/>
        <v>1913.93138</v>
      </c>
      <c r="AW113" s="28">
        <f t="shared" si="141"/>
        <v>1015.463624</v>
      </c>
      <c r="AX113" s="28">
        <f t="shared" si="141"/>
        <v>2205.116746</v>
      </c>
      <c r="AY113" s="28">
        <f t="shared" si="141"/>
        <v>1335.441433</v>
      </c>
      <c r="AZ113" s="28">
        <f t="shared" si="141"/>
        <v>2316.469488</v>
      </c>
      <c r="BA113" s="28">
        <f t="shared" si="141"/>
        <v>2132.244373</v>
      </c>
      <c r="BB113" s="28">
        <f t="shared" si="141"/>
        <v>636.9434937</v>
      </c>
      <c r="BC113" s="28">
        <f t="shared" si="141"/>
        <v>832.7574368</v>
      </c>
      <c r="BD113" s="28">
        <f t="shared" si="141"/>
        <v>1690.538553</v>
      </c>
      <c r="BE113" s="28">
        <f t="shared" si="141"/>
        <v>281.1497685</v>
      </c>
      <c r="BF113" s="28">
        <f t="shared" si="141"/>
        <v>-59.07358257</v>
      </c>
      <c r="BG113" s="28">
        <f t="shared" si="141"/>
        <v>1282.733877</v>
      </c>
      <c r="BH113" s="28">
        <f t="shared" si="141"/>
        <v>190.2275877</v>
      </c>
      <c r="BI113" s="28">
        <f t="shared" si="141"/>
        <v>1741.081085</v>
      </c>
      <c r="BJ113" s="28">
        <f t="shared" si="141"/>
        <v>398.5029281</v>
      </c>
      <c r="BK113" s="28">
        <f t="shared" si="141"/>
        <v>1813.591524</v>
      </c>
      <c r="BL113" s="28" t="str">
        <f t="shared" si="141"/>
        <v>#N/A</v>
      </c>
      <c r="BM113" s="28" t="str">
        <f t="shared" si="141"/>
        <v>#N/A</v>
      </c>
      <c r="BN113" s="28" t="str">
        <f t="shared" si="141"/>
        <v>#N/A</v>
      </c>
      <c r="BO113" s="28" t="str">
        <f t="shared" si="141"/>
        <v>#N/A</v>
      </c>
      <c r="BP113" s="28" t="str">
        <f t="shared" si="141"/>
        <v>#N/A</v>
      </c>
      <c r="BQ113" s="28" t="str">
        <f t="shared" si="141"/>
        <v>#N/A</v>
      </c>
      <c r="BR113" s="28" t="str">
        <f t="shared" si="141"/>
        <v>#N/A</v>
      </c>
      <c r="BS113" s="28" t="str">
        <f t="shared" si="141"/>
        <v>#N/A</v>
      </c>
      <c r="BT113" s="28" t="str">
        <f t="shared" si="141"/>
        <v>#N/A</v>
      </c>
      <c r="BU113" s="28" t="str">
        <f t="shared" si="141"/>
        <v>#N/A</v>
      </c>
      <c r="BV113" s="28" t="str">
        <f t="shared" si="141"/>
        <v>#N/A</v>
      </c>
      <c r="BW113" s="28" t="str">
        <f t="shared" si="141"/>
        <v>#N/A</v>
      </c>
      <c r="BX113" s="28" t="str">
        <f t="shared" si="141"/>
        <v>#N/A</v>
      </c>
      <c r="BY113" s="28" t="str">
        <f t="shared" si="141"/>
        <v>#N/A</v>
      </c>
      <c r="BZ113" s="28" t="str">
        <f t="shared" si="141"/>
        <v>#N/A</v>
      </c>
      <c r="CA113" s="28" t="str">
        <f t="shared" si="141"/>
        <v>#N/A</v>
      </c>
      <c r="CB113" s="28" t="str">
        <f t="shared" si="141"/>
        <v>#N/A</v>
      </c>
      <c r="CC113" s="28" t="str">
        <f t="shared" si="141"/>
        <v>#N/A</v>
      </c>
      <c r="CD113" s="28" t="str">
        <f t="shared" si="141"/>
        <v>#N/A</v>
      </c>
      <c r="CE113" s="28" t="str">
        <f t="shared" si="141"/>
        <v>#N/A</v>
      </c>
      <c r="CF113" s="28" t="str">
        <f t="shared" si="141"/>
        <v>#N/A</v>
      </c>
      <c r="CG113" s="28" t="str">
        <f t="shared" si="141"/>
        <v>#N/A</v>
      </c>
      <c r="CH113" s="28" t="str">
        <f t="shared" si="141"/>
        <v>#N/A</v>
      </c>
      <c r="CI113" s="28" t="str">
        <f t="shared" si="141"/>
        <v>#N/A</v>
      </c>
      <c r="CJ113" s="28" t="str">
        <f t="shared" si="141"/>
        <v>#N/A</v>
      </c>
      <c r="CK113" s="28" t="str">
        <f t="shared" si="141"/>
        <v>#N/A</v>
      </c>
      <c r="CL113" s="28" t="str">
        <f t="shared" si="141"/>
        <v>#N/A</v>
      </c>
      <c r="CM113" s="28" t="str">
        <f t="shared" si="141"/>
        <v>#N/A</v>
      </c>
      <c r="CN113" s="28" t="str">
        <f t="shared" si="141"/>
        <v>#N/A</v>
      </c>
      <c r="CO113" s="28" t="str">
        <f t="shared" si="141"/>
        <v>#N/A</v>
      </c>
      <c r="CP113" s="28" t="str">
        <f t="shared" si="141"/>
        <v>#N/A</v>
      </c>
      <c r="CQ113" s="28" t="str">
        <f t="shared" si="141"/>
        <v>#N/A</v>
      </c>
      <c r="CR113" s="28" t="str">
        <f t="shared" si="141"/>
        <v>#N/A</v>
      </c>
      <c r="CS113" s="28" t="str">
        <f t="shared" si="141"/>
        <v>#N/A</v>
      </c>
      <c r="CT113" s="28" t="str">
        <f t="shared" si="141"/>
        <v>#N/A</v>
      </c>
      <c r="CU113" s="28" t="str">
        <f t="shared" si="141"/>
        <v>#N/A</v>
      </c>
      <c r="CV113" s="28" t="str">
        <f t="shared" si="141"/>
        <v>#N/A</v>
      </c>
      <c r="CW113" s="28" t="str">
        <f t="shared" si="141"/>
        <v>#N/A</v>
      </c>
      <c r="CX113" s="28" t="str">
        <f t="shared" si="141"/>
        <v>#N/A</v>
      </c>
      <c r="CY113" s="28" t="str">
        <f t="shared" si="141"/>
        <v>#N/A</v>
      </c>
      <c r="CZ113" s="28" t="str">
        <f t="shared" si="141"/>
        <v>#N/A</v>
      </c>
      <c r="DA113" s="28" t="str">
        <f t="shared" si="141"/>
        <v>#N/A</v>
      </c>
      <c r="DB113" s="28" t="str">
        <f t="shared" si="141"/>
        <v>#N/A</v>
      </c>
      <c r="DC113" s="28" t="str">
        <f t="shared" si="141"/>
        <v>#N/A</v>
      </c>
      <c r="DD113" s="28" t="str">
        <f t="shared" si="141"/>
        <v>#N/A</v>
      </c>
      <c r="DE113" s="28" t="str">
        <f t="shared" si="141"/>
        <v>#N/A</v>
      </c>
      <c r="DF113" s="28" t="str">
        <f t="shared" si="141"/>
        <v>#N/A</v>
      </c>
      <c r="DG113" s="28" t="str">
        <f t="shared" si="141"/>
        <v>#N/A</v>
      </c>
      <c r="DH113" s="28" t="str">
        <f t="shared" si="141"/>
        <v>#N/A</v>
      </c>
      <c r="DI113" s="28" t="str">
        <f t="shared" si="141"/>
        <v>#N/A</v>
      </c>
      <c r="DJ113" s="28" t="str">
        <f t="shared" si="141"/>
        <v>#N/A</v>
      </c>
      <c r="DK113" s="28" t="str">
        <f t="shared" si="141"/>
        <v>#N/A</v>
      </c>
      <c r="DL113" s="28" t="str">
        <f t="shared" si="141"/>
        <v>#N/A</v>
      </c>
      <c r="DM113" s="28" t="str">
        <f t="shared" si="141"/>
        <v>#N/A</v>
      </c>
      <c r="DN113" s="28" t="str">
        <f t="shared" si="141"/>
        <v>#N/A</v>
      </c>
      <c r="DO113" s="28" t="str">
        <f t="shared" si="141"/>
        <v>#N/A</v>
      </c>
      <c r="DP113" s="28" t="str">
        <f t="shared" si="141"/>
        <v>#N/A</v>
      </c>
      <c r="DQ113" s="28" t="str">
        <f t="shared" si="141"/>
        <v>#N/A</v>
      </c>
      <c r="DR113" s="28" t="str">
        <f t="shared" si="141"/>
        <v>#N/A</v>
      </c>
      <c r="DS113" s="28" t="str">
        <f t="shared" si="141"/>
        <v>#N/A</v>
      </c>
      <c r="DT113" s="28" t="str">
        <f t="shared" si="141"/>
        <v>#N/A</v>
      </c>
      <c r="DU113" s="28" t="str">
        <f t="shared" si="141"/>
        <v>#N/A</v>
      </c>
      <c r="DV113" s="28" t="str">
        <f t="shared" si="141"/>
        <v>#N/A</v>
      </c>
      <c r="DW113" s="28" t="str">
        <f t="shared" si="141"/>
        <v>#N/A</v>
      </c>
      <c r="DX113" s="28" t="str">
        <f t="shared" si="141"/>
        <v>#N/A</v>
      </c>
      <c r="DY113" s="28" t="str">
        <f t="shared" si="141"/>
        <v>#N/A</v>
      </c>
      <c r="DZ113" s="28" t="str">
        <f t="shared" si="141"/>
        <v>#N/A</v>
      </c>
      <c r="EA113" s="28" t="str">
        <f t="shared" si="141"/>
        <v>#N/A</v>
      </c>
      <c r="EB113" s="28" t="str">
        <f t="shared" si="141"/>
        <v>#N/A</v>
      </c>
      <c r="EC113" s="28" t="str">
        <f t="shared" si="141"/>
        <v>#N/A</v>
      </c>
      <c r="ED113" s="28" t="str">
        <f t="shared" si="141"/>
        <v>#N/A</v>
      </c>
      <c r="EE113" s="29">
        <f t="shared" si="2"/>
        <v>1519.039866</v>
      </c>
    </row>
    <row r="114">
      <c r="A114" s="1"/>
      <c r="B114" s="30"/>
      <c r="C114" s="31"/>
      <c r="D114" s="31"/>
      <c r="E114" s="31"/>
      <c r="F114" s="43"/>
      <c r="G114" s="34"/>
      <c r="H114" s="34" t="b">
        <f t="shared" si="3"/>
        <v>0</v>
      </c>
      <c r="I114" s="34" t="b">
        <f>if(iferror(match(B114,'Osallistujat ja seuranta'!C:C,0),0)&gt;0,TRUE,FALSE)</f>
        <v>0</v>
      </c>
      <c r="J114" s="34" t="b">
        <f>if(iferror(match(C114,'Osallistujat ja seuranta'!C:C,0),0)&gt;0,TRUE,FALSE)</f>
        <v>0</v>
      </c>
      <c r="K114" s="34" t="b">
        <f t="shared" si="4"/>
        <v>0</v>
      </c>
      <c r="L114" s="34" t="b">
        <f t="shared" si="5"/>
        <v>1</v>
      </c>
      <c r="M114" s="34" t="b">
        <f t="shared" si="6"/>
        <v>0</v>
      </c>
      <c r="N114" s="35" t="str">
        <f t="shared" si="33"/>
        <v/>
      </c>
      <c r="O114" s="36" t="str">
        <f t="shared" si="8"/>
        <v/>
      </c>
      <c r="P114" s="36" t="str">
        <f t="shared" si="9"/>
        <v/>
      </c>
      <c r="Q114" s="37" t="str">
        <f t="shared" si="10"/>
        <v/>
      </c>
      <c r="R114" s="35" t="str">
        <f t="shared" si="11"/>
        <v/>
      </c>
      <c r="S114" s="35">
        <f t="shared" si="12"/>
        <v>1</v>
      </c>
      <c r="T114" s="35">
        <f t="shared" si="13"/>
        <v>-56.71174423</v>
      </c>
      <c r="U114" s="35">
        <f t="shared" si="14"/>
        <v>-56.71174423</v>
      </c>
      <c r="V114" s="38" t="str">
        <f t="shared" si="15"/>
        <v/>
      </c>
      <c r="W114" s="39">
        <f t="shared" si="16"/>
        <v>88.71035368</v>
      </c>
      <c r="X114" s="39">
        <f t="shared" si="17"/>
        <v>5.75</v>
      </c>
      <c r="Y114" s="39" t="str">
        <f>if(N114=1,(W114*(S114-V114))*'Säännöt ja ohjeet'!$B$54+X114,"")</f>
        <v/>
      </c>
      <c r="Z114" s="39">
        <f t="shared" si="18"/>
        <v>0</v>
      </c>
      <c r="AA114" s="39">
        <f t="shared" si="19"/>
        <v>1</v>
      </c>
      <c r="AB114" s="39">
        <f t="shared" si="20"/>
        <v>88.71035368</v>
      </c>
      <c r="AC114" s="39">
        <f t="shared" si="21"/>
        <v>5.75</v>
      </c>
      <c r="AD114" s="39" t="str">
        <f>if(N114=1,(AB114*(Z114-AA114))*'Säännöt ja ohjeet'!$B$54+AC114,"")</f>
        <v/>
      </c>
      <c r="AE114" s="40">
        <f t="shared" si="22"/>
        <v>11</v>
      </c>
      <c r="AF114" s="40">
        <f t="shared" si="23"/>
        <v>11</v>
      </c>
      <c r="AG114" s="1"/>
      <c r="AH114" s="9"/>
      <c r="AI114" s="28">
        <f t="shared" ref="AI114:ED114" si="142">if($B114=AI$3,AI113+$Y114,if($C114=AI$3,AI113+$AD114,AI113))</f>
        <v>1204.770186</v>
      </c>
      <c r="AJ114" s="28">
        <f t="shared" si="142"/>
        <v>1784.092572</v>
      </c>
      <c r="AK114" s="28">
        <f t="shared" si="142"/>
        <v>2411.459736</v>
      </c>
      <c r="AL114" s="28">
        <f t="shared" si="142"/>
        <v>1723.634458</v>
      </c>
      <c r="AM114" s="28">
        <f t="shared" si="142"/>
        <v>1644.010986</v>
      </c>
      <c r="AN114" s="28">
        <f t="shared" si="142"/>
        <v>1353.792648</v>
      </c>
      <c r="AO114" s="28">
        <f t="shared" si="142"/>
        <v>2249.842673</v>
      </c>
      <c r="AP114" s="28">
        <f t="shared" si="142"/>
        <v>1493.563773</v>
      </c>
      <c r="AQ114" s="28">
        <f t="shared" si="142"/>
        <v>1156.199115</v>
      </c>
      <c r="AR114" s="28">
        <f t="shared" si="142"/>
        <v>2172.779715</v>
      </c>
      <c r="AS114" s="28">
        <f t="shared" si="142"/>
        <v>1917.754482</v>
      </c>
      <c r="AT114" s="28">
        <f t="shared" si="142"/>
        <v>2363.383595</v>
      </c>
      <c r="AU114" s="28">
        <f t="shared" si="142"/>
        <v>2245.808389</v>
      </c>
      <c r="AV114" s="28">
        <f t="shared" si="142"/>
        <v>1913.93138</v>
      </c>
      <c r="AW114" s="28">
        <f t="shared" si="142"/>
        <v>1015.463624</v>
      </c>
      <c r="AX114" s="28">
        <f t="shared" si="142"/>
        <v>2205.116746</v>
      </c>
      <c r="AY114" s="28">
        <f t="shared" si="142"/>
        <v>1335.441433</v>
      </c>
      <c r="AZ114" s="28">
        <f t="shared" si="142"/>
        <v>2316.469488</v>
      </c>
      <c r="BA114" s="28">
        <f t="shared" si="142"/>
        <v>2132.244373</v>
      </c>
      <c r="BB114" s="28">
        <f t="shared" si="142"/>
        <v>636.9434937</v>
      </c>
      <c r="BC114" s="28">
        <f t="shared" si="142"/>
        <v>832.7574368</v>
      </c>
      <c r="BD114" s="28">
        <f t="shared" si="142"/>
        <v>1690.538553</v>
      </c>
      <c r="BE114" s="28">
        <f t="shared" si="142"/>
        <v>281.1497685</v>
      </c>
      <c r="BF114" s="28">
        <f t="shared" si="142"/>
        <v>-59.07358257</v>
      </c>
      <c r="BG114" s="28">
        <f t="shared" si="142"/>
        <v>1282.733877</v>
      </c>
      <c r="BH114" s="28">
        <f t="shared" si="142"/>
        <v>190.2275877</v>
      </c>
      <c r="BI114" s="28">
        <f t="shared" si="142"/>
        <v>1741.081085</v>
      </c>
      <c r="BJ114" s="28">
        <f t="shared" si="142"/>
        <v>398.5029281</v>
      </c>
      <c r="BK114" s="28">
        <f t="shared" si="142"/>
        <v>1813.591524</v>
      </c>
      <c r="BL114" s="28" t="str">
        <f t="shared" si="142"/>
        <v>#N/A</v>
      </c>
      <c r="BM114" s="28" t="str">
        <f t="shared" si="142"/>
        <v>#N/A</v>
      </c>
      <c r="BN114" s="28" t="str">
        <f t="shared" si="142"/>
        <v>#N/A</v>
      </c>
      <c r="BO114" s="28" t="str">
        <f t="shared" si="142"/>
        <v>#N/A</v>
      </c>
      <c r="BP114" s="28" t="str">
        <f t="shared" si="142"/>
        <v>#N/A</v>
      </c>
      <c r="BQ114" s="28" t="str">
        <f t="shared" si="142"/>
        <v>#N/A</v>
      </c>
      <c r="BR114" s="28" t="str">
        <f t="shared" si="142"/>
        <v>#N/A</v>
      </c>
      <c r="BS114" s="28" t="str">
        <f t="shared" si="142"/>
        <v>#N/A</v>
      </c>
      <c r="BT114" s="28" t="str">
        <f t="shared" si="142"/>
        <v>#N/A</v>
      </c>
      <c r="BU114" s="28" t="str">
        <f t="shared" si="142"/>
        <v>#N/A</v>
      </c>
      <c r="BV114" s="28" t="str">
        <f t="shared" si="142"/>
        <v>#N/A</v>
      </c>
      <c r="BW114" s="28" t="str">
        <f t="shared" si="142"/>
        <v>#N/A</v>
      </c>
      <c r="BX114" s="28" t="str">
        <f t="shared" si="142"/>
        <v>#N/A</v>
      </c>
      <c r="BY114" s="28" t="str">
        <f t="shared" si="142"/>
        <v>#N/A</v>
      </c>
      <c r="BZ114" s="28" t="str">
        <f t="shared" si="142"/>
        <v>#N/A</v>
      </c>
      <c r="CA114" s="28" t="str">
        <f t="shared" si="142"/>
        <v>#N/A</v>
      </c>
      <c r="CB114" s="28" t="str">
        <f t="shared" si="142"/>
        <v>#N/A</v>
      </c>
      <c r="CC114" s="28" t="str">
        <f t="shared" si="142"/>
        <v>#N/A</v>
      </c>
      <c r="CD114" s="28" t="str">
        <f t="shared" si="142"/>
        <v>#N/A</v>
      </c>
      <c r="CE114" s="28" t="str">
        <f t="shared" si="142"/>
        <v>#N/A</v>
      </c>
      <c r="CF114" s="28" t="str">
        <f t="shared" si="142"/>
        <v>#N/A</v>
      </c>
      <c r="CG114" s="28" t="str">
        <f t="shared" si="142"/>
        <v>#N/A</v>
      </c>
      <c r="CH114" s="28" t="str">
        <f t="shared" si="142"/>
        <v>#N/A</v>
      </c>
      <c r="CI114" s="28" t="str">
        <f t="shared" si="142"/>
        <v>#N/A</v>
      </c>
      <c r="CJ114" s="28" t="str">
        <f t="shared" si="142"/>
        <v>#N/A</v>
      </c>
      <c r="CK114" s="28" t="str">
        <f t="shared" si="142"/>
        <v>#N/A</v>
      </c>
      <c r="CL114" s="28" t="str">
        <f t="shared" si="142"/>
        <v>#N/A</v>
      </c>
      <c r="CM114" s="28" t="str">
        <f t="shared" si="142"/>
        <v>#N/A</v>
      </c>
      <c r="CN114" s="28" t="str">
        <f t="shared" si="142"/>
        <v>#N/A</v>
      </c>
      <c r="CO114" s="28" t="str">
        <f t="shared" si="142"/>
        <v>#N/A</v>
      </c>
      <c r="CP114" s="28" t="str">
        <f t="shared" si="142"/>
        <v>#N/A</v>
      </c>
      <c r="CQ114" s="28" t="str">
        <f t="shared" si="142"/>
        <v>#N/A</v>
      </c>
      <c r="CR114" s="28" t="str">
        <f t="shared" si="142"/>
        <v>#N/A</v>
      </c>
      <c r="CS114" s="28" t="str">
        <f t="shared" si="142"/>
        <v>#N/A</v>
      </c>
      <c r="CT114" s="28" t="str">
        <f t="shared" si="142"/>
        <v>#N/A</v>
      </c>
      <c r="CU114" s="28" t="str">
        <f t="shared" si="142"/>
        <v>#N/A</v>
      </c>
      <c r="CV114" s="28" t="str">
        <f t="shared" si="142"/>
        <v>#N/A</v>
      </c>
      <c r="CW114" s="28" t="str">
        <f t="shared" si="142"/>
        <v>#N/A</v>
      </c>
      <c r="CX114" s="28" t="str">
        <f t="shared" si="142"/>
        <v>#N/A</v>
      </c>
      <c r="CY114" s="28" t="str">
        <f t="shared" si="142"/>
        <v>#N/A</v>
      </c>
      <c r="CZ114" s="28" t="str">
        <f t="shared" si="142"/>
        <v>#N/A</v>
      </c>
      <c r="DA114" s="28" t="str">
        <f t="shared" si="142"/>
        <v>#N/A</v>
      </c>
      <c r="DB114" s="28" t="str">
        <f t="shared" si="142"/>
        <v>#N/A</v>
      </c>
      <c r="DC114" s="28" t="str">
        <f t="shared" si="142"/>
        <v>#N/A</v>
      </c>
      <c r="DD114" s="28" t="str">
        <f t="shared" si="142"/>
        <v>#N/A</v>
      </c>
      <c r="DE114" s="28" t="str">
        <f t="shared" si="142"/>
        <v>#N/A</v>
      </c>
      <c r="DF114" s="28" t="str">
        <f t="shared" si="142"/>
        <v>#N/A</v>
      </c>
      <c r="DG114" s="28" t="str">
        <f t="shared" si="142"/>
        <v>#N/A</v>
      </c>
      <c r="DH114" s="28" t="str">
        <f t="shared" si="142"/>
        <v>#N/A</v>
      </c>
      <c r="DI114" s="28" t="str">
        <f t="shared" si="142"/>
        <v>#N/A</v>
      </c>
      <c r="DJ114" s="28" t="str">
        <f t="shared" si="142"/>
        <v>#N/A</v>
      </c>
      <c r="DK114" s="28" t="str">
        <f t="shared" si="142"/>
        <v>#N/A</v>
      </c>
      <c r="DL114" s="28" t="str">
        <f t="shared" si="142"/>
        <v>#N/A</v>
      </c>
      <c r="DM114" s="28" t="str">
        <f t="shared" si="142"/>
        <v>#N/A</v>
      </c>
      <c r="DN114" s="28" t="str">
        <f t="shared" si="142"/>
        <v>#N/A</v>
      </c>
      <c r="DO114" s="28" t="str">
        <f t="shared" si="142"/>
        <v>#N/A</v>
      </c>
      <c r="DP114" s="28" t="str">
        <f t="shared" si="142"/>
        <v>#N/A</v>
      </c>
      <c r="DQ114" s="28" t="str">
        <f t="shared" si="142"/>
        <v>#N/A</v>
      </c>
      <c r="DR114" s="28" t="str">
        <f t="shared" si="142"/>
        <v>#N/A</v>
      </c>
      <c r="DS114" s="28" t="str">
        <f t="shared" si="142"/>
        <v>#N/A</v>
      </c>
      <c r="DT114" s="28" t="str">
        <f t="shared" si="142"/>
        <v>#N/A</v>
      </c>
      <c r="DU114" s="28" t="str">
        <f t="shared" si="142"/>
        <v>#N/A</v>
      </c>
      <c r="DV114" s="28" t="str">
        <f t="shared" si="142"/>
        <v>#N/A</v>
      </c>
      <c r="DW114" s="28" t="str">
        <f t="shared" si="142"/>
        <v>#N/A</v>
      </c>
      <c r="DX114" s="28" t="str">
        <f t="shared" si="142"/>
        <v>#N/A</v>
      </c>
      <c r="DY114" s="28" t="str">
        <f t="shared" si="142"/>
        <v>#N/A</v>
      </c>
      <c r="DZ114" s="28" t="str">
        <f t="shared" si="142"/>
        <v>#N/A</v>
      </c>
      <c r="EA114" s="28" t="str">
        <f t="shared" si="142"/>
        <v>#N/A</v>
      </c>
      <c r="EB114" s="28" t="str">
        <f t="shared" si="142"/>
        <v>#N/A</v>
      </c>
      <c r="EC114" s="28" t="str">
        <f t="shared" si="142"/>
        <v>#N/A</v>
      </c>
      <c r="ED114" s="28" t="str">
        <f t="shared" si="142"/>
        <v>#N/A</v>
      </c>
      <c r="EE114" s="29">
        <f t="shared" si="2"/>
        <v>1519.039866</v>
      </c>
    </row>
    <row r="115">
      <c r="A115" s="1"/>
      <c r="B115" s="30"/>
      <c r="C115" s="31"/>
      <c r="D115" s="31"/>
      <c r="E115" s="31"/>
      <c r="F115" s="43"/>
      <c r="G115" s="34"/>
      <c r="H115" s="34" t="b">
        <f t="shared" si="3"/>
        <v>0</v>
      </c>
      <c r="I115" s="34" t="b">
        <f>if(iferror(match(B115,'Osallistujat ja seuranta'!C:C,0),0)&gt;0,TRUE,FALSE)</f>
        <v>0</v>
      </c>
      <c r="J115" s="34" t="b">
        <f>if(iferror(match(C115,'Osallistujat ja seuranta'!C:C,0),0)&gt;0,TRUE,FALSE)</f>
        <v>0</v>
      </c>
      <c r="K115" s="34" t="b">
        <f t="shared" si="4"/>
        <v>0</v>
      </c>
      <c r="L115" s="34" t="b">
        <f t="shared" si="5"/>
        <v>1</v>
      </c>
      <c r="M115" s="34" t="b">
        <f t="shared" si="6"/>
        <v>0</v>
      </c>
      <c r="N115" s="35" t="str">
        <f t="shared" si="33"/>
        <v/>
      </c>
      <c r="O115" s="36" t="str">
        <f t="shared" si="8"/>
        <v/>
      </c>
      <c r="P115" s="36" t="str">
        <f t="shared" si="9"/>
        <v/>
      </c>
      <c r="Q115" s="37" t="str">
        <f t="shared" si="10"/>
        <v/>
      </c>
      <c r="R115" s="35" t="str">
        <f t="shared" si="11"/>
        <v/>
      </c>
      <c r="S115" s="35">
        <f t="shared" si="12"/>
        <v>1</v>
      </c>
      <c r="T115" s="35">
        <f t="shared" si="13"/>
        <v>-56.71174423</v>
      </c>
      <c r="U115" s="35">
        <f t="shared" si="14"/>
        <v>-56.71174423</v>
      </c>
      <c r="V115" s="38" t="str">
        <f t="shared" si="15"/>
        <v/>
      </c>
      <c r="W115" s="39">
        <f t="shared" si="16"/>
        <v>88.71035368</v>
      </c>
      <c r="X115" s="39">
        <f t="shared" si="17"/>
        <v>5.75</v>
      </c>
      <c r="Y115" s="39" t="str">
        <f>if(N115=1,(W115*(S115-V115))*'Säännöt ja ohjeet'!$B$54+X115,"")</f>
        <v/>
      </c>
      <c r="Z115" s="39">
        <f t="shared" si="18"/>
        <v>0</v>
      </c>
      <c r="AA115" s="39">
        <f t="shared" si="19"/>
        <v>1</v>
      </c>
      <c r="AB115" s="39">
        <f t="shared" si="20"/>
        <v>88.71035368</v>
      </c>
      <c r="AC115" s="39">
        <f t="shared" si="21"/>
        <v>5.75</v>
      </c>
      <c r="AD115" s="39" t="str">
        <f>if(N115=1,(AB115*(Z115-AA115))*'Säännöt ja ohjeet'!$B$54+AC115,"")</f>
        <v/>
      </c>
      <c r="AE115" s="40">
        <f t="shared" si="22"/>
        <v>11</v>
      </c>
      <c r="AF115" s="40">
        <f t="shared" si="23"/>
        <v>11</v>
      </c>
      <c r="AG115" s="1"/>
      <c r="AH115" s="9"/>
      <c r="AI115" s="28">
        <f t="shared" ref="AI115:ED115" si="143">if($B115=AI$3,AI114+$Y115,if($C115=AI$3,AI114+$AD115,AI114))</f>
        <v>1204.770186</v>
      </c>
      <c r="AJ115" s="28">
        <f t="shared" si="143"/>
        <v>1784.092572</v>
      </c>
      <c r="AK115" s="28">
        <f t="shared" si="143"/>
        <v>2411.459736</v>
      </c>
      <c r="AL115" s="28">
        <f t="shared" si="143"/>
        <v>1723.634458</v>
      </c>
      <c r="AM115" s="28">
        <f t="shared" si="143"/>
        <v>1644.010986</v>
      </c>
      <c r="AN115" s="28">
        <f t="shared" si="143"/>
        <v>1353.792648</v>
      </c>
      <c r="AO115" s="28">
        <f t="shared" si="143"/>
        <v>2249.842673</v>
      </c>
      <c r="AP115" s="28">
        <f t="shared" si="143"/>
        <v>1493.563773</v>
      </c>
      <c r="AQ115" s="28">
        <f t="shared" si="143"/>
        <v>1156.199115</v>
      </c>
      <c r="AR115" s="28">
        <f t="shared" si="143"/>
        <v>2172.779715</v>
      </c>
      <c r="AS115" s="28">
        <f t="shared" si="143"/>
        <v>1917.754482</v>
      </c>
      <c r="AT115" s="28">
        <f t="shared" si="143"/>
        <v>2363.383595</v>
      </c>
      <c r="AU115" s="28">
        <f t="shared" si="143"/>
        <v>2245.808389</v>
      </c>
      <c r="AV115" s="28">
        <f t="shared" si="143"/>
        <v>1913.93138</v>
      </c>
      <c r="AW115" s="28">
        <f t="shared" si="143"/>
        <v>1015.463624</v>
      </c>
      <c r="AX115" s="28">
        <f t="shared" si="143"/>
        <v>2205.116746</v>
      </c>
      <c r="AY115" s="28">
        <f t="shared" si="143"/>
        <v>1335.441433</v>
      </c>
      <c r="AZ115" s="28">
        <f t="shared" si="143"/>
        <v>2316.469488</v>
      </c>
      <c r="BA115" s="28">
        <f t="shared" si="143"/>
        <v>2132.244373</v>
      </c>
      <c r="BB115" s="28">
        <f t="shared" si="143"/>
        <v>636.9434937</v>
      </c>
      <c r="BC115" s="28">
        <f t="shared" si="143"/>
        <v>832.7574368</v>
      </c>
      <c r="BD115" s="28">
        <f t="shared" si="143"/>
        <v>1690.538553</v>
      </c>
      <c r="BE115" s="28">
        <f t="shared" si="143"/>
        <v>281.1497685</v>
      </c>
      <c r="BF115" s="28">
        <f t="shared" si="143"/>
        <v>-59.07358257</v>
      </c>
      <c r="BG115" s="28">
        <f t="shared" si="143"/>
        <v>1282.733877</v>
      </c>
      <c r="BH115" s="28">
        <f t="shared" si="143"/>
        <v>190.2275877</v>
      </c>
      <c r="BI115" s="28">
        <f t="shared" si="143"/>
        <v>1741.081085</v>
      </c>
      <c r="BJ115" s="28">
        <f t="shared" si="143"/>
        <v>398.5029281</v>
      </c>
      <c r="BK115" s="28">
        <f t="shared" si="143"/>
        <v>1813.591524</v>
      </c>
      <c r="BL115" s="28" t="str">
        <f t="shared" si="143"/>
        <v>#N/A</v>
      </c>
      <c r="BM115" s="28" t="str">
        <f t="shared" si="143"/>
        <v>#N/A</v>
      </c>
      <c r="BN115" s="28" t="str">
        <f t="shared" si="143"/>
        <v>#N/A</v>
      </c>
      <c r="BO115" s="28" t="str">
        <f t="shared" si="143"/>
        <v>#N/A</v>
      </c>
      <c r="BP115" s="28" t="str">
        <f t="shared" si="143"/>
        <v>#N/A</v>
      </c>
      <c r="BQ115" s="28" t="str">
        <f t="shared" si="143"/>
        <v>#N/A</v>
      </c>
      <c r="BR115" s="28" t="str">
        <f t="shared" si="143"/>
        <v>#N/A</v>
      </c>
      <c r="BS115" s="28" t="str">
        <f t="shared" si="143"/>
        <v>#N/A</v>
      </c>
      <c r="BT115" s="28" t="str">
        <f t="shared" si="143"/>
        <v>#N/A</v>
      </c>
      <c r="BU115" s="28" t="str">
        <f t="shared" si="143"/>
        <v>#N/A</v>
      </c>
      <c r="BV115" s="28" t="str">
        <f t="shared" si="143"/>
        <v>#N/A</v>
      </c>
      <c r="BW115" s="28" t="str">
        <f t="shared" si="143"/>
        <v>#N/A</v>
      </c>
      <c r="BX115" s="28" t="str">
        <f t="shared" si="143"/>
        <v>#N/A</v>
      </c>
      <c r="BY115" s="28" t="str">
        <f t="shared" si="143"/>
        <v>#N/A</v>
      </c>
      <c r="BZ115" s="28" t="str">
        <f t="shared" si="143"/>
        <v>#N/A</v>
      </c>
      <c r="CA115" s="28" t="str">
        <f t="shared" si="143"/>
        <v>#N/A</v>
      </c>
      <c r="CB115" s="28" t="str">
        <f t="shared" si="143"/>
        <v>#N/A</v>
      </c>
      <c r="CC115" s="28" t="str">
        <f t="shared" si="143"/>
        <v>#N/A</v>
      </c>
      <c r="CD115" s="28" t="str">
        <f t="shared" si="143"/>
        <v>#N/A</v>
      </c>
      <c r="CE115" s="28" t="str">
        <f t="shared" si="143"/>
        <v>#N/A</v>
      </c>
      <c r="CF115" s="28" t="str">
        <f t="shared" si="143"/>
        <v>#N/A</v>
      </c>
      <c r="CG115" s="28" t="str">
        <f t="shared" si="143"/>
        <v>#N/A</v>
      </c>
      <c r="CH115" s="28" t="str">
        <f t="shared" si="143"/>
        <v>#N/A</v>
      </c>
      <c r="CI115" s="28" t="str">
        <f t="shared" si="143"/>
        <v>#N/A</v>
      </c>
      <c r="CJ115" s="28" t="str">
        <f t="shared" si="143"/>
        <v>#N/A</v>
      </c>
      <c r="CK115" s="28" t="str">
        <f t="shared" si="143"/>
        <v>#N/A</v>
      </c>
      <c r="CL115" s="28" t="str">
        <f t="shared" si="143"/>
        <v>#N/A</v>
      </c>
      <c r="CM115" s="28" t="str">
        <f t="shared" si="143"/>
        <v>#N/A</v>
      </c>
      <c r="CN115" s="28" t="str">
        <f t="shared" si="143"/>
        <v>#N/A</v>
      </c>
      <c r="CO115" s="28" t="str">
        <f t="shared" si="143"/>
        <v>#N/A</v>
      </c>
      <c r="CP115" s="28" t="str">
        <f t="shared" si="143"/>
        <v>#N/A</v>
      </c>
      <c r="CQ115" s="28" t="str">
        <f t="shared" si="143"/>
        <v>#N/A</v>
      </c>
      <c r="CR115" s="28" t="str">
        <f t="shared" si="143"/>
        <v>#N/A</v>
      </c>
      <c r="CS115" s="28" t="str">
        <f t="shared" si="143"/>
        <v>#N/A</v>
      </c>
      <c r="CT115" s="28" t="str">
        <f t="shared" si="143"/>
        <v>#N/A</v>
      </c>
      <c r="CU115" s="28" t="str">
        <f t="shared" si="143"/>
        <v>#N/A</v>
      </c>
      <c r="CV115" s="28" t="str">
        <f t="shared" si="143"/>
        <v>#N/A</v>
      </c>
      <c r="CW115" s="28" t="str">
        <f t="shared" si="143"/>
        <v>#N/A</v>
      </c>
      <c r="CX115" s="28" t="str">
        <f t="shared" si="143"/>
        <v>#N/A</v>
      </c>
      <c r="CY115" s="28" t="str">
        <f t="shared" si="143"/>
        <v>#N/A</v>
      </c>
      <c r="CZ115" s="28" t="str">
        <f t="shared" si="143"/>
        <v>#N/A</v>
      </c>
      <c r="DA115" s="28" t="str">
        <f t="shared" si="143"/>
        <v>#N/A</v>
      </c>
      <c r="DB115" s="28" t="str">
        <f t="shared" si="143"/>
        <v>#N/A</v>
      </c>
      <c r="DC115" s="28" t="str">
        <f t="shared" si="143"/>
        <v>#N/A</v>
      </c>
      <c r="DD115" s="28" t="str">
        <f t="shared" si="143"/>
        <v>#N/A</v>
      </c>
      <c r="DE115" s="28" t="str">
        <f t="shared" si="143"/>
        <v>#N/A</v>
      </c>
      <c r="DF115" s="28" t="str">
        <f t="shared" si="143"/>
        <v>#N/A</v>
      </c>
      <c r="DG115" s="28" t="str">
        <f t="shared" si="143"/>
        <v>#N/A</v>
      </c>
      <c r="DH115" s="28" t="str">
        <f t="shared" si="143"/>
        <v>#N/A</v>
      </c>
      <c r="DI115" s="28" t="str">
        <f t="shared" si="143"/>
        <v>#N/A</v>
      </c>
      <c r="DJ115" s="28" t="str">
        <f t="shared" si="143"/>
        <v>#N/A</v>
      </c>
      <c r="DK115" s="28" t="str">
        <f t="shared" si="143"/>
        <v>#N/A</v>
      </c>
      <c r="DL115" s="28" t="str">
        <f t="shared" si="143"/>
        <v>#N/A</v>
      </c>
      <c r="DM115" s="28" t="str">
        <f t="shared" si="143"/>
        <v>#N/A</v>
      </c>
      <c r="DN115" s="28" t="str">
        <f t="shared" si="143"/>
        <v>#N/A</v>
      </c>
      <c r="DO115" s="28" t="str">
        <f t="shared" si="143"/>
        <v>#N/A</v>
      </c>
      <c r="DP115" s="28" t="str">
        <f t="shared" si="143"/>
        <v>#N/A</v>
      </c>
      <c r="DQ115" s="28" t="str">
        <f t="shared" si="143"/>
        <v>#N/A</v>
      </c>
      <c r="DR115" s="28" t="str">
        <f t="shared" si="143"/>
        <v>#N/A</v>
      </c>
      <c r="DS115" s="28" t="str">
        <f t="shared" si="143"/>
        <v>#N/A</v>
      </c>
      <c r="DT115" s="28" t="str">
        <f t="shared" si="143"/>
        <v>#N/A</v>
      </c>
      <c r="DU115" s="28" t="str">
        <f t="shared" si="143"/>
        <v>#N/A</v>
      </c>
      <c r="DV115" s="28" t="str">
        <f t="shared" si="143"/>
        <v>#N/A</v>
      </c>
      <c r="DW115" s="28" t="str">
        <f t="shared" si="143"/>
        <v>#N/A</v>
      </c>
      <c r="DX115" s="28" t="str">
        <f t="shared" si="143"/>
        <v>#N/A</v>
      </c>
      <c r="DY115" s="28" t="str">
        <f t="shared" si="143"/>
        <v>#N/A</v>
      </c>
      <c r="DZ115" s="28" t="str">
        <f t="shared" si="143"/>
        <v>#N/A</v>
      </c>
      <c r="EA115" s="28" t="str">
        <f t="shared" si="143"/>
        <v>#N/A</v>
      </c>
      <c r="EB115" s="28" t="str">
        <f t="shared" si="143"/>
        <v>#N/A</v>
      </c>
      <c r="EC115" s="28" t="str">
        <f t="shared" si="143"/>
        <v>#N/A</v>
      </c>
      <c r="ED115" s="28" t="str">
        <f t="shared" si="143"/>
        <v>#N/A</v>
      </c>
      <c r="EE115" s="29">
        <f t="shared" si="2"/>
        <v>1519.039866</v>
      </c>
    </row>
    <row r="116">
      <c r="A116" s="1"/>
      <c r="B116" s="30"/>
      <c r="C116" s="31"/>
      <c r="D116" s="31"/>
      <c r="E116" s="31"/>
      <c r="F116" s="43"/>
      <c r="G116" s="34"/>
      <c r="H116" s="34" t="b">
        <f t="shared" si="3"/>
        <v>0</v>
      </c>
      <c r="I116" s="34" t="b">
        <f>if(iferror(match(B116,'Osallistujat ja seuranta'!C:C,0),0)&gt;0,TRUE,FALSE)</f>
        <v>0</v>
      </c>
      <c r="J116" s="34" t="b">
        <f>if(iferror(match(C116,'Osallistujat ja seuranta'!C:C,0),0)&gt;0,TRUE,FALSE)</f>
        <v>0</v>
      </c>
      <c r="K116" s="34" t="b">
        <f t="shared" si="4"/>
        <v>0</v>
      </c>
      <c r="L116" s="34" t="b">
        <f t="shared" si="5"/>
        <v>1</v>
      </c>
      <c r="M116" s="34" t="b">
        <f t="shared" si="6"/>
        <v>0</v>
      </c>
      <c r="N116" s="35" t="str">
        <f t="shared" si="33"/>
        <v/>
      </c>
      <c r="O116" s="36" t="str">
        <f t="shared" si="8"/>
        <v/>
      </c>
      <c r="P116" s="36" t="str">
        <f t="shared" si="9"/>
        <v/>
      </c>
      <c r="Q116" s="37" t="str">
        <f t="shared" si="10"/>
        <v/>
      </c>
      <c r="R116" s="35" t="str">
        <f t="shared" si="11"/>
        <v/>
      </c>
      <c r="S116" s="35">
        <f t="shared" si="12"/>
        <v>1</v>
      </c>
      <c r="T116" s="35">
        <f t="shared" si="13"/>
        <v>-56.71174423</v>
      </c>
      <c r="U116" s="35">
        <f t="shared" si="14"/>
        <v>-56.71174423</v>
      </c>
      <c r="V116" s="38" t="str">
        <f t="shared" si="15"/>
        <v/>
      </c>
      <c r="W116" s="39">
        <f t="shared" si="16"/>
        <v>88.71035368</v>
      </c>
      <c r="X116" s="39">
        <f t="shared" si="17"/>
        <v>5.75</v>
      </c>
      <c r="Y116" s="39" t="str">
        <f>if(N116=1,(W116*(S116-V116))*'Säännöt ja ohjeet'!$B$54+X116,"")</f>
        <v/>
      </c>
      <c r="Z116" s="39">
        <f t="shared" si="18"/>
        <v>0</v>
      </c>
      <c r="AA116" s="39">
        <f t="shared" si="19"/>
        <v>1</v>
      </c>
      <c r="AB116" s="39">
        <f t="shared" si="20"/>
        <v>88.71035368</v>
      </c>
      <c r="AC116" s="39">
        <f t="shared" si="21"/>
        <v>5.75</v>
      </c>
      <c r="AD116" s="39" t="str">
        <f>if(N116=1,(AB116*(Z116-AA116))*'Säännöt ja ohjeet'!$B$54+AC116,"")</f>
        <v/>
      </c>
      <c r="AE116" s="40">
        <f t="shared" si="22"/>
        <v>11</v>
      </c>
      <c r="AF116" s="40">
        <f t="shared" si="23"/>
        <v>11</v>
      </c>
      <c r="AG116" s="1"/>
      <c r="AH116" s="9"/>
      <c r="AI116" s="28">
        <f t="shared" ref="AI116:ED116" si="144">if($B116=AI$3,AI115+$Y116,if($C116=AI$3,AI115+$AD116,AI115))</f>
        <v>1204.770186</v>
      </c>
      <c r="AJ116" s="28">
        <f t="shared" si="144"/>
        <v>1784.092572</v>
      </c>
      <c r="AK116" s="28">
        <f t="shared" si="144"/>
        <v>2411.459736</v>
      </c>
      <c r="AL116" s="28">
        <f t="shared" si="144"/>
        <v>1723.634458</v>
      </c>
      <c r="AM116" s="28">
        <f t="shared" si="144"/>
        <v>1644.010986</v>
      </c>
      <c r="AN116" s="28">
        <f t="shared" si="144"/>
        <v>1353.792648</v>
      </c>
      <c r="AO116" s="28">
        <f t="shared" si="144"/>
        <v>2249.842673</v>
      </c>
      <c r="AP116" s="28">
        <f t="shared" si="144"/>
        <v>1493.563773</v>
      </c>
      <c r="AQ116" s="28">
        <f t="shared" si="144"/>
        <v>1156.199115</v>
      </c>
      <c r="AR116" s="28">
        <f t="shared" si="144"/>
        <v>2172.779715</v>
      </c>
      <c r="AS116" s="28">
        <f t="shared" si="144"/>
        <v>1917.754482</v>
      </c>
      <c r="AT116" s="28">
        <f t="shared" si="144"/>
        <v>2363.383595</v>
      </c>
      <c r="AU116" s="28">
        <f t="shared" si="144"/>
        <v>2245.808389</v>
      </c>
      <c r="AV116" s="28">
        <f t="shared" si="144"/>
        <v>1913.93138</v>
      </c>
      <c r="AW116" s="28">
        <f t="shared" si="144"/>
        <v>1015.463624</v>
      </c>
      <c r="AX116" s="28">
        <f t="shared" si="144"/>
        <v>2205.116746</v>
      </c>
      <c r="AY116" s="28">
        <f t="shared" si="144"/>
        <v>1335.441433</v>
      </c>
      <c r="AZ116" s="28">
        <f t="shared" si="144"/>
        <v>2316.469488</v>
      </c>
      <c r="BA116" s="28">
        <f t="shared" si="144"/>
        <v>2132.244373</v>
      </c>
      <c r="BB116" s="28">
        <f t="shared" si="144"/>
        <v>636.9434937</v>
      </c>
      <c r="BC116" s="28">
        <f t="shared" si="144"/>
        <v>832.7574368</v>
      </c>
      <c r="BD116" s="28">
        <f t="shared" si="144"/>
        <v>1690.538553</v>
      </c>
      <c r="BE116" s="28">
        <f t="shared" si="144"/>
        <v>281.1497685</v>
      </c>
      <c r="BF116" s="28">
        <f t="shared" si="144"/>
        <v>-59.07358257</v>
      </c>
      <c r="BG116" s="28">
        <f t="shared" si="144"/>
        <v>1282.733877</v>
      </c>
      <c r="BH116" s="28">
        <f t="shared" si="144"/>
        <v>190.2275877</v>
      </c>
      <c r="BI116" s="28">
        <f t="shared" si="144"/>
        <v>1741.081085</v>
      </c>
      <c r="BJ116" s="28">
        <f t="shared" si="144"/>
        <v>398.5029281</v>
      </c>
      <c r="BK116" s="28">
        <f t="shared" si="144"/>
        <v>1813.591524</v>
      </c>
      <c r="BL116" s="28" t="str">
        <f t="shared" si="144"/>
        <v>#N/A</v>
      </c>
      <c r="BM116" s="28" t="str">
        <f t="shared" si="144"/>
        <v>#N/A</v>
      </c>
      <c r="BN116" s="28" t="str">
        <f t="shared" si="144"/>
        <v>#N/A</v>
      </c>
      <c r="BO116" s="28" t="str">
        <f t="shared" si="144"/>
        <v>#N/A</v>
      </c>
      <c r="BP116" s="28" t="str">
        <f t="shared" si="144"/>
        <v>#N/A</v>
      </c>
      <c r="BQ116" s="28" t="str">
        <f t="shared" si="144"/>
        <v>#N/A</v>
      </c>
      <c r="BR116" s="28" t="str">
        <f t="shared" si="144"/>
        <v>#N/A</v>
      </c>
      <c r="BS116" s="28" t="str">
        <f t="shared" si="144"/>
        <v>#N/A</v>
      </c>
      <c r="BT116" s="28" t="str">
        <f t="shared" si="144"/>
        <v>#N/A</v>
      </c>
      <c r="BU116" s="28" t="str">
        <f t="shared" si="144"/>
        <v>#N/A</v>
      </c>
      <c r="BV116" s="28" t="str">
        <f t="shared" si="144"/>
        <v>#N/A</v>
      </c>
      <c r="BW116" s="28" t="str">
        <f t="shared" si="144"/>
        <v>#N/A</v>
      </c>
      <c r="BX116" s="28" t="str">
        <f t="shared" si="144"/>
        <v>#N/A</v>
      </c>
      <c r="BY116" s="28" t="str">
        <f t="shared" si="144"/>
        <v>#N/A</v>
      </c>
      <c r="BZ116" s="28" t="str">
        <f t="shared" si="144"/>
        <v>#N/A</v>
      </c>
      <c r="CA116" s="28" t="str">
        <f t="shared" si="144"/>
        <v>#N/A</v>
      </c>
      <c r="CB116" s="28" t="str">
        <f t="shared" si="144"/>
        <v>#N/A</v>
      </c>
      <c r="CC116" s="28" t="str">
        <f t="shared" si="144"/>
        <v>#N/A</v>
      </c>
      <c r="CD116" s="28" t="str">
        <f t="shared" si="144"/>
        <v>#N/A</v>
      </c>
      <c r="CE116" s="28" t="str">
        <f t="shared" si="144"/>
        <v>#N/A</v>
      </c>
      <c r="CF116" s="28" t="str">
        <f t="shared" si="144"/>
        <v>#N/A</v>
      </c>
      <c r="CG116" s="28" t="str">
        <f t="shared" si="144"/>
        <v>#N/A</v>
      </c>
      <c r="CH116" s="28" t="str">
        <f t="shared" si="144"/>
        <v>#N/A</v>
      </c>
      <c r="CI116" s="28" t="str">
        <f t="shared" si="144"/>
        <v>#N/A</v>
      </c>
      <c r="CJ116" s="28" t="str">
        <f t="shared" si="144"/>
        <v>#N/A</v>
      </c>
      <c r="CK116" s="28" t="str">
        <f t="shared" si="144"/>
        <v>#N/A</v>
      </c>
      <c r="CL116" s="28" t="str">
        <f t="shared" si="144"/>
        <v>#N/A</v>
      </c>
      <c r="CM116" s="28" t="str">
        <f t="shared" si="144"/>
        <v>#N/A</v>
      </c>
      <c r="CN116" s="28" t="str">
        <f t="shared" si="144"/>
        <v>#N/A</v>
      </c>
      <c r="CO116" s="28" t="str">
        <f t="shared" si="144"/>
        <v>#N/A</v>
      </c>
      <c r="CP116" s="28" t="str">
        <f t="shared" si="144"/>
        <v>#N/A</v>
      </c>
      <c r="CQ116" s="28" t="str">
        <f t="shared" si="144"/>
        <v>#N/A</v>
      </c>
      <c r="CR116" s="28" t="str">
        <f t="shared" si="144"/>
        <v>#N/A</v>
      </c>
      <c r="CS116" s="28" t="str">
        <f t="shared" si="144"/>
        <v>#N/A</v>
      </c>
      <c r="CT116" s="28" t="str">
        <f t="shared" si="144"/>
        <v>#N/A</v>
      </c>
      <c r="CU116" s="28" t="str">
        <f t="shared" si="144"/>
        <v>#N/A</v>
      </c>
      <c r="CV116" s="28" t="str">
        <f t="shared" si="144"/>
        <v>#N/A</v>
      </c>
      <c r="CW116" s="28" t="str">
        <f t="shared" si="144"/>
        <v>#N/A</v>
      </c>
      <c r="CX116" s="28" t="str">
        <f t="shared" si="144"/>
        <v>#N/A</v>
      </c>
      <c r="CY116" s="28" t="str">
        <f t="shared" si="144"/>
        <v>#N/A</v>
      </c>
      <c r="CZ116" s="28" t="str">
        <f t="shared" si="144"/>
        <v>#N/A</v>
      </c>
      <c r="DA116" s="28" t="str">
        <f t="shared" si="144"/>
        <v>#N/A</v>
      </c>
      <c r="DB116" s="28" t="str">
        <f t="shared" si="144"/>
        <v>#N/A</v>
      </c>
      <c r="DC116" s="28" t="str">
        <f t="shared" si="144"/>
        <v>#N/A</v>
      </c>
      <c r="DD116" s="28" t="str">
        <f t="shared" si="144"/>
        <v>#N/A</v>
      </c>
      <c r="DE116" s="28" t="str">
        <f t="shared" si="144"/>
        <v>#N/A</v>
      </c>
      <c r="DF116" s="28" t="str">
        <f t="shared" si="144"/>
        <v>#N/A</v>
      </c>
      <c r="DG116" s="28" t="str">
        <f t="shared" si="144"/>
        <v>#N/A</v>
      </c>
      <c r="DH116" s="28" t="str">
        <f t="shared" si="144"/>
        <v>#N/A</v>
      </c>
      <c r="DI116" s="28" t="str">
        <f t="shared" si="144"/>
        <v>#N/A</v>
      </c>
      <c r="DJ116" s="28" t="str">
        <f t="shared" si="144"/>
        <v>#N/A</v>
      </c>
      <c r="DK116" s="28" t="str">
        <f t="shared" si="144"/>
        <v>#N/A</v>
      </c>
      <c r="DL116" s="28" t="str">
        <f t="shared" si="144"/>
        <v>#N/A</v>
      </c>
      <c r="DM116" s="28" t="str">
        <f t="shared" si="144"/>
        <v>#N/A</v>
      </c>
      <c r="DN116" s="28" t="str">
        <f t="shared" si="144"/>
        <v>#N/A</v>
      </c>
      <c r="DO116" s="28" t="str">
        <f t="shared" si="144"/>
        <v>#N/A</v>
      </c>
      <c r="DP116" s="28" t="str">
        <f t="shared" si="144"/>
        <v>#N/A</v>
      </c>
      <c r="DQ116" s="28" t="str">
        <f t="shared" si="144"/>
        <v>#N/A</v>
      </c>
      <c r="DR116" s="28" t="str">
        <f t="shared" si="144"/>
        <v>#N/A</v>
      </c>
      <c r="DS116" s="28" t="str">
        <f t="shared" si="144"/>
        <v>#N/A</v>
      </c>
      <c r="DT116" s="28" t="str">
        <f t="shared" si="144"/>
        <v>#N/A</v>
      </c>
      <c r="DU116" s="28" t="str">
        <f t="shared" si="144"/>
        <v>#N/A</v>
      </c>
      <c r="DV116" s="28" t="str">
        <f t="shared" si="144"/>
        <v>#N/A</v>
      </c>
      <c r="DW116" s="28" t="str">
        <f t="shared" si="144"/>
        <v>#N/A</v>
      </c>
      <c r="DX116" s="28" t="str">
        <f t="shared" si="144"/>
        <v>#N/A</v>
      </c>
      <c r="DY116" s="28" t="str">
        <f t="shared" si="144"/>
        <v>#N/A</v>
      </c>
      <c r="DZ116" s="28" t="str">
        <f t="shared" si="144"/>
        <v>#N/A</v>
      </c>
      <c r="EA116" s="28" t="str">
        <f t="shared" si="144"/>
        <v>#N/A</v>
      </c>
      <c r="EB116" s="28" t="str">
        <f t="shared" si="144"/>
        <v>#N/A</v>
      </c>
      <c r="EC116" s="28" t="str">
        <f t="shared" si="144"/>
        <v>#N/A</v>
      </c>
      <c r="ED116" s="28" t="str">
        <f t="shared" si="144"/>
        <v>#N/A</v>
      </c>
      <c r="EE116" s="29">
        <f t="shared" si="2"/>
        <v>1519.039866</v>
      </c>
    </row>
    <row r="117">
      <c r="A117" s="1"/>
      <c r="B117" s="30"/>
      <c r="C117" s="31"/>
      <c r="D117" s="31"/>
      <c r="E117" s="31"/>
      <c r="F117" s="43"/>
      <c r="G117" s="34"/>
      <c r="H117" s="34" t="b">
        <f t="shared" si="3"/>
        <v>0</v>
      </c>
      <c r="I117" s="34" t="b">
        <f>if(iferror(match(B117,'Osallistujat ja seuranta'!C:C,0),0)&gt;0,TRUE,FALSE)</f>
        <v>0</v>
      </c>
      <c r="J117" s="34" t="b">
        <f>if(iferror(match(C117,'Osallistujat ja seuranta'!C:C,0),0)&gt;0,TRUE,FALSE)</f>
        <v>0</v>
      </c>
      <c r="K117" s="34" t="b">
        <f t="shared" si="4"/>
        <v>0</v>
      </c>
      <c r="L117" s="34" t="b">
        <f t="shared" si="5"/>
        <v>1</v>
      </c>
      <c r="M117" s="34" t="b">
        <f t="shared" si="6"/>
        <v>0</v>
      </c>
      <c r="N117" s="35" t="str">
        <f t="shared" si="33"/>
        <v/>
      </c>
      <c r="O117" s="36" t="str">
        <f t="shared" si="8"/>
        <v/>
      </c>
      <c r="P117" s="36" t="str">
        <f t="shared" si="9"/>
        <v/>
      </c>
      <c r="Q117" s="37" t="str">
        <f t="shared" si="10"/>
        <v/>
      </c>
      <c r="R117" s="35" t="str">
        <f t="shared" si="11"/>
        <v/>
      </c>
      <c r="S117" s="35">
        <f t="shared" si="12"/>
        <v>1</v>
      </c>
      <c r="T117" s="35">
        <f t="shared" si="13"/>
        <v>-56.71174423</v>
      </c>
      <c r="U117" s="35">
        <f t="shared" si="14"/>
        <v>-56.71174423</v>
      </c>
      <c r="V117" s="38" t="str">
        <f t="shared" si="15"/>
        <v/>
      </c>
      <c r="W117" s="39">
        <f t="shared" si="16"/>
        <v>88.71035368</v>
      </c>
      <c r="X117" s="39">
        <f t="shared" si="17"/>
        <v>5.75</v>
      </c>
      <c r="Y117" s="39" t="str">
        <f>if(N117=1,(W117*(S117-V117))*'Säännöt ja ohjeet'!$B$54+X117,"")</f>
        <v/>
      </c>
      <c r="Z117" s="39">
        <f t="shared" si="18"/>
        <v>0</v>
      </c>
      <c r="AA117" s="39">
        <f t="shared" si="19"/>
        <v>1</v>
      </c>
      <c r="AB117" s="39">
        <f t="shared" si="20"/>
        <v>88.71035368</v>
      </c>
      <c r="AC117" s="39">
        <f t="shared" si="21"/>
        <v>5.75</v>
      </c>
      <c r="AD117" s="39" t="str">
        <f>if(N117=1,(AB117*(Z117-AA117))*'Säännöt ja ohjeet'!$B$54+AC117,"")</f>
        <v/>
      </c>
      <c r="AE117" s="40">
        <f t="shared" si="22"/>
        <v>11</v>
      </c>
      <c r="AF117" s="40">
        <f t="shared" si="23"/>
        <v>11</v>
      </c>
      <c r="AG117" s="1"/>
      <c r="AH117" s="9"/>
      <c r="AI117" s="28">
        <f t="shared" ref="AI117:ED117" si="145">if($B117=AI$3,AI116+$Y117,if($C117=AI$3,AI116+$AD117,AI116))</f>
        <v>1204.770186</v>
      </c>
      <c r="AJ117" s="28">
        <f t="shared" si="145"/>
        <v>1784.092572</v>
      </c>
      <c r="AK117" s="28">
        <f t="shared" si="145"/>
        <v>2411.459736</v>
      </c>
      <c r="AL117" s="28">
        <f t="shared" si="145"/>
        <v>1723.634458</v>
      </c>
      <c r="AM117" s="28">
        <f t="shared" si="145"/>
        <v>1644.010986</v>
      </c>
      <c r="AN117" s="28">
        <f t="shared" si="145"/>
        <v>1353.792648</v>
      </c>
      <c r="AO117" s="28">
        <f t="shared" si="145"/>
        <v>2249.842673</v>
      </c>
      <c r="AP117" s="28">
        <f t="shared" si="145"/>
        <v>1493.563773</v>
      </c>
      <c r="AQ117" s="28">
        <f t="shared" si="145"/>
        <v>1156.199115</v>
      </c>
      <c r="AR117" s="28">
        <f t="shared" si="145"/>
        <v>2172.779715</v>
      </c>
      <c r="AS117" s="28">
        <f t="shared" si="145"/>
        <v>1917.754482</v>
      </c>
      <c r="AT117" s="28">
        <f t="shared" si="145"/>
        <v>2363.383595</v>
      </c>
      <c r="AU117" s="28">
        <f t="shared" si="145"/>
        <v>2245.808389</v>
      </c>
      <c r="AV117" s="28">
        <f t="shared" si="145"/>
        <v>1913.93138</v>
      </c>
      <c r="AW117" s="28">
        <f t="shared" si="145"/>
        <v>1015.463624</v>
      </c>
      <c r="AX117" s="28">
        <f t="shared" si="145"/>
        <v>2205.116746</v>
      </c>
      <c r="AY117" s="28">
        <f t="shared" si="145"/>
        <v>1335.441433</v>
      </c>
      <c r="AZ117" s="28">
        <f t="shared" si="145"/>
        <v>2316.469488</v>
      </c>
      <c r="BA117" s="28">
        <f t="shared" si="145"/>
        <v>2132.244373</v>
      </c>
      <c r="BB117" s="28">
        <f t="shared" si="145"/>
        <v>636.9434937</v>
      </c>
      <c r="BC117" s="28">
        <f t="shared" si="145"/>
        <v>832.7574368</v>
      </c>
      <c r="BD117" s="28">
        <f t="shared" si="145"/>
        <v>1690.538553</v>
      </c>
      <c r="BE117" s="28">
        <f t="shared" si="145"/>
        <v>281.1497685</v>
      </c>
      <c r="BF117" s="28">
        <f t="shared" si="145"/>
        <v>-59.07358257</v>
      </c>
      <c r="BG117" s="28">
        <f t="shared" si="145"/>
        <v>1282.733877</v>
      </c>
      <c r="BH117" s="28">
        <f t="shared" si="145"/>
        <v>190.2275877</v>
      </c>
      <c r="BI117" s="28">
        <f t="shared" si="145"/>
        <v>1741.081085</v>
      </c>
      <c r="BJ117" s="28">
        <f t="shared" si="145"/>
        <v>398.5029281</v>
      </c>
      <c r="BK117" s="28">
        <f t="shared" si="145"/>
        <v>1813.591524</v>
      </c>
      <c r="BL117" s="28" t="str">
        <f t="shared" si="145"/>
        <v>#N/A</v>
      </c>
      <c r="BM117" s="28" t="str">
        <f t="shared" si="145"/>
        <v>#N/A</v>
      </c>
      <c r="BN117" s="28" t="str">
        <f t="shared" si="145"/>
        <v>#N/A</v>
      </c>
      <c r="BO117" s="28" t="str">
        <f t="shared" si="145"/>
        <v>#N/A</v>
      </c>
      <c r="BP117" s="28" t="str">
        <f t="shared" si="145"/>
        <v>#N/A</v>
      </c>
      <c r="BQ117" s="28" t="str">
        <f t="shared" si="145"/>
        <v>#N/A</v>
      </c>
      <c r="BR117" s="28" t="str">
        <f t="shared" si="145"/>
        <v>#N/A</v>
      </c>
      <c r="BS117" s="28" t="str">
        <f t="shared" si="145"/>
        <v>#N/A</v>
      </c>
      <c r="BT117" s="28" t="str">
        <f t="shared" si="145"/>
        <v>#N/A</v>
      </c>
      <c r="BU117" s="28" t="str">
        <f t="shared" si="145"/>
        <v>#N/A</v>
      </c>
      <c r="BV117" s="28" t="str">
        <f t="shared" si="145"/>
        <v>#N/A</v>
      </c>
      <c r="BW117" s="28" t="str">
        <f t="shared" si="145"/>
        <v>#N/A</v>
      </c>
      <c r="BX117" s="28" t="str">
        <f t="shared" si="145"/>
        <v>#N/A</v>
      </c>
      <c r="BY117" s="28" t="str">
        <f t="shared" si="145"/>
        <v>#N/A</v>
      </c>
      <c r="BZ117" s="28" t="str">
        <f t="shared" si="145"/>
        <v>#N/A</v>
      </c>
      <c r="CA117" s="28" t="str">
        <f t="shared" si="145"/>
        <v>#N/A</v>
      </c>
      <c r="CB117" s="28" t="str">
        <f t="shared" si="145"/>
        <v>#N/A</v>
      </c>
      <c r="CC117" s="28" t="str">
        <f t="shared" si="145"/>
        <v>#N/A</v>
      </c>
      <c r="CD117" s="28" t="str">
        <f t="shared" si="145"/>
        <v>#N/A</v>
      </c>
      <c r="CE117" s="28" t="str">
        <f t="shared" si="145"/>
        <v>#N/A</v>
      </c>
      <c r="CF117" s="28" t="str">
        <f t="shared" si="145"/>
        <v>#N/A</v>
      </c>
      <c r="CG117" s="28" t="str">
        <f t="shared" si="145"/>
        <v>#N/A</v>
      </c>
      <c r="CH117" s="28" t="str">
        <f t="shared" si="145"/>
        <v>#N/A</v>
      </c>
      <c r="CI117" s="28" t="str">
        <f t="shared" si="145"/>
        <v>#N/A</v>
      </c>
      <c r="CJ117" s="28" t="str">
        <f t="shared" si="145"/>
        <v>#N/A</v>
      </c>
      <c r="CK117" s="28" t="str">
        <f t="shared" si="145"/>
        <v>#N/A</v>
      </c>
      <c r="CL117" s="28" t="str">
        <f t="shared" si="145"/>
        <v>#N/A</v>
      </c>
      <c r="CM117" s="28" t="str">
        <f t="shared" si="145"/>
        <v>#N/A</v>
      </c>
      <c r="CN117" s="28" t="str">
        <f t="shared" si="145"/>
        <v>#N/A</v>
      </c>
      <c r="CO117" s="28" t="str">
        <f t="shared" si="145"/>
        <v>#N/A</v>
      </c>
      <c r="CP117" s="28" t="str">
        <f t="shared" si="145"/>
        <v>#N/A</v>
      </c>
      <c r="CQ117" s="28" t="str">
        <f t="shared" si="145"/>
        <v>#N/A</v>
      </c>
      <c r="CR117" s="28" t="str">
        <f t="shared" si="145"/>
        <v>#N/A</v>
      </c>
      <c r="CS117" s="28" t="str">
        <f t="shared" si="145"/>
        <v>#N/A</v>
      </c>
      <c r="CT117" s="28" t="str">
        <f t="shared" si="145"/>
        <v>#N/A</v>
      </c>
      <c r="CU117" s="28" t="str">
        <f t="shared" si="145"/>
        <v>#N/A</v>
      </c>
      <c r="CV117" s="28" t="str">
        <f t="shared" si="145"/>
        <v>#N/A</v>
      </c>
      <c r="CW117" s="28" t="str">
        <f t="shared" si="145"/>
        <v>#N/A</v>
      </c>
      <c r="CX117" s="28" t="str">
        <f t="shared" si="145"/>
        <v>#N/A</v>
      </c>
      <c r="CY117" s="28" t="str">
        <f t="shared" si="145"/>
        <v>#N/A</v>
      </c>
      <c r="CZ117" s="28" t="str">
        <f t="shared" si="145"/>
        <v>#N/A</v>
      </c>
      <c r="DA117" s="28" t="str">
        <f t="shared" si="145"/>
        <v>#N/A</v>
      </c>
      <c r="DB117" s="28" t="str">
        <f t="shared" si="145"/>
        <v>#N/A</v>
      </c>
      <c r="DC117" s="28" t="str">
        <f t="shared" si="145"/>
        <v>#N/A</v>
      </c>
      <c r="DD117" s="28" t="str">
        <f t="shared" si="145"/>
        <v>#N/A</v>
      </c>
      <c r="DE117" s="28" t="str">
        <f t="shared" si="145"/>
        <v>#N/A</v>
      </c>
      <c r="DF117" s="28" t="str">
        <f t="shared" si="145"/>
        <v>#N/A</v>
      </c>
      <c r="DG117" s="28" t="str">
        <f t="shared" si="145"/>
        <v>#N/A</v>
      </c>
      <c r="DH117" s="28" t="str">
        <f t="shared" si="145"/>
        <v>#N/A</v>
      </c>
      <c r="DI117" s="28" t="str">
        <f t="shared" si="145"/>
        <v>#N/A</v>
      </c>
      <c r="DJ117" s="28" t="str">
        <f t="shared" si="145"/>
        <v>#N/A</v>
      </c>
      <c r="DK117" s="28" t="str">
        <f t="shared" si="145"/>
        <v>#N/A</v>
      </c>
      <c r="DL117" s="28" t="str">
        <f t="shared" si="145"/>
        <v>#N/A</v>
      </c>
      <c r="DM117" s="28" t="str">
        <f t="shared" si="145"/>
        <v>#N/A</v>
      </c>
      <c r="DN117" s="28" t="str">
        <f t="shared" si="145"/>
        <v>#N/A</v>
      </c>
      <c r="DO117" s="28" t="str">
        <f t="shared" si="145"/>
        <v>#N/A</v>
      </c>
      <c r="DP117" s="28" t="str">
        <f t="shared" si="145"/>
        <v>#N/A</v>
      </c>
      <c r="DQ117" s="28" t="str">
        <f t="shared" si="145"/>
        <v>#N/A</v>
      </c>
      <c r="DR117" s="28" t="str">
        <f t="shared" si="145"/>
        <v>#N/A</v>
      </c>
      <c r="DS117" s="28" t="str">
        <f t="shared" si="145"/>
        <v>#N/A</v>
      </c>
      <c r="DT117" s="28" t="str">
        <f t="shared" si="145"/>
        <v>#N/A</v>
      </c>
      <c r="DU117" s="28" t="str">
        <f t="shared" si="145"/>
        <v>#N/A</v>
      </c>
      <c r="DV117" s="28" t="str">
        <f t="shared" si="145"/>
        <v>#N/A</v>
      </c>
      <c r="DW117" s="28" t="str">
        <f t="shared" si="145"/>
        <v>#N/A</v>
      </c>
      <c r="DX117" s="28" t="str">
        <f t="shared" si="145"/>
        <v>#N/A</v>
      </c>
      <c r="DY117" s="28" t="str">
        <f t="shared" si="145"/>
        <v>#N/A</v>
      </c>
      <c r="DZ117" s="28" t="str">
        <f t="shared" si="145"/>
        <v>#N/A</v>
      </c>
      <c r="EA117" s="28" t="str">
        <f t="shared" si="145"/>
        <v>#N/A</v>
      </c>
      <c r="EB117" s="28" t="str">
        <f t="shared" si="145"/>
        <v>#N/A</v>
      </c>
      <c r="EC117" s="28" t="str">
        <f t="shared" si="145"/>
        <v>#N/A</v>
      </c>
      <c r="ED117" s="28" t="str">
        <f t="shared" si="145"/>
        <v>#N/A</v>
      </c>
      <c r="EE117" s="29">
        <f t="shared" si="2"/>
        <v>1519.039866</v>
      </c>
    </row>
    <row r="118">
      <c r="A118" s="1"/>
      <c r="B118" s="30"/>
      <c r="C118" s="31"/>
      <c r="D118" s="31"/>
      <c r="E118" s="31"/>
      <c r="F118" s="43"/>
      <c r="G118" s="34"/>
      <c r="H118" s="34" t="b">
        <f t="shared" si="3"/>
        <v>0</v>
      </c>
      <c r="I118" s="34" t="b">
        <f>if(iferror(match(B118,'Osallistujat ja seuranta'!C:C,0),0)&gt;0,TRUE,FALSE)</f>
        <v>0</v>
      </c>
      <c r="J118" s="34" t="b">
        <f>if(iferror(match(C118,'Osallistujat ja seuranta'!C:C,0),0)&gt;0,TRUE,FALSE)</f>
        <v>0</v>
      </c>
      <c r="K118" s="34" t="b">
        <f t="shared" si="4"/>
        <v>0</v>
      </c>
      <c r="L118" s="34" t="b">
        <f t="shared" si="5"/>
        <v>1</v>
      </c>
      <c r="M118" s="34" t="b">
        <f t="shared" si="6"/>
        <v>0</v>
      </c>
      <c r="N118" s="35" t="str">
        <f t="shared" si="33"/>
        <v/>
      </c>
      <c r="O118" s="36" t="str">
        <f t="shared" si="8"/>
        <v/>
      </c>
      <c r="P118" s="36" t="str">
        <f t="shared" si="9"/>
        <v/>
      </c>
      <c r="Q118" s="37" t="str">
        <f t="shared" si="10"/>
        <v/>
      </c>
      <c r="R118" s="35" t="str">
        <f t="shared" si="11"/>
        <v/>
      </c>
      <c r="S118" s="35">
        <f t="shared" si="12"/>
        <v>1</v>
      </c>
      <c r="T118" s="35">
        <f t="shared" si="13"/>
        <v>-56.71174423</v>
      </c>
      <c r="U118" s="35">
        <f t="shared" si="14"/>
        <v>-56.71174423</v>
      </c>
      <c r="V118" s="38" t="str">
        <f t="shared" si="15"/>
        <v/>
      </c>
      <c r="W118" s="39">
        <f t="shared" si="16"/>
        <v>88.71035368</v>
      </c>
      <c r="X118" s="39">
        <f t="shared" si="17"/>
        <v>5.75</v>
      </c>
      <c r="Y118" s="39" t="str">
        <f>if(N118=1,(W118*(S118-V118))*'Säännöt ja ohjeet'!$B$54+X118,"")</f>
        <v/>
      </c>
      <c r="Z118" s="39">
        <f t="shared" si="18"/>
        <v>0</v>
      </c>
      <c r="AA118" s="39">
        <f t="shared" si="19"/>
        <v>1</v>
      </c>
      <c r="AB118" s="39">
        <f t="shared" si="20"/>
        <v>88.71035368</v>
      </c>
      <c r="AC118" s="39">
        <f t="shared" si="21"/>
        <v>5.75</v>
      </c>
      <c r="AD118" s="39" t="str">
        <f>if(N118=1,(AB118*(Z118-AA118))*'Säännöt ja ohjeet'!$B$54+AC118,"")</f>
        <v/>
      </c>
      <c r="AE118" s="40">
        <f t="shared" si="22"/>
        <v>11</v>
      </c>
      <c r="AF118" s="40">
        <f t="shared" si="23"/>
        <v>11</v>
      </c>
      <c r="AG118" s="1"/>
      <c r="AH118" s="9"/>
      <c r="AI118" s="28">
        <f t="shared" ref="AI118:ED118" si="146">if($B118=AI$3,AI117+$Y118,if($C118=AI$3,AI117+$AD118,AI117))</f>
        <v>1204.770186</v>
      </c>
      <c r="AJ118" s="28">
        <f t="shared" si="146"/>
        <v>1784.092572</v>
      </c>
      <c r="AK118" s="28">
        <f t="shared" si="146"/>
        <v>2411.459736</v>
      </c>
      <c r="AL118" s="28">
        <f t="shared" si="146"/>
        <v>1723.634458</v>
      </c>
      <c r="AM118" s="28">
        <f t="shared" si="146"/>
        <v>1644.010986</v>
      </c>
      <c r="AN118" s="28">
        <f t="shared" si="146"/>
        <v>1353.792648</v>
      </c>
      <c r="AO118" s="28">
        <f t="shared" si="146"/>
        <v>2249.842673</v>
      </c>
      <c r="AP118" s="28">
        <f t="shared" si="146"/>
        <v>1493.563773</v>
      </c>
      <c r="AQ118" s="28">
        <f t="shared" si="146"/>
        <v>1156.199115</v>
      </c>
      <c r="AR118" s="28">
        <f t="shared" si="146"/>
        <v>2172.779715</v>
      </c>
      <c r="AS118" s="28">
        <f t="shared" si="146"/>
        <v>1917.754482</v>
      </c>
      <c r="AT118" s="28">
        <f t="shared" si="146"/>
        <v>2363.383595</v>
      </c>
      <c r="AU118" s="28">
        <f t="shared" si="146"/>
        <v>2245.808389</v>
      </c>
      <c r="AV118" s="28">
        <f t="shared" si="146"/>
        <v>1913.93138</v>
      </c>
      <c r="AW118" s="28">
        <f t="shared" si="146"/>
        <v>1015.463624</v>
      </c>
      <c r="AX118" s="28">
        <f t="shared" si="146"/>
        <v>2205.116746</v>
      </c>
      <c r="AY118" s="28">
        <f t="shared" si="146"/>
        <v>1335.441433</v>
      </c>
      <c r="AZ118" s="28">
        <f t="shared" si="146"/>
        <v>2316.469488</v>
      </c>
      <c r="BA118" s="28">
        <f t="shared" si="146"/>
        <v>2132.244373</v>
      </c>
      <c r="BB118" s="28">
        <f t="shared" si="146"/>
        <v>636.9434937</v>
      </c>
      <c r="BC118" s="28">
        <f t="shared" si="146"/>
        <v>832.7574368</v>
      </c>
      <c r="BD118" s="28">
        <f t="shared" si="146"/>
        <v>1690.538553</v>
      </c>
      <c r="BE118" s="28">
        <f t="shared" si="146"/>
        <v>281.1497685</v>
      </c>
      <c r="BF118" s="28">
        <f t="shared" si="146"/>
        <v>-59.07358257</v>
      </c>
      <c r="BG118" s="28">
        <f t="shared" si="146"/>
        <v>1282.733877</v>
      </c>
      <c r="BH118" s="28">
        <f t="shared" si="146"/>
        <v>190.2275877</v>
      </c>
      <c r="BI118" s="28">
        <f t="shared" si="146"/>
        <v>1741.081085</v>
      </c>
      <c r="BJ118" s="28">
        <f t="shared" si="146"/>
        <v>398.5029281</v>
      </c>
      <c r="BK118" s="28">
        <f t="shared" si="146"/>
        <v>1813.591524</v>
      </c>
      <c r="BL118" s="28" t="str">
        <f t="shared" si="146"/>
        <v>#N/A</v>
      </c>
      <c r="BM118" s="28" t="str">
        <f t="shared" si="146"/>
        <v>#N/A</v>
      </c>
      <c r="BN118" s="28" t="str">
        <f t="shared" si="146"/>
        <v>#N/A</v>
      </c>
      <c r="BO118" s="28" t="str">
        <f t="shared" si="146"/>
        <v>#N/A</v>
      </c>
      <c r="BP118" s="28" t="str">
        <f t="shared" si="146"/>
        <v>#N/A</v>
      </c>
      <c r="BQ118" s="28" t="str">
        <f t="shared" si="146"/>
        <v>#N/A</v>
      </c>
      <c r="BR118" s="28" t="str">
        <f t="shared" si="146"/>
        <v>#N/A</v>
      </c>
      <c r="BS118" s="28" t="str">
        <f t="shared" si="146"/>
        <v>#N/A</v>
      </c>
      <c r="BT118" s="28" t="str">
        <f t="shared" si="146"/>
        <v>#N/A</v>
      </c>
      <c r="BU118" s="28" t="str">
        <f t="shared" si="146"/>
        <v>#N/A</v>
      </c>
      <c r="BV118" s="28" t="str">
        <f t="shared" si="146"/>
        <v>#N/A</v>
      </c>
      <c r="BW118" s="28" t="str">
        <f t="shared" si="146"/>
        <v>#N/A</v>
      </c>
      <c r="BX118" s="28" t="str">
        <f t="shared" si="146"/>
        <v>#N/A</v>
      </c>
      <c r="BY118" s="28" t="str">
        <f t="shared" si="146"/>
        <v>#N/A</v>
      </c>
      <c r="BZ118" s="28" t="str">
        <f t="shared" si="146"/>
        <v>#N/A</v>
      </c>
      <c r="CA118" s="28" t="str">
        <f t="shared" si="146"/>
        <v>#N/A</v>
      </c>
      <c r="CB118" s="28" t="str">
        <f t="shared" si="146"/>
        <v>#N/A</v>
      </c>
      <c r="CC118" s="28" t="str">
        <f t="shared" si="146"/>
        <v>#N/A</v>
      </c>
      <c r="CD118" s="28" t="str">
        <f t="shared" si="146"/>
        <v>#N/A</v>
      </c>
      <c r="CE118" s="28" t="str">
        <f t="shared" si="146"/>
        <v>#N/A</v>
      </c>
      <c r="CF118" s="28" t="str">
        <f t="shared" si="146"/>
        <v>#N/A</v>
      </c>
      <c r="CG118" s="28" t="str">
        <f t="shared" si="146"/>
        <v>#N/A</v>
      </c>
      <c r="CH118" s="28" t="str">
        <f t="shared" si="146"/>
        <v>#N/A</v>
      </c>
      <c r="CI118" s="28" t="str">
        <f t="shared" si="146"/>
        <v>#N/A</v>
      </c>
      <c r="CJ118" s="28" t="str">
        <f t="shared" si="146"/>
        <v>#N/A</v>
      </c>
      <c r="CK118" s="28" t="str">
        <f t="shared" si="146"/>
        <v>#N/A</v>
      </c>
      <c r="CL118" s="28" t="str">
        <f t="shared" si="146"/>
        <v>#N/A</v>
      </c>
      <c r="CM118" s="28" t="str">
        <f t="shared" si="146"/>
        <v>#N/A</v>
      </c>
      <c r="CN118" s="28" t="str">
        <f t="shared" si="146"/>
        <v>#N/A</v>
      </c>
      <c r="CO118" s="28" t="str">
        <f t="shared" si="146"/>
        <v>#N/A</v>
      </c>
      <c r="CP118" s="28" t="str">
        <f t="shared" si="146"/>
        <v>#N/A</v>
      </c>
      <c r="CQ118" s="28" t="str">
        <f t="shared" si="146"/>
        <v>#N/A</v>
      </c>
      <c r="CR118" s="28" t="str">
        <f t="shared" si="146"/>
        <v>#N/A</v>
      </c>
      <c r="CS118" s="28" t="str">
        <f t="shared" si="146"/>
        <v>#N/A</v>
      </c>
      <c r="CT118" s="28" t="str">
        <f t="shared" si="146"/>
        <v>#N/A</v>
      </c>
      <c r="CU118" s="28" t="str">
        <f t="shared" si="146"/>
        <v>#N/A</v>
      </c>
      <c r="CV118" s="28" t="str">
        <f t="shared" si="146"/>
        <v>#N/A</v>
      </c>
      <c r="CW118" s="28" t="str">
        <f t="shared" si="146"/>
        <v>#N/A</v>
      </c>
      <c r="CX118" s="28" t="str">
        <f t="shared" si="146"/>
        <v>#N/A</v>
      </c>
      <c r="CY118" s="28" t="str">
        <f t="shared" si="146"/>
        <v>#N/A</v>
      </c>
      <c r="CZ118" s="28" t="str">
        <f t="shared" si="146"/>
        <v>#N/A</v>
      </c>
      <c r="DA118" s="28" t="str">
        <f t="shared" si="146"/>
        <v>#N/A</v>
      </c>
      <c r="DB118" s="28" t="str">
        <f t="shared" si="146"/>
        <v>#N/A</v>
      </c>
      <c r="DC118" s="28" t="str">
        <f t="shared" si="146"/>
        <v>#N/A</v>
      </c>
      <c r="DD118" s="28" t="str">
        <f t="shared" si="146"/>
        <v>#N/A</v>
      </c>
      <c r="DE118" s="28" t="str">
        <f t="shared" si="146"/>
        <v>#N/A</v>
      </c>
      <c r="DF118" s="28" t="str">
        <f t="shared" si="146"/>
        <v>#N/A</v>
      </c>
      <c r="DG118" s="28" t="str">
        <f t="shared" si="146"/>
        <v>#N/A</v>
      </c>
      <c r="DH118" s="28" t="str">
        <f t="shared" si="146"/>
        <v>#N/A</v>
      </c>
      <c r="DI118" s="28" t="str">
        <f t="shared" si="146"/>
        <v>#N/A</v>
      </c>
      <c r="DJ118" s="28" t="str">
        <f t="shared" si="146"/>
        <v>#N/A</v>
      </c>
      <c r="DK118" s="28" t="str">
        <f t="shared" si="146"/>
        <v>#N/A</v>
      </c>
      <c r="DL118" s="28" t="str">
        <f t="shared" si="146"/>
        <v>#N/A</v>
      </c>
      <c r="DM118" s="28" t="str">
        <f t="shared" si="146"/>
        <v>#N/A</v>
      </c>
      <c r="DN118" s="28" t="str">
        <f t="shared" si="146"/>
        <v>#N/A</v>
      </c>
      <c r="DO118" s="28" t="str">
        <f t="shared" si="146"/>
        <v>#N/A</v>
      </c>
      <c r="DP118" s="28" t="str">
        <f t="shared" si="146"/>
        <v>#N/A</v>
      </c>
      <c r="DQ118" s="28" t="str">
        <f t="shared" si="146"/>
        <v>#N/A</v>
      </c>
      <c r="DR118" s="28" t="str">
        <f t="shared" si="146"/>
        <v>#N/A</v>
      </c>
      <c r="DS118" s="28" t="str">
        <f t="shared" si="146"/>
        <v>#N/A</v>
      </c>
      <c r="DT118" s="28" t="str">
        <f t="shared" si="146"/>
        <v>#N/A</v>
      </c>
      <c r="DU118" s="28" t="str">
        <f t="shared" si="146"/>
        <v>#N/A</v>
      </c>
      <c r="DV118" s="28" t="str">
        <f t="shared" si="146"/>
        <v>#N/A</v>
      </c>
      <c r="DW118" s="28" t="str">
        <f t="shared" si="146"/>
        <v>#N/A</v>
      </c>
      <c r="DX118" s="28" t="str">
        <f t="shared" si="146"/>
        <v>#N/A</v>
      </c>
      <c r="DY118" s="28" t="str">
        <f t="shared" si="146"/>
        <v>#N/A</v>
      </c>
      <c r="DZ118" s="28" t="str">
        <f t="shared" si="146"/>
        <v>#N/A</v>
      </c>
      <c r="EA118" s="28" t="str">
        <f t="shared" si="146"/>
        <v>#N/A</v>
      </c>
      <c r="EB118" s="28" t="str">
        <f t="shared" si="146"/>
        <v>#N/A</v>
      </c>
      <c r="EC118" s="28" t="str">
        <f t="shared" si="146"/>
        <v>#N/A</v>
      </c>
      <c r="ED118" s="28" t="str">
        <f t="shared" si="146"/>
        <v>#N/A</v>
      </c>
      <c r="EE118" s="29">
        <f t="shared" si="2"/>
        <v>1519.039866</v>
      </c>
    </row>
    <row r="119">
      <c r="A119" s="1"/>
      <c r="B119" s="30"/>
      <c r="C119" s="31"/>
      <c r="D119" s="31"/>
      <c r="E119" s="31"/>
      <c r="F119" s="43"/>
      <c r="G119" s="34"/>
      <c r="H119" s="34" t="b">
        <f t="shared" si="3"/>
        <v>0</v>
      </c>
      <c r="I119" s="34" t="b">
        <f>if(iferror(match(B119,'Osallistujat ja seuranta'!C:C,0),0)&gt;0,TRUE,FALSE)</f>
        <v>0</v>
      </c>
      <c r="J119" s="34" t="b">
        <f>if(iferror(match(C119,'Osallistujat ja seuranta'!C:C,0),0)&gt;0,TRUE,FALSE)</f>
        <v>0</v>
      </c>
      <c r="K119" s="34" t="b">
        <f t="shared" si="4"/>
        <v>0</v>
      </c>
      <c r="L119" s="34" t="b">
        <f t="shared" si="5"/>
        <v>1</v>
      </c>
      <c r="M119" s="34" t="b">
        <f t="shared" si="6"/>
        <v>0</v>
      </c>
      <c r="N119" s="35" t="str">
        <f t="shared" si="33"/>
        <v/>
      </c>
      <c r="O119" s="36" t="str">
        <f t="shared" si="8"/>
        <v/>
      </c>
      <c r="P119" s="36" t="str">
        <f t="shared" si="9"/>
        <v/>
      </c>
      <c r="Q119" s="37" t="str">
        <f t="shared" si="10"/>
        <v/>
      </c>
      <c r="R119" s="35" t="str">
        <f t="shared" si="11"/>
        <v/>
      </c>
      <c r="S119" s="35">
        <f t="shared" si="12"/>
        <v>1</v>
      </c>
      <c r="T119" s="35">
        <f t="shared" si="13"/>
        <v>-56.71174423</v>
      </c>
      <c r="U119" s="35">
        <f t="shared" si="14"/>
        <v>-56.71174423</v>
      </c>
      <c r="V119" s="38" t="str">
        <f t="shared" si="15"/>
        <v/>
      </c>
      <c r="W119" s="39">
        <f t="shared" si="16"/>
        <v>88.71035368</v>
      </c>
      <c r="X119" s="39">
        <f t="shared" si="17"/>
        <v>5.75</v>
      </c>
      <c r="Y119" s="39" t="str">
        <f>if(N119=1,(W119*(S119-V119))*'Säännöt ja ohjeet'!$B$54+X119,"")</f>
        <v/>
      </c>
      <c r="Z119" s="39">
        <f t="shared" si="18"/>
        <v>0</v>
      </c>
      <c r="AA119" s="39">
        <f t="shared" si="19"/>
        <v>1</v>
      </c>
      <c r="AB119" s="39">
        <f t="shared" si="20"/>
        <v>88.71035368</v>
      </c>
      <c r="AC119" s="39">
        <f t="shared" si="21"/>
        <v>5.75</v>
      </c>
      <c r="AD119" s="39" t="str">
        <f>if(N119=1,(AB119*(Z119-AA119))*'Säännöt ja ohjeet'!$B$54+AC119,"")</f>
        <v/>
      </c>
      <c r="AE119" s="40">
        <f t="shared" si="22"/>
        <v>11</v>
      </c>
      <c r="AF119" s="40">
        <f t="shared" si="23"/>
        <v>11</v>
      </c>
      <c r="AG119" s="1"/>
      <c r="AH119" s="9"/>
      <c r="AI119" s="28">
        <f t="shared" ref="AI119:ED119" si="147">if($B119=AI$3,AI118+$Y119,if($C119=AI$3,AI118+$AD119,AI118))</f>
        <v>1204.770186</v>
      </c>
      <c r="AJ119" s="28">
        <f t="shared" si="147"/>
        <v>1784.092572</v>
      </c>
      <c r="AK119" s="28">
        <f t="shared" si="147"/>
        <v>2411.459736</v>
      </c>
      <c r="AL119" s="28">
        <f t="shared" si="147"/>
        <v>1723.634458</v>
      </c>
      <c r="AM119" s="28">
        <f t="shared" si="147"/>
        <v>1644.010986</v>
      </c>
      <c r="AN119" s="28">
        <f t="shared" si="147"/>
        <v>1353.792648</v>
      </c>
      <c r="AO119" s="28">
        <f t="shared" si="147"/>
        <v>2249.842673</v>
      </c>
      <c r="AP119" s="28">
        <f t="shared" si="147"/>
        <v>1493.563773</v>
      </c>
      <c r="AQ119" s="28">
        <f t="shared" si="147"/>
        <v>1156.199115</v>
      </c>
      <c r="AR119" s="28">
        <f t="shared" si="147"/>
        <v>2172.779715</v>
      </c>
      <c r="AS119" s="28">
        <f t="shared" si="147"/>
        <v>1917.754482</v>
      </c>
      <c r="AT119" s="28">
        <f t="shared" si="147"/>
        <v>2363.383595</v>
      </c>
      <c r="AU119" s="28">
        <f t="shared" si="147"/>
        <v>2245.808389</v>
      </c>
      <c r="AV119" s="28">
        <f t="shared" si="147"/>
        <v>1913.93138</v>
      </c>
      <c r="AW119" s="28">
        <f t="shared" si="147"/>
        <v>1015.463624</v>
      </c>
      <c r="AX119" s="28">
        <f t="shared" si="147"/>
        <v>2205.116746</v>
      </c>
      <c r="AY119" s="28">
        <f t="shared" si="147"/>
        <v>1335.441433</v>
      </c>
      <c r="AZ119" s="28">
        <f t="shared" si="147"/>
        <v>2316.469488</v>
      </c>
      <c r="BA119" s="28">
        <f t="shared" si="147"/>
        <v>2132.244373</v>
      </c>
      <c r="BB119" s="28">
        <f t="shared" si="147"/>
        <v>636.9434937</v>
      </c>
      <c r="BC119" s="28">
        <f t="shared" si="147"/>
        <v>832.7574368</v>
      </c>
      <c r="BD119" s="28">
        <f t="shared" si="147"/>
        <v>1690.538553</v>
      </c>
      <c r="BE119" s="28">
        <f t="shared" si="147"/>
        <v>281.1497685</v>
      </c>
      <c r="BF119" s="28">
        <f t="shared" si="147"/>
        <v>-59.07358257</v>
      </c>
      <c r="BG119" s="28">
        <f t="shared" si="147"/>
        <v>1282.733877</v>
      </c>
      <c r="BH119" s="28">
        <f t="shared" si="147"/>
        <v>190.2275877</v>
      </c>
      <c r="BI119" s="28">
        <f t="shared" si="147"/>
        <v>1741.081085</v>
      </c>
      <c r="BJ119" s="28">
        <f t="shared" si="147"/>
        <v>398.5029281</v>
      </c>
      <c r="BK119" s="28">
        <f t="shared" si="147"/>
        <v>1813.591524</v>
      </c>
      <c r="BL119" s="28" t="str">
        <f t="shared" si="147"/>
        <v>#N/A</v>
      </c>
      <c r="BM119" s="28" t="str">
        <f t="shared" si="147"/>
        <v>#N/A</v>
      </c>
      <c r="BN119" s="28" t="str">
        <f t="shared" si="147"/>
        <v>#N/A</v>
      </c>
      <c r="BO119" s="28" t="str">
        <f t="shared" si="147"/>
        <v>#N/A</v>
      </c>
      <c r="BP119" s="28" t="str">
        <f t="shared" si="147"/>
        <v>#N/A</v>
      </c>
      <c r="BQ119" s="28" t="str">
        <f t="shared" si="147"/>
        <v>#N/A</v>
      </c>
      <c r="BR119" s="28" t="str">
        <f t="shared" si="147"/>
        <v>#N/A</v>
      </c>
      <c r="BS119" s="28" t="str">
        <f t="shared" si="147"/>
        <v>#N/A</v>
      </c>
      <c r="BT119" s="28" t="str">
        <f t="shared" si="147"/>
        <v>#N/A</v>
      </c>
      <c r="BU119" s="28" t="str">
        <f t="shared" si="147"/>
        <v>#N/A</v>
      </c>
      <c r="BV119" s="28" t="str">
        <f t="shared" si="147"/>
        <v>#N/A</v>
      </c>
      <c r="BW119" s="28" t="str">
        <f t="shared" si="147"/>
        <v>#N/A</v>
      </c>
      <c r="BX119" s="28" t="str">
        <f t="shared" si="147"/>
        <v>#N/A</v>
      </c>
      <c r="BY119" s="28" t="str">
        <f t="shared" si="147"/>
        <v>#N/A</v>
      </c>
      <c r="BZ119" s="28" t="str">
        <f t="shared" si="147"/>
        <v>#N/A</v>
      </c>
      <c r="CA119" s="28" t="str">
        <f t="shared" si="147"/>
        <v>#N/A</v>
      </c>
      <c r="CB119" s="28" t="str">
        <f t="shared" si="147"/>
        <v>#N/A</v>
      </c>
      <c r="CC119" s="28" t="str">
        <f t="shared" si="147"/>
        <v>#N/A</v>
      </c>
      <c r="CD119" s="28" t="str">
        <f t="shared" si="147"/>
        <v>#N/A</v>
      </c>
      <c r="CE119" s="28" t="str">
        <f t="shared" si="147"/>
        <v>#N/A</v>
      </c>
      <c r="CF119" s="28" t="str">
        <f t="shared" si="147"/>
        <v>#N/A</v>
      </c>
      <c r="CG119" s="28" t="str">
        <f t="shared" si="147"/>
        <v>#N/A</v>
      </c>
      <c r="CH119" s="28" t="str">
        <f t="shared" si="147"/>
        <v>#N/A</v>
      </c>
      <c r="CI119" s="28" t="str">
        <f t="shared" si="147"/>
        <v>#N/A</v>
      </c>
      <c r="CJ119" s="28" t="str">
        <f t="shared" si="147"/>
        <v>#N/A</v>
      </c>
      <c r="CK119" s="28" t="str">
        <f t="shared" si="147"/>
        <v>#N/A</v>
      </c>
      <c r="CL119" s="28" t="str">
        <f t="shared" si="147"/>
        <v>#N/A</v>
      </c>
      <c r="CM119" s="28" t="str">
        <f t="shared" si="147"/>
        <v>#N/A</v>
      </c>
      <c r="CN119" s="28" t="str">
        <f t="shared" si="147"/>
        <v>#N/A</v>
      </c>
      <c r="CO119" s="28" t="str">
        <f t="shared" si="147"/>
        <v>#N/A</v>
      </c>
      <c r="CP119" s="28" t="str">
        <f t="shared" si="147"/>
        <v>#N/A</v>
      </c>
      <c r="CQ119" s="28" t="str">
        <f t="shared" si="147"/>
        <v>#N/A</v>
      </c>
      <c r="CR119" s="28" t="str">
        <f t="shared" si="147"/>
        <v>#N/A</v>
      </c>
      <c r="CS119" s="28" t="str">
        <f t="shared" si="147"/>
        <v>#N/A</v>
      </c>
      <c r="CT119" s="28" t="str">
        <f t="shared" si="147"/>
        <v>#N/A</v>
      </c>
      <c r="CU119" s="28" t="str">
        <f t="shared" si="147"/>
        <v>#N/A</v>
      </c>
      <c r="CV119" s="28" t="str">
        <f t="shared" si="147"/>
        <v>#N/A</v>
      </c>
      <c r="CW119" s="28" t="str">
        <f t="shared" si="147"/>
        <v>#N/A</v>
      </c>
      <c r="CX119" s="28" t="str">
        <f t="shared" si="147"/>
        <v>#N/A</v>
      </c>
      <c r="CY119" s="28" t="str">
        <f t="shared" si="147"/>
        <v>#N/A</v>
      </c>
      <c r="CZ119" s="28" t="str">
        <f t="shared" si="147"/>
        <v>#N/A</v>
      </c>
      <c r="DA119" s="28" t="str">
        <f t="shared" si="147"/>
        <v>#N/A</v>
      </c>
      <c r="DB119" s="28" t="str">
        <f t="shared" si="147"/>
        <v>#N/A</v>
      </c>
      <c r="DC119" s="28" t="str">
        <f t="shared" si="147"/>
        <v>#N/A</v>
      </c>
      <c r="DD119" s="28" t="str">
        <f t="shared" si="147"/>
        <v>#N/A</v>
      </c>
      <c r="DE119" s="28" t="str">
        <f t="shared" si="147"/>
        <v>#N/A</v>
      </c>
      <c r="DF119" s="28" t="str">
        <f t="shared" si="147"/>
        <v>#N/A</v>
      </c>
      <c r="DG119" s="28" t="str">
        <f t="shared" si="147"/>
        <v>#N/A</v>
      </c>
      <c r="DH119" s="28" t="str">
        <f t="shared" si="147"/>
        <v>#N/A</v>
      </c>
      <c r="DI119" s="28" t="str">
        <f t="shared" si="147"/>
        <v>#N/A</v>
      </c>
      <c r="DJ119" s="28" t="str">
        <f t="shared" si="147"/>
        <v>#N/A</v>
      </c>
      <c r="DK119" s="28" t="str">
        <f t="shared" si="147"/>
        <v>#N/A</v>
      </c>
      <c r="DL119" s="28" t="str">
        <f t="shared" si="147"/>
        <v>#N/A</v>
      </c>
      <c r="DM119" s="28" t="str">
        <f t="shared" si="147"/>
        <v>#N/A</v>
      </c>
      <c r="DN119" s="28" t="str">
        <f t="shared" si="147"/>
        <v>#N/A</v>
      </c>
      <c r="DO119" s="28" t="str">
        <f t="shared" si="147"/>
        <v>#N/A</v>
      </c>
      <c r="DP119" s="28" t="str">
        <f t="shared" si="147"/>
        <v>#N/A</v>
      </c>
      <c r="DQ119" s="28" t="str">
        <f t="shared" si="147"/>
        <v>#N/A</v>
      </c>
      <c r="DR119" s="28" t="str">
        <f t="shared" si="147"/>
        <v>#N/A</v>
      </c>
      <c r="DS119" s="28" t="str">
        <f t="shared" si="147"/>
        <v>#N/A</v>
      </c>
      <c r="DT119" s="28" t="str">
        <f t="shared" si="147"/>
        <v>#N/A</v>
      </c>
      <c r="DU119" s="28" t="str">
        <f t="shared" si="147"/>
        <v>#N/A</v>
      </c>
      <c r="DV119" s="28" t="str">
        <f t="shared" si="147"/>
        <v>#N/A</v>
      </c>
      <c r="DW119" s="28" t="str">
        <f t="shared" si="147"/>
        <v>#N/A</v>
      </c>
      <c r="DX119" s="28" t="str">
        <f t="shared" si="147"/>
        <v>#N/A</v>
      </c>
      <c r="DY119" s="28" t="str">
        <f t="shared" si="147"/>
        <v>#N/A</v>
      </c>
      <c r="DZ119" s="28" t="str">
        <f t="shared" si="147"/>
        <v>#N/A</v>
      </c>
      <c r="EA119" s="28" t="str">
        <f t="shared" si="147"/>
        <v>#N/A</v>
      </c>
      <c r="EB119" s="28" t="str">
        <f t="shared" si="147"/>
        <v>#N/A</v>
      </c>
      <c r="EC119" s="28" t="str">
        <f t="shared" si="147"/>
        <v>#N/A</v>
      </c>
      <c r="ED119" s="28" t="str">
        <f t="shared" si="147"/>
        <v>#N/A</v>
      </c>
      <c r="EE119" s="29">
        <f t="shared" si="2"/>
        <v>1519.039866</v>
      </c>
    </row>
    <row r="120">
      <c r="A120" s="1"/>
      <c r="B120" s="30"/>
      <c r="C120" s="31"/>
      <c r="D120" s="31"/>
      <c r="E120" s="31"/>
      <c r="F120" s="43"/>
      <c r="G120" s="34"/>
      <c r="H120" s="34" t="b">
        <f t="shared" si="3"/>
        <v>0</v>
      </c>
      <c r="I120" s="34" t="b">
        <f>if(iferror(match(B120,'Osallistujat ja seuranta'!C:C,0),0)&gt;0,TRUE,FALSE)</f>
        <v>0</v>
      </c>
      <c r="J120" s="34" t="b">
        <f>if(iferror(match(C120,'Osallistujat ja seuranta'!C:C,0),0)&gt;0,TRUE,FALSE)</f>
        <v>0</v>
      </c>
      <c r="K120" s="34" t="b">
        <f t="shared" si="4"/>
        <v>0</v>
      </c>
      <c r="L120" s="34" t="b">
        <f t="shared" si="5"/>
        <v>1</v>
      </c>
      <c r="M120" s="34" t="b">
        <f t="shared" si="6"/>
        <v>0</v>
      </c>
      <c r="N120" s="35" t="str">
        <f t="shared" si="33"/>
        <v/>
      </c>
      <c r="O120" s="36" t="str">
        <f t="shared" si="8"/>
        <v/>
      </c>
      <c r="P120" s="36" t="str">
        <f t="shared" si="9"/>
        <v/>
      </c>
      <c r="Q120" s="37" t="str">
        <f t="shared" si="10"/>
        <v/>
      </c>
      <c r="R120" s="35" t="str">
        <f t="shared" si="11"/>
        <v/>
      </c>
      <c r="S120" s="35">
        <f t="shared" si="12"/>
        <v>1</v>
      </c>
      <c r="T120" s="35">
        <f t="shared" si="13"/>
        <v>-56.71174423</v>
      </c>
      <c r="U120" s="35">
        <f t="shared" si="14"/>
        <v>-56.71174423</v>
      </c>
      <c r="V120" s="38" t="str">
        <f t="shared" si="15"/>
        <v/>
      </c>
      <c r="W120" s="39">
        <f t="shared" si="16"/>
        <v>88.71035368</v>
      </c>
      <c r="X120" s="39">
        <f t="shared" si="17"/>
        <v>5.75</v>
      </c>
      <c r="Y120" s="39" t="str">
        <f>if(N120=1,(W120*(S120-V120))*'Säännöt ja ohjeet'!$B$54+X120,"")</f>
        <v/>
      </c>
      <c r="Z120" s="39">
        <f t="shared" si="18"/>
        <v>0</v>
      </c>
      <c r="AA120" s="39">
        <f t="shared" si="19"/>
        <v>1</v>
      </c>
      <c r="AB120" s="39">
        <f t="shared" si="20"/>
        <v>88.71035368</v>
      </c>
      <c r="AC120" s="39">
        <f t="shared" si="21"/>
        <v>5.75</v>
      </c>
      <c r="AD120" s="39" t="str">
        <f>if(N120=1,(AB120*(Z120-AA120))*'Säännöt ja ohjeet'!$B$54+AC120,"")</f>
        <v/>
      </c>
      <c r="AE120" s="40">
        <f t="shared" si="22"/>
        <v>11</v>
      </c>
      <c r="AF120" s="40">
        <f t="shared" si="23"/>
        <v>11</v>
      </c>
      <c r="AG120" s="1"/>
      <c r="AH120" s="9"/>
      <c r="AI120" s="28">
        <f t="shared" ref="AI120:ED120" si="148">if($B120=AI$3,AI119+$Y120,if($C120=AI$3,AI119+$AD120,AI119))</f>
        <v>1204.770186</v>
      </c>
      <c r="AJ120" s="28">
        <f t="shared" si="148"/>
        <v>1784.092572</v>
      </c>
      <c r="AK120" s="28">
        <f t="shared" si="148"/>
        <v>2411.459736</v>
      </c>
      <c r="AL120" s="28">
        <f t="shared" si="148"/>
        <v>1723.634458</v>
      </c>
      <c r="AM120" s="28">
        <f t="shared" si="148"/>
        <v>1644.010986</v>
      </c>
      <c r="AN120" s="28">
        <f t="shared" si="148"/>
        <v>1353.792648</v>
      </c>
      <c r="AO120" s="28">
        <f t="shared" si="148"/>
        <v>2249.842673</v>
      </c>
      <c r="AP120" s="28">
        <f t="shared" si="148"/>
        <v>1493.563773</v>
      </c>
      <c r="AQ120" s="28">
        <f t="shared" si="148"/>
        <v>1156.199115</v>
      </c>
      <c r="AR120" s="28">
        <f t="shared" si="148"/>
        <v>2172.779715</v>
      </c>
      <c r="AS120" s="28">
        <f t="shared" si="148"/>
        <v>1917.754482</v>
      </c>
      <c r="AT120" s="28">
        <f t="shared" si="148"/>
        <v>2363.383595</v>
      </c>
      <c r="AU120" s="28">
        <f t="shared" si="148"/>
        <v>2245.808389</v>
      </c>
      <c r="AV120" s="28">
        <f t="shared" si="148"/>
        <v>1913.93138</v>
      </c>
      <c r="AW120" s="28">
        <f t="shared" si="148"/>
        <v>1015.463624</v>
      </c>
      <c r="AX120" s="28">
        <f t="shared" si="148"/>
        <v>2205.116746</v>
      </c>
      <c r="AY120" s="28">
        <f t="shared" si="148"/>
        <v>1335.441433</v>
      </c>
      <c r="AZ120" s="28">
        <f t="shared" si="148"/>
        <v>2316.469488</v>
      </c>
      <c r="BA120" s="28">
        <f t="shared" si="148"/>
        <v>2132.244373</v>
      </c>
      <c r="BB120" s="28">
        <f t="shared" si="148"/>
        <v>636.9434937</v>
      </c>
      <c r="BC120" s="28">
        <f t="shared" si="148"/>
        <v>832.7574368</v>
      </c>
      <c r="BD120" s="28">
        <f t="shared" si="148"/>
        <v>1690.538553</v>
      </c>
      <c r="BE120" s="28">
        <f t="shared" si="148"/>
        <v>281.1497685</v>
      </c>
      <c r="BF120" s="28">
        <f t="shared" si="148"/>
        <v>-59.07358257</v>
      </c>
      <c r="BG120" s="28">
        <f t="shared" si="148"/>
        <v>1282.733877</v>
      </c>
      <c r="BH120" s="28">
        <f t="shared" si="148"/>
        <v>190.2275877</v>
      </c>
      <c r="BI120" s="28">
        <f t="shared" si="148"/>
        <v>1741.081085</v>
      </c>
      <c r="BJ120" s="28">
        <f t="shared" si="148"/>
        <v>398.5029281</v>
      </c>
      <c r="BK120" s="28">
        <f t="shared" si="148"/>
        <v>1813.591524</v>
      </c>
      <c r="BL120" s="28" t="str">
        <f t="shared" si="148"/>
        <v>#N/A</v>
      </c>
      <c r="BM120" s="28" t="str">
        <f t="shared" si="148"/>
        <v>#N/A</v>
      </c>
      <c r="BN120" s="28" t="str">
        <f t="shared" si="148"/>
        <v>#N/A</v>
      </c>
      <c r="BO120" s="28" t="str">
        <f t="shared" si="148"/>
        <v>#N/A</v>
      </c>
      <c r="BP120" s="28" t="str">
        <f t="shared" si="148"/>
        <v>#N/A</v>
      </c>
      <c r="BQ120" s="28" t="str">
        <f t="shared" si="148"/>
        <v>#N/A</v>
      </c>
      <c r="BR120" s="28" t="str">
        <f t="shared" si="148"/>
        <v>#N/A</v>
      </c>
      <c r="BS120" s="28" t="str">
        <f t="shared" si="148"/>
        <v>#N/A</v>
      </c>
      <c r="BT120" s="28" t="str">
        <f t="shared" si="148"/>
        <v>#N/A</v>
      </c>
      <c r="BU120" s="28" t="str">
        <f t="shared" si="148"/>
        <v>#N/A</v>
      </c>
      <c r="BV120" s="28" t="str">
        <f t="shared" si="148"/>
        <v>#N/A</v>
      </c>
      <c r="BW120" s="28" t="str">
        <f t="shared" si="148"/>
        <v>#N/A</v>
      </c>
      <c r="BX120" s="28" t="str">
        <f t="shared" si="148"/>
        <v>#N/A</v>
      </c>
      <c r="BY120" s="28" t="str">
        <f t="shared" si="148"/>
        <v>#N/A</v>
      </c>
      <c r="BZ120" s="28" t="str">
        <f t="shared" si="148"/>
        <v>#N/A</v>
      </c>
      <c r="CA120" s="28" t="str">
        <f t="shared" si="148"/>
        <v>#N/A</v>
      </c>
      <c r="CB120" s="28" t="str">
        <f t="shared" si="148"/>
        <v>#N/A</v>
      </c>
      <c r="CC120" s="28" t="str">
        <f t="shared" si="148"/>
        <v>#N/A</v>
      </c>
      <c r="CD120" s="28" t="str">
        <f t="shared" si="148"/>
        <v>#N/A</v>
      </c>
      <c r="CE120" s="28" t="str">
        <f t="shared" si="148"/>
        <v>#N/A</v>
      </c>
      <c r="CF120" s="28" t="str">
        <f t="shared" si="148"/>
        <v>#N/A</v>
      </c>
      <c r="CG120" s="28" t="str">
        <f t="shared" si="148"/>
        <v>#N/A</v>
      </c>
      <c r="CH120" s="28" t="str">
        <f t="shared" si="148"/>
        <v>#N/A</v>
      </c>
      <c r="CI120" s="28" t="str">
        <f t="shared" si="148"/>
        <v>#N/A</v>
      </c>
      <c r="CJ120" s="28" t="str">
        <f t="shared" si="148"/>
        <v>#N/A</v>
      </c>
      <c r="CK120" s="28" t="str">
        <f t="shared" si="148"/>
        <v>#N/A</v>
      </c>
      <c r="CL120" s="28" t="str">
        <f t="shared" si="148"/>
        <v>#N/A</v>
      </c>
      <c r="CM120" s="28" t="str">
        <f t="shared" si="148"/>
        <v>#N/A</v>
      </c>
      <c r="CN120" s="28" t="str">
        <f t="shared" si="148"/>
        <v>#N/A</v>
      </c>
      <c r="CO120" s="28" t="str">
        <f t="shared" si="148"/>
        <v>#N/A</v>
      </c>
      <c r="CP120" s="28" t="str">
        <f t="shared" si="148"/>
        <v>#N/A</v>
      </c>
      <c r="CQ120" s="28" t="str">
        <f t="shared" si="148"/>
        <v>#N/A</v>
      </c>
      <c r="CR120" s="28" t="str">
        <f t="shared" si="148"/>
        <v>#N/A</v>
      </c>
      <c r="CS120" s="28" t="str">
        <f t="shared" si="148"/>
        <v>#N/A</v>
      </c>
      <c r="CT120" s="28" t="str">
        <f t="shared" si="148"/>
        <v>#N/A</v>
      </c>
      <c r="CU120" s="28" t="str">
        <f t="shared" si="148"/>
        <v>#N/A</v>
      </c>
      <c r="CV120" s="28" t="str">
        <f t="shared" si="148"/>
        <v>#N/A</v>
      </c>
      <c r="CW120" s="28" t="str">
        <f t="shared" si="148"/>
        <v>#N/A</v>
      </c>
      <c r="CX120" s="28" t="str">
        <f t="shared" si="148"/>
        <v>#N/A</v>
      </c>
      <c r="CY120" s="28" t="str">
        <f t="shared" si="148"/>
        <v>#N/A</v>
      </c>
      <c r="CZ120" s="28" t="str">
        <f t="shared" si="148"/>
        <v>#N/A</v>
      </c>
      <c r="DA120" s="28" t="str">
        <f t="shared" si="148"/>
        <v>#N/A</v>
      </c>
      <c r="DB120" s="28" t="str">
        <f t="shared" si="148"/>
        <v>#N/A</v>
      </c>
      <c r="DC120" s="28" t="str">
        <f t="shared" si="148"/>
        <v>#N/A</v>
      </c>
      <c r="DD120" s="28" t="str">
        <f t="shared" si="148"/>
        <v>#N/A</v>
      </c>
      <c r="DE120" s="28" t="str">
        <f t="shared" si="148"/>
        <v>#N/A</v>
      </c>
      <c r="DF120" s="28" t="str">
        <f t="shared" si="148"/>
        <v>#N/A</v>
      </c>
      <c r="DG120" s="28" t="str">
        <f t="shared" si="148"/>
        <v>#N/A</v>
      </c>
      <c r="DH120" s="28" t="str">
        <f t="shared" si="148"/>
        <v>#N/A</v>
      </c>
      <c r="DI120" s="28" t="str">
        <f t="shared" si="148"/>
        <v>#N/A</v>
      </c>
      <c r="DJ120" s="28" t="str">
        <f t="shared" si="148"/>
        <v>#N/A</v>
      </c>
      <c r="DK120" s="28" t="str">
        <f t="shared" si="148"/>
        <v>#N/A</v>
      </c>
      <c r="DL120" s="28" t="str">
        <f t="shared" si="148"/>
        <v>#N/A</v>
      </c>
      <c r="DM120" s="28" t="str">
        <f t="shared" si="148"/>
        <v>#N/A</v>
      </c>
      <c r="DN120" s="28" t="str">
        <f t="shared" si="148"/>
        <v>#N/A</v>
      </c>
      <c r="DO120" s="28" t="str">
        <f t="shared" si="148"/>
        <v>#N/A</v>
      </c>
      <c r="DP120" s="28" t="str">
        <f t="shared" si="148"/>
        <v>#N/A</v>
      </c>
      <c r="DQ120" s="28" t="str">
        <f t="shared" si="148"/>
        <v>#N/A</v>
      </c>
      <c r="DR120" s="28" t="str">
        <f t="shared" si="148"/>
        <v>#N/A</v>
      </c>
      <c r="DS120" s="28" t="str">
        <f t="shared" si="148"/>
        <v>#N/A</v>
      </c>
      <c r="DT120" s="28" t="str">
        <f t="shared" si="148"/>
        <v>#N/A</v>
      </c>
      <c r="DU120" s="28" t="str">
        <f t="shared" si="148"/>
        <v>#N/A</v>
      </c>
      <c r="DV120" s="28" t="str">
        <f t="shared" si="148"/>
        <v>#N/A</v>
      </c>
      <c r="DW120" s="28" t="str">
        <f t="shared" si="148"/>
        <v>#N/A</v>
      </c>
      <c r="DX120" s="28" t="str">
        <f t="shared" si="148"/>
        <v>#N/A</v>
      </c>
      <c r="DY120" s="28" t="str">
        <f t="shared" si="148"/>
        <v>#N/A</v>
      </c>
      <c r="DZ120" s="28" t="str">
        <f t="shared" si="148"/>
        <v>#N/A</v>
      </c>
      <c r="EA120" s="28" t="str">
        <f t="shared" si="148"/>
        <v>#N/A</v>
      </c>
      <c r="EB120" s="28" t="str">
        <f t="shared" si="148"/>
        <v>#N/A</v>
      </c>
      <c r="EC120" s="28" t="str">
        <f t="shared" si="148"/>
        <v>#N/A</v>
      </c>
      <c r="ED120" s="28" t="str">
        <f t="shared" si="148"/>
        <v>#N/A</v>
      </c>
      <c r="EE120" s="29">
        <f t="shared" si="2"/>
        <v>1519.039866</v>
      </c>
    </row>
    <row r="121">
      <c r="A121" s="1"/>
      <c r="B121" s="30"/>
      <c r="C121" s="31"/>
      <c r="D121" s="31"/>
      <c r="E121" s="31"/>
      <c r="F121" s="43"/>
      <c r="G121" s="34"/>
      <c r="H121" s="34" t="b">
        <f t="shared" si="3"/>
        <v>0</v>
      </c>
      <c r="I121" s="34" t="b">
        <f>if(iferror(match(B121,'Osallistujat ja seuranta'!C:C,0),0)&gt;0,TRUE,FALSE)</f>
        <v>0</v>
      </c>
      <c r="J121" s="34" t="b">
        <f>if(iferror(match(C121,'Osallistujat ja seuranta'!C:C,0),0)&gt;0,TRUE,FALSE)</f>
        <v>0</v>
      </c>
      <c r="K121" s="34" t="b">
        <f t="shared" si="4"/>
        <v>0</v>
      </c>
      <c r="L121" s="34" t="b">
        <f t="shared" si="5"/>
        <v>1</v>
      </c>
      <c r="M121" s="34" t="b">
        <f t="shared" si="6"/>
        <v>0</v>
      </c>
      <c r="N121" s="35" t="str">
        <f t="shared" si="33"/>
        <v/>
      </c>
      <c r="O121" s="36" t="str">
        <f t="shared" si="8"/>
        <v/>
      </c>
      <c r="P121" s="36" t="str">
        <f t="shared" si="9"/>
        <v/>
      </c>
      <c r="Q121" s="37" t="str">
        <f t="shared" si="10"/>
        <v/>
      </c>
      <c r="R121" s="35" t="str">
        <f t="shared" si="11"/>
        <v/>
      </c>
      <c r="S121" s="35">
        <f t="shared" si="12"/>
        <v>1</v>
      </c>
      <c r="T121" s="35">
        <f t="shared" si="13"/>
        <v>-56.71174423</v>
      </c>
      <c r="U121" s="35">
        <f t="shared" si="14"/>
        <v>-56.71174423</v>
      </c>
      <c r="V121" s="38" t="str">
        <f t="shared" si="15"/>
        <v/>
      </c>
      <c r="W121" s="39">
        <f t="shared" si="16"/>
        <v>88.71035368</v>
      </c>
      <c r="X121" s="39">
        <f t="shared" si="17"/>
        <v>5.75</v>
      </c>
      <c r="Y121" s="39" t="str">
        <f>if(N121=1,(W121*(S121-V121))*'Säännöt ja ohjeet'!$B$54+X121,"")</f>
        <v/>
      </c>
      <c r="Z121" s="39">
        <f t="shared" si="18"/>
        <v>0</v>
      </c>
      <c r="AA121" s="39">
        <f t="shared" si="19"/>
        <v>1</v>
      </c>
      <c r="AB121" s="39">
        <f t="shared" si="20"/>
        <v>88.71035368</v>
      </c>
      <c r="AC121" s="39">
        <f t="shared" si="21"/>
        <v>5.75</v>
      </c>
      <c r="AD121" s="39" t="str">
        <f>if(N121=1,(AB121*(Z121-AA121))*'Säännöt ja ohjeet'!$B$54+AC121,"")</f>
        <v/>
      </c>
      <c r="AE121" s="40">
        <f t="shared" si="22"/>
        <v>11</v>
      </c>
      <c r="AF121" s="40">
        <f t="shared" si="23"/>
        <v>11</v>
      </c>
      <c r="AG121" s="1"/>
      <c r="AH121" s="9"/>
      <c r="AI121" s="28">
        <f t="shared" ref="AI121:ED121" si="149">if($B121=AI$3,AI120+$Y121,if($C121=AI$3,AI120+$AD121,AI120))</f>
        <v>1204.770186</v>
      </c>
      <c r="AJ121" s="28">
        <f t="shared" si="149"/>
        <v>1784.092572</v>
      </c>
      <c r="AK121" s="28">
        <f t="shared" si="149"/>
        <v>2411.459736</v>
      </c>
      <c r="AL121" s="28">
        <f t="shared" si="149"/>
        <v>1723.634458</v>
      </c>
      <c r="AM121" s="28">
        <f t="shared" si="149"/>
        <v>1644.010986</v>
      </c>
      <c r="AN121" s="28">
        <f t="shared" si="149"/>
        <v>1353.792648</v>
      </c>
      <c r="AO121" s="28">
        <f t="shared" si="149"/>
        <v>2249.842673</v>
      </c>
      <c r="AP121" s="28">
        <f t="shared" si="149"/>
        <v>1493.563773</v>
      </c>
      <c r="AQ121" s="28">
        <f t="shared" si="149"/>
        <v>1156.199115</v>
      </c>
      <c r="AR121" s="28">
        <f t="shared" si="149"/>
        <v>2172.779715</v>
      </c>
      <c r="AS121" s="28">
        <f t="shared" si="149"/>
        <v>1917.754482</v>
      </c>
      <c r="AT121" s="28">
        <f t="shared" si="149"/>
        <v>2363.383595</v>
      </c>
      <c r="AU121" s="28">
        <f t="shared" si="149"/>
        <v>2245.808389</v>
      </c>
      <c r="AV121" s="28">
        <f t="shared" si="149"/>
        <v>1913.93138</v>
      </c>
      <c r="AW121" s="28">
        <f t="shared" si="149"/>
        <v>1015.463624</v>
      </c>
      <c r="AX121" s="28">
        <f t="shared" si="149"/>
        <v>2205.116746</v>
      </c>
      <c r="AY121" s="28">
        <f t="shared" si="149"/>
        <v>1335.441433</v>
      </c>
      <c r="AZ121" s="28">
        <f t="shared" si="149"/>
        <v>2316.469488</v>
      </c>
      <c r="BA121" s="28">
        <f t="shared" si="149"/>
        <v>2132.244373</v>
      </c>
      <c r="BB121" s="28">
        <f t="shared" si="149"/>
        <v>636.9434937</v>
      </c>
      <c r="BC121" s="28">
        <f t="shared" si="149"/>
        <v>832.7574368</v>
      </c>
      <c r="BD121" s="28">
        <f t="shared" si="149"/>
        <v>1690.538553</v>
      </c>
      <c r="BE121" s="28">
        <f t="shared" si="149"/>
        <v>281.1497685</v>
      </c>
      <c r="BF121" s="28">
        <f t="shared" si="149"/>
        <v>-59.07358257</v>
      </c>
      <c r="BG121" s="28">
        <f t="shared" si="149"/>
        <v>1282.733877</v>
      </c>
      <c r="BH121" s="28">
        <f t="shared" si="149"/>
        <v>190.2275877</v>
      </c>
      <c r="BI121" s="28">
        <f t="shared" si="149"/>
        <v>1741.081085</v>
      </c>
      <c r="BJ121" s="28">
        <f t="shared" si="149"/>
        <v>398.5029281</v>
      </c>
      <c r="BK121" s="28">
        <f t="shared" si="149"/>
        <v>1813.591524</v>
      </c>
      <c r="BL121" s="28" t="str">
        <f t="shared" si="149"/>
        <v>#N/A</v>
      </c>
      <c r="BM121" s="28" t="str">
        <f t="shared" si="149"/>
        <v>#N/A</v>
      </c>
      <c r="BN121" s="28" t="str">
        <f t="shared" si="149"/>
        <v>#N/A</v>
      </c>
      <c r="BO121" s="28" t="str">
        <f t="shared" si="149"/>
        <v>#N/A</v>
      </c>
      <c r="BP121" s="28" t="str">
        <f t="shared" si="149"/>
        <v>#N/A</v>
      </c>
      <c r="BQ121" s="28" t="str">
        <f t="shared" si="149"/>
        <v>#N/A</v>
      </c>
      <c r="BR121" s="28" t="str">
        <f t="shared" si="149"/>
        <v>#N/A</v>
      </c>
      <c r="BS121" s="28" t="str">
        <f t="shared" si="149"/>
        <v>#N/A</v>
      </c>
      <c r="BT121" s="28" t="str">
        <f t="shared" si="149"/>
        <v>#N/A</v>
      </c>
      <c r="BU121" s="28" t="str">
        <f t="shared" si="149"/>
        <v>#N/A</v>
      </c>
      <c r="BV121" s="28" t="str">
        <f t="shared" si="149"/>
        <v>#N/A</v>
      </c>
      <c r="BW121" s="28" t="str">
        <f t="shared" si="149"/>
        <v>#N/A</v>
      </c>
      <c r="BX121" s="28" t="str">
        <f t="shared" si="149"/>
        <v>#N/A</v>
      </c>
      <c r="BY121" s="28" t="str">
        <f t="shared" si="149"/>
        <v>#N/A</v>
      </c>
      <c r="BZ121" s="28" t="str">
        <f t="shared" si="149"/>
        <v>#N/A</v>
      </c>
      <c r="CA121" s="28" t="str">
        <f t="shared" si="149"/>
        <v>#N/A</v>
      </c>
      <c r="CB121" s="28" t="str">
        <f t="shared" si="149"/>
        <v>#N/A</v>
      </c>
      <c r="CC121" s="28" t="str">
        <f t="shared" si="149"/>
        <v>#N/A</v>
      </c>
      <c r="CD121" s="28" t="str">
        <f t="shared" si="149"/>
        <v>#N/A</v>
      </c>
      <c r="CE121" s="28" t="str">
        <f t="shared" si="149"/>
        <v>#N/A</v>
      </c>
      <c r="CF121" s="28" t="str">
        <f t="shared" si="149"/>
        <v>#N/A</v>
      </c>
      <c r="CG121" s="28" t="str">
        <f t="shared" si="149"/>
        <v>#N/A</v>
      </c>
      <c r="CH121" s="28" t="str">
        <f t="shared" si="149"/>
        <v>#N/A</v>
      </c>
      <c r="CI121" s="28" t="str">
        <f t="shared" si="149"/>
        <v>#N/A</v>
      </c>
      <c r="CJ121" s="28" t="str">
        <f t="shared" si="149"/>
        <v>#N/A</v>
      </c>
      <c r="CK121" s="28" t="str">
        <f t="shared" si="149"/>
        <v>#N/A</v>
      </c>
      <c r="CL121" s="28" t="str">
        <f t="shared" si="149"/>
        <v>#N/A</v>
      </c>
      <c r="CM121" s="28" t="str">
        <f t="shared" si="149"/>
        <v>#N/A</v>
      </c>
      <c r="CN121" s="28" t="str">
        <f t="shared" si="149"/>
        <v>#N/A</v>
      </c>
      <c r="CO121" s="28" t="str">
        <f t="shared" si="149"/>
        <v>#N/A</v>
      </c>
      <c r="CP121" s="28" t="str">
        <f t="shared" si="149"/>
        <v>#N/A</v>
      </c>
      <c r="CQ121" s="28" t="str">
        <f t="shared" si="149"/>
        <v>#N/A</v>
      </c>
      <c r="CR121" s="28" t="str">
        <f t="shared" si="149"/>
        <v>#N/A</v>
      </c>
      <c r="CS121" s="28" t="str">
        <f t="shared" si="149"/>
        <v>#N/A</v>
      </c>
      <c r="CT121" s="28" t="str">
        <f t="shared" si="149"/>
        <v>#N/A</v>
      </c>
      <c r="CU121" s="28" t="str">
        <f t="shared" si="149"/>
        <v>#N/A</v>
      </c>
      <c r="CV121" s="28" t="str">
        <f t="shared" si="149"/>
        <v>#N/A</v>
      </c>
      <c r="CW121" s="28" t="str">
        <f t="shared" si="149"/>
        <v>#N/A</v>
      </c>
      <c r="CX121" s="28" t="str">
        <f t="shared" si="149"/>
        <v>#N/A</v>
      </c>
      <c r="CY121" s="28" t="str">
        <f t="shared" si="149"/>
        <v>#N/A</v>
      </c>
      <c r="CZ121" s="28" t="str">
        <f t="shared" si="149"/>
        <v>#N/A</v>
      </c>
      <c r="DA121" s="28" t="str">
        <f t="shared" si="149"/>
        <v>#N/A</v>
      </c>
      <c r="DB121" s="28" t="str">
        <f t="shared" si="149"/>
        <v>#N/A</v>
      </c>
      <c r="DC121" s="28" t="str">
        <f t="shared" si="149"/>
        <v>#N/A</v>
      </c>
      <c r="DD121" s="28" t="str">
        <f t="shared" si="149"/>
        <v>#N/A</v>
      </c>
      <c r="DE121" s="28" t="str">
        <f t="shared" si="149"/>
        <v>#N/A</v>
      </c>
      <c r="DF121" s="28" t="str">
        <f t="shared" si="149"/>
        <v>#N/A</v>
      </c>
      <c r="DG121" s="28" t="str">
        <f t="shared" si="149"/>
        <v>#N/A</v>
      </c>
      <c r="DH121" s="28" t="str">
        <f t="shared" si="149"/>
        <v>#N/A</v>
      </c>
      <c r="DI121" s="28" t="str">
        <f t="shared" si="149"/>
        <v>#N/A</v>
      </c>
      <c r="DJ121" s="28" t="str">
        <f t="shared" si="149"/>
        <v>#N/A</v>
      </c>
      <c r="DK121" s="28" t="str">
        <f t="shared" si="149"/>
        <v>#N/A</v>
      </c>
      <c r="DL121" s="28" t="str">
        <f t="shared" si="149"/>
        <v>#N/A</v>
      </c>
      <c r="DM121" s="28" t="str">
        <f t="shared" si="149"/>
        <v>#N/A</v>
      </c>
      <c r="DN121" s="28" t="str">
        <f t="shared" si="149"/>
        <v>#N/A</v>
      </c>
      <c r="DO121" s="28" t="str">
        <f t="shared" si="149"/>
        <v>#N/A</v>
      </c>
      <c r="DP121" s="28" t="str">
        <f t="shared" si="149"/>
        <v>#N/A</v>
      </c>
      <c r="DQ121" s="28" t="str">
        <f t="shared" si="149"/>
        <v>#N/A</v>
      </c>
      <c r="DR121" s="28" t="str">
        <f t="shared" si="149"/>
        <v>#N/A</v>
      </c>
      <c r="DS121" s="28" t="str">
        <f t="shared" si="149"/>
        <v>#N/A</v>
      </c>
      <c r="DT121" s="28" t="str">
        <f t="shared" si="149"/>
        <v>#N/A</v>
      </c>
      <c r="DU121" s="28" t="str">
        <f t="shared" si="149"/>
        <v>#N/A</v>
      </c>
      <c r="DV121" s="28" t="str">
        <f t="shared" si="149"/>
        <v>#N/A</v>
      </c>
      <c r="DW121" s="28" t="str">
        <f t="shared" si="149"/>
        <v>#N/A</v>
      </c>
      <c r="DX121" s="28" t="str">
        <f t="shared" si="149"/>
        <v>#N/A</v>
      </c>
      <c r="DY121" s="28" t="str">
        <f t="shared" si="149"/>
        <v>#N/A</v>
      </c>
      <c r="DZ121" s="28" t="str">
        <f t="shared" si="149"/>
        <v>#N/A</v>
      </c>
      <c r="EA121" s="28" t="str">
        <f t="shared" si="149"/>
        <v>#N/A</v>
      </c>
      <c r="EB121" s="28" t="str">
        <f t="shared" si="149"/>
        <v>#N/A</v>
      </c>
      <c r="EC121" s="28" t="str">
        <f t="shared" si="149"/>
        <v>#N/A</v>
      </c>
      <c r="ED121" s="28" t="str">
        <f t="shared" si="149"/>
        <v>#N/A</v>
      </c>
      <c r="EE121" s="29">
        <f t="shared" si="2"/>
        <v>1519.039866</v>
      </c>
    </row>
    <row r="122">
      <c r="A122" s="1"/>
      <c r="B122" s="30"/>
      <c r="C122" s="31"/>
      <c r="D122" s="31"/>
      <c r="E122" s="31"/>
      <c r="F122" s="43"/>
      <c r="G122" s="34"/>
      <c r="H122" s="34" t="b">
        <f t="shared" si="3"/>
        <v>0</v>
      </c>
      <c r="I122" s="34" t="b">
        <f>if(iferror(match(B122,'Osallistujat ja seuranta'!C:C,0),0)&gt;0,TRUE,FALSE)</f>
        <v>0</v>
      </c>
      <c r="J122" s="34" t="b">
        <f>if(iferror(match(C122,'Osallistujat ja seuranta'!C:C,0),0)&gt;0,TRUE,FALSE)</f>
        <v>0</v>
      </c>
      <c r="K122" s="34" t="b">
        <f t="shared" si="4"/>
        <v>0</v>
      </c>
      <c r="L122" s="34" t="b">
        <f t="shared" si="5"/>
        <v>1</v>
      </c>
      <c r="M122" s="34" t="b">
        <f t="shared" si="6"/>
        <v>0</v>
      </c>
      <c r="N122" s="35" t="str">
        <f t="shared" si="33"/>
        <v/>
      </c>
      <c r="O122" s="36" t="str">
        <f t="shared" si="8"/>
        <v/>
      </c>
      <c r="P122" s="36" t="str">
        <f t="shared" si="9"/>
        <v/>
      </c>
      <c r="Q122" s="37" t="str">
        <f t="shared" si="10"/>
        <v/>
      </c>
      <c r="R122" s="35" t="str">
        <f t="shared" si="11"/>
        <v/>
      </c>
      <c r="S122" s="35">
        <f t="shared" si="12"/>
        <v>1</v>
      </c>
      <c r="T122" s="35">
        <f t="shared" si="13"/>
        <v>-56.71174423</v>
      </c>
      <c r="U122" s="35">
        <f t="shared" si="14"/>
        <v>-56.71174423</v>
      </c>
      <c r="V122" s="38" t="str">
        <f t="shared" si="15"/>
        <v/>
      </c>
      <c r="W122" s="39">
        <f t="shared" si="16"/>
        <v>88.71035368</v>
      </c>
      <c r="X122" s="39">
        <f t="shared" si="17"/>
        <v>5.75</v>
      </c>
      <c r="Y122" s="39" t="str">
        <f>if(N122=1,(W122*(S122-V122))*'Säännöt ja ohjeet'!$B$54+X122,"")</f>
        <v/>
      </c>
      <c r="Z122" s="39">
        <f t="shared" si="18"/>
        <v>0</v>
      </c>
      <c r="AA122" s="39">
        <f t="shared" si="19"/>
        <v>1</v>
      </c>
      <c r="AB122" s="39">
        <f t="shared" si="20"/>
        <v>88.71035368</v>
      </c>
      <c r="AC122" s="39">
        <f t="shared" si="21"/>
        <v>5.75</v>
      </c>
      <c r="AD122" s="39" t="str">
        <f>if(N122=1,(AB122*(Z122-AA122))*'Säännöt ja ohjeet'!$B$54+AC122,"")</f>
        <v/>
      </c>
      <c r="AE122" s="40">
        <f t="shared" si="22"/>
        <v>11</v>
      </c>
      <c r="AF122" s="40">
        <f t="shared" si="23"/>
        <v>11</v>
      </c>
      <c r="AG122" s="1"/>
      <c r="AH122" s="9"/>
      <c r="AI122" s="28">
        <f t="shared" ref="AI122:ED122" si="150">if($B122=AI$3,AI121+$Y122,if($C122=AI$3,AI121+$AD122,AI121))</f>
        <v>1204.770186</v>
      </c>
      <c r="AJ122" s="28">
        <f t="shared" si="150"/>
        <v>1784.092572</v>
      </c>
      <c r="AK122" s="28">
        <f t="shared" si="150"/>
        <v>2411.459736</v>
      </c>
      <c r="AL122" s="28">
        <f t="shared" si="150"/>
        <v>1723.634458</v>
      </c>
      <c r="AM122" s="28">
        <f t="shared" si="150"/>
        <v>1644.010986</v>
      </c>
      <c r="AN122" s="28">
        <f t="shared" si="150"/>
        <v>1353.792648</v>
      </c>
      <c r="AO122" s="28">
        <f t="shared" si="150"/>
        <v>2249.842673</v>
      </c>
      <c r="AP122" s="28">
        <f t="shared" si="150"/>
        <v>1493.563773</v>
      </c>
      <c r="AQ122" s="28">
        <f t="shared" si="150"/>
        <v>1156.199115</v>
      </c>
      <c r="AR122" s="28">
        <f t="shared" si="150"/>
        <v>2172.779715</v>
      </c>
      <c r="AS122" s="28">
        <f t="shared" si="150"/>
        <v>1917.754482</v>
      </c>
      <c r="AT122" s="28">
        <f t="shared" si="150"/>
        <v>2363.383595</v>
      </c>
      <c r="AU122" s="28">
        <f t="shared" si="150"/>
        <v>2245.808389</v>
      </c>
      <c r="AV122" s="28">
        <f t="shared" si="150"/>
        <v>1913.93138</v>
      </c>
      <c r="AW122" s="28">
        <f t="shared" si="150"/>
        <v>1015.463624</v>
      </c>
      <c r="AX122" s="28">
        <f t="shared" si="150"/>
        <v>2205.116746</v>
      </c>
      <c r="AY122" s="28">
        <f t="shared" si="150"/>
        <v>1335.441433</v>
      </c>
      <c r="AZ122" s="28">
        <f t="shared" si="150"/>
        <v>2316.469488</v>
      </c>
      <c r="BA122" s="28">
        <f t="shared" si="150"/>
        <v>2132.244373</v>
      </c>
      <c r="BB122" s="28">
        <f t="shared" si="150"/>
        <v>636.9434937</v>
      </c>
      <c r="BC122" s="28">
        <f t="shared" si="150"/>
        <v>832.7574368</v>
      </c>
      <c r="BD122" s="28">
        <f t="shared" si="150"/>
        <v>1690.538553</v>
      </c>
      <c r="BE122" s="28">
        <f t="shared" si="150"/>
        <v>281.1497685</v>
      </c>
      <c r="BF122" s="28">
        <f t="shared" si="150"/>
        <v>-59.07358257</v>
      </c>
      <c r="BG122" s="28">
        <f t="shared" si="150"/>
        <v>1282.733877</v>
      </c>
      <c r="BH122" s="28">
        <f t="shared" si="150"/>
        <v>190.2275877</v>
      </c>
      <c r="BI122" s="28">
        <f t="shared" si="150"/>
        <v>1741.081085</v>
      </c>
      <c r="BJ122" s="28">
        <f t="shared" si="150"/>
        <v>398.5029281</v>
      </c>
      <c r="BK122" s="28">
        <f t="shared" si="150"/>
        <v>1813.591524</v>
      </c>
      <c r="BL122" s="28" t="str">
        <f t="shared" si="150"/>
        <v>#N/A</v>
      </c>
      <c r="BM122" s="28" t="str">
        <f t="shared" si="150"/>
        <v>#N/A</v>
      </c>
      <c r="BN122" s="28" t="str">
        <f t="shared" si="150"/>
        <v>#N/A</v>
      </c>
      <c r="BO122" s="28" t="str">
        <f t="shared" si="150"/>
        <v>#N/A</v>
      </c>
      <c r="BP122" s="28" t="str">
        <f t="shared" si="150"/>
        <v>#N/A</v>
      </c>
      <c r="BQ122" s="28" t="str">
        <f t="shared" si="150"/>
        <v>#N/A</v>
      </c>
      <c r="BR122" s="28" t="str">
        <f t="shared" si="150"/>
        <v>#N/A</v>
      </c>
      <c r="BS122" s="28" t="str">
        <f t="shared" si="150"/>
        <v>#N/A</v>
      </c>
      <c r="BT122" s="28" t="str">
        <f t="shared" si="150"/>
        <v>#N/A</v>
      </c>
      <c r="BU122" s="28" t="str">
        <f t="shared" si="150"/>
        <v>#N/A</v>
      </c>
      <c r="BV122" s="28" t="str">
        <f t="shared" si="150"/>
        <v>#N/A</v>
      </c>
      <c r="BW122" s="28" t="str">
        <f t="shared" si="150"/>
        <v>#N/A</v>
      </c>
      <c r="BX122" s="28" t="str">
        <f t="shared" si="150"/>
        <v>#N/A</v>
      </c>
      <c r="BY122" s="28" t="str">
        <f t="shared" si="150"/>
        <v>#N/A</v>
      </c>
      <c r="BZ122" s="28" t="str">
        <f t="shared" si="150"/>
        <v>#N/A</v>
      </c>
      <c r="CA122" s="28" t="str">
        <f t="shared" si="150"/>
        <v>#N/A</v>
      </c>
      <c r="CB122" s="28" t="str">
        <f t="shared" si="150"/>
        <v>#N/A</v>
      </c>
      <c r="CC122" s="28" t="str">
        <f t="shared" si="150"/>
        <v>#N/A</v>
      </c>
      <c r="CD122" s="28" t="str">
        <f t="shared" si="150"/>
        <v>#N/A</v>
      </c>
      <c r="CE122" s="28" t="str">
        <f t="shared" si="150"/>
        <v>#N/A</v>
      </c>
      <c r="CF122" s="28" t="str">
        <f t="shared" si="150"/>
        <v>#N/A</v>
      </c>
      <c r="CG122" s="28" t="str">
        <f t="shared" si="150"/>
        <v>#N/A</v>
      </c>
      <c r="CH122" s="28" t="str">
        <f t="shared" si="150"/>
        <v>#N/A</v>
      </c>
      <c r="CI122" s="28" t="str">
        <f t="shared" si="150"/>
        <v>#N/A</v>
      </c>
      <c r="CJ122" s="28" t="str">
        <f t="shared" si="150"/>
        <v>#N/A</v>
      </c>
      <c r="CK122" s="28" t="str">
        <f t="shared" si="150"/>
        <v>#N/A</v>
      </c>
      <c r="CL122" s="28" t="str">
        <f t="shared" si="150"/>
        <v>#N/A</v>
      </c>
      <c r="CM122" s="28" t="str">
        <f t="shared" si="150"/>
        <v>#N/A</v>
      </c>
      <c r="CN122" s="28" t="str">
        <f t="shared" si="150"/>
        <v>#N/A</v>
      </c>
      <c r="CO122" s="28" t="str">
        <f t="shared" si="150"/>
        <v>#N/A</v>
      </c>
      <c r="CP122" s="28" t="str">
        <f t="shared" si="150"/>
        <v>#N/A</v>
      </c>
      <c r="CQ122" s="28" t="str">
        <f t="shared" si="150"/>
        <v>#N/A</v>
      </c>
      <c r="CR122" s="28" t="str">
        <f t="shared" si="150"/>
        <v>#N/A</v>
      </c>
      <c r="CS122" s="28" t="str">
        <f t="shared" si="150"/>
        <v>#N/A</v>
      </c>
      <c r="CT122" s="28" t="str">
        <f t="shared" si="150"/>
        <v>#N/A</v>
      </c>
      <c r="CU122" s="28" t="str">
        <f t="shared" si="150"/>
        <v>#N/A</v>
      </c>
      <c r="CV122" s="28" t="str">
        <f t="shared" si="150"/>
        <v>#N/A</v>
      </c>
      <c r="CW122" s="28" t="str">
        <f t="shared" si="150"/>
        <v>#N/A</v>
      </c>
      <c r="CX122" s="28" t="str">
        <f t="shared" si="150"/>
        <v>#N/A</v>
      </c>
      <c r="CY122" s="28" t="str">
        <f t="shared" si="150"/>
        <v>#N/A</v>
      </c>
      <c r="CZ122" s="28" t="str">
        <f t="shared" si="150"/>
        <v>#N/A</v>
      </c>
      <c r="DA122" s="28" t="str">
        <f t="shared" si="150"/>
        <v>#N/A</v>
      </c>
      <c r="DB122" s="28" t="str">
        <f t="shared" si="150"/>
        <v>#N/A</v>
      </c>
      <c r="DC122" s="28" t="str">
        <f t="shared" si="150"/>
        <v>#N/A</v>
      </c>
      <c r="DD122" s="28" t="str">
        <f t="shared" si="150"/>
        <v>#N/A</v>
      </c>
      <c r="DE122" s="28" t="str">
        <f t="shared" si="150"/>
        <v>#N/A</v>
      </c>
      <c r="DF122" s="28" t="str">
        <f t="shared" si="150"/>
        <v>#N/A</v>
      </c>
      <c r="DG122" s="28" t="str">
        <f t="shared" si="150"/>
        <v>#N/A</v>
      </c>
      <c r="DH122" s="28" t="str">
        <f t="shared" si="150"/>
        <v>#N/A</v>
      </c>
      <c r="DI122" s="28" t="str">
        <f t="shared" si="150"/>
        <v>#N/A</v>
      </c>
      <c r="DJ122" s="28" t="str">
        <f t="shared" si="150"/>
        <v>#N/A</v>
      </c>
      <c r="DK122" s="28" t="str">
        <f t="shared" si="150"/>
        <v>#N/A</v>
      </c>
      <c r="DL122" s="28" t="str">
        <f t="shared" si="150"/>
        <v>#N/A</v>
      </c>
      <c r="DM122" s="28" t="str">
        <f t="shared" si="150"/>
        <v>#N/A</v>
      </c>
      <c r="DN122" s="28" t="str">
        <f t="shared" si="150"/>
        <v>#N/A</v>
      </c>
      <c r="DO122" s="28" t="str">
        <f t="shared" si="150"/>
        <v>#N/A</v>
      </c>
      <c r="DP122" s="28" t="str">
        <f t="shared" si="150"/>
        <v>#N/A</v>
      </c>
      <c r="DQ122" s="28" t="str">
        <f t="shared" si="150"/>
        <v>#N/A</v>
      </c>
      <c r="DR122" s="28" t="str">
        <f t="shared" si="150"/>
        <v>#N/A</v>
      </c>
      <c r="DS122" s="28" t="str">
        <f t="shared" si="150"/>
        <v>#N/A</v>
      </c>
      <c r="DT122" s="28" t="str">
        <f t="shared" si="150"/>
        <v>#N/A</v>
      </c>
      <c r="DU122" s="28" t="str">
        <f t="shared" si="150"/>
        <v>#N/A</v>
      </c>
      <c r="DV122" s="28" t="str">
        <f t="shared" si="150"/>
        <v>#N/A</v>
      </c>
      <c r="DW122" s="28" t="str">
        <f t="shared" si="150"/>
        <v>#N/A</v>
      </c>
      <c r="DX122" s="28" t="str">
        <f t="shared" si="150"/>
        <v>#N/A</v>
      </c>
      <c r="DY122" s="28" t="str">
        <f t="shared" si="150"/>
        <v>#N/A</v>
      </c>
      <c r="DZ122" s="28" t="str">
        <f t="shared" si="150"/>
        <v>#N/A</v>
      </c>
      <c r="EA122" s="28" t="str">
        <f t="shared" si="150"/>
        <v>#N/A</v>
      </c>
      <c r="EB122" s="28" t="str">
        <f t="shared" si="150"/>
        <v>#N/A</v>
      </c>
      <c r="EC122" s="28" t="str">
        <f t="shared" si="150"/>
        <v>#N/A</v>
      </c>
      <c r="ED122" s="28" t="str">
        <f t="shared" si="150"/>
        <v>#N/A</v>
      </c>
      <c r="EE122" s="29">
        <f t="shared" si="2"/>
        <v>1519.039866</v>
      </c>
    </row>
    <row r="123">
      <c r="A123" s="1"/>
      <c r="B123" s="30"/>
      <c r="C123" s="31"/>
      <c r="D123" s="31"/>
      <c r="E123" s="31"/>
      <c r="F123" s="43"/>
      <c r="G123" s="34"/>
      <c r="H123" s="34" t="b">
        <f t="shared" si="3"/>
        <v>0</v>
      </c>
      <c r="I123" s="34" t="b">
        <f>if(iferror(match(B123,'Osallistujat ja seuranta'!C:C,0),0)&gt;0,TRUE,FALSE)</f>
        <v>0</v>
      </c>
      <c r="J123" s="34" t="b">
        <f>if(iferror(match(C123,'Osallistujat ja seuranta'!C:C,0),0)&gt;0,TRUE,FALSE)</f>
        <v>0</v>
      </c>
      <c r="K123" s="34" t="b">
        <f t="shared" si="4"/>
        <v>0</v>
      </c>
      <c r="L123" s="34" t="b">
        <f t="shared" si="5"/>
        <v>1</v>
      </c>
      <c r="M123" s="34" t="b">
        <f t="shared" si="6"/>
        <v>0</v>
      </c>
      <c r="N123" s="35" t="str">
        <f t="shared" si="33"/>
        <v/>
      </c>
      <c r="O123" s="36" t="str">
        <f t="shared" si="8"/>
        <v/>
      </c>
      <c r="P123" s="36" t="str">
        <f t="shared" si="9"/>
        <v/>
      </c>
      <c r="Q123" s="37" t="str">
        <f t="shared" si="10"/>
        <v/>
      </c>
      <c r="R123" s="35" t="str">
        <f t="shared" si="11"/>
        <v/>
      </c>
      <c r="S123" s="35">
        <f t="shared" si="12"/>
        <v>1</v>
      </c>
      <c r="T123" s="35">
        <f t="shared" si="13"/>
        <v>-56.71174423</v>
      </c>
      <c r="U123" s="35">
        <f t="shared" si="14"/>
        <v>-56.71174423</v>
      </c>
      <c r="V123" s="38" t="str">
        <f t="shared" si="15"/>
        <v/>
      </c>
      <c r="W123" s="39">
        <f t="shared" si="16"/>
        <v>88.71035368</v>
      </c>
      <c r="X123" s="39">
        <f t="shared" si="17"/>
        <v>5.75</v>
      </c>
      <c r="Y123" s="39" t="str">
        <f>if(N123=1,(W123*(S123-V123))*'Säännöt ja ohjeet'!$B$54+X123,"")</f>
        <v/>
      </c>
      <c r="Z123" s="39">
        <f t="shared" si="18"/>
        <v>0</v>
      </c>
      <c r="AA123" s="39">
        <f t="shared" si="19"/>
        <v>1</v>
      </c>
      <c r="AB123" s="39">
        <f t="shared" si="20"/>
        <v>88.71035368</v>
      </c>
      <c r="AC123" s="39">
        <f t="shared" si="21"/>
        <v>5.75</v>
      </c>
      <c r="AD123" s="39" t="str">
        <f>if(N123=1,(AB123*(Z123-AA123))*'Säännöt ja ohjeet'!$B$54+AC123,"")</f>
        <v/>
      </c>
      <c r="AE123" s="40">
        <f t="shared" si="22"/>
        <v>11</v>
      </c>
      <c r="AF123" s="40">
        <f t="shared" si="23"/>
        <v>11</v>
      </c>
      <c r="AG123" s="1"/>
      <c r="AH123" s="9"/>
      <c r="AI123" s="28">
        <f t="shared" ref="AI123:ED123" si="151">if($B123=AI$3,AI122+$Y123,if($C123=AI$3,AI122+$AD123,AI122))</f>
        <v>1204.770186</v>
      </c>
      <c r="AJ123" s="28">
        <f t="shared" si="151"/>
        <v>1784.092572</v>
      </c>
      <c r="AK123" s="28">
        <f t="shared" si="151"/>
        <v>2411.459736</v>
      </c>
      <c r="AL123" s="28">
        <f t="shared" si="151"/>
        <v>1723.634458</v>
      </c>
      <c r="AM123" s="28">
        <f t="shared" si="151"/>
        <v>1644.010986</v>
      </c>
      <c r="AN123" s="28">
        <f t="shared" si="151"/>
        <v>1353.792648</v>
      </c>
      <c r="AO123" s="28">
        <f t="shared" si="151"/>
        <v>2249.842673</v>
      </c>
      <c r="AP123" s="28">
        <f t="shared" si="151"/>
        <v>1493.563773</v>
      </c>
      <c r="AQ123" s="28">
        <f t="shared" si="151"/>
        <v>1156.199115</v>
      </c>
      <c r="AR123" s="28">
        <f t="shared" si="151"/>
        <v>2172.779715</v>
      </c>
      <c r="AS123" s="28">
        <f t="shared" si="151"/>
        <v>1917.754482</v>
      </c>
      <c r="AT123" s="28">
        <f t="shared" si="151"/>
        <v>2363.383595</v>
      </c>
      <c r="AU123" s="28">
        <f t="shared" si="151"/>
        <v>2245.808389</v>
      </c>
      <c r="AV123" s="28">
        <f t="shared" si="151"/>
        <v>1913.93138</v>
      </c>
      <c r="AW123" s="28">
        <f t="shared" si="151"/>
        <v>1015.463624</v>
      </c>
      <c r="AX123" s="28">
        <f t="shared" si="151"/>
        <v>2205.116746</v>
      </c>
      <c r="AY123" s="28">
        <f t="shared" si="151"/>
        <v>1335.441433</v>
      </c>
      <c r="AZ123" s="28">
        <f t="shared" si="151"/>
        <v>2316.469488</v>
      </c>
      <c r="BA123" s="28">
        <f t="shared" si="151"/>
        <v>2132.244373</v>
      </c>
      <c r="BB123" s="28">
        <f t="shared" si="151"/>
        <v>636.9434937</v>
      </c>
      <c r="BC123" s="28">
        <f t="shared" si="151"/>
        <v>832.7574368</v>
      </c>
      <c r="BD123" s="28">
        <f t="shared" si="151"/>
        <v>1690.538553</v>
      </c>
      <c r="BE123" s="28">
        <f t="shared" si="151"/>
        <v>281.1497685</v>
      </c>
      <c r="BF123" s="28">
        <f t="shared" si="151"/>
        <v>-59.07358257</v>
      </c>
      <c r="BG123" s="28">
        <f t="shared" si="151"/>
        <v>1282.733877</v>
      </c>
      <c r="BH123" s="28">
        <f t="shared" si="151"/>
        <v>190.2275877</v>
      </c>
      <c r="BI123" s="28">
        <f t="shared" si="151"/>
        <v>1741.081085</v>
      </c>
      <c r="BJ123" s="28">
        <f t="shared" si="151"/>
        <v>398.5029281</v>
      </c>
      <c r="BK123" s="28">
        <f t="shared" si="151"/>
        <v>1813.591524</v>
      </c>
      <c r="BL123" s="28" t="str">
        <f t="shared" si="151"/>
        <v>#N/A</v>
      </c>
      <c r="BM123" s="28" t="str">
        <f t="shared" si="151"/>
        <v>#N/A</v>
      </c>
      <c r="BN123" s="28" t="str">
        <f t="shared" si="151"/>
        <v>#N/A</v>
      </c>
      <c r="BO123" s="28" t="str">
        <f t="shared" si="151"/>
        <v>#N/A</v>
      </c>
      <c r="BP123" s="28" t="str">
        <f t="shared" si="151"/>
        <v>#N/A</v>
      </c>
      <c r="BQ123" s="28" t="str">
        <f t="shared" si="151"/>
        <v>#N/A</v>
      </c>
      <c r="BR123" s="28" t="str">
        <f t="shared" si="151"/>
        <v>#N/A</v>
      </c>
      <c r="BS123" s="28" t="str">
        <f t="shared" si="151"/>
        <v>#N/A</v>
      </c>
      <c r="BT123" s="28" t="str">
        <f t="shared" si="151"/>
        <v>#N/A</v>
      </c>
      <c r="BU123" s="28" t="str">
        <f t="shared" si="151"/>
        <v>#N/A</v>
      </c>
      <c r="BV123" s="28" t="str">
        <f t="shared" si="151"/>
        <v>#N/A</v>
      </c>
      <c r="BW123" s="28" t="str">
        <f t="shared" si="151"/>
        <v>#N/A</v>
      </c>
      <c r="BX123" s="28" t="str">
        <f t="shared" si="151"/>
        <v>#N/A</v>
      </c>
      <c r="BY123" s="28" t="str">
        <f t="shared" si="151"/>
        <v>#N/A</v>
      </c>
      <c r="BZ123" s="28" t="str">
        <f t="shared" si="151"/>
        <v>#N/A</v>
      </c>
      <c r="CA123" s="28" t="str">
        <f t="shared" si="151"/>
        <v>#N/A</v>
      </c>
      <c r="CB123" s="28" t="str">
        <f t="shared" si="151"/>
        <v>#N/A</v>
      </c>
      <c r="CC123" s="28" t="str">
        <f t="shared" si="151"/>
        <v>#N/A</v>
      </c>
      <c r="CD123" s="28" t="str">
        <f t="shared" si="151"/>
        <v>#N/A</v>
      </c>
      <c r="CE123" s="28" t="str">
        <f t="shared" si="151"/>
        <v>#N/A</v>
      </c>
      <c r="CF123" s="28" t="str">
        <f t="shared" si="151"/>
        <v>#N/A</v>
      </c>
      <c r="CG123" s="28" t="str">
        <f t="shared" si="151"/>
        <v>#N/A</v>
      </c>
      <c r="CH123" s="28" t="str">
        <f t="shared" si="151"/>
        <v>#N/A</v>
      </c>
      <c r="CI123" s="28" t="str">
        <f t="shared" si="151"/>
        <v>#N/A</v>
      </c>
      <c r="CJ123" s="28" t="str">
        <f t="shared" si="151"/>
        <v>#N/A</v>
      </c>
      <c r="CK123" s="28" t="str">
        <f t="shared" si="151"/>
        <v>#N/A</v>
      </c>
      <c r="CL123" s="28" t="str">
        <f t="shared" si="151"/>
        <v>#N/A</v>
      </c>
      <c r="CM123" s="28" t="str">
        <f t="shared" si="151"/>
        <v>#N/A</v>
      </c>
      <c r="CN123" s="28" t="str">
        <f t="shared" si="151"/>
        <v>#N/A</v>
      </c>
      <c r="CO123" s="28" t="str">
        <f t="shared" si="151"/>
        <v>#N/A</v>
      </c>
      <c r="CP123" s="28" t="str">
        <f t="shared" si="151"/>
        <v>#N/A</v>
      </c>
      <c r="CQ123" s="28" t="str">
        <f t="shared" si="151"/>
        <v>#N/A</v>
      </c>
      <c r="CR123" s="28" t="str">
        <f t="shared" si="151"/>
        <v>#N/A</v>
      </c>
      <c r="CS123" s="28" t="str">
        <f t="shared" si="151"/>
        <v>#N/A</v>
      </c>
      <c r="CT123" s="28" t="str">
        <f t="shared" si="151"/>
        <v>#N/A</v>
      </c>
      <c r="CU123" s="28" t="str">
        <f t="shared" si="151"/>
        <v>#N/A</v>
      </c>
      <c r="CV123" s="28" t="str">
        <f t="shared" si="151"/>
        <v>#N/A</v>
      </c>
      <c r="CW123" s="28" t="str">
        <f t="shared" si="151"/>
        <v>#N/A</v>
      </c>
      <c r="CX123" s="28" t="str">
        <f t="shared" si="151"/>
        <v>#N/A</v>
      </c>
      <c r="CY123" s="28" t="str">
        <f t="shared" si="151"/>
        <v>#N/A</v>
      </c>
      <c r="CZ123" s="28" t="str">
        <f t="shared" si="151"/>
        <v>#N/A</v>
      </c>
      <c r="DA123" s="28" t="str">
        <f t="shared" si="151"/>
        <v>#N/A</v>
      </c>
      <c r="DB123" s="28" t="str">
        <f t="shared" si="151"/>
        <v>#N/A</v>
      </c>
      <c r="DC123" s="28" t="str">
        <f t="shared" si="151"/>
        <v>#N/A</v>
      </c>
      <c r="DD123" s="28" t="str">
        <f t="shared" si="151"/>
        <v>#N/A</v>
      </c>
      <c r="DE123" s="28" t="str">
        <f t="shared" si="151"/>
        <v>#N/A</v>
      </c>
      <c r="DF123" s="28" t="str">
        <f t="shared" si="151"/>
        <v>#N/A</v>
      </c>
      <c r="DG123" s="28" t="str">
        <f t="shared" si="151"/>
        <v>#N/A</v>
      </c>
      <c r="DH123" s="28" t="str">
        <f t="shared" si="151"/>
        <v>#N/A</v>
      </c>
      <c r="DI123" s="28" t="str">
        <f t="shared" si="151"/>
        <v>#N/A</v>
      </c>
      <c r="DJ123" s="28" t="str">
        <f t="shared" si="151"/>
        <v>#N/A</v>
      </c>
      <c r="DK123" s="28" t="str">
        <f t="shared" si="151"/>
        <v>#N/A</v>
      </c>
      <c r="DL123" s="28" t="str">
        <f t="shared" si="151"/>
        <v>#N/A</v>
      </c>
      <c r="DM123" s="28" t="str">
        <f t="shared" si="151"/>
        <v>#N/A</v>
      </c>
      <c r="DN123" s="28" t="str">
        <f t="shared" si="151"/>
        <v>#N/A</v>
      </c>
      <c r="DO123" s="28" t="str">
        <f t="shared" si="151"/>
        <v>#N/A</v>
      </c>
      <c r="DP123" s="28" t="str">
        <f t="shared" si="151"/>
        <v>#N/A</v>
      </c>
      <c r="DQ123" s="28" t="str">
        <f t="shared" si="151"/>
        <v>#N/A</v>
      </c>
      <c r="DR123" s="28" t="str">
        <f t="shared" si="151"/>
        <v>#N/A</v>
      </c>
      <c r="DS123" s="28" t="str">
        <f t="shared" si="151"/>
        <v>#N/A</v>
      </c>
      <c r="DT123" s="28" t="str">
        <f t="shared" si="151"/>
        <v>#N/A</v>
      </c>
      <c r="DU123" s="28" t="str">
        <f t="shared" si="151"/>
        <v>#N/A</v>
      </c>
      <c r="DV123" s="28" t="str">
        <f t="shared" si="151"/>
        <v>#N/A</v>
      </c>
      <c r="DW123" s="28" t="str">
        <f t="shared" si="151"/>
        <v>#N/A</v>
      </c>
      <c r="DX123" s="28" t="str">
        <f t="shared" si="151"/>
        <v>#N/A</v>
      </c>
      <c r="DY123" s="28" t="str">
        <f t="shared" si="151"/>
        <v>#N/A</v>
      </c>
      <c r="DZ123" s="28" t="str">
        <f t="shared" si="151"/>
        <v>#N/A</v>
      </c>
      <c r="EA123" s="28" t="str">
        <f t="shared" si="151"/>
        <v>#N/A</v>
      </c>
      <c r="EB123" s="28" t="str">
        <f t="shared" si="151"/>
        <v>#N/A</v>
      </c>
      <c r="EC123" s="28" t="str">
        <f t="shared" si="151"/>
        <v>#N/A</v>
      </c>
      <c r="ED123" s="28" t="str">
        <f t="shared" si="151"/>
        <v>#N/A</v>
      </c>
      <c r="EE123" s="29">
        <f t="shared" si="2"/>
        <v>1519.039866</v>
      </c>
    </row>
    <row r="124">
      <c r="A124" s="1"/>
      <c r="B124" s="30"/>
      <c r="C124" s="31"/>
      <c r="D124" s="31"/>
      <c r="E124" s="31"/>
      <c r="F124" s="43"/>
      <c r="G124" s="34"/>
      <c r="H124" s="34" t="b">
        <f t="shared" si="3"/>
        <v>0</v>
      </c>
      <c r="I124" s="34" t="b">
        <f>if(iferror(match(B124,'Osallistujat ja seuranta'!C:C,0),0)&gt;0,TRUE,FALSE)</f>
        <v>0</v>
      </c>
      <c r="J124" s="34" t="b">
        <f>if(iferror(match(C124,'Osallistujat ja seuranta'!C:C,0),0)&gt;0,TRUE,FALSE)</f>
        <v>0</v>
      </c>
      <c r="K124" s="34" t="b">
        <f t="shared" si="4"/>
        <v>0</v>
      </c>
      <c r="L124" s="34" t="b">
        <f t="shared" si="5"/>
        <v>1</v>
      </c>
      <c r="M124" s="34" t="b">
        <f t="shared" si="6"/>
        <v>0</v>
      </c>
      <c r="N124" s="35" t="str">
        <f t="shared" si="33"/>
        <v/>
      </c>
      <c r="O124" s="36" t="str">
        <f t="shared" si="8"/>
        <v/>
      </c>
      <c r="P124" s="36" t="str">
        <f t="shared" si="9"/>
        <v/>
      </c>
      <c r="Q124" s="37" t="str">
        <f t="shared" si="10"/>
        <v/>
      </c>
      <c r="R124" s="35" t="str">
        <f t="shared" si="11"/>
        <v/>
      </c>
      <c r="S124" s="35">
        <f t="shared" si="12"/>
        <v>1</v>
      </c>
      <c r="T124" s="35">
        <f t="shared" si="13"/>
        <v>-56.71174423</v>
      </c>
      <c r="U124" s="35">
        <f t="shared" si="14"/>
        <v>-56.71174423</v>
      </c>
      <c r="V124" s="38" t="str">
        <f t="shared" si="15"/>
        <v/>
      </c>
      <c r="W124" s="39">
        <f t="shared" si="16"/>
        <v>88.71035368</v>
      </c>
      <c r="X124" s="39">
        <f t="shared" si="17"/>
        <v>5.75</v>
      </c>
      <c r="Y124" s="39" t="str">
        <f>if(N124=1,(W124*(S124-V124))*'Säännöt ja ohjeet'!$B$54+X124,"")</f>
        <v/>
      </c>
      <c r="Z124" s="39">
        <f t="shared" si="18"/>
        <v>0</v>
      </c>
      <c r="AA124" s="39">
        <f t="shared" si="19"/>
        <v>1</v>
      </c>
      <c r="AB124" s="39">
        <f t="shared" si="20"/>
        <v>88.71035368</v>
      </c>
      <c r="AC124" s="39">
        <f t="shared" si="21"/>
        <v>5.75</v>
      </c>
      <c r="AD124" s="39" t="str">
        <f>if(N124=1,(AB124*(Z124-AA124))*'Säännöt ja ohjeet'!$B$54+AC124,"")</f>
        <v/>
      </c>
      <c r="AE124" s="40">
        <f t="shared" si="22"/>
        <v>11</v>
      </c>
      <c r="AF124" s="40">
        <f t="shared" si="23"/>
        <v>11</v>
      </c>
      <c r="AG124" s="1"/>
      <c r="AH124" s="9"/>
      <c r="AI124" s="28">
        <f t="shared" ref="AI124:ED124" si="152">if($B124=AI$3,AI123+$Y124,if($C124=AI$3,AI123+$AD124,AI123))</f>
        <v>1204.770186</v>
      </c>
      <c r="AJ124" s="28">
        <f t="shared" si="152"/>
        <v>1784.092572</v>
      </c>
      <c r="AK124" s="28">
        <f t="shared" si="152"/>
        <v>2411.459736</v>
      </c>
      <c r="AL124" s="28">
        <f t="shared" si="152"/>
        <v>1723.634458</v>
      </c>
      <c r="AM124" s="28">
        <f t="shared" si="152"/>
        <v>1644.010986</v>
      </c>
      <c r="AN124" s="28">
        <f t="shared" si="152"/>
        <v>1353.792648</v>
      </c>
      <c r="AO124" s="28">
        <f t="shared" si="152"/>
        <v>2249.842673</v>
      </c>
      <c r="AP124" s="28">
        <f t="shared" si="152"/>
        <v>1493.563773</v>
      </c>
      <c r="AQ124" s="28">
        <f t="shared" si="152"/>
        <v>1156.199115</v>
      </c>
      <c r="AR124" s="28">
        <f t="shared" si="152"/>
        <v>2172.779715</v>
      </c>
      <c r="AS124" s="28">
        <f t="shared" si="152"/>
        <v>1917.754482</v>
      </c>
      <c r="AT124" s="28">
        <f t="shared" si="152"/>
        <v>2363.383595</v>
      </c>
      <c r="AU124" s="28">
        <f t="shared" si="152"/>
        <v>2245.808389</v>
      </c>
      <c r="AV124" s="28">
        <f t="shared" si="152"/>
        <v>1913.93138</v>
      </c>
      <c r="AW124" s="28">
        <f t="shared" si="152"/>
        <v>1015.463624</v>
      </c>
      <c r="AX124" s="28">
        <f t="shared" si="152"/>
        <v>2205.116746</v>
      </c>
      <c r="AY124" s="28">
        <f t="shared" si="152"/>
        <v>1335.441433</v>
      </c>
      <c r="AZ124" s="28">
        <f t="shared" si="152"/>
        <v>2316.469488</v>
      </c>
      <c r="BA124" s="28">
        <f t="shared" si="152"/>
        <v>2132.244373</v>
      </c>
      <c r="BB124" s="28">
        <f t="shared" si="152"/>
        <v>636.9434937</v>
      </c>
      <c r="BC124" s="28">
        <f t="shared" si="152"/>
        <v>832.7574368</v>
      </c>
      <c r="BD124" s="28">
        <f t="shared" si="152"/>
        <v>1690.538553</v>
      </c>
      <c r="BE124" s="28">
        <f t="shared" si="152"/>
        <v>281.1497685</v>
      </c>
      <c r="BF124" s="28">
        <f t="shared" si="152"/>
        <v>-59.07358257</v>
      </c>
      <c r="BG124" s="28">
        <f t="shared" si="152"/>
        <v>1282.733877</v>
      </c>
      <c r="BH124" s="28">
        <f t="shared" si="152"/>
        <v>190.2275877</v>
      </c>
      <c r="BI124" s="28">
        <f t="shared" si="152"/>
        <v>1741.081085</v>
      </c>
      <c r="BJ124" s="28">
        <f t="shared" si="152"/>
        <v>398.5029281</v>
      </c>
      <c r="BK124" s="28">
        <f t="shared" si="152"/>
        <v>1813.591524</v>
      </c>
      <c r="BL124" s="28" t="str">
        <f t="shared" si="152"/>
        <v>#N/A</v>
      </c>
      <c r="BM124" s="28" t="str">
        <f t="shared" si="152"/>
        <v>#N/A</v>
      </c>
      <c r="BN124" s="28" t="str">
        <f t="shared" si="152"/>
        <v>#N/A</v>
      </c>
      <c r="BO124" s="28" t="str">
        <f t="shared" si="152"/>
        <v>#N/A</v>
      </c>
      <c r="BP124" s="28" t="str">
        <f t="shared" si="152"/>
        <v>#N/A</v>
      </c>
      <c r="BQ124" s="28" t="str">
        <f t="shared" si="152"/>
        <v>#N/A</v>
      </c>
      <c r="BR124" s="28" t="str">
        <f t="shared" si="152"/>
        <v>#N/A</v>
      </c>
      <c r="BS124" s="28" t="str">
        <f t="shared" si="152"/>
        <v>#N/A</v>
      </c>
      <c r="BT124" s="28" t="str">
        <f t="shared" si="152"/>
        <v>#N/A</v>
      </c>
      <c r="BU124" s="28" t="str">
        <f t="shared" si="152"/>
        <v>#N/A</v>
      </c>
      <c r="BV124" s="28" t="str">
        <f t="shared" si="152"/>
        <v>#N/A</v>
      </c>
      <c r="BW124" s="28" t="str">
        <f t="shared" si="152"/>
        <v>#N/A</v>
      </c>
      <c r="BX124" s="28" t="str">
        <f t="shared" si="152"/>
        <v>#N/A</v>
      </c>
      <c r="BY124" s="28" t="str">
        <f t="shared" si="152"/>
        <v>#N/A</v>
      </c>
      <c r="BZ124" s="28" t="str">
        <f t="shared" si="152"/>
        <v>#N/A</v>
      </c>
      <c r="CA124" s="28" t="str">
        <f t="shared" si="152"/>
        <v>#N/A</v>
      </c>
      <c r="CB124" s="28" t="str">
        <f t="shared" si="152"/>
        <v>#N/A</v>
      </c>
      <c r="CC124" s="28" t="str">
        <f t="shared" si="152"/>
        <v>#N/A</v>
      </c>
      <c r="CD124" s="28" t="str">
        <f t="shared" si="152"/>
        <v>#N/A</v>
      </c>
      <c r="CE124" s="28" t="str">
        <f t="shared" si="152"/>
        <v>#N/A</v>
      </c>
      <c r="CF124" s="28" t="str">
        <f t="shared" si="152"/>
        <v>#N/A</v>
      </c>
      <c r="CG124" s="28" t="str">
        <f t="shared" si="152"/>
        <v>#N/A</v>
      </c>
      <c r="CH124" s="28" t="str">
        <f t="shared" si="152"/>
        <v>#N/A</v>
      </c>
      <c r="CI124" s="28" t="str">
        <f t="shared" si="152"/>
        <v>#N/A</v>
      </c>
      <c r="CJ124" s="28" t="str">
        <f t="shared" si="152"/>
        <v>#N/A</v>
      </c>
      <c r="CK124" s="28" t="str">
        <f t="shared" si="152"/>
        <v>#N/A</v>
      </c>
      <c r="CL124" s="28" t="str">
        <f t="shared" si="152"/>
        <v>#N/A</v>
      </c>
      <c r="CM124" s="28" t="str">
        <f t="shared" si="152"/>
        <v>#N/A</v>
      </c>
      <c r="CN124" s="28" t="str">
        <f t="shared" si="152"/>
        <v>#N/A</v>
      </c>
      <c r="CO124" s="28" t="str">
        <f t="shared" si="152"/>
        <v>#N/A</v>
      </c>
      <c r="CP124" s="28" t="str">
        <f t="shared" si="152"/>
        <v>#N/A</v>
      </c>
      <c r="CQ124" s="28" t="str">
        <f t="shared" si="152"/>
        <v>#N/A</v>
      </c>
      <c r="CR124" s="28" t="str">
        <f t="shared" si="152"/>
        <v>#N/A</v>
      </c>
      <c r="CS124" s="28" t="str">
        <f t="shared" si="152"/>
        <v>#N/A</v>
      </c>
      <c r="CT124" s="28" t="str">
        <f t="shared" si="152"/>
        <v>#N/A</v>
      </c>
      <c r="CU124" s="28" t="str">
        <f t="shared" si="152"/>
        <v>#N/A</v>
      </c>
      <c r="CV124" s="28" t="str">
        <f t="shared" si="152"/>
        <v>#N/A</v>
      </c>
      <c r="CW124" s="28" t="str">
        <f t="shared" si="152"/>
        <v>#N/A</v>
      </c>
      <c r="CX124" s="28" t="str">
        <f t="shared" si="152"/>
        <v>#N/A</v>
      </c>
      <c r="CY124" s="28" t="str">
        <f t="shared" si="152"/>
        <v>#N/A</v>
      </c>
      <c r="CZ124" s="28" t="str">
        <f t="shared" si="152"/>
        <v>#N/A</v>
      </c>
      <c r="DA124" s="28" t="str">
        <f t="shared" si="152"/>
        <v>#N/A</v>
      </c>
      <c r="DB124" s="28" t="str">
        <f t="shared" si="152"/>
        <v>#N/A</v>
      </c>
      <c r="DC124" s="28" t="str">
        <f t="shared" si="152"/>
        <v>#N/A</v>
      </c>
      <c r="DD124" s="28" t="str">
        <f t="shared" si="152"/>
        <v>#N/A</v>
      </c>
      <c r="DE124" s="28" t="str">
        <f t="shared" si="152"/>
        <v>#N/A</v>
      </c>
      <c r="DF124" s="28" t="str">
        <f t="shared" si="152"/>
        <v>#N/A</v>
      </c>
      <c r="DG124" s="28" t="str">
        <f t="shared" si="152"/>
        <v>#N/A</v>
      </c>
      <c r="DH124" s="28" t="str">
        <f t="shared" si="152"/>
        <v>#N/A</v>
      </c>
      <c r="DI124" s="28" t="str">
        <f t="shared" si="152"/>
        <v>#N/A</v>
      </c>
      <c r="DJ124" s="28" t="str">
        <f t="shared" si="152"/>
        <v>#N/A</v>
      </c>
      <c r="DK124" s="28" t="str">
        <f t="shared" si="152"/>
        <v>#N/A</v>
      </c>
      <c r="DL124" s="28" t="str">
        <f t="shared" si="152"/>
        <v>#N/A</v>
      </c>
      <c r="DM124" s="28" t="str">
        <f t="shared" si="152"/>
        <v>#N/A</v>
      </c>
      <c r="DN124" s="28" t="str">
        <f t="shared" si="152"/>
        <v>#N/A</v>
      </c>
      <c r="DO124" s="28" t="str">
        <f t="shared" si="152"/>
        <v>#N/A</v>
      </c>
      <c r="DP124" s="28" t="str">
        <f t="shared" si="152"/>
        <v>#N/A</v>
      </c>
      <c r="DQ124" s="28" t="str">
        <f t="shared" si="152"/>
        <v>#N/A</v>
      </c>
      <c r="DR124" s="28" t="str">
        <f t="shared" si="152"/>
        <v>#N/A</v>
      </c>
      <c r="DS124" s="28" t="str">
        <f t="shared" si="152"/>
        <v>#N/A</v>
      </c>
      <c r="DT124" s="28" t="str">
        <f t="shared" si="152"/>
        <v>#N/A</v>
      </c>
      <c r="DU124" s="28" t="str">
        <f t="shared" si="152"/>
        <v>#N/A</v>
      </c>
      <c r="DV124" s="28" t="str">
        <f t="shared" si="152"/>
        <v>#N/A</v>
      </c>
      <c r="DW124" s="28" t="str">
        <f t="shared" si="152"/>
        <v>#N/A</v>
      </c>
      <c r="DX124" s="28" t="str">
        <f t="shared" si="152"/>
        <v>#N/A</v>
      </c>
      <c r="DY124" s="28" t="str">
        <f t="shared" si="152"/>
        <v>#N/A</v>
      </c>
      <c r="DZ124" s="28" t="str">
        <f t="shared" si="152"/>
        <v>#N/A</v>
      </c>
      <c r="EA124" s="28" t="str">
        <f t="shared" si="152"/>
        <v>#N/A</v>
      </c>
      <c r="EB124" s="28" t="str">
        <f t="shared" si="152"/>
        <v>#N/A</v>
      </c>
      <c r="EC124" s="28" t="str">
        <f t="shared" si="152"/>
        <v>#N/A</v>
      </c>
      <c r="ED124" s="28" t="str">
        <f t="shared" si="152"/>
        <v>#N/A</v>
      </c>
      <c r="EE124" s="29">
        <f t="shared" si="2"/>
        <v>1519.039866</v>
      </c>
    </row>
    <row r="125">
      <c r="A125" s="1"/>
      <c r="B125" s="30"/>
      <c r="C125" s="31"/>
      <c r="D125" s="31"/>
      <c r="E125" s="31"/>
      <c r="F125" s="43"/>
      <c r="G125" s="34"/>
      <c r="H125" s="34" t="b">
        <f t="shared" si="3"/>
        <v>0</v>
      </c>
      <c r="I125" s="34" t="b">
        <f>if(iferror(match(B125,'Osallistujat ja seuranta'!C:C,0),0)&gt;0,TRUE,FALSE)</f>
        <v>0</v>
      </c>
      <c r="J125" s="34" t="b">
        <f>if(iferror(match(C125,'Osallistujat ja seuranta'!C:C,0),0)&gt;0,TRUE,FALSE)</f>
        <v>0</v>
      </c>
      <c r="K125" s="34" t="b">
        <f t="shared" si="4"/>
        <v>0</v>
      </c>
      <c r="L125" s="34" t="b">
        <f t="shared" si="5"/>
        <v>1</v>
      </c>
      <c r="M125" s="34" t="b">
        <f t="shared" si="6"/>
        <v>0</v>
      </c>
      <c r="N125" s="35" t="str">
        <f t="shared" si="33"/>
        <v/>
      </c>
      <c r="O125" s="36" t="str">
        <f t="shared" si="8"/>
        <v/>
      </c>
      <c r="P125" s="36" t="str">
        <f t="shared" si="9"/>
        <v/>
      </c>
      <c r="Q125" s="37" t="str">
        <f t="shared" si="10"/>
        <v/>
      </c>
      <c r="R125" s="35" t="str">
        <f t="shared" si="11"/>
        <v/>
      </c>
      <c r="S125" s="35">
        <f t="shared" si="12"/>
        <v>1</v>
      </c>
      <c r="T125" s="35">
        <f t="shared" si="13"/>
        <v>-56.71174423</v>
      </c>
      <c r="U125" s="35">
        <f t="shared" si="14"/>
        <v>-56.71174423</v>
      </c>
      <c r="V125" s="38" t="str">
        <f t="shared" si="15"/>
        <v/>
      </c>
      <c r="W125" s="39">
        <f t="shared" si="16"/>
        <v>88.71035368</v>
      </c>
      <c r="X125" s="39">
        <f t="shared" si="17"/>
        <v>5.75</v>
      </c>
      <c r="Y125" s="39" t="str">
        <f>if(N125=1,(W125*(S125-V125))*'Säännöt ja ohjeet'!$B$54+X125,"")</f>
        <v/>
      </c>
      <c r="Z125" s="39">
        <f t="shared" si="18"/>
        <v>0</v>
      </c>
      <c r="AA125" s="39">
        <f t="shared" si="19"/>
        <v>1</v>
      </c>
      <c r="AB125" s="39">
        <f t="shared" si="20"/>
        <v>88.71035368</v>
      </c>
      <c r="AC125" s="39">
        <f t="shared" si="21"/>
        <v>5.75</v>
      </c>
      <c r="AD125" s="39" t="str">
        <f>if(N125=1,(AB125*(Z125-AA125))*'Säännöt ja ohjeet'!$B$54+AC125,"")</f>
        <v/>
      </c>
      <c r="AE125" s="40">
        <f t="shared" si="22"/>
        <v>11</v>
      </c>
      <c r="AF125" s="40">
        <f t="shared" si="23"/>
        <v>11</v>
      </c>
      <c r="AG125" s="1"/>
      <c r="AH125" s="9"/>
      <c r="AI125" s="28">
        <f t="shared" ref="AI125:ED125" si="153">if($B125=AI$3,AI124+$Y125,if($C125=AI$3,AI124+$AD125,AI124))</f>
        <v>1204.770186</v>
      </c>
      <c r="AJ125" s="28">
        <f t="shared" si="153"/>
        <v>1784.092572</v>
      </c>
      <c r="AK125" s="28">
        <f t="shared" si="153"/>
        <v>2411.459736</v>
      </c>
      <c r="AL125" s="28">
        <f t="shared" si="153"/>
        <v>1723.634458</v>
      </c>
      <c r="AM125" s="28">
        <f t="shared" si="153"/>
        <v>1644.010986</v>
      </c>
      <c r="AN125" s="28">
        <f t="shared" si="153"/>
        <v>1353.792648</v>
      </c>
      <c r="AO125" s="28">
        <f t="shared" si="153"/>
        <v>2249.842673</v>
      </c>
      <c r="AP125" s="28">
        <f t="shared" si="153"/>
        <v>1493.563773</v>
      </c>
      <c r="AQ125" s="28">
        <f t="shared" si="153"/>
        <v>1156.199115</v>
      </c>
      <c r="AR125" s="28">
        <f t="shared" si="153"/>
        <v>2172.779715</v>
      </c>
      <c r="AS125" s="28">
        <f t="shared" si="153"/>
        <v>1917.754482</v>
      </c>
      <c r="AT125" s="28">
        <f t="shared" si="153"/>
        <v>2363.383595</v>
      </c>
      <c r="AU125" s="28">
        <f t="shared" si="153"/>
        <v>2245.808389</v>
      </c>
      <c r="AV125" s="28">
        <f t="shared" si="153"/>
        <v>1913.93138</v>
      </c>
      <c r="AW125" s="28">
        <f t="shared" si="153"/>
        <v>1015.463624</v>
      </c>
      <c r="AX125" s="28">
        <f t="shared" si="153"/>
        <v>2205.116746</v>
      </c>
      <c r="AY125" s="28">
        <f t="shared" si="153"/>
        <v>1335.441433</v>
      </c>
      <c r="AZ125" s="28">
        <f t="shared" si="153"/>
        <v>2316.469488</v>
      </c>
      <c r="BA125" s="28">
        <f t="shared" si="153"/>
        <v>2132.244373</v>
      </c>
      <c r="BB125" s="28">
        <f t="shared" si="153"/>
        <v>636.9434937</v>
      </c>
      <c r="BC125" s="28">
        <f t="shared" si="153"/>
        <v>832.7574368</v>
      </c>
      <c r="BD125" s="28">
        <f t="shared" si="153"/>
        <v>1690.538553</v>
      </c>
      <c r="BE125" s="28">
        <f t="shared" si="153"/>
        <v>281.1497685</v>
      </c>
      <c r="BF125" s="28">
        <f t="shared" si="153"/>
        <v>-59.07358257</v>
      </c>
      <c r="BG125" s="28">
        <f t="shared" si="153"/>
        <v>1282.733877</v>
      </c>
      <c r="BH125" s="28">
        <f t="shared" si="153"/>
        <v>190.2275877</v>
      </c>
      <c r="BI125" s="28">
        <f t="shared" si="153"/>
        <v>1741.081085</v>
      </c>
      <c r="BJ125" s="28">
        <f t="shared" si="153"/>
        <v>398.5029281</v>
      </c>
      <c r="BK125" s="28">
        <f t="shared" si="153"/>
        <v>1813.591524</v>
      </c>
      <c r="BL125" s="28" t="str">
        <f t="shared" si="153"/>
        <v>#N/A</v>
      </c>
      <c r="BM125" s="28" t="str">
        <f t="shared" si="153"/>
        <v>#N/A</v>
      </c>
      <c r="BN125" s="28" t="str">
        <f t="shared" si="153"/>
        <v>#N/A</v>
      </c>
      <c r="BO125" s="28" t="str">
        <f t="shared" si="153"/>
        <v>#N/A</v>
      </c>
      <c r="BP125" s="28" t="str">
        <f t="shared" si="153"/>
        <v>#N/A</v>
      </c>
      <c r="BQ125" s="28" t="str">
        <f t="shared" si="153"/>
        <v>#N/A</v>
      </c>
      <c r="BR125" s="28" t="str">
        <f t="shared" si="153"/>
        <v>#N/A</v>
      </c>
      <c r="BS125" s="28" t="str">
        <f t="shared" si="153"/>
        <v>#N/A</v>
      </c>
      <c r="BT125" s="28" t="str">
        <f t="shared" si="153"/>
        <v>#N/A</v>
      </c>
      <c r="BU125" s="28" t="str">
        <f t="shared" si="153"/>
        <v>#N/A</v>
      </c>
      <c r="BV125" s="28" t="str">
        <f t="shared" si="153"/>
        <v>#N/A</v>
      </c>
      <c r="BW125" s="28" t="str">
        <f t="shared" si="153"/>
        <v>#N/A</v>
      </c>
      <c r="BX125" s="28" t="str">
        <f t="shared" si="153"/>
        <v>#N/A</v>
      </c>
      <c r="BY125" s="28" t="str">
        <f t="shared" si="153"/>
        <v>#N/A</v>
      </c>
      <c r="BZ125" s="28" t="str">
        <f t="shared" si="153"/>
        <v>#N/A</v>
      </c>
      <c r="CA125" s="28" t="str">
        <f t="shared" si="153"/>
        <v>#N/A</v>
      </c>
      <c r="CB125" s="28" t="str">
        <f t="shared" si="153"/>
        <v>#N/A</v>
      </c>
      <c r="CC125" s="28" t="str">
        <f t="shared" si="153"/>
        <v>#N/A</v>
      </c>
      <c r="CD125" s="28" t="str">
        <f t="shared" si="153"/>
        <v>#N/A</v>
      </c>
      <c r="CE125" s="28" t="str">
        <f t="shared" si="153"/>
        <v>#N/A</v>
      </c>
      <c r="CF125" s="28" t="str">
        <f t="shared" si="153"/>
        <v>#N/A</v>
      </c>
      <c r="CG125" s="28" t="str">
        <f t="shared" si="153"/>
        <v>#N/A</v>
      </c>
      <c r="CH125" s="28" t="str">
        <f t="shared" si="153"/>
        <v>#N/A</v>
      </c>
      <c r="CI125" s="28" t="str">
        <f t="shared" si="153"/>
        <v>#N/A</v>
      </c>
      <c r="CJ125" s="28" t="str">
        <f t="shared" si="153"/>
        <v>#N/A</v>
      </c>
      <c r="CK125" s="28" t="str">
        <f t="shared" si="153"/>
        <v>#N/A</v>
      </c>
      <c r="CL125" s="28" t="str">
        <f t="shared" si="153"/>
        <v>#N/A</v>
      </c>
      <c r="CM125" s="28" t="str">
        <f t="shared" si="153"/>
        <v>#N/A</v>
      </c>
      <c r="CN125" s="28" t="str">
        <f t="shared" si="153"/>
        <v>#N/A</v>
      </c>
      <c r="CO125" s="28" t="str">
        <f t="shared" si="153"/>
        <v>#N/A</v>
      </c>
      <c r="CP125" s="28" t="str">
        <f t="shared" si="153"/>
        <v>#N/A</v>
      </c>
      <c r="CQ125" s="28" t="str">
        <f t="shared" si="153"/>
        <v>#N/A</v>
      </c>
      <c r="CR125" s="28" t="str">
        <f t="shared" si="153"/>
        <v>#N/A</v>
      </c>
      <c r="CS125" s="28" t="str">
        <f t="shared" si="153"/>
        <v>#N/A</v>
      </c>
      <c r="CT125" s="28" t="str">
        <f t="shared" si="153"/>
        <v>#N/A</v>
      </c>
      <c r="CU125" s="28" t="str">
        <f t="shared" si="153"/>
        <v>#N/A</v>
      </c>
      <c r="CV125" s="28" t="str">
        <f t="shared" si="153"/>
        <v>#N/A</v>
      </c>
      <c r="CW125" s="28" t="str">
        <f t="shared" si="153"/>
        <v>#N/A</v>
      </c>
      <c r="CX125" s="28" t="str">
        <f t="shared" si="153"/>
        <v>#N/A</v>
      </c>
      <c r="CY125" s="28" t="str">
        <f t="shared" si="153"/>
        <v>#N/A</v>
      </c>
      <c r="CZ125" s="28" t="str">
        <f t="shared" si="153"/>
        <v>#N/A</v>
      </c>
      <c r="DA125" s="28" t="str">
        <f t="shared" si="153"/>
        <v>#N/A</v>
      </c>
      <c r="DB125" s="28" t="str">
        <f t="shared" si="153"/>
        <v>#N/A</v>
      </c>
      <c r="DC125" s="28" t="str">
        <f t="shared" si="153"/>
        <v>#N/A</v>
      </c>
      <c r="DD125" s="28" t="str">
        <f t="shared" si="153"/>
        <v>#N/A</v>
      </c>
      <c r="DE125" s="28" t="str">
        <f t="shared" si="153"/>
        <v>#N/A</v>
      </c>
      <c r="DF125" s="28" t="str">
        <f t="shared" si="153"/>
        <v>#N/A</v>
      </c>
      <c r="DG125" s="28" t="str">
        <f t="shared" si="153"/>
        <v>#N/A</v>
      </c>
      <c r="DH125" s="28" t="str">
        <f t="shared" si="153"/>
        <v>#N/A</v>
      </c>
      <c r="DI125" s="28" t="str">
        <f t="shared" si="153"/>
        <v>#N/A</v>
      </c>
      <c r="DJ125" s="28" t="str">
        <f t="shared" si="153"/>
        <v>#N/A</v>
      </c>
      <c r="DK125" s="28" t="str">
        <f t="shared" si="153"/>
        <v>#N/A</v>
      </c>
      <c r="DL125" s="28" t="str">
        <f t="shared" si="153"/>
        <v>#N/A</v>
      </c>
      <c r="DM125" s="28" t="str">
        <f t="shared" si="153"/>
        <v>#N/A</v>
      </c>
      <c r="DN125" s="28" t="str">
        <f t="shared" si="153"/>
        <v>#N/A</v>
      </c>
      <c r="DO125" s="28" t="str">
        <f t="shared" si="153"/>
        <v>#N/A</v>
      </c>
      <c r="DP125" s="28" t="str">
        <f t="shared" si="153"/>
        <v>#N/A</v>
      </c>
      <c r="DQ125" s="28" t="str">
        <f t="shared" si="153"/>
        <v>#N/A</v>
      </c>
      <c r="DR125" s="28" t="str">
        <f t="shared" si="153"/>
        <v>#N/A</v>
      </c>
      <c r="DS125" s="28" t="str">
        <f t="shared" si="153"/>
        <v>#N/A</v>
      </c>
      <c r="DT125" s="28" t="str">
        <f t="shared" si="153"/>
        <v>#N/A</v>
      </c>
      <c r="DU125" s="28" t="str">
        <f t="shared" si="153"/>
        <v>#N/A</v>
      </c>
      <c r="DV125" s="28" t="str">
        <f t="shared" si="153"/>
        <v>#N/A</v>
      </c>
      <c r="DW125" s="28" t="str">
        <f t="shared" si="153"/>
        <v>#N/A</v>
      </c>
      <c r="DX125" s="28" t="str">
        <f t="shared" si="153"/>
        <v>#N/A</v>
      </c>
      <c r="DY125" s="28" t="str">
        <f t="shared" si="153"/>
        <v>#N/A</v>
      </c>
      <c r="DZ125" s="28" t="str">
        <f t="shared" si="153"/>
        <v>#N/A</v>
      </c>
      <c r="EA125" s="28" t="str">
        <f t="shared" si="153"/>
        <v>#N/A</v>
      </c>
      <c r="EB125" s="28" t="str">
        <f t="shared" si="153"/>
        <v>#N/A</v>
      </c>
      <c r="EC125" s="28" t="str">
        <f t="shared" si="153"/>
        <v>#N/A</v>
      </c>
      <c r="ED125" s="28" t="str">
        <f t="shared" si="153"/>
        <v>#N/A</v>
      </c>
      <c r="EE125" s="29">
        <f t="shared" si="2"/>
        <v>1519.039866</v>
      </c>
    </row>
    <row r="126">
      <c r="A126" s="1"/>
      <c r="B126" s="30"/>
      <c r="C126" s="31"/>
      <c r="D126" s="31"/>
      <c r="E126" s="31"/>
      <c r="F126" s="43"/>
      <c r="G126" s="34"/>
      <c r="H126" s="34" t="b">
        <f t="shared" si="3"/>
        <v>0</v>
      </c>
      <c r="I126" s="34" t="b">
        <f>if(iferror(match(B126,'Osallistujat ja seuranta'!C:C,0),0)&gt;0,TRUE,FALSE)</f>
        <v>0</v>
      </c>
      <c r="J126" s="34" t="b">
        <f>if(iferror(match(C126,'Osallistujat ja seuranta'!C:C,0),0)&gt;0,TRUE,FALSE)</f>
        <v>0</v>
      </c>
      <c r="K126" s="34" t="b">
        <f t="shared" si="4"/>
        <v>0</v>
      </c>
      <c r="L126" s="34" t="b">
        <f t="shared" si="5"/>
        <v>1</v>
      </c>
      <c r="M126" s="34" t="b">
        <f t="shared" si="6"/>
        <v>0</v>
      </c>
      <c r="N126" s="35" t="str">
        <f t="shared" si="33"/>
        <v/>
      </c>
      <c r="O126" s="36" t="str">
        <f t="shared" si="8"/>
        <v/>
      </c>
      <c r="P126" s="36" t="str">
        <f t="shared" si="9"/>
        <v/>
      </c>
      <c r="Q126" s="37" t="str">
        <f t="shared" si="10"/>
        <v/>
      </c>
      <c r="R126" s="35" t="str">
        <f t="shared" si="11"/>
        <v/>
      </c>
      <c r="S126" s="35">
        <f t="shared" si="12"/>
        <v>1</v>
      </c>
      <c r="T126" s="35">
        <f t="shared" si="13"/>
        <v>-56.71174423</v>
      </c>
      <c r="U126" s="35">
        <f t="shared" si="14"/>
        <v>-56.71174423</v>
      </c>
      <c r="V126" s="38" t="str">
        <f t="shared" si="15"/>
        <v/>
      </c>
      <c r="W126" s="39">
        <f t="shared" si="16"/>
        <v>88.71035368</v>
      </c>
      <c r="X126" s="39">
        <f t="shared" si="17"/>
        <v>5.75</v>
      </c>
      <c r="Y126" s="39" t="str">
        <f>if(N126=1,(W126*(S126-V126))*'Säännöt ja ohjeet'!$B$54+X126,"")</f>
        <v/>
      </c>
      <c r="Z126" s="39">
        <f t="shared" si="18"/>
        <v>0</v>
      </c>
      <c r="AA126" s="39">
        <f t="shared" si="19"/>
        <v>1</v>
      </c>
      <c r="AB126" s="39">
        <f t="shared" si="20"/>
        <v>88.71035368</v>
      </c>
      <c r="AC126" s="39">
        <f t="shared" si="21"/>
        <v>5.75</v>
      </c>
      <c r="AD126" s="39" t="str">
        <f>if(N126=1,(AB126*(Z126-AA126))*'Säännöt ja ohjeet'!$B$54+AC126,"")</f>
        <v/>
      </c>
      <c r="AE126" s="40">
        <f t="shared" si="22"/>
        <v>11</v>
      </c>
      <c r="AF126" s="40">
        <f t="shared" si="23"/>
        <v>11</v>
      </c>
      <c r="AG126" s="1"/>
      <c r="AH126" s="9"/>
      <c r="AI126" s="28">
        <f t="shared" ref="AI126:ED126" si="154">if($B126=AI$3,AI125+$Y126,if($C126=AI$3,AI125+$AD126,AI125))</f>
        <v>1204.770186</v>
      </c>
      <c r="AJ126" s="28">
        <f t="shared" si="154"/>
        <v>1784.092572</v>
      </c>
      <c r="AK126" s="28">
        <f t="shared" si="154"/>
        <v>2411.459736</v>
      </c>
      <c r="AL126" s="28">
        <f t="shared" si="154"/>
        <v>1723.634458</v>
      </c>
      <c r="AM126" s="28">
        <f t="shared" si="154"/>
        <v>1644.010986</v>
      </c>
      <c r="AN126" s="28">
        <f t="shared" si="154"/>
        <v>1353.792648</v>
      </c>
      <c r="AO126" s="28">
        <f t="shared" si="154"/>
        <v>2249.842673</v>
      </c>
      <c r="AP126" s="28">
        <f t="shared" si="154"/>
        <v>1493.563773</v>
      </c>
      <c r="AQ126" s="28">
        <f t="shared" si="154"/>
        <v>1156.199115</v>
      </c>
      <c r="AR126" s="28">
        <f t="shared" si="154"/>
        <v>2172.779715</v>
      </c>
      <c r="AS126" s="28">
        <f t="shared" si="154"/>
        <v>1917.754482</v>
      </c>
      <c r="AT126" s="28">
        <f t="shared" si="154"/>
        <v>2363.383595</v>
      </c>
      <c r="AU126" s="28">
        <f t="shared" si="154"/>
        <v>2245.808389</v>
      </c>
      <c r="AV126" s="28">
        <f t="shared" si="154"/>
        <v>1913.93138</v>
      </c>
      <c r="AW126" s="28">
        <f t="shared" si="154"/>
        <v>1015.463624</v>
      </c>
      <c r="AX126" s="28">
        <f t="shared" si="154"/>
        <v>2205.116746</v>
      </c>
      <c r="AY126" s="28">
        <f t="shared" si="154"/>
        <v>1335.441433</v>
      </c>
      <c r="AZ126" s="28">
        <f t="shared" si="154"/>
        <v>2316.469488</v>
      </c>
      <c r="BA126" s="28">
        <f t="shared" si="154"/>
        <v>2132.244373</v>
      </c>
      <c r="BB126" s="28">
        <f t="shared" si="154"/>
        <v>636.9434937</v>
      </c>
      <c r="BC126" s="28">
        <f t="shared" si="154"/>
        <v>832.7574368</v>
      </c>
      <c r="BD126" s="28">
        <f t="shared" si="154"/>
        <v>1690.538553</v>
      </c>
      <c r="BE126" s="28">
        <f t="shared" si="154"/>
        <v>281.1497685</v>
      </c>
      <c r="BF126" s="28">
        <f t="shared" si="154"/>
        <v>-59.07358257</v>
      </c>
      <c r="BG126" s="28">
        <f t="shared" si="154"/>
        <v>1282.733877</v>
      </c>
      <c r="BH126" s="28">
        <f t="shared" si="154"/>
        <v>190.2275877</v>
      </c>
      <c r="BI126" s="28">
        <f t="shared" si="154"/>
        <v>1741.081085</v>
      </c>
      <c r="BJ126" s="28">
        <f t="shared" si="154"/>
        <v>398.5029281</v>
      </c>
      <c r="BK126" s="28">
        <f t="shared" si="154"/>
        <v>1813.591524</v>
      </c>
      <c r="BL126" s="28" t="str">
        <f t="shared" si="154"/>
        <v>#N/A</v>
      </c>
      <c r="BM126" s="28" t="str">
        <f t="shared" si="154"/>
        <v>#N/A</v>
      </c>
      <c r="BN126" s="28" t="str">
        <f t="shared" si="154"/>
        <v>#N/A</v>
      </c>
      <c r="BO126" s="28" t="str">
        <f t="shared" si="154"/>
        <v>#N/A</v>
      </c>
      <c r="BP126" s="28" t="str">
        <f t="shared" si="154"/>
        <v>#N/A</v>
      </c>
      <c r="BQ126" s="28" t="str">
        <f t="shared" si="154"/>
        <v>#N/A</v>
      </c>
      <c r="BR126" s="28" t="str">
        <f t="shared" si="154"/>
        <v>#N/A</v>
      </c>
      <c r="BS126" s="28" t="str">
        <f t="shared" si="154"/>
        <v>#N/A</v>
      </c>
      <c r="BT126" s="28" t="str">
        <f t="shared" si="154"/>
        <v>#N/A</v>
      </c>
      <c r="BU126" s="28" t="str">
        <f t="shared" si="154"/>
        <v>#N/A</v>
      </c>
      <c r="BV126" s="28" t="str">
        <f t="shared" si="154"/>
        <v>#N/A</v>
      </c>
      <c r="BW126" s="28" t="str">
        <f t="shared" si="154"/>
        <v>#N/A</v>
      </c>
      <c r="BX126" s="28" t="str">
        <f t="shared" si="154"/>
        <v>#N/A</v>
      </c>
      <c r="BY126" s="28" t="str">
        <f t="shared" si="154"/>
        <v>#N/A</v>
      </c>
      <c r="BZ126" s="28" t="str">
        <f t="shared" si="154"/>
        <v>#N/A</v>
      </c>
      <c r="CA126" s="28" t="str">
        <f t="shared" si="154"/>
        <v>#N/A</v>
      </c>
      <c r="CB126" s="28" t="str">
        <f t="shared" si="154"/>
        <v>#N/A</v>
      </c>
      <c r="CC126" s="28" t="str">
        <f t="shared" si="154"/>
        <v>#N/A</v>
      </c>
      <c r="CD126" s="28" t="str">
        <f t="shared" si="154"/>
        <v>#N/A</v>
      </c>
      <c r="CE126" s="28" t="str">
        <f t="shared" si="154"/>
        <v>#N/A</v>
      </c>
      <c r="CF126" s="28" t="str">
        <f t="shared" si="154"/>
        <v>#N/A</v>
      </c>
      <c r="CG126" s="28" t="str">
        <f t="shared" si="154"/>
        <v>#N/A</v>
      </c>
      <c r="CH126" s="28" t="str">
        <f t="shared" si="154"/>
        <v>#N/A</v>
      </c>
      <c r="CI126" s="28" t="str">
        <f t="shared" si="154"/>
        <v>#N/A</v>
      </c>
      <c r="CJ126" s="28" t="str">
        <f t="shared" si="154"/>
        <v>#N/A</v>
      </c>
      <c r="CK126" s="28" t="str">
        <f t="shared" si="154"/>
        <v>#N/A</v>
      </c>
      <c r="CL126" s="28" t="str">
        <f t="shared" si="154"/>
        <v>#N/A</v>
      </c>
      <c r="CM126" s="28" t="str">
        <f t="shared" si="154"/>
        <v>#N/A</v>
      </c>
      <c r="CN126" s="28" t="str">
        <f t="shared" si="154"/>
        <v>#N/A</v>
      </c>
      <c r="CO126" s="28" t="str">
        <f t="shared" si="154"/>
        <v>#N/A</v>
      </c>
      <c r="CP126" s="28" t="str">
        <f t="shared" si="154"/>
        <v>#N/A</v>
      </c>
      <c r="CQ126" s="28" t="str">
        <f t="shared" si="154"/>
        <v>#N/A</v>
      </c>
      <c r="CR126" s="28" t="str">
        <f t="shared" si="154"/>
        <v>#N/A</v>
      </c>
      <c r="CS126" s="28" t="str">
        <f t="shared" si="154"/>
        <v>#N/A</v>
      </c>
      <c r="CT126" s="28" t="str">
        <f t="shared" si="154"/>
        <v>#N/A</v>
      </c>
      <c r="CU126" s="28" t="str">
        <f t="shared" si="154"/>
        <v>#N/A</v>
      </c>
      <c r="CV126" s="28" t="str">
        <f t="shared" si="154"/>
        <v>#N/A</v>
      </c>
      <c r="CW126" s="28" t="str">
        <f t="shared" si="154"/>
        <v>#N/A</v>
      </c>
      <c r="CX126" s="28" t="str">
        <f t="shared" si="154"/>
        <v>#N/A</v>
      </c>
      <c r="CY126" s="28" t="str">
        <f t="shared" si="154"/>
        <v>#N/A</v>
      </c>
      <c r="CZ126" s="28" t="str">
        <f t="shared" si="154"/>
        <v>#N/A</v>
      </c>
      <c r="DA126" s="28" t="str">
        <f t="shared" si="154"/>
        <v>#N/A</v>
      </c>
      <c r="DB126" s="28" t="str">
        <f t="shared" si="154"/>
        <v>#N/A</v>
      </c>
      <c r="DC126" s="28" t="str">
        <f t="shared" si="154"/>
        <v>#N/A</v>
      </c>
      <c r="DD126" s="28" t="str">
        <f t="shared" si="154"/>
        <v>#N/A</v>
      </c>
      <c r="DE126" s="28" t="str">
        <f t="shared" si="154"/>
        <v>#N/A</v>
      </c>
      <c r="DF126" s="28" t="str">
        <f t="shared" si="154"/>
        <v>#N/A</v>
      </c>
      <c r="DG126" s="28" t="str">
        <f t="shared" si="154"/>
        <v>#N/A</v>
      </c>
      <c r="DH126" s="28" t="str">
        <f t="shared" si="154"/>
        <v>#N/A</v>
      </c>
      <c r="DI126" s="28" t="str">
        <f t="shared" si="154"/>
        <v>#N/A</v>
      </c>
      <c r="DJ126" s="28" t="str">
        <f t="shared" si="154"/>
        <v>#N/A</v>
      </c>
      <c r="DK126" s="28" t="str">
        <f t="shared" si="154"/>
        <v>#N/A</v>
      </c>
      <c r="DL126" s="28" t="str">
        <f t="shared" si="154"/>
        <v>#N/A</v>
      </c>
      <c r="DM126" s="28" t="str">
        <f t="shared" si="154"/>
        <v>#N/A</v>
      </c>
      <c r="DN126" s="28" t="str">
        <f t="shared" si="154"/>
        <v>#N/A</v>
      </c>
      <c r="DO126" s="28" t="str">
        <f t="shared" si="154"/>
        <v>#N/A</v>
      </c>
      <c r="DP126" s="28" t="str">
        <f t="shared" si="154"/>
        <v>#N/A</v>
      </c>
      <c r="DQ126" s="28" t="str">
        <f t="shared" si="154"/>
        <v>#N/A</v>
      </c>
      <c r="DR126" s="28" t="str">
        <f t="shared" si="154"/>
        <v>#N/A</v>
      </c>
      <c r="DS126" s="28" t="str">
        <f t="shared" si="154"/>
        <v>#N/A</v>
      </c>
      <c r="DT126" s="28" t="str">
        <f t="shared" si="154"/>
        <v>#N/A</v>
      </c>
      <c r="DU126" s="28" t="str">
        <f t="shared" si="154"/>
        <v>#N/A</v>
      </c>
      <c r="DV126" s="28" t="str">
        <f t="shared" si="154"/>
        <v>#N/A</v>
      </c>
      <c r="DW126" s="28" t="str">
        <f t="shared" si="154"/>
        <v>#N/A</v>
      </c>
      <c r="DX126" s="28" t="str">
        <f t="shared" si="154"/>
        <v>#N/A</v>
      </c>
      <c r="DY126" s="28" t="str">
        <f t="shared" si="154"/>
        <v>#N/A</v>
      </c>
      <c r="DZ126" s="28" t="str">
        <f t="shared" si="154"/>
        <v>#N/A</v>
      </c>
      <c r="EA126" s="28" t="str">
        <f t="shared" si="154"/>
        <v>#N/A</v>
      </c>
      <c r="EB126" s="28" t="str">
        <f t="shared" si="154"/>
        <v>#N/A</v>
      </c>
      <c r="EC126" s="28" t="str">
        <f t="shared" si="154"/>
        <v>#N/A</v>
      </c>
      <c r="ED126" s="28" t="str">
        <f t="shared" si="154"/>
        <v>#N/A</v>
      </c>
      <c r="EE126" s="29">
        <f t="shared" si="2"/>
        <v>1519.039866</v>
      </c>
    </row>
    <row r="127">
      <c r="A127" s="1"/>
      <c r="B127" s="30"/>
      <c r="C127" s="31"/>
      <c r="D127" s="31"/>
      <c r="E127" s="31"/>
      <c r="F127" s="43"/>
      <c r="G127" s="34"/>
      <c r="H127" s="34" t="b">
        <f t="shared" si="3"/>
        <v>0</v>
      </c>
      <c r="I127" s="34" t="b">
        <f>if(iferror(match(B127,'Osallistujat ja seuranta'!C:C,0),0)&gt;0,TRUE,FALSE)</f>
        <v>0</v>
      </c>
      <c r="J127" s="34" t="b">
        <f>if(iferror(match(C127,'Osallistujat ja seuranta'!C:C,0),0)&gt;0,TRUE,FALSE)</f>
        <v>0</v>
      </c>
      <c r="K127" s="34" t="b">
        <f t="shared" si="4"/>
        <v>0</v>
      </c>
      <c r="L127" s="34" t="b">
        <f t="shared" si="5"/>
        <v>1</v>
      </c>
      <c r="M127" s="34" t="b">
        <f t="shared" si="6"/>
        <v>0</v>
      </c>
      <c r="N127" s="35" t="str">
        <f t="shared" si="33"/>
        <v/>
      </c>
      <c r="O127" s="36" t="str">
        <f t="shared" si="8"/>
        <v/>
      </c>
      <c r="P127" s="36" t="str">
        <f t="shared" si="9"/>
        <v/>
      </c>
      <c r="Q127" s="37" t="str">
        <f t="shared" si="10"/>
        <v/>
      </c>
      <c r="R127" s="35" t="str">
        <f t="shared" si="11"/>
        <v/>
      </c>
      <c r="S127" s="35">
        <f t="shared" si="12"/>
        <v>1</v>
      </c>
      <c r="T127" s="35">
        <f t="shared" si="13"/>
        <v>-56.71174423</v>
      </c>
      <c r="U127" s="35">
        <f t="shared" si="14"/>
        <v>-56.71174423</v>
      </c>
      <c r="V127" s="38" t="str">
        <f t="shared" si="15"/>
        <v/>
      </c>
      <c r="W127" s="39">
        <f t="shared" si="16"/>
        <v>88.71035368</v>
      </c>
      <c r="X127" s="39">
        <f t="shared" si="17"/>
        <v>5.75</v>
      </c>
      <c r="Y127" s="39" t="str">
        <f>if(N127=1,(W127*(S127-V127))*'Säännöt ja ohjeet'!$B$54+X127,"")</f>
        <v/>
      </c>
      <c r="Z127" s="39">
        <f t="shared" si="18"/>
        <v>0</v>
      </c>
      <c r="AA127" s="39">
        <f t="shared" si="19"/>
        <v>1</v>
      </c>
      <c r="AB127" s="39">
        <f t="shared" si="20"/>
        <v>88.71035368</v>
      </c>
      <c r="AC127" s="39">
        <f t="shared" si="21"/>
        <v>5.75</v>
      </c>
      <c r="AD127" s="39" t="str">
        <f>if(N127=1,(AB127*(Z127-AA127))*'Säännöt ja ohjeet'!$B$54+AC127,"")</f>
        <v/>
      </c>
      <c r="AE127" s="40">
        <f t="shared" si="22"/>
        <v>11</v>
      </c>
      <c r="AF127" s="40">
        <f t="shared" si="23"/>
        <v>11</v>
      </c>
      <c r="AG127" s="1"/>
      <c r="AH127" s="9"/>
      <c r="AI127" s="28">
        <f t="shared" ref="AI127:ED127" si="155">if($B127=AI$3,AI126+$Y127,if($C127=AI$3,AI126+$AD127,AI126))</f>
        <v>1204.770186</v>
      </c>
      <c r="AJ127" s="28">
        <f t="shared" si="155"/>
        <v>1784.092572</v>
      </c>
      <c r="AK127" s="28">
        <f t="shared" si="155"/>
        <v>2411.459736</v>
      </c>
      <c r="AL127" s="28">
        <f t="shared" si="155"/>
        <v>1723.634458</v>
      </c>
      <c r="AM127" s="28">
        <f t="shared" si="155"/>
        <v>1644.010986</v>
      </c>
      <c r="AN127" s="28">
        <f t="shared" si="155"/>
        <v>1353.792648</v>
      </c>
      <c r="AO127" s="28">
        <f t="shared" si="155"/>
        <v>2249.842673</v>
      </c>
      <c r="AP127" s="28">
        <f t="shared" si="155"/>
        <v>1493.563773</v>
      </c>
      <c r="AQ127" s="28">
        <f t="shared" si="155"/>
        <v>1156.199115</v>
      </c>
      <c r="AR127" s="28">
        <f t="shared" si="155"/>
        <v>2172.779715</v>
      </c>
      <c r="AS127" s="28">
        <f t="shared" si="155"/>
        <v>1917.754482</v>
      </c>
      <c r="AT127" s="28">
        <f t="shared" si="155"/>
        <v>2363.383595</v>
      </c>
      <c r="AU127" s="28">
        <f t="shared" si="155"/>
        <v>2245.808389</v>
      </c>
      <c r="AV127" s="28">
        <f t="shared" si="155"/>
        <v>1913.93138</v>
      </c>
      <c r="AW127" s="28">
        <f t="shared" si="155"/>
        <v>1015.463624</v>
      </c>
      <c r="AX127" s="28">
        <f t="shared" si="155"/>
        <v>2205.116746</v>
      </c>
      <c r="AY127" s="28">
        <f t="shared" si="155"/>
        <v>1335.441433</v>
      </c>
      <c r="AZ127" s="28">
        <f t="shared" si="155"/>
        <v>2316.469488</v>
      </c>
      <c r="BA127" s="28">
        <f t="shared" si="155"/>
        <v>2132.244373</v>
      </c>
      <c r="BB127" s="28">
        <f t="shared" si="155"/>
        <v>636.9434937</v>
      </c>
      <c r="BC127" s="28">
        <f t="shared" si="155"/>
        <v>832.7574368</v>
      </c>
      <c r="BD127" s="28">
        <f t="shared" si="155"/>
        <v>1690.538553</v>
      </c>
      <c r="BE127" s="28">
        <f t="shared" si="155"/>
        <v>281.1497685</v>
      </c>
      <c r="BF127" s="28">
        <f t="shared" si="155"/>
        <v>-59.07358257</v>
      </c>
      <c r="BG127" s="28">
        <f t="shared" si="155"/>
        <v>1282.733877</v>
      </c>
      <c r="BH127" s="28">
        <f t="shared" si="155"/>
        <v>190.2275877</v>
      </c>
      <c r="BI127" s="28">
        <f t="shared" si="155"/>
        <v>1741.081085</v>
      </c>
      <c r="BJ127" s="28">
        <f t="shared" si="155"/>
        <v>398.5029281</v>
      </c>
      <c r="BK127" s="28">
        <f t="shared" si="155"/>
        <v>1813.591524</v>
      </c>
      <c r="BL127" s="28" t="str">
        <f t="shared" si="155"/>
        <v>#N/A</v>
      </c>
      <c r="BM127" s="28" t="str">
        <f t="shared" si="155"/>
        <v>#N/A</v>
      </c>
      <c r="BN127" s="28" t="str">
        <f t="shared" si="155"/>
        <v>#N/A</v>
      </c>
      <c r="BO127" s="28" t="str">
        <f t="shared" si="155"/>
        <v>#N/A</v>
      </c>
      <c r="BP127" s="28" t="str">
        <f t="shared" si="155"/>
        <v>#N/A</v>
      </c>
      <c r="BQ127" s="28" t="str">
        <f t="shared" si="155"/>
        <v>#N/A</v>
      </c>
      <c r="BR127" s="28" t="str">
        <f t="shared" si="155"/>
        <v>#N/A</v>
      </c>
      <c r="BS127" s="28" t="str">
        <f t="shared" si="155"/>
        <v>#N/A</v>
      </c>
      <c r="BT127" s="28" t="str">
        <f t="shared" si="155"/>
        <v>#N/A</v>
      </c>
      <c r="BU127" s="28" t="str">
        <f t="shared" si="155"/>
        <v>#N/A</v>
      </c>
      <c r="BV127" s="28" t="str">
        <f t="shared" si="155"/>
        <v>#N/A</v>
      </c>
      <c r="BW127" s="28" t="str">
        <f t="shared" si="155"/>
        <v>#N/A</v>
      </c>
      <c r="BX127" s="28" t="str">
        <f t="shared" si="155"/>
        <v>#N/A</v>
      </c>
      <c r="BY127" s="28" t="str">
        <f t="shared" si="155"/>
        <v>#N/A</v>
      </c>
      <c r="BZ127" s="28" t="str">
        <f t="shared" si="155"/>
        <v>#N/A</v>
      </c>
      <c r="CA127" s="28" t="str">
        <f t="shared" si="155"/>
        <v>#N/A</v>
      </c>
      <c r="CB127" s="28" t="str">
        <f t="shared" si="155"/>
        <v>#N/A</v>
      </c>
      <c r="CC127" s="28" t="str">
        <f t="shared" si="155"/>
        <v>#N/A</v>
      </c>
      <c r="CD127" s="28" t="str">
        <f t="shared" si="155"/>
        <v>#N/A</v>
      </c>
      <c r="CE127" s="28" t="str">
        <f t="shared" si="155"/>
        <v>#N/A</v>
      </c>
      <c r="CF127" s="28" t="str">
        <f t="shared" si="155"/>
        <v>#N/A</v>
      </c>
      <c r="CG127" s="28" t="str">
        <f t="shared" si="155"/>
        <v>#N/A</v>
      </c>
      <c r="CH127" s="28" t="str">
        <f t="shared" si="155"/>
        <v>#N/A</v>
      </c>
      <c r="CI127" s="28" t="str">
        <f t="shared" si="155"/>
        <v>#N/A</v>
      </c>
      <c r="CJ127" s="28" t="str">
        <f t="shared" si="155"/>
        <v>#N/A</v>
      </c>
      <c r="CK127" s="28" t="str">
        <f t="shared" si="155"/>
        <v>#N/A</v>
      </c>
      <c r="CL127" s="28" t="str">
        <f t="shared" si="155"/>
        <v>#N/A</v>
      </c>
      <c r="CM127" s="28" t="str">
        <f t="shared" si="155"/>
        <v>#N/A</v>
      </c>
      <c r="CN127" s="28" t="str">
        <f t="shared" si="155"/>
        <v>#N/A</v>
      </c>
      <c r="CO127" s="28" t="str">
        <f t="shared" si="155"/>
        <v>#N/A</v>
      </c>
      <c r="CP127" s="28" t="str">
        <f t="shared" si="155"/>
        <v>#N/A</v>
      </c>
      <c r="CQ127" s="28" t="str">
        <f t="shared" si="155"/>
        <v>#N/A</v>
      </c>
      <c r="CR127" s="28" t="str">
        <f t="shared" si="155"/>
        <v>#N/A</v>
      </c>
      <c r="CS127" s="28" t="str">
        <f t="shared" si="155"/>
        <v>#N/A</v>
      </c>
      <c r="CT127" s="28" t="str">
        <f t="shared" si="155"/>
        <v>#N/A</v>
      </c>
      <c r="CU127" s="28" t="str">
        <f t="shared" si="155"/>
        <v>#N/A</v>
      </c>
      <c r="CV127" s="28" t="str">
        <f t="shared" si="155"/>
        <v>#N/A</v>
      </c>
      <c r="CW127" s="28" t="str">
        <f t="shared" si="155"/>
        <v>#N/A</v>
      </c>
      <c r="CX127" s="28" t="str">
        <f t="shared" si="155"/>
        <v>#N/A</v>
      </c>
      <c r="CY127" s="28" t="str">
        <f t="shared" si="155"/>
        <v>#N/A</v>
      </c>
      <c r="CZ127" s="28" t="str">
        <f t="shared" si="155"/>
        <v>#N/A</v>
      </c>
      <c r="DA127" s="28" t="str">
        <f t="shared" si="155"/>
        <v>#N/A</v>
      </c>
      <c r="DB127" s="28" t="str">
        <f t="shared" si="155"/>
        <v>#N/A</v>
      </c>
      <c r="DC127" s="28" t="str">
        <f t="shared" si="155"/>
        <v>#N/A</v>
      </c>
      <c r="DD127" s="28" t="str">
        <f t="shared" si="155"/>
        <v>#N/A</v>
      </c>
      <c r="DE127" s="28" t="str">
        <f t="shared" si="155"/>
        <v>#N/A</v>
      </c>
      <c r="DF127" s="28" t="str">
        <f t="shared" si="155"/>
        <v>#N/A</v>
      </c>
      <c r="DG127" s="28" t="str">
        <f t="shared" si="155"/>
        <v>#N/A</v>
      </c>
      <c r="DH127" s="28" t="str">
        <f t="shared" si="155"/>
        <v>#N/A</v>
      </c>
      <c r="DI127" s="28" t="str">
        <f t="shared" si="155"/>
        <v>#N/A</v>
      </c>
      <c r="DJ127" s="28" t="str">
        <f t="shared" si="155"/>
        <v>#N/A</v>
      </c>
      <c r="DK127" s="28" t="str">
        <f t="shared" si="155"/>
        <v>#N/A</v>
      </c>
      <c r="DL127" s="28" t="str">
        <f t="shared" si="155"/>
        <v>#N/A</v>
      </c>
      <c r="DM127" s="28" t="str">
        <f t="shared" si="155"/>
        <v>#N/A</v>
      </c>
      <c r="DN127" s="28" t="str">
        <f t="shared" si="155"/>
        <v>#N/A</v>
      </c>
      <c r="DO127" s="28" t="str">
        <f t="shared" si="155"/>
        <v>#N/A</v>
      </c>
      <c r="DP127" s="28" t="str">
        <f t="shared" si="155"/>
        <v>#N/A</v>
      </c>
      <c r="DQ127" s="28" t="str">
        <f t="shared" si="155"/>
        <v>#N/A</v>
      </c>
      <c r="DR127" s="28" t="str">
        <f t="shared" si="155"/>
        <v>#N/A</v>
      </c>
      <c r="DS127" s="28" t="str">
        <f t="shared" si="155"/>
        <v>#N/A</v>
      </c>
      <c r="DT127" s="28" t="str">
        <f t="shared" si="155"/>
        <v>#N/A</v>
      </c>
      <c r="DU127" s="28" t="str">
        <f t="shared" si="155"/>
        <v>#N/A</v>
      </c>
      <c r="DV127" s="28" t="str">
        <f t="shared" si="155"/>
        <v>#N/A</v>
      </c>
      <c r="DW127" s="28" t="str">
        <f t="shared" si="155"/>
        <v>#N/A</v>
      </c>
      <c r="DX127" s="28" t="str">
        <f t="shared" si="155"/>
        <v>#N/A</v>
      </c>
      <c r="DY127" s="28" t="str">
        <f t="shared" si="155"/>
        <v>#N/A</v>
      </c>
      <c r="DZ127" s="28" t="str">
        <f t="shared" si="155"/>
        <v>#N/A</v>
      </c>
      <c r="EA127" s="28" t="str">
        <f t="shared" si="155"/>
        <v>#N/A</v>
      </c>
      <c r="EB127" s="28" t="str">
        <f t="shared" si="155"/>
        <v>#N/A</v>
      </c>
      <c r="EC127" s="28" t="str">
        <f t="shared" si="155"/>
        <v>#N/A</v>
      </c>
      <c r="ED127" s="28" t="str">
        <f t="shared" si="155"/>
        <v>#N/A</v>
      </c>
      <c r="EE127" s="29">
        <f t="shared" si="2"/>
        <v>1519.039866</v>
      </c>
    </row>
    <row r="128">
      <c r="A128" s="1"/>
      <c r="B128" s="30"/>
      <c r="C128" s="31"/>
      <c r="D128" s="31"/>
      <c r="E128" s="31"/>
      <c r="F128" s="43"/>
      <c r="G128" s="34"/>
      <c r="H128" s="34" t="b">
        <f t="shared" si="3"/>
        <v>0</v>
      </c>
      <c r="I128" s="34" t="b">
        <f>if(iferror(match(B128,'Osallistujat ja seuranta'!C:C,0),0)&gt;0,TRUE,FALSE)</f>
        <v>0</v>
      </c>
      <c r="J128" s="34" t="b">
        <f>if(iferror(match(C128,'Osallistujat ja seuranta'!C:C,0),0)&gt;0,TRUE,FALSE)</f>
        <v>0</v>
      </c>
      <c r="K128" s="34" t="b">
        <f t="shared" si="4"/>
        <v>0</v>
      </c>
      <c r="L128" s="34" t="b">
        <f t="shared" si="5"/>
        <v>1</v>
      </c>
      <c r="M128" s="34" t="b">
        <f t="shared" si="6"/>
        <v>0</v>
      </c>
      <c r="N128" s="35" t="str">
        <f t="shared" si="33"/>
        <v/>
      </c>
      <c r="O128" s="36" t="str">
        <f t="shared" si="8"/>
        <v/>
      </c>
      <c r="P128" s="36" t="str">
        <f t="shared" si="9"/>
        <v/>
      </c>
      <c r="Q128" s="37" t="str">
        <f t="shared" si="10"/>
        <v/>
      </c>
      <c r="R128" s="35" t="str">
        <f t="shared" si="11"/>
        <v/>
      </c>
      <c r="S128" s="35">
        <f t="shared" si="12"/>
        <v>1</v>
      </c>
      <c r="T128" s="35">
        <f t="shared" si="13"/>
        <v>-56.71174423</v>
      </c>
      <c r="U128" s="35">
        <f t="shared" si="14"/>
        <v>-56.71174423</v>
      </c>
      <c r="V128" s="38" t="str">
        <f t="shared" si="15"/>
        <v/>
      </c>
      <c r="W128" s="39">
        <f t="shared" si="16"/>
        <v>88.71035368</v>
      </c>
      <c r="X128" s="39">
        <f t="shared" si="17"/>
        <v>5.75</v>
      </c>
      <c r="Y128" s="39" t="str">
        <f>if(N128=1,(W128*(S128-V128))*'Säännöt ja ohjeet'!$B$54+X128,"")</f>
        <v/>
      </c>
      <c r="Z128" s="39">
        <f t="shared" si="18"/>
        <v>0</v>
      </c>
      <c r="AA128" s="39">
        <f t="shared" si="19"/>
        <v>1</v>
      </c>
      <c r="AB128" s="39">
        <f t="shared" si="20"/>
        <v>88.71035368</v>
      </c>
      <c r="AC128" s="39">
        <f t="shared" si="21"/>
        <v>5.75</v>
      </c>
      <c r="AD128" s="39" t="str">
        <f>if(N128=1,(AB128*(Z128-AA128))*'Säännöt ja ohjeet'!$B$54+AC128,"")</f>
        <v/>
      </c>
      <c r="AE128" s="40">
        <f t="shared" si="22"/>
        <v>11</v>
      </c>
      <c r="AF128" s="40">
        <f t="shared" si="23"/>
        <v>11</v>
      </c>
      <c r="AG128" s="1"/>
      <c r="AH128" s="9"/>
      <c r="AI128" s="28">
        <f t="shared" ref="AI128:ED128" si="156">if($B128=AI$3,AI127+$Y128,if($C128=AI$3,AI127+$AD128,AI127))</f>
        <v>1204.770186</v>
      </c>
      <c r="AJ128" s="28">
        <f t="shared" si="156"/>
        <v>1784.092572</v>
      </c>
      <c r="AK128" s="28">
        <f t="shared" si="156"/>
        <v>2411.459736</v>
      </c>
      <c r="AL128" s="28">
        <f t="shared" si="156"/>
        <v>1723.634458</v>
      </c>
      <c r="AM128" s="28">
        <f t="shared" si="156"/>
        <v>1644.010986</v>
      </c>
      <c r="AN128" s="28">
        <f t="shared" si="156"/>
        <v>1353.792648</v>
      </c>
      <c r="AO128" s="28">
        <f t="shared" si="156"/>
        <v>2249.842673</v>
      </c>
      <c r="AP128" s="28">
        <f t="shared" si="156"/>
        <v>1493.563773</v>
      </c>
      <c r="AQ128" s="28">
        <f t="shared" si="156"/>
        <v>1156.199115</v>
      </c>
      <c r="AR128" s="28">
        <f t="shared" si="156"/>
        <v>2172.779715</v>
      </c>
      <c r="AS128" s="28">
        <f t="shared" si="156"/>
        <v>1917.754482</v>
      </c>
      <c r="AT128" s="28">
        <f t="shared" si="156"/>
        <v>2363.383595</v>
      </c>
      <c r="AU128" s="28">
        <f t="shared" si="156"/>
        <v>2245.808389</v>
      </c>
      <c r="AV128" s="28">
        <f t="shared" si="156"/>
        <v>1913.93138</v>
      </c>
      <c r="AW128" s="28">
        <f t="shared" si="156"/>
        <v>1015.463624</v>
      </c>
      <c r="AX128" s="28">
        <f t="shared" si="156"/>
        <v>2205.116746</v>
      </c>
      <c r="AY128" s="28">
        <f t="shared" si="156"/>
        <v>1335.441433</v>
      </c>
      <c r="AZ128" s="28">
        <f t="shared" si="156"/>
        <v>2316.469488</v>
      </c>
      <c r="BA128" s="28">
        <f t="shared" si="156"/>
        <v>2132.244373</v>
      </c>
      <c r="BB128" s="28">
        <f t="shared" si="156"/>
        <v>636.9434937</v>
      </c>
      <c r="BC128" s="28">
        <f t="shared" si="156"/>
        <v>832.7574368</v>
      </c>
      <c r="BD128" s="28">
        <f t="shared" si="156"/>
        <v>1690.538553</v>
      </c>
      <c r="BE128" s="28">
        <f t="shared" si="156"/>
        <v>281.1497685</v>
      </c>
      <c r="BF128" s="28">
        <f t="shared" si="156"/>
        <v>-59.07358257</v>
      </c>
      <c r="BG128" s="28">
        <f t="shared" si="156"/>
        <v>1282.733877</v>
      </c>
      <c r="BH128" s="28">
        <f t="shared" si="156"/>
        <v>190.2275877</v>
      </c>
      <c r="BI128" s="28">
        <f t="shared" si="156"/>
        <v>1741.081085</v>
      </c>
      <c r="BJ128" s="28">
        <f t="shared" si="156"/>
        <v>398.5029281</v>
      </c>
      <c r="BK128" s="28">
        <f t="shared" si="156"/>
        <v>1813.591524</v>
      </c>
      <c r="BL128" s="28" t="str">
        <f t="shared" si="156"/>
        <v>#N/A</v>
      </c>
      <c r="BM128" s="28" t="str">
        <f t="shared" si="156"/>
        <v>#N/A</v>
      </c>
      <c r="BN128" s="28" t="str">
        <f t="shared" si="156"/>
        <v>#N/A</v>
      </c>
      <c r="BO128" s="28" t="str">
        <f t="shared" si="156"/>
        <v>#N/A</v>
      </c>
      <c r="BP128" s="28" t="str">
        <f t="shared" si="156"/>
        <v>#N/A</v>
      </c>
      <c r="BQ128" s="28" t="str">
        <f t="shared" si="156"/>
        <v>#N/A</v>
      </c>
      <c r="BR128" s="28" t="str">
        <f t="shared" si="156"/>
        <v>#N/A</v>
      </c>
      <c r="BS128" s="28" t="str">
        <f t="shared" si="156"/>
        <v>#N/A</v>
      </c>
      <c r="BT128" s="28" t="str">
        <f t="shared" si="156"/>
        <v>#N/A</v>
      </c>
      <c r="BU128" s="28" t="str">
        <f t="shared" si="156"/>
        <v>#N/A</v>
      </c>
      <c r="BV128" s="28" t="str">
        <f t="shared" si="156"/>
        <v>#N/A</v>
      </c>
      <c r="BW128" s="28" t="str">
        <f t="shared" si="156"/>
        <v>#N/A</v>
      </c>
      <c r="BX128" s="28" t="str">
        <f t="shared" si="156"/>
        <v>#N/A</v>
      </c>
      <c r="BY128" s="28" t="str">
        <f t="shared" si="156"/>
        <v>#N/A</v>
      </c>
      <c r="BZ128" s="28" t="str">
        <f t="shared" si="156"/>
        <v>#N/A</v>
      </c>
      <c r="CA128" s="28" t="str">
        <f t="shared" si="156"/>
        <v>#N/A</v>
      </c>
      <c r="CB128" s="28" t="str">
        <f t="shared" si="156"/>
        <v>#N/A</v>
      </c>
      <c r="CC128" s="28" t="str">
        <f t="shared" si="156"/>
        <v>#N/A</v>
      </c>
      <c r="CD128" s="28" t="str">
        <f t="shared" si="156"/>
        <v>#N/A</v>
      </c>
      <c r="CE128" s="28" t="str">
        <f t="shared" si="156"/>
        <v>#N/A</v>
      </c>
      <c r="CF128" s="28" t="str">
        <f t="shared" si="156"/>
        <v>#N/A</v>
      </c>
      <c r="CG128" s="28" t="str">
        <f t="shared" si="156"/>
        <v>#N/A</v>
      </c>
      <c r="CH128" s="28" t="str">
        <f t="shared" si="156"/>
        <v>#N/A</v>
      </c>
      <c r="CI128" s="28" t="str">
        <f t="shared" si="156"/>
        <v>#N/A</v>
      </c>
      <c r="CJ128" s="28" t="str">
        <f t="shared" si="156"/>
        <v>#N/A</v>
      </c>
      <c r="CK128" s="28" t="str">
        <f t="shared" si="156"/>
        <v>#N/A</v>
      </c>
      <c r="CL128" s="28" t="str">
        <f t="shared" si="156"/>
        <v>#N/A</v>
      </c>
      <c r="CM128" s="28" t="str">
        <f t="shared" si="156"/>
        <v>#N/A</v>
      </c>
      <c r="CN128" s="28" t="str">
        <f t="shared" si="156"/>
        <v>#N/A</v>
      </c>
      <c r="CO128" s="28" t="str">
        <f t="shared" si="156"/>
        <v>#N/A</v>
      </c>
      <c r="CP128" s="28" t="str">
        <f t="shared" si="156"/>
        <v>#N/A</v>
      </c>
      <c r="CQ128" s="28" t="str">
        <f t="shared" si="156"/>
        <v>#N/A</v>
      </c>
      <c r="CR128" s="28" t="str">
        <f t="shared" si="156"/>
        <v>#N/A</v>
      </c>
      <c r="CS128" s="28" t="str">
        <f t="shared" si="156"/>
        <v>#N/A</v>
      </c>
      <c r="CT128" s="28" t="str">
        <f t="shared" si="156"/>
        <v>#N/A</v>
      </c>
      <c r="CU128" s="28" t="str">
        <f t="shared" si="156"/>
        <v>#N/A</v>
      </c>
      <c r="CV128" s="28" t="str">
        <f t="shared" si="156"/>
        <v>#N/A</v>
      </c>
      <c r="CW128" s="28" t="str">
        <f t="shared" si="156"/>
        <v>#N/A</v>
      </c>
      <c r="CX128" s="28" t="str">
        <f t="shared" si="156"/>
        <v>#N/A</v>
      </c>
      <c r="CY128" s="28" t="str">
        <f t="shared" si="156"/>
        <v>#N/A</v>
      </c>
      <c r="CZ128" s="28" t="str">
        <f t="shared" si="156"/>
        <v>#N/A</v>
      </c>
      <c r="DA128" s="28" t="str">
        <f t="shared" si="156"/>
        <v>#N/A</v>
      </c>
      <c r="DB128" s="28" t="str">
        <f t="shared" si="156"/>
        <v>#N/A</v>
      </c>
      <c r="DC128" s="28" t="str">
        <f t="shared" si="156"/>
        <v>#N/A</v>
      </c>
      <c r="DD128" s="28" t="str">
        <f t="shared" si="156"/>
        <v>#N/A</v>
      </c>
      <c r="DE128" s="28" t="str">
        <f t="shared" si="156"/>
        <v>#N/A</v>
      </c>
      <c r="DF128" s="28" t="str">
        <f t="shared" si="156"/>
        <v>#N/A</v>
      </c>
      <c r="DG128" s="28" t="str">
        <f t="shared" si="156"/>
        <v>#N/A</v>
      </c>
      <c r="DH128" s="28" t="str">
        <f t="shared" si="156"/>
        <v>#N/A</v>
      </c>
      <c r="DI128" s="28" t="str">
        <f t="shared" si="156"/>
        <v>#N/A</v>
      </c>
      <c r="DJ128" s="28" t="str">
        <f t="shared" si="156"/>
        <v>#N/A</v>
      </c>
      <c r="DK128" s="28" t="str">
        <f t="shared" si="156"/>
        <v>#N/A</v>
      </c>
      <c r="DL128" s="28" t="str">
        <f t="shared" si="156"/>
        <v>#N/A</v>
      </c>
      <c r="DM128" s="28" t="str">
        <f t="shared" si="156"/>
        <v>#N/A</v>
      </c>
      <c r="DN128" s="28" t="str">
        <f t="shared" si="156"/>
        <v>#N/A</v>
      </c>
      <c r="DO128" s="28" t="str">
        <f t="shared" si="156"/>
        <v>#N/A</v>
      </c>
      <c r="DP128" s="28" t="str">
        <f t="shared" si="156"/>
        <v>#N/A</v>
      </c>
      <c r="DQ128" s="28" t="str">
        <f t="shared" si="156"/>
        <v>#N/A</v>
      </c>
      <c r="DR128" s="28" t="str">
        <f t="shared" si="156"/>
        <v>#N/A</v>
      </c>
      <c r="DS128" s="28" t="str">
        <f t="shared" si="156"/>
        <v>#N/A</v>
      </c>
      <c r="DT128" s="28" t="str">
        <f t="shared" si="156"/>
        <v>#N/A</v>
      </c>
      <c r="DU128" s="28" t="str">
        <f t="shared" si="156"/>
        <v>#N/A</v>
      </c>
      <c r="DV128" s="28" t="str">
        <f t="shared" si="156"/>
        <v>#N/A</v>
      </c>
      <c r="DW128" s="28" t="str">
        <f t="shared" si="156"/>
        <v>#N/A</v>
      </c>
      <c r="DX128" s="28" t="str">
        <f t="shared" si="156"/>
        <v>#N/A</v>
      </c>
      <c r="DY128" s="28" t="str">
        <f t="shared" si="156"/>
        <v>#N/A</v>
      </c>
      <c r="DZ128" s="28" t="str">
        <f t="shared" si="156"/>
        <v>#N/A</v>
      </c>
      <c r="EA128" s="28" t="str">
        <f t="shared" si="156"/>
        <v>#N/A</v>
      </c>
      <c r="EB128" s="28" t="str">
        <f t="shared" si="156"/>
        <v>#N/A</v>
      </c>
      <c r="EC128" s="28" t="str">
        <f t="shared" si="156"/>
        <v>#N/A</v>
      </c>
      <c r="ED128" s="28" t="str">
        <f t="shared" si="156"/>
        <v>#N/A</v>
      </c>
      <c r="EE128" s="29">
        <f t="shared" si="2"/>
        <v>1519.039866</v>
      </c>
    </row>
    <row r="129">
      <c r="A129" s="1"/>
      <c r="B129" s="30"/>
      <c r="C129" s="31"/>
      <c r="D129" s="31"/>
      <c r="E129" s="31"/>
      <c r="F129" s="43"/>
      <c r="G129" s="34"/>
      <c r="H129" s="34" t="b">
        <f t="shared" si="3"/>
        <v>0</v>
      </c>
      <c r="I129" s="34" t="b">
        <f>if(iferror(match(B129,'Osallistujat ja seuranta'!C:C,0),0)&gt;0,TRUE,FALSE)</f>
        <v>0</v>
      </c>
      <c r="J129" s="34" t="b">
        <f>if(iferror(match(C129,'Osallistujat ja seuranta'!C:C,0),0)&gt;0,TRUE,FALSE)</f>
        <v>0</v>
      </c>
      <c r="K129" s="34" t="b">
        <f t="shared" si="4"/>
        <v>0</v>
      </c>
      <c r="L129" s="34" t="b">
        <f t="shared" si="5"/>
        <v>1</v>
      </c>
      <c r="M129" s="34" t="b">
        <f t="shared" si="6"/>
        <v>0</v>
      </c>
      <c r="N129" s="35" t="str">
        <f t="shared" si="33"/>
        <v/>
      </c>
      <c r="O129" s="36" t="str">
        <f t="shared" si="8"/>
        <v/>
      </c>
      <c r="P129" s="36" t="str">
        <f t="shared" si="9"/>
        <v/>
      </c>
      <c r="Q129" s="37" t="str">
        <f t="shared" si="10"/>
        <v/>
      </c>
      <c r="R129" s="35" t="str">
        <f t="shared" si="11"/>
        <v/>
      </c>
      <c r="S129" s="35">
        <f t="shared" si="12"/>
        <v>1</v>
      </c>
      <c r="T129" s="35">
        <f t="shared" si="13"/>
        <v>-56.71174423</v>
      </c>
      <c r="U129" s="35">
        <f t="shared" si="14"/>
        <v>-56.71174423</v>
      </c>
      <c r="V129" s="38" t="str">
        <f t="shared" si="15"/>
        <v/>
      </c>
      <c r="W129" s="39">
        <f t="shared" si="16"/>
        <v>88.71035368</v>
      </c>
      <c r="X129" s="39">
        <f t="shared" si="17"/>
        <v>5.75</v>
      </c>
      <c r="Y129" s="39" t="str">
        <f>if(N129=1,(W129*(S129-V129))*'Säännöt ja ohjeet'!$B$54+X129,"")</f>
        <v/>
      </c>
      <c r="Z129" s="39">
        <f t="shared" si="18"/>
        <v>0</v>
      </c>
      <c r="AA129" s="39">
        <f t="shared" si="19"/>
        <v>1</v>
      </c>
      <c r="AB129" s="39">
        <f t="shared" si="20"/>
        <v>88.71035368</v>
      </c>
      <c r="AC129" s="39">
        <f t="shared" si="21"/>
        <v>5.75</v>
      </c>
      <c r="AD129" s="39" t="str">
        <f>if(N129=1,(AB129*(Z129-AA129))*'Säännöt ja ohjeet'!$B$54+AC129,"")</f>
        <v/>
      </c>
      <c r="AE129" s="40">
        <f t="shared" si="22"/>
        <v>11</v>
      </c>
      <c r="AF129" s="40">
        <f t="shared" si="23"/>
        <v>11</v>
      </c>
      <c r="AG129" s="1"/>
      <c r="AH129" s="9"/>
      <c r="AI129" s="28">
        <f t="shared" ref="AI129:ED129" si="157">if($B129=AI$3,AI128+$Y129,if($C129=AI$3,AI128+$AD129,AI128))</f>
        <v>1204.770186</v>
      </c>
      <c r="AJ129" s="28">
        <f t="shared" si="157"/>
        <v>1784.092572</v>
      </c>
      <c r="AK129" s="28">
        <f t="shared" si="157"/>
        <v>2411.459736</v>
      </c>
      <c r="AL129" s="28">
        <f t="shared" si="157"/>
        <v>1723.634458</v>
      </c>
      <c r="AM129" s="28">
        <f t="shared" si="157"/>
        <v>1644.010986</v>
      </c>
      <c r="AN129" s="28">
        <f t="shared" si="157"/>
        <v>1353.792648</v>
      </c>
      <c r="AO129" s="28">
        <f t="shared" si="157"/>
        <v>2249.842673</v>
      </c>
      <c r="AP129" s="28">
        <f t="shared" si="157"/>
        <v>1493.563773</v>
      </c>
      <c r="AQ129" s="28">
        <f t="shared" si="157"/>
        <v>1156.199115</v>
      </c>
      <c r="AR129" s="28">
        <f t="shared" si="157"/>
        <v>2172.779715</v>
      </c>
      <c r="AS129" s="28">
        <f t="shared" si="157"/>
        <v>1917.754482</v>
      </c>
      <c r="AT129" s="28">
        <f t="shared" si="157"/>
        <v>2363.383595</v>
      </c>
      <c r="AU129" s="28">
        <f t="shared" si="157"/>
        <v>2245.808389</v>
      </c>
      <c r="AV129" s="28">
        <f t="shared" si="157"/>
        <v>1913.93138</v>
      </c>
      <c r="AW129" s="28">
        <f t="shared" si="157"/>
        <v>1015.463624</v>
      </c>
      <c r="AX129" s="28">
        <f t="shared" si="157"/>
        <v>2205.116746</v>
      </c>
      <c r="AY129" s="28">
        <f t="shared" si="157"/>
        <v>1335.441433</v>
      </c>
      <c r="AZ129" s="28">
        <f t="shared" si="157"/>
        <v>2316.469488</v>
      </c>
      <c r="BA129" s="28">
        <f t="shared" si="157"/>
        <v>2132.244373</v>
      </c>
      <c r="BB129" s="28">
        <f t="shared" si="157"/>
        <v>636.9434937</v>
      </c>
      <c r="BC129" s="28">
        <f t="shared" si="157"/>
        <v>832.7574368</v>
      </c>
      <c r="BD129" s="28">
        <f t="shared" si="157"/>
        <v>1690.538553</v>
      </c>
      <c r="BE129" s="28">
        <f t="shared" si="157"/>
        <v>281.1497685</v>
      </c>
      <c r="BF129" s="28">
        <f t="shared" si="157"/>
        <v>-59.07358257</v>
      </c>
      <c r="BG129" s="28">
        <f t="shared" si="157"/>
        <v>1282.733877</v>
      </c>
      <c r="BH129" s="28">
        <f t="shared" si="157"/>
        <v>190.2275877</v>
      </c>
      <c r="BI129" s="28">
        <f t="shared" si="157"/>
        <v>1741.081085</v>
      </c>
      <c r="BJ129" s="28">
        <f t="shared" si="157"/>
        <v>398.5029281</v>
      </c>
      <c r="BK129" s="28">
        <f t="shared" si="157"/>
        <v>1813.591524</v>
      </c>
      <c r="BL129" s="28" t="str">
        <f t="shared" si="157"/>
        <v>#N/A</v>
      </c>
      <c r="BM129" s="28" t="str">
        <f t="shared" si="157"/>
        <v>#N/A</v>
      </c>
      <c r="BN129" s="28" t="str">
        <f t="shared" si="157"/>
        <v>#N/A</v>
      </c>
      <c r="BO129" s="28" t="str">
        <f t="shared" si="157"/>
        <v>#N/A</v>
      </c>
      <c r="BP129" s="28" t="str">
        <f t="shared" si="157"/>
        <v>#N/A</v>
      </c>
      <c r="BQ129" s="28" t="str">
        <f t="shared" si="157"/>
        <v>#N/A</v>
      </c>
      <c r="BR129" s="28" t="str">
        <f t="shared" si="157"/>
        <v>#N/A</v>
      </c>
      <c r="BS129" s="28" t="str">
        <f t="shared" si="157"/>
        <v>#N/A</v>
      </c>
      <c r="BT129" s="28" t="str">
        <f t="shared" si="157"/>
        <v>#N/A</v>
      </c>
      <c r="BU129" s="28" t="str">
        <f t="shared" si="157"/>
        <v>#N/A</v>
      </c>
      <c r="BV129" s="28" t="str">
        <f t="shared" si="157"/>
        <v>#N/A</v>
      </c>
      <c r="BW129" s="28" t="str">
        <f t="shared" si="157"/>
        <v>#N/A</v>
      </c>
      <c r="BX129" s="28" t="str">
        <f t="shared" si="157"/>
        <v>#N/A</v>
      </c>
      <c r="BY129" s="28" t="str">
        <f t="shared" si="157"/>
        <v>#N/A</v>
      </c>
      <c r="BZ129" s="28" t="str">
        <f t="shared" si="157"/>
        <v>#N/A</v>
      </c>
      <c r="CA129" s="28" t="str">
        <f t="shared" si="157"/>
        <v>#N/A</v>
      </c>
      <c r="CB129" s="28" t="str">
        <f t="shared" si="157"/>
        <v>#N/A</v>
      </c>
      <c r="CC129" s="28" t="str">
        <f t="shared" si="157"/>
        <v>#N/A</v>
      </c>
      <c r="CD129" s="28" t="str">
        <f t="shared" si="157"/>
        <v>#N/A</v>
      </c>
      <c r="CE129" s="28" t="str">
        <f t="shared" si="157"/>
        <v>#N/A</v>
      </c>
      <c r="CF129" s="28" t="str">
        <f t="shared" si="157"/>
        <v>#N/A</v>
      </c>
      <c r="CG129" s="28" t="str">
        <f t="shared" si="157"/>
        <v>#N/A</v>
      </c>
      <c r="CH129" s="28" t="str">
        <f t="shared" si="157"/>
        <v>#N/A</v>
      </c>
      <c r="CI129" s="28" t="str">
        <f t="shared" si="157"/>
        <v>#N/A</v>
      </c>
      <c r="CJ129" s="28" t="str">
        <f t="shared" si="157"/>
        <v>#N/A</v>
      </c>
      <c r="CK129" s="28" t="str">
        <f t="shared" si="157"/>
        <v>#N/A</v>
      </c>
      <c r="CL129" s="28" t="str">
        <f t="shared" si="157"/>
        <v>#N/A</v>
      </c>
      <c r="CM129" s="28" t="str">
        <f t="shared" si="157"/>
        <v>#N/A</v>
      </c>
      <c r="CN129" s="28" t="str">
        <f t="shared" si="157"/>
        <v>#N/A</v>
      </c>
      <c r="CO129" s="28" t="str">
        <f t="shared" si="157"/>
        <v>#N/A</v>
      </c>
      <c r="CP129" s="28" t="str">
        <f t="shared" si="157"/>
        <v>#N/A</v>
      </c>
      <c r="CQ129" s="28" t="str">
        <f t="shared" si="157"/>
        <v>#N/A</v>
      </c>
      <c r="CR129" s="28" t="str">
        <f t="shared" si="157"/>
        <v>#N/A</v>
      </c>
      <c r="CS129" s="28" t="str">
        <f t="shared" si="157"/>
        <v>#N/A</v>
      </c>
      <c r="CT129" s="28" t="str">
        <f t="shared" si="157"/>
        <v>#N/A</v>
      </c>
      <c r="CU129" s="28" t="str">
        <f t="shared" si="157"/>
        <v>#N/A</v>
      </c>
      <c r="CV129" s="28" t="str">
        <f t="shared" si="157"/>
        <v>#N/A</v>
      </c>
      <c r="CW129" s="28" t="str">
        <f t="shared" si="157"/>
        <v>#N/A</v>
      </c>
      <c r="CX129" s="28" t="str">
        <f t="shared" si="157"/>
        <v>#N/A</v>
      </c>
      <c r="CY129" s="28" t="str">
        <f t="shared" si="157"/>
        <v>#N/A</v>
      </c>
      <c r="CZ129" s="28" t="str">
        <f t="shared" si="157"/>
        <v>#N/A</v>
      </c>
      <c r="DA129" s="28" t="str">
        <f t="shared" si="157"/>
        <v>#N/A</v>
      </c>
      <c r="DB129" s="28" t="str">
        <f t="shared" si="157"/>
        <v>#N/A</v>
      </c>
      <c r="DC129" s="28" t="str">
        <f t="shared" si="157"/>
        <v>#N/A</v>
      </c>
      <c r="DD129" s="28" t="str">
        <f t="shared" si="157"/>
        <v>#N/A</v>
      </c>
      <c r="DE129" s="28" t="str">
        <f t="shared" si="157"/>
        <v>#N/A</v>
      </c>
      <c r="DF129" s="28" t="str">
        <f t="shared" si="157"/>
        <v>#N/A</v>
      </c>
      <c r="DG129" s="28" t="str">
        <f t="shared" si="157"/>
        <v>#N/A</v>
      </c>
      <c r="DH129" s="28" t="str">
        <f t="shared" si="157"/>
        <v>#N/A</v>
      </c>
      <c r="DI129" s="28" t="str">
        <f t="shared" si="157"/>
        <v>#N/A</v>
      </c>
      <c r="DJ129" s="28" t="str">
        <f t="shared" si="157"/>
        <v>#N/A</v>
      </c>
      <c r="DK129" s="28" t="str">
        <f t="shared" si="157"/>
        <v>#N/A</v>
      </c>
      <c r="DL129" s="28" t="str">
        <f t="shared" si="157"/>
        <v>#N/A</v>
      </c>
      <c r="DM129" s="28" t="str">
        <f t="shared" si="157"/>
        <v>#N/A</v>
      </c>
      <c r="DN129" s="28" t="str">
        <f t="shared" si="157"/>
        <v>#N/A</v>
      </c>
      <c r="DO129" s="28" t="str">
        <f t="shared" si="157"/>
        <v>#N/A</v>
      </c>
      <c r="DP129" s="28" t="str">
        <f t="shared" si="157"/>
        <v>#N/A</v>
      </c>
      <c r="DQ129" s="28" t="str">
        <f t="shared" si="157"/>
        <v>#N/A</v>
      </c>
      <c r="DR129" s="28" t="str">
        <f t="shared" si="157"/>
        <v>#N/A</v>
      </c>
      <c r="DS129" s="28" t="str">
        <f t="shared" si="157"/>
        <v>#N/A</v>
      </c>
      <c r="DT129" s="28" t="str">
        <f t="shared" si="157"/>
        <v>#N/A</v>
      </c>
      <c r="DU129" s="28" t="str">
        <f t="shared" si="157"/>
        <v>#N/A</v>
      </c>
      <c r="DV129" s="28" t="str">
        <f t="shared" si="157"/>
        <v>#N/A</v>
      </c>
      <c r="DW129" s="28" t="str">
        <f t="shared" si="157"/>
        <v>#N/A</v>
      </c>
      <c r="DX129" s="28" t="str">
        <f t="shared" si="157"/>
        <v>#N/A</v>
      </c>
      <c r="DY129" s="28" t="str">
        <f t="shared" si="157"/>
        <v>#N/A</v>
      </c>
      <c r="DZ129" s="28" t="str">
        <f t="shared" si="157"/>
        <v>#N/A</v>
      </c>
      <c r="EA129" s="28" t="str">
        <f t="shared" si="157"/>
        <v>#N/A</v>
      </c>
      <c r="EB129" s="28" t="str">
        <f t="shared" si="157"/>
        <v>#N/A</v>
      </c>
      <c r="EC129" s="28" t="str">
        <f t="shared" si="157"/>
        <v>#N/A</v>
      </c>
      <c r="ED129" s="28" t="str">
        <f t="shared" si="157"/>
        <v>#N/A</v>
      </c>
      <c r="EE129" s="29">
        <f t="shared" si="2"/>
        <v>1519.039866</v>
      </c>
    </row>
    <row r="130">
      <c r="A130" s="1"/>
      <c r="B130" s="30"/>
      <c r="C130" s="31"/>
      <c r="D130" s="31"/>
      <c r="E130" s="31"/>
      <c r="F130" s="43"/>
      <c r="G130" s="34"/>
      <c r="H130" s="34" t="b">
        <f t="shared" si="3"/>
        <v>0</v>
      </c>
      <c r="I130" s="34" t="b">
        <f>if(iferror(match(B130,'Osallistujat ja seuranta'!C:C,0),0)&gt;0,TRUE,FALSE)</f>
        <v>0</v>
      </c>
      <c r="J130" s="34" t="b">
        <f>if(iferror(match(C130,'Osallistujat ja seuranta'!C:C,0),0)&gt;0,TRUE,FALSE)</f>
        <v>0</v>
      </c>
      <c r="K130" s="34" t="b">
        <f t="shared" si="4"/>
        <v>0</v>
      </c>
      <c r="L130" s="34" t="b">
        <f t="shared" si="5"/>
        <v>1</v>
      </c>
      <c r="M130" s="34" t="b">
        <f t="shared" si="6"/>
        <v>0</v>
      </c>
      <c r="N130" s="35" t="str">
        <f t="shared" si="33"/>
        <v/>
      </c>
      <c r="O130" s="36" t="str">
        <f t="shared" si="8"/>
        <v/>
      </c>
      <c r="P130" s="36" t="str">
        <f t="shared" si="9"/>
        <v/>
      </c>
      <c r="Q130" s="37" t="str">
        <f t="shared" si="10"/>
        <v/>
      </c>
      <c r="R130" s="35" t="str">
        <f t="shared" si="11"/>
        <v/>
      </c>
      <c r="S130" s="35">
        <f t="shared" si="12"/>
        <v>1</v>
      </c>
      <c r="T130" s="35">
        <f t="shared" si="13"/>
        <v>-56.71174423</v>
      </c>
      <c r="U130" s="35">
        <f t="shared" si="14"/>
        <v>-56.71174423</v>
      </c>
      <c r="V130" s="38" t="str">
        <f t="shared" si="15"/>
        <v/>
      </c>
      <c r="W130" s="39">
        <f t="shared" si="16"/>
        <v>88.71035368</v>
      </c>
      <c r="X130" s="39">
        <f t="shared" si="17"/>
        <v>5.75</v>
      </c>
      <c r="Y130" s="39" t="str">
        <f>if(N130=1,(W130*(S130-V130))*'Säännöt ja ohjeet'!$B$54+X130,"")</f>
        <v/>
      </c>
      <c r="Z130" s="39">
        <f t="shared" si="18"/>
        <v>0</v>
      </c>
      <c r="AA130" s="39">
        <f t="shared" si="19"/>
        <v>1</v>
      </c>
      <c r="AB130" s="39">
        <f t="shared" si="20"/>
        <v>88.71035368</v>
      </c>
      <c r="AC130" s="39">
        <f t="shared" si="21"/>
        <v>5.75</v>
      </c>
      <c r="AD130" s="39" t="str">
        <f>if(N130=1,(AB130*(Z130-AA130))*'Säännöt ja ohjeet'!$B$54+AC130,"")</f>
        <v/>
      </c>
      <c r="AE130" s="40">
        <f t="shared" si="22"/>
        <v>11</v>
      </c>
      <c r="AF130" s="40">
        <f t="shared" si="23"/>
        <v>11</v>
      </c>
      <c r="AG130" s="1"/>
      <c r="AH130" s="9"/>
      <c r="AI130" s="28">
        <f t="shared" ref="AI130:ED130" si="158">if($B130=AI$3,AI129+$Y130,if($C130=AI$3,AI129+$AD130,AI129))</f>
        <v>1204.770186</v>
      </c>
      <c r="AJ130" s="28">
        <f t="shared" si="158"/>
        <v>1784.092572</v>
      </c>
      <c r="AK130" s="28">
        <f t="shared" si="158"/>
        <v>2411.459736</v>
      </c>
      <c r="AL130" s="28">
        <f t="shared" si="158"/>
        <v>1723.634458</v>
      </c>
      <c r="AM130" s="28">
        <f t="shared" si="158"/>
        <v>1644.010986</v>
      </c>
      <c r="AN130" s="28">
        <f t="shared" si="158"/>
        <v>1353.792648</v>
      </c>
      <c r="AO130" s="28">
        <f t="shared" si="158"/>
        <v>2249.842673</v>
      </c>
      <c r="AP130" s="28">
        <f t="shared" si="158"/>
        <v>1493.563773</v>
      </c>
      <c r="AQ130" s="28">
        <f t="shared" si="158"/>
        <v>1156.199115</v>
      </c>
      <c r="AR130" s="28">
        <f t="shared" si="158"/>
        <v>2172.779715</v>
      </c>
      <c r="AS130" s="28">
        <f t="shared" si="158"/>
        <v>1917.754482</v>
      </c>
      <c r="AT130" s="28">
        <f t="shared" si="158"/>
        <v>2363.383595</v>
      </c>
      <c r="AU130" s="28">
        <f t="shared" si="158"/>
        <v>2245.808389</v>
      </c>
      <c r="AV130" s="28">
        <f t="shared" si="158"/>
        <v>1913.93138</v>
      </c>
      <c r="AW130" s="28">
        <f t="shared" si="158"/>
        <v>1015.463624</v>
      </c>
      <c r="AX130" s="28">
        <f t="shared" si="158"/>
        <v>2205.116746</v>
      </c>
      <c r="AY130" s="28">
        <f t="shared" si="158"/>
        <v>1335.441433</v>
      </c>
      <c r="AZ130" s="28">
        <f t="shared" si="158"/>
        <v>2316.469488</v>
      </c>
      <c r="BA130" s="28">
        <f t="shared" si="158"/>
        <v>2132.244373</v>
      </c>
      <c r="BB130" s="28">
        <f t="shared" si="158"/>
        <v>636.9434937</v>
      </c>
      <c r="BC130" s="28">
        <f t="shared" si="158"/>
        <v>832.7574368</v>
      </c>
      <c r="BD130" s="28">
        <f t="shared" si="158"/>
        <v>1690.538553</v>
      </c>
      <c r="BE130" s="28">
        <f t="shared" si="158"/>
        <v>281.1497685</v>
      </c>
      <c r="BF130" s="28">
        <f t="shared" si="158"/>
        <v>-59.07358257</v>
      </c>
      <c r="BG130" s="28">
        <f t="shared" si="158"/>
        <v>1282.733877</v>
      </c>
      <c r="BH130" s="28">
        <f t="shared" si="158"/>
        <v>190.2275877</v>
      </c>
      <c r="BI130" s="28">
        <f t="shared" si="158"/>
        <v>1741.081085</v>
      </c>
      <c r="BJ130" s="28">
        <f t="shared" si="158"/>
        <v>398.5029281</v>
      </c>
      <c r="BK130" s="28">
        <f t="shared" si="158"/>
        <v>1813.591524</v>
      </c>
      <c r="BL130" s="28" t="str">
        <f t="shared" si="158"/>
        <v>#N/A</v>
      </c>
      <c r="BM130" s="28" t="str">
        <f t="shared" si="158"/>
        <v>#N/A</v>
      </c>
      <c r="BN130" s="28" t="str">
        <f t="shared" si="158"/>
        <v>#N/A</v>
      </c>
      <c r="BO130" s="28" t="str">
        <f t="shared" si="158"/>
        <v>#N/A</v>
      </c>
      <c r="BP130" s="28" t="str">
        <f t="shared" si="158"/>
        <v>#N/A</v>
      </c>
      <c r="BQ130" s="28" t="str">
        <f t="shared" si="158"/>
        <v>#N/A</v>
      </c>
      <c r="BR130" s="28" t="str">
        <f t="shared" si="158"/>
        <v>#N/A</v>
      </c>
      <c r="BS130" s="28" t="str">
        <f t="shared" si="158"/>
        <v>#N/A</v>
      </c>
      <c r="BT130" s="28" t="str">
        <f t="shared" si="158"/>
        <v>#N/A</v>
      </c>
      <c r="BU130" s="28" t="str">
        <f t="shared" si="158"/>
        <v>#N/A</v>
      </c>
      <c r="BV130" s="28" t="str">
        <f t="shared" si="158"/>
        <v>#N/A</v>
      </c>
      <c r="BW130" s="28" t="str">
        <f t="shared" si="158"/>
        <v>#N/A</v>
      </c>
      <c r="BX130" s="28" t="str">
        <f t="shared" si="158"/>
        <v>#N/A</v>
      </c>
      <c r="BY130" s="28" t="str">
        <f t="shared" si="158"/>
        <v>#N/A</v>
      </c>
      <c r="BZ130" s="28" t="str">
        <f t="shared" si="158"/>
        <v>#N/A</v>
      </c>
      <c r="CA130" s="28" t="str">
        <f t="shared" si="158"/>
        <v>#N/A</v>
      </c>
      <c r="CB130" s="28" t="str">
        <f t="shared" si="158"/>
        <v>#N/A</v>
      </c>
      <c r="CC130" s="28" t="str">
        <f t="shared" si="158"/>
        <v>#N/A</v>
      </c>
      <c r="CD130" s="28" t="str">
        <f t="shared" si="158"/>
        <v>#N/A</v>
      </c>
      <c r="CE130" s="28" t="str">
        <f t="shared" si="158"/>
        <v>#N/A</v>
      </c>
      <c r="CF130" s="28" t="str">
        <f t="shared" si="158"/>
        <v>#N/A</v>
      </c>
      <c r="CG130" s="28" t="str">
        <f t="shared" si="158"/>
        <v>#N/A</v>
      </c>
      <c r="CH130" s="28" t="str">
        <f t="shared" si="158"/>
        <v>#N/A</v>
      </c>
      <c r="CI130" s="28" t="str">
        <f t="shared" si="158"/>
        <v>#N/A</v>
      </c>
      <c r="CJ130" s="28" t="str">
        <f t="shared" si="158"/>
        <v>#N/A</v>
      </c>
      <c r="CK130" s="28" t="str">
        <f t="shared" si="158"/>
        <v>#N/A</v>
      </c>
      <c r="CL130" s="28" t="str">
        <f t="shared" si="158"/>
        <v>#N/A</v>
      </c>
      <c r="CM130" s="28" t="str">
        <f t="shared" si="158"/>
        <v>#N/A</v>
      </c>
      <c r="CN130" s="28" t="str">
        <f t="shared" si="158"/>
        <v>#N/A</v>
      </c>
      <c r="CO130" s="28" t="str">
        <f t="shared" si="158"/>
        <v>#N/A</v>
      </c>
      <c r="CP130" s="28" t="str">
        <f t="shared" si="158"/>
        <v>#N/A</v>
      </c>
      <c r="CQ130" s="28" t="str">
        <f t="shared" si="158"/>
        <v>#N/A</v>
      </c>
      <c r="CR130" s="28" t="str">
        <f t="shared" si="158"/>
        <v>#N/A</v>
      </c>
      <c r="CS130" s="28" t="str">
        <f t="shared" si="158"/>
        <v>#N/A</v>
      </c>
      <c r="CT130" s="28" t="str">
        <f t="shared" si="158"/>
        <v>#N/A</v>
      </c>
      <c r="CU130" s="28" t="str">
        <f t="shared" si="158"/>
        <v>#N/A</v>
      </c>
      <c r="CV130" s="28" t="str">
        <f t="shared" si="158"/>
        <v>#N/A</v>
      </c>
      <c r="CW130" s="28" t="str">
        <f t="shared" si="158"/>
        <v>#N/A</v>
      </c>
      <c r="CX130" s="28" t="str">
        <f t="shared" si="158"/>
        <v>#N/A</v>
      </c>
      <c r="CY130" s="28" t="str">
        <f t="shared" si="158"/>
        <v>#N/A</v>
      </c>
      <c r="CZ130" s="28" t="str">
        <f t="shared" si="158"/>
        <v>#N/A</v>
      </c>
      <c r="DA130" s="28" t="str">
        <f t="shared" si="158"/>
        <v>#N/A</v>
      </c>
      <c r="DB130" s="28" t="str">
        <f t="shared" si="158"/>
        <v>#N/A</v>
      </c>
      <c r="DC130" s="28" t="str">
        <f t="shared" si="158"/>
        <v>#N/A</v>
      </c>
      <c r="DD130" s="28" t="str">
        <f t="shared" si="158"/>
        <v>#N/A</v>
      </c>
      <c r="DE130" s="28" t="str">
        <f t="shared" si="158"/>
        <v>#N/A</v>
      </c>
      <c r="DF130" s="28" t="str">
        <f t="shared" si="158"/>
        <v>#N/A</v>
      </c>
      <c r="DG130" s="28" t="str">
        <f t="shared" si="158"/>
        <v>#N/A</v>
      </c>
      <c r="DH130" s="28" t="str">
        <f t="shared" si="158"/>
        <v>#N/A</v>
      </c>
      <c r="DI130" s="28" t="str">
        <f t="shared" si="158"/>
        <v>#N/A</v>
      </c>
      <c r="DJ130" s="28" t="str">
        <f t="shared" si="158"/>
        <v>#N/A</v>
      </c>
      <c r="DK130" s="28" t="str">
        <f t="shared" si="158"/>
        <v>#N/A</v>
      </c>
      <c r="DL130" s="28" t="str">
        <f t="shared" si="158"/>
        <v>#N/A</v>
      </c>
      <c r="DM130" s="28" t="str">
        <f t="shared" si="158"/>
        <v>#N/A</v>
      </c>
      <c r="DN130" s="28" t="str">
        <f t="shared" si="158"/>
        <v>#N/A</v>
      </c>
      <c r="DO130" s="28" t="str">
        <f t="shared" si="158"/>
        <v>#N/A</v>
      </c>
      <c r="DP130" s="28" t="str">
        <f t="shared" si="158"/>
        <v>#N/A</v>
      </c>
      <c r="DQ130" s="28" t="str">
        <f t="shared" si="158"/>
        <v>#N/A</v>
      </c>
      <c r="DR130" s="28" t="str">
        <f t="shared" si="158"/>
        <v>#N/A</v>
      </c>
      <c r="DS130" s="28" t="str">
        <f t="shared" si="158"/>
        <v>#N/A</v>
      </c>
      <c r="DT130" s="28" t="str">
        <f t="shared" si="158"/>
        <v>#N/A</v>
      </c>
      <c r="DU130" s="28" t="str">
        <f t="shared" si="158"/>
        <v>#N/A</v>
      </c>
      <c r="DV130" s="28" t="str">
        <f t="shared" si="158"/>
        <v>#N/A</v>
      </c>
      <c r="DW130" s="28" t="str">
        <f t="shared" si="158"/>
        <v>#N/A</v>
      </c>
      <c r="DX130" s="28" t="str">
        <f t="shared" si="158"/>
        <v>#N/A</v>
      </c>
      <c r="DY130" s="28" t="str">
        <f t="shared" si="158"/>
        <v>#N/A</v>
      </c>
      <c r="DZ130" s="28" t="str">
        <f t="shared" si="158"/>
        <v>#N/A</v>
      </c>
      <c r="EA130" s="28" t="str">
        <f t="shared" si="158"/>
        <v>#N/A</v>
      </c>
      <c r="EB130" s="28" t="str">
        <f t="shared" si="158"/>
        <v>#N/A</v>
      </c>
      <c r="EC130" s="28" t="str">
        <f t="shared" si="158"/>
        <v>#N/A</v>
      </c>
      <c r="ED130" s="28" t="str">
        <f t="shared" si="158"/>
        <v>#N/A</v>
      </c>
      <c r="EE130" s="29">
        <f t="shared" si="2"/>
        <v>1519.039866</v>
      </c>
    </row>
    <row r="131">
      <c r="A131" s="1"/>
      <c r="B131" s="30"/>
      <c r="C131" s="31"/>
      <c r="D131" s="31"/>
      <c r="E131" s="31"/>
      <c r="F131" s="43"/>
      <c r="G131" s="34"/>
      <c r="H131" s="34" t="b">
        <f t="shared" si="3"/>
        <v>0</v>
      </c>
      <c r="I131" s="34" t="b">
        <f>if(iferror(match(B131,'Osallistujat ja seuranta'!C:C,0),0)&gt;0,TRUE,FALSE)</f>
        <v>0</v>
      </c>
      <c r="J131" s="34" t="b">
        <f>if(iferror(match(C131,'Osallistujat ja seuranta'!C:C,0),0)&gt;0,TRUE,FALSE)</f>
        <v>0</v>
      </c>
      <c r="K131" s="34" t="b">
        <f t="shared" si="4"/>
        <v>0</v>
      </c>
      <c r="L131" s="34" t="b">
        <f t="shared" si="5"/>
        <v>1</v>
      </c>
      <c r="M131" s="34" t="b">
        <f t="shared" si="6"/>
        <v>0</v>
      </c>
      <c r="N131" s="35" t="str">
        <f t="shared" si="33"/>
        <v/>
      </c>
      <c r="O131" s="36" t="str">
        <f t="shared" si="8"/>
        <v/>
      </c>
      <c r="P131" s="36" t="str">
        <f t="shared" si="9"/>
        <v/>
      </c>
      <c r="Q131" s="37" t="str">
        <f t="shared" si="10"/>
        <v/>
      </c>
      <c r="R131" s="35" t="str">
        <f t="shared" si="11"/>
        <v/>
      </c>
      <c r="S131" s="35">
        <f t="shared" si="12"/>
        <v>1</v>
      </c>
      <c r="T131" s="35">
        <f t="shared" si="13"/>
        <v>-56.71174423</v>
      </c>
      <c r="U131" s="35">
        <f t="shared" si="14"/>
        <v>-56.71174423</v>
      </c>
      <c r="V131" s="38" t="str">
        <f t="shared" si="15"/>
        <v/>
      </c>
      <c r="W131" s="39">
        <f t="shared" si="16"/>
        <v>88.71035368</v>
      </c>
      <c r="X131" s="39">
        <f t="shared" si="17"/>
        <v>5.75</v>
      </c>
      <c r="Y131" s="39" t="str">
        <f>if(N131=1,(W131*(S131-V131))*'Säännöt ja ohjeet'!$B$54+X131,"")</f>
        <v/>
      </c>
      <c r="Z131" s="39">
        <f t="shared" si="18"/>
        <v>0</v>
      </c>
      <c r="AA131" s="39">
        <f t="shared" si="19"/>
        <v>1</v>
      </c>
      <c r="AB131" s="39">
        <f t="shared" si="20"/>
        <v>88.71035368</v>
      </c>
      <c r="AC131" s="39">
        <f t="shared" si="21"/>
        <v>5.75</v>
      </c>
      <c r="AD131" s="39" t="str">
        <f>if(N131=1,(AB131*(Z131-AA131))*'Säännöt ja ohjeet'!$B$54+AC131,"")</f>
        <v/>
      </c>
      <c r="AE131" s="40">
        <f t="shared" si="22"/>
        <v>11</v>
      </c>
      <c r="AF131" s="40">
        <f t="shared" si="23"/>
        <v>11</v>
      </c>
      <c r="AG131" s="1"/>
      <c r="AH131" s="9"/>
      <c r="AI131" s="28">
        <f t="shared" ref="AI131:ED131" si="159">if($B131=AI$3,AI130+$Y131,if($C131=AI$3,AI130+$AD131,AI130))</f>
        <v>1204.770186</v>
      </c>
      <c r="AJ131" s="28">
        <f t="shared" si="159"/>
        <v>1784.092572</v>
      </c>
      <c r="AK131" s="28">
        <f t="shared" si="159"/>
        <v>2411.459736</v>
      </c>
      <c r="AL131" s="28">
        <f t="shared" si="159"/>
        <v>1723.634458</v>
      </c>
      <c r="AM131" s="28">
        <f t="shared" si="159"/>
        <v>1644.010986</v>
      </c>
      <c r="AN131" s="28">
        <f t="shared" si="159"/>
        <v>1353.792648</v>
      </c>
      <c r="AO131" s="28">
        <f t="shared" si="159"/>
        <v>2249.842673</v>
      </c>
      <c r="AP131" s="28">
        <f t="shared" si="159"/>
        <v>1493.563773</v>
      </c>
      <c r="AQ131" s="28">
        <f t="shared" si="159"/>
        <v>1156.199115</v>
      </c>
      <c r="AR131" s="28">
        <f t="shared" si="159"/>
        <v>2172.779715</v>
      </c>
      <c r="AS131" s="28">
        <f t="shared" si="159"/>
        <v>1917.754482</v>
      </c>
      <c r="AT131" s="28">
        <f t="shared" si="159"/>
        <v>2363.383595</v>
      </c>
      <c r="AU131" s="28">
        <f t="shared" si="159"/>
        <v>2245.808389</v>
      </c>
      <c r="AV131" s="28">
        <f t="shared" si="159"/>
        <v>1913.93138</v>
      </c>
      <c r="AW131" s="28">
        <f t="shared" si="159"/>
        <v>1015.463624</v>
      </c>
      <c r="AX131" s="28">
        <f t="shared" si="159"/>
        <v>2205.116746</v>
      </c>
      <c r="AY131" s="28">
        <f t="shared" si="159"/>
        <v>1335.441433</v>
      </c>
      <c r="AZ131" s="28">
        <f t="shared" si="159"/>
        <v>2316.469488</v>
      </c>
      <c r="BA131" s="28">
        <f t="shared" si="159"/>
        <v>2132.244373</v>
      </c>
      <c r="BB131" s="28">
        <f t="shared" si="159"/>
        <v>636.9434937</v>
      </c>
      <c r="BC131" s="28">
        <f t="shared" si="159"/>
        <v>832.7574368</v>
      </c>
      <c r="BD131" s="28">
        <f t="shared" si="159"/>
        <v>1690.538553</v>
      </c>
      <c r="BE131" s="28">
        <f t="shared" si="159"/>
        <v>281.1497685</v>
      </c>
      <c r="BF131" s="28">
        <f t="shared" si="159"/>
        <v>-59.07358257</v>
      </c>
      <c r="BG131" s="28">
        <f t="shared" si="159"/>
        <v>1282.733877</v>
      </c>
      <c r="BH131" s="28">
        <f t="shared" si="159"/>
        <v>190.2275877</v>
      </c>
      <c r="BI131" s="28">
        <f t="shared" si="159"/>
        <v>1741.081085</v>
      </c>
      <c r="BJ131" s="28">
        <f t="shared" si="159"/>
        <v>398.5029281</v>
      </c>
      <c r="BK131" s="28">
        <f t="shared" si="159"/>
        <v>1813.591524</v>
      </c>
      <c r="BL131" s="28" t="str">
        <f t="shared" si="159"/>
        <v>#N/A</v>
      </c>
      <c r="BM131" s="28" t="str">
        <f t="shared" si="159"/>
        <v>#N/A</v>
      </c>
      <c r="BN131" s="28" t="str">
        <f t="shared" si="159"/>
        <v>#N/A</v>
      </c>
      <c r="BO131" s="28" t="str">
        <f t="shared" si="159"/>
        <v>#N/A</v>
      </c>
      <c r="BP131" s="28" t="str">
        <f t="shared" si="159"/>
        <v>#N/A</v>
      </c>
      <c r="BQ131" s="28" t="str">
        <f t="shared" si="159"/>
        <v>#N/A</v>
      </c>
      <c r="BR131" s="28" t="str">
        <f t="shared" si="159"/>
        <v>#N/A</v>
      </c>
      <c r="BS131" s="28" t="str">
        <f t="shared" si="159"/>
        <v>#N/A</v>
      </c>
      <c r="BT131" s="28" t="str">
        <f t="shared" si="159"/>
        <v>#N/A</v>
      </c>
      <c r="BU131" s="28" t="str">
        <f t="shared" si="159"/>
        <v>#N/A</v>
      </c>
      <c r="BV131" s="28" t="str">
        <f t="shared" si="159"/>
        <v>#N/A</v>
      </c>
      <c r="BW131" s="28" t="str">
        <f t="shared" si="159"/>
        <v>#N/A</v>
      </c>
      <c r="BX131" s="28" t="str">
        <f t="shared" si="159"/>
        <v>#N/A</v>
      </c>
      <c r="BY131" s="28" t="str">
        <f t="shared" si="159"/>
        <v>#N/A</v>
      </c>
      <c r="BZ131" s="28" t="str">
        <f t="shared" si="159"/>
        <v>#N/A</v>
      </c>
      <c r="CA131" s="28" t="str">
        <f t="shared" si="159"/>
        <v>#N/A</v>
      </c>
      <c r="CB131" s="28" t="str">
        <f t="shared" si="159"/>
        <v>#N/A</v>
      </c>
      <c r="CC131" s="28" t="str">
        <f t="shared" si="159"/>
        <v>#N/A</v>
      </c>
      <c r="CD131" s="28" t="str">
        <f t="shared" si="159"/>
        <v>#N/A</v>
      </c>
      <c r="CE131" s="28" t="str">
        <f t="shared" si="159"/>
        <v>#N/A</v>
      </c>
      <c r="CF131" s="28" t="str">
        <f t="shared" si="159"/>
        <v>#N/A</v>
      </c>
      <c r="CG131" s="28" t="str">
        <f t="shared" si="159"/>
        <v>#N/A</v>
      </c>
      <c r="CH131" s="28" t="str">
        <f t="shared" si="159"/>
        <v>#N/A</v>
      </c>
      <c r="CI131" s="28" t="str">
        <f t="shared" si="159"/>
        <v>#N/A</v>
      </c>
      <c r="CJ131" s="28" t="str">
        <f t="shared" si="159"/>
        <v>#N/A</v>
      </c>
      <c r="CK131" s="28" t="str">
        <f t="shared" si="159"/>
        <v>#N/A</v>
      </c>
      <c r="CL131" s="28" t="str">
        <f t="shared" si="159"/>
        <v>#N/A</v>
      </c>
      <c r="CM131" s="28" t="str">
        <f t="shared" si="159"/>
        <v>#N/A</v>
      </c>
      <c r="CN131" s="28" t="str">
        <f t="shared" si="159"/>
        <v>#N/A</v>
      </c>
      <c r="CO131" s="28" t="str">
        <f t="shared" si="159"/>
        <v>#N/A</v>
      </c>
      <c r="CP131" s="28" t="str">
        <f t="shared" si="159"/>
        <v>#N/A</v>
      </c>
      <c r="CQ131" s="28" t="str">
        <f t="shared" si="159"/>
        <v>#N/A</v>
      </c>
      <c r="CR131" s="28" t="str">
        <f t="shared" si="159"/>
        <v>#N/A</v>
      </c>
      <c r="CS131" s="28" t="str">
        <f t="shared" si="159"/>
        <v>#N/A</v>
      </c>
      <c r="CT131" s="28" t="str">
        <f t="shared" si="159"/>
        <v>#N/A</v>
      </c>
      <c r="CU131" s="28" t="str">
        <f t="shared" si="159"/>
        <v>#N/A</v>
      </c>
      <c r="CV131" s="28" t="str">
        <f t="shared" si="159"/>
        <v>#N/A</v>
      </c>
      <c r="CW131" s="28" t="str">
        <f t="shared" si="159"/>
        <v>#N/A</v>
      </c>
      <c r="CX131" s="28" t="str">
        <f t="shared" si="159"/>
        <v>#N/A</v>
      </c>
      <c r="CY131" s="28" t="str">
        <f t="shared" si="159"/>
        <v>#N/A</v>
      </c>
      <c r="CZ131" s="28" t="str">
        <f t="shared" si="159"/>
        <v>#N/A</v>
      </c>
      <c r="DA131" s="28" t="str">
        <f t="shared" si="159"/>
        <v>#N/A</v>
      </c>
      <c r="DB131" s="28" t="str">
        <f t="shared" si="159"/>
        <v>#N/A</v>
      </c>
      <c r="DC131" s="28" t="str">
        <f t="shared" si="159"/>
        <v>#N/A</v>
      </c>
      <c r="DD131" s="28" t="str">
        <f t="shared" si="159"/>
        <v>#N/A</v>
      </c>
      <c r="DE131" s="28" t="str">
        <f t="shared" si="159"/>
        <v>#N/A</v>
      </c>
      <c r="DF131" s="28" t="str">
        <f t="shared" si="159"/>
        <v>#N/A</v>
      </c>
      <c r="DG131" s="28" t="str">
        <f t="shared" si="159"/>
        <v>#N/A</v>
      </c>
      <c r="DH131" s="28" t="str">
        <f t="shared" si="159"/>
        <v>#N/A</v>
      </c>
      <c r="DI131" s="28" t="str">
        <f t="shared" si="159"/>
        <v>#N/A</v>
      </c>
      <c r="DJ131" s="28" t="str">
        <f t="shared" si="159"/>
        <v>#N/A</v>
      </c>
      <c r="DK131" s="28" t="str">
        <f t="shared" si="159"/>
        <v>#N/A</v>
      </c>
      <c r="DL131" s="28" t="str">
        <f t="shared" si="159"/>
        <v>#N/A</v>
      </c>
      <c r="DM131" s="28" t="str">
        <f t="shared" si="159"/>
        <v>#N/A</v>
      </c>
      <c r="DN131" s="28" t="str">
        <f t="shared" si="159"/>
        <v>#N/A</v>
      </c>
      <c r="DO131" s="28" t="str">
        <f t="shared" si="159"/>
        <v>#N/A</v>
      </c>
      <c r="DP131" s="28" t="str">
        <f t="shared" si="159"/>
        <v>#N/A</v>
      </c>
      <c r="DQ131" s="28" t="str">
        <f t="shared" si="159"/>
        <v>#N/A</v>
      </c>
      <c r="DR131" s="28" t="str">
        <f t="shared" si="159"/>
        <v>#N/A</v>
      </c>
      <c r="DS131" s="28" t="str">
        <f t="shared" si="159"/>
        <v>#N/A</v>
      </c>
      <c r="DT131" s="28" t="str">
        <f t="shared" si="159"/>
        <v>#N/A</v>
      </c>
      <c r="DU131" s="28" t="str">
        <f t="shared" si="159"/>
        <v>#N/A</v>
      </c>
      <c r="DV131" s="28" t="str">
        <f t="shared" si="159"/>
        <v>#N/A</v>
      </c>
      <c r="DW131" s="28" t="str">
        <f t="shared" si="159"/>
        <v>#N/A</v>
      </c>
      <c r="DX131" s="28" t="str">
        <f t="shared" si="159"/>
        <v>#N/A</v>
      </c>
      <c r="DY131" s="28" t="str">
        <f t="shared" si="159"/>
        <v>#N/A</v>
      </c>
      <c r="DZ131" s="28" t="str">
        <f t="shared" si="159"/>
        <v>#N/A</v>
      </c>
      <c r="EA131" s="28" t="str">
        <f t="shared" si="159"/>
        <v>#N/A</v>
      </c>
      <c r="EB131" s="28" t="str">
        <f t="shared" si="159"/>
        <v>#N/A</v>
      </c>
      <c r="EC131" s="28" t="str">
        <f t="shared" si="159"/>
        <v>#N/A</v>
      </c>
      <c r="ED131" s="28" t="str">
        <f t="shared" si="159"/>
        <v>#N/A</v>
      </c>
      <c r="EE131" s="29">
        <f t="shared" si="2"/>
        <v>1519.039866</v>
      </c>
    </row>
    <row r="132">
      <c r="A132" s="1"/>
      <c r="B132" s="30"/>
      <c r="C132" s="31"/>
      <c r="D132" s="31"/>
      <c r="E132" s="31"/>
      <c r="F132" s="43"/>
      <c r="G132" s="34"/>
      <c r="H132" s="34" t="b">
        <f t="shared" si="3"/>
        <v>0</v>
      </c>
      <c r="I132" s="34" t="b">
        <f>if(iferror(match(B132,'Osallistujat ja seuranta'!C:C,0),0)&gt;0,TRUE,FALSE)</f>
        <v>0</v>
      </c>
      <c r="J132" s="34" t="b">
        <f>if(iferror(match(C132,'Osallistujat ja seuranta'!C:C,0),0)&gt;0,TRUE,FALSE)</f>
        <v>0</v>
      </c>
      <c r="K132" s="34" t="b">
        <f t="shared" si="4"/>
        <v>0</v>
      </c>
      <c r="L132" s="34" t="b">
        <f t="shared" si="5"/>
        <v>1</v>
      </c>
      <c r="M132" s="34" t="b">
        <f t="shared" si="6"/>
        <v>0</v>
      </c>
      <c r="N132" s="35" t="str">
        <f t="shared" si="33"/>
        <v/>
      </c>
      <c r="O132" s="36" t="str">
        <f t="shared" si="8"/>
        <v/>
      </c>
      <c r="P132" s="36" t="str">
        <f t="shared" si="9"/>
        <v/>
      </c>
      <c r="Q132" s="37" t="str">
        <f t="shared" si="10"/>
        <v/>
      </c>
      <c r="R132" s="35" t="str">
        <f t="shared" si="11"/>
        <v/>
      </c>
      <c r="S132" s="35">
        <f t="shared" si="12"/>
        <v>1</v>
      </c>
      <c r="T132" s="35">
        <f t="shared" si="13"/>
        <v>-56.71174423</v>
      </c>
      <c r="U132" s="35">
        <f t="shared" si="14"/>
        <v>-56.71174423</v>
      </c>
      <c r="V132" s="38" t="str">
        <f t="shared" si="15"/>
        <v/>
      </c>
      <c r="W132" s="39">
        <f t="shared" si="16"/>
        <v>88.71035368</v>
      </c>
      <c r="X132" s="39">
        <f t="shared" si="17"/>
        <v>5.75</v>
      </c>
      <c r="Y132" s="39" t="str">
        <f>if(N132=1,(W132*(S132-V132))*'Säännöt ja ohjeet'!$B$54+X132,"")</f>
        <v/>
      </c>
      <c r="Z132" s="39">
        <f t="shared" si="18"/>
        <v>0</v>
      </c>
      <c r="AA132" s="39">
        <f t="shared" si="19"/>
        <v>1</v>
      </c>
      <c r="AB132" s="39">
        <f t="shared" si="20"/>
        <v>88.71035368</v>
      </c>
      <c r="AC132" s="39">
        <f t="shared" si="21"/>
        <v>5.75</v>
      </c>
      <c r="AD132" s="39" t="str">
        <f>if(N132=1,(AB132*(Z132-AA132))*'Säännöt ja ohjeet'!$B$54+AC132,"")</f>
        <v/>
      </c>
      <c r="AE132" s="40">
        <f t="shared" si="22"/>
        <v>11</v>
      </c>
      <c r="AF132" s="40">
        <f t="shared" si="23"/>
        <v>11</v>
      </c>
      <c r="AG132" s="1"/>
      <c r="AH132" s="9"/>
      <c r="AI132" s="28">
        <f t="shared" ref="AI132:ED132" si="160">if($B132=AI$3,AI131+$Y132,if($C132=AI$3,AI131+$AD132,AI131))</f>
        <v>1204.770186</v>
      </c>
      <c r="AJ132" s="28">
        <f t="shared" si="160"/>
        <v>1784.092572</v>
      </c>
      <c r="AK132" s="28">
        <f t="shared" si="160"/>
        <v>2411.459736</v>
      </c>
      <c r="AL132" s="28">
        <f t="shared" si="160"/>
        <v>1723.634458</v>
      </c>
      <c r="AM132" s="28">
        <f t="shared" si="160"/>
        <v>1644.010986</v>
      </c>
      <c r="AN132" s="28">
        <f t="shared" si="160"/>
        <v>1353.792648</v>
      </c>
      <c r="AO132" s="28">
        <f t="shared" si="160"/>
        <v>2249.842673</v>
      </c>
      <c r="AP132" s="28">
        <f t="shared" si="160"/>
        <v>1493.563773</v>
      </c>
      <c r="AQ132" s="28">
        <f t="shared" si="160"/>
        <v>1156.199115</v>
      </c>
      <c r="AR132" s="28">
        <f t="shared" si="160"/>
        <v>2172.779715</v>
      </c>
      <c r="AS132" s="28">
        <f t="shared" si="160"/>
        <v>1917.754482</v>
      </c>
      <c r="AT132" s="28">
        <f t="shared" si="160"/>
        <v>2363.383595</v>
      </c>
      <c r="AU132" s="28">
        <f t="shared" si="160"/>
        <v>2245.808389</v>
      </c>
      <c r="AV132" s="28">
        <f t="shared" si="160"/>
        <v>1913.93138</v>
      </c>
      <c r="AW132" s="28">
        <f t="shared" si="160"/>
        <v>1015.463624</v>
      </c>
      <c r="AX132" s="28">
        <f t="shared" si="160"/>
        <v>2205.116746</v>
      </c>
      <c r="AY132" s="28">
        <f t="shared" si="160"/>
        <v>1335.441433</v>
      </c>
      <c r="AZ132" s="28">
        <f t="shared" si="160"/>
        <v>2316.469488</v>
      </c>
      <c r="BA132" s="28">
        <f t="shared" si="160"/>
        <v>2132.244373</v>
      </c>
      <c r="BB132" s="28">
        <f t="shared" si="160"/>
        <v>636.9434937</v>
      </c>
      <c r="BC132" s="28">
        <f t="shared" si="160"/>
        <v>832.7574368</v>
      </c>
      <c r="BD132" s="28">
        <f t="shared" si="160"/>
        <v>1690.538553</v>
      </c>
      <c r="BE132" s="28">
        <f t="shared" si="160"/>
        <v>281.1497685</v>
      </c>
      <c r="BF132" s="28">
        <f t="shared" si="160"/>
        <v>-59.07358257</v>
      </c>
      <c r="BG132" s="28">
        <f t="shared" si="160"/>
        <v>1282.733877</v>
      </c>
      <c r="BH132" s="28">
        <f t="shared" si="160"/>
        <v>190.2275877</v>
      </c>
      <c r="BI132" s="28">
        <f t="shared" si="160"/>
        <v>1741.081085</v>
      </c>
      <c r="BJ132" s="28">
        <f t="shared" si="160"/>
        <v>398.5029281</v>
      </c>
      <c r="BK132" s="28">
        <f t="shared" si="160"/>
        <v>1813.591524</v>
      </c>
      <c r="BL132" s="28" t="str">
        <f t="shared" si="160"/>
        <v>#N/A</v>
      </c>
      <c r="BM132" s="28" t="str">
        <f t="shared" si="160"/>
        <v>#N/A</v>
      </c>
      <c r="BN132" s="28" t="str">
        <f t="shared" si="160"/>
        <v>#N/A</v>
      </c>
      <c r="BO132" s="28" t="str">
        <f t="shared" si="160"/>
        <v>#N/A</v>
      </c>
      <c r="BP132" s="28" t="str">
        <f t="shared" si="160"/>
        <v>#N/A</v>
      </c>
      <c r="BQ132" s="28" t="str">
        <f t="shared" si="160"/>
        <v>#N/A</v>
      </c>
      <c r="BR132" s="28" t="str">
        <f t="shared" si="160"/>
        <v>#N/A</v>
      </c>
      <c r="BS132" s="28" t="str">
        <f t="shared" si="160"/>
        <v>#N/A</v>
      </c>
      <c r="BT132" s="28" t="str">
        <f t="shared" si="160"/>
        <v>#N/A</v>
      </c>
      <c r="BU132" s="28" t="str">
        <f t="shared" si="160"/>
        <v>#N/A</v>
      </c>
      <c r="BV132" s="28" t="str">
        <f t="shared" si="160"/>
        <v>#N/A</v>
      </c>
      <c r="BW132" s="28" t="str">
        <f t="shared" si="160"/>
        <v>#N/A</v>
      </c>
      <c r="BX132" s="28" t="str">
        <f t="shared" si="160"/>
        <v>#N/A</v>
      </c>
      <c r="BY132" s="28" t="str">
        <f t="shared" si="160"/>
        <v>#N/A</v>
      </c>
      <c r="BZ132" s="28" t="str">
        <f t="shared" si="160"/>
        <v>#N/A</v>
      </c>
      <c r="CA132" s="28" t="str">
        <f t="shared" si="160"/>
        <v>#N/A</v>
      </c>
      <c r="CB132" s="28" t="str">
        <f t="shared" si="160"/>
        <v>#N/A</v>
      </c>
      <c r="CC132" s="28" t="str">
        <f t="shared" si="160"/>
        <v>#N/A</v>
      </c>
      <c r="CD132" s="28" t="str">
        <f t="shared" si="160"/>
        <v>#N/A</v>
      </c>
      <c r="CE132" s="28" t="str">
        <f t="shared" si="160"/>
        <v>#N/A</v>
      </c>
      <c r="CF132" s="28" t="str">
        <f t="shared" si="160"/>
        <v>#N/A</v>
      </c>
      <c r="CG132" s="28" t="str">
        <f t="shared" si="160"/>
        <v>#N/A</v>
      </c>
      <c r="CH132" s="28" t="str">
        <f t="shared" si="160"/>
        <v>#N/A</v>
      </c>
      <c r="CI132" s="28" t="str">
        <f t="shared" si="160"/>
        <v>#N/A</v>
      </c>
      <c r="CJ132" s="28" t="str">
        <f t="shared" si="160"/>
        <v>#N/A</v>
      </c>
      <c r="CK132" s="28" t="str">
        <f t="shared" si="160"/>
        <v>#N/A</v>
      </c>
      <c r="CL132" s="28" t="str">
        <f t="shared" si="160"/>
        <v>#N/A</v>
      </c>
      <c r="CM132" s="28" t="str">
        <f t="shared" si="160"/>
        <v>#N/A</v>
      </c>
      <c r="CN132" s="28" t="str">
        <f t="shared" si="160"/>
        <v>#N/A</v>
      </c>
      <c r="CO132" s="28" t="str">
        <f t="shared" si="160"/>
        <v>#N/A</v>
      </c>
      <c r="CP132" s="28" t="str">
        <f t="shared" si="160"/>
        <v>#N/A</v>
      </c>
      <c r="CQ132" s="28" t="str">
        <f t="shared" si="160"/>
        <v>#N/A</v>
      </c>
      <c r="CR132" s="28" t="str">
        <f t="shared" si="160"/>
        <v>#N/A</v>
      </c>
      <c r="CS132" s="28" t="str">
        <f t="shared" si="160"/>
        <v>#N/A</v>
      </c>
      <c r="CT132" s="28" t="str">
        <f t="shared" si="160"/>
        <v>#N/A</v>
      </c>
      <c r="CU132" s="28" t="str">
        <f t="shared" si="160"/>
        <v>#N/A</v>
      </c>
      <c r="CV132" s="28" t="str">
        <f t="shared" si="160"/>
        <v>#N/A</v>
      </c>
      <c r="CW132" s="28" t="str">
        <f t="shared" si="160"/>
        <v>#N/A</v>
      </c>
      <c r="CX132" s="28" t="str">
        <f t="shared" si="160"/>
        <v>#N/A</v>
      </c>
      <c r="CY132" s="28" t="str">
        <f t="shared" si="160"/>
        <v>#N/A</v>
      </c>
      <c r="CZ132" s="28" t="str">
        <f t="shared" si="160"/>
        <v>#N/A</v>
      </c>
      <c r="DA132" s="28" t="str">
        <f t="shared" si="160"/>
        <v>#N/A</v>
      </c>
      <c r="DB132" s="28" t="str">
        <f t="shared" si="160"/>
        <v>#N/A</v>
      </c>
      <c r="DC132" s="28" t="str">
        <f t="shared" si="160"/>
        <v>#N/A</v>
      </c>
      <c r="DD132" s="28" t="str">
        <f t="shared" si="160"/>
        <v>#N/A</v>
      </c>
      <c r="DE132" s="28" t="str">
        <f t="shared" si="160"/>
        <v>#N/A</v>
      </c>
      <c r="DF132" s="28" t="str">
        <f t="shared" si="160"/>
        <v>#N/A</v>
      </c>
      <c r="DG132" s="28" t="str">
        <f t="shared" si="160"/>
        <v>#N/A</v>
      </c>
      <c r="DH132" s="28" t="str">
        <f t="shared" si="160"/>
        <v>#N/A</v>
      </c>
      <c r="DI132" s="28" t="str">
        <f t="shared" si="160"/>
        <v>#N/A</v>
      </c>
      <c r="DJ132" s="28" t="str">
        <f t="shared" si="160"/>
        <v>#N/A</v>
      </c>
      <c r="DK132" s="28" t="str">
        <f t="shared" si="160"/>
        <v>#N/A</v>
      </c>
      <c r="DL132" s="28" t="str">
        <f t="shared" si="160"/>
        <v>#N/A</v>
      </c>
      <c r="DM132" s="28" t="str">
        <f t="shared" si="160"/>
        <v>#N/A</v>
      </c>
      <c r="DN132" s="28" t="str">
        <f t="shared" si="160"/>
        <v>#N/A</v>
      </c>
      <c r="DO132" s="28" t="str">
        <f t="shared" si="160"/>
        <v>#N/A</v>
      </c>
      <c r="DP132" s="28" t="str">
        <f t="shared" si="160"/>
        <v>#N/A</v>
      </c>
      <c r="DQ132" s="28" t="str">
        <f t="shared" si="160"/>
        <v>#N/A</v>
      </c>
      <c r="DR132" s="28" t="str">
        <f t="shared" si="160"/>
        <v>#N/A</v>
      </c>
      <c r="DS132" s="28" t="str">
        <f t="shared" si="160"/>
        <v>#N/A</v>
      </c>
      <c r="DT132" s="28" t="str">
        <f t="shared" si="160"/>
        <v>#N/A</v>
      </c>
      <c r="DU132" s="28" t="str">
        <f t="shared" si="160"/>
        <v>#N/A</v>
      </c>
      <c r="DV132" s="28" t="str">
        <f t="shared" si="160"/>
        <v>#N/A</v>
      </c>
      <c r="DW132" s="28" t="str">
        <f t="shared" si="160"/>
        <v>#N/A</v>
      </c>
      <c r="DX132" s="28" t="str">
        <f t="shared" si="160"/>
        <v>#N/A</v>
      </c>
      <c r="DY132" s="28" t="str">
        <f t="shared" si="160"/>
        <v>#N/A</v>
      </c>
      <c r="DZ132" s="28" t="str">
        <f t="shared" si="160"/>
        <v>#N/A</v>
      </c>
      <c r="EA132" s="28" t="str">
        <f t="shared" si="160"/>
        <v>#N/A</v>
      </c>
      <c r="EB132" s="28" t="str">
        <f t="shared" si="160"/>
        <v>#N/A</v>
      </c>
      <c r="EC132" s="28" t="str">
        <f t="shared" si="160"/>
        <v>#N/A</v>
      </c>
      <c r="ED132" s="28" t="str">
        <f t="shared" si="160"/>
        <v>#N/A</v>
      </c>
      <c r="EE132" s="29">
        <f t="shared" si="2"/>
        <v>1519.039866</v>
      </c>
    </row>
    <row r="133">
      <c r="A133" s="1"/>
      <c r="B133" s="30"/>
      <c r="C133" s="31"/>
      <c r="D133" s="31"/>
      <c r="E133" s="31"/>
      <c r="F133" s="43"/>
      <c r="G133" s="34"/>
      <c r="H133" s="34" t="b">
        <f t="shared" si="3"/>
        <v>0</v>
      </c>
      <c r="I133" s="34" t="b">
        <f>if(iferror(match(B133,'Osallistujat ja seuranta'!C:C,0),0)&gt;0,TRUE,FALSE)</f>
        <v>0</v>
      </c>
      <c r="J133" s="34" t="b">
        <f>if(iferror(match(C133,'Osallistujat ja seuranta'!C:C,0),0)&gt;0,TRUE,FALSE)</f>
        <v>0</v>
      </c>
      <c r="K133" s="34" t="b">
        <f t="shared" si="4"/>
        <v>0</v>
      </c>
      <c r="L133" s="34" t="b">
        <f t="shared" si="5"/>
        <v>1</v>
      </c>
      <c r="M133" s="34" t="b">
        <f t="shared" si="6"/>
        <v>0</v>
      </c>
      <c r="N133" s="35" t="str">
        <f t="shared" si="33"/>
        <v/>
      </c>
      <c r="O133" s="36" t="str">
        <f t="shared" si="8"/>
        <v/>
      </c>
      <c r="P133" s="36" t="str">
        <f t="shared" si="9"/>
        <v/>
      </c>
      <c r="Q133" s="37" t="str">
        <f t="shared" si="10"/>
        <v/>
      </c>
      <c r="R133" s="35" t="str">
        <f t="shared" si="11"/>
        <v/>
      </c>
      <c r="S133" s="35">
        <f t="shared" si="12"/>
        <v>1</v>
      </c>
      <c r="T133" s="35">
        <f t="shared" si="13"/>
        <v>-56.71174423</v>
      </c>
      <c r="U133" s="35">
        <f t="shared" si="14"/>
        <v>-56.71174423</v>
      </c>
      <c r="V133" s="38" t="str">
        <f t="shared" si="15"/>
        <v/>
      </c>
      <c r="W133" s="39">
        <f t="shared" si="16"/>
        <v>88.71035368</v>
      </c>
      <c r="X133" s="39">
        <f t="shared" si="17"/>
        <v>5.75</v>
      </c>
      <c r="Y133" s="39" t="str">
        <f>if(N133=1,(W133*(S133-V133))*'Säännöt ja ohjeet'!$B$54+X133,"")</f>
        <v/>
      </c>
      <c r="Z133" s="39">
        <f t="shared" si="18"/>
        <v>0</v>
      </c>
      <c r="AA133" s="39">
        <f t="shared" si="19"/>
        <v>1</v>
      </c>
      <c r="AB133" s="39">
        <f t="shared" si="20"/>
        <v>88.71035368</v>
      </c>
      <c r="AC133" s="39">
        <f t="shared" si="21"/>
        <v>5.75</v>
      </c>
      <c r="AD133" s="39" t="str">
        <f>if(N133=1,(AB133*(Z133-AA133))*'Säännöt ja ohjeet'!$B$54+AC133,"")</f>
        <v/>
      </c>
      <c r="AE133" s="40">
        <f t="shared" si="22"/>
        <v>11</v>
      </c>
      <c r="AF133" s="40">
        <f t="shared" si="23"/>
        <v>11</v>
      </c>
      <c r="AG133" s="1"/>
      <c r="AH133" s="9"/>
      <c r="AI133" s="28">
        <f t="shared" ref="AI133:ED133" si="161">if($B133=AI$3,AI132+$Y133,if($C133=AI$3,AI132+$AD133,AI132))</f>
        <v>1204.770186</v>
      </c>
      <c r="AJ133" s="28">
        <f t="shared" si="161"/>
        <v>1784.092572</v>
      </c>
      <c r="AK133" s="28">
        <f t="shared" si="161"/>
        <v>2411.459736</v>
      </c>
      <c r="AL133" s="28">
        <f t="shared" si="161"/>
        <v>1723.634458</v>
      </c>
      <c r="AM133" s="28">
        <f t="shared" si="161"/>
        <v>1644.010986</v>
      </c>
      <c r="AN133" s="28">
        <f t="shared" si="161"/>
        <v>1353.792648</v>
      </c>
      <c r="AO133" s="28">
        <f t="shared" si="161"/>
        <v>2249.842673</v>
      </c>
      <c r="AP133" s="28">
        <f t="shared" si="161"/>
        <v>1493.563773</v>
      </c>
      <c r="AQ133" s="28">
        <f t="shared" si="161"/>
        <v>1156.199115</v>
      </c>
      <c r="AR133" s="28">
        <f t="shared" si="161"/>
        <v>2172.779715</v>
      </c>
      <c r="AS133" s="28">
        <f t="shared" si="161"/>
        <v>1917.754482</v>
      </c>
      <c r="AT133" s="28">
        <f t="shared" si="161"/>
        <v>2363.383595</v>
      </c>
      <c r="AU133" s="28">
        <f t="shared" si="161"/>
        <v>2245.808389</v>
      </c>
      <c r="AV133" s="28">
        <f t="shared" si="161"/>
        <v>1913.93138</v>
      </c>
      <c r="AW133" s="28">
        <f t="shared" si="161"/>
        <v>1015.463624</v>
      </c>
      <c r="AX133" s="28">
        <f t="shared" si="161"/>
        <v>2205.116746</v>
      </c>
      <c r="AY133" s="28">
        <f t="shared" si="161"/>
        <v>1335.441433</v>
      </c>
      <c r="AZ133" s="28">
        <f t="shared" si="161"/>
        <v>2316.469488</v>
      </c>
      <c r="BA133" s="28">
        <f t="shared" si="161"/>
        <v>2132.244373</v>
      </c>
      <c r="BB133" s="28">
        <f t="shared" si="161"/>
        <v>636.9434937</v>
      </c>
      <c r="BC133" s="28">
        <f t="shared" si="161"/>
        <v>832.7574368</v>
      </c>
      <c r="BD133" s="28">
        <f t="shared" si="161"/>
        <v>1690.538553</v>
      </c>
      <c r="BE133" s="28">
        <f t="shared" si="161"/>
        <v>281.1497685</v>
      </c>
      <c r="BF133" s="28">
        <f t="shared" si="161"/>
        <v>-59.07358257</v>
      </c>
      <c r="BG133" s="28">
        <f t="shared" si="161"/>
        <v>1282.733877</v>
      </c>
      <c r="BH133" s="28">
        <f t="shared" si="161"/>
        <v>190.2275877</v>
      </c>
      <c r="BI133" s="28">
        <f t="shared" si="161"/>
        <v>1741.081085</v>
      </c>
      <c r="BJ133" s="28">
        <f t="shared" si="161"/>
        <v>398.5029281</v>
      </c>
      <c r="BK133" s="28">
        <f t="shared" si="161"/>
        <v>1813.591524</v>
      </c>
      <c r="BL133" s="28" t="str">
        <f t="shared" si="161"/>
        <v>#N/A</v>
      </c>
      <c r="BM133" s="28" t="str">
        <f t="shared" si="161"/>
        <v>#N/A</v>
      </c>
      <c r="BN133" s="28" t="str">
        <f t="shared" si="161"/>
        <v>#N/A</v>
      </c>
      <c r="BO133" s="28" t="str">
        <f t="shared" si="161"/>
        <v>#N/A</v>
      </c>
      <c r="BP133" s="28" t="str">
        <f t="shared" si="161"/>
        <v>#N/A</v>
      </c>
      <c r="BQ133" s="28" t="str">
        <f t="shared" si="161"/>
        <v>#N/A</v>
      </c>
      <c r="BR133" s="28" t="str">
        <f t="shared" si="161"/>
        <v>#N/A</v>
      </c>
      <c r="BS133" s="28" t="str">
        <f t="shared" si="161"/>
        <v>#N/A</v>
      </c>
      <c r="BT133" s="28" t="str">
        <f t="shared" si="161"/>
        <v>#N/A</v>
      </c>
      <c r="BU133" s="28" t="str">
        <f t="shared" si="161"/>
        <v>#N/A</v>
      </c>
      <c r="BV133" s="28" t="str">
        <f t="shared" si="161"/>
        <v>#N/A</v>
      </c>
      <c r="BW133" s="28" t="str">
        <f t="shared" si="161"/>
        <v>#N/A</v>
      </c>
      <c r="BX133" s="28" t="str">
        <f t="shared" si="161"/>
        <v>#N/A</v>
      </c>
      <c r="BY133" s="28" t="str">
        <f t="shared" si="161"/>
        <v>#N/A</v>
      </c>
      <c r="BZ133" s="28" t="str">
        <f t="shared" si="161"/>
        <v>#N/A</v>
      </c>
      <c r="CA133" s="28" t="str">
        <f t="shared" si="161"/>
        <v>#N/A</v>
      </c>
      <c r="CB133" s="28" t="str">
        <f t="shared" si="161"/>
        <v>#N/A</v>
      </c>
      <c r="CC133" s="28" t="str">
        <f t="shared" si="161"/>
        <v>#N/A</v>
      </c>
      <c r="CD133" s="28" t="str">
        <f t="shared" si="161"/>
        <v>#N/A</v>
      </c>
      <c r="CE133" s="28" t="str">
        <f t="shared" si="161"/>
        <v>#N/A</v>
      </c>
      <c r="CF133" s="28" t="str">
        <f t="shared" si="161"/>
        <v>#N/A</v>
      </c>
      <c r="CG133" s="28" t="str">
        <f t="shared" si="161"/>
        <v>#N/A</v>
      </c>
      <c r="CH133" s="28" t="str">
        <f t="shared" si="161"/>
        <v>#N/A</v>
      </c>
      <c r="CI133" s="28" t="str">
        <f t="shared" si="161"/>
        <v>#N/A</v>
      </c>
      <c r="CJ133" s="28" t="str">
        <f t="shared" si="161"/>
        <v>#N/A</v>
      </c>
      <c r="CK133" s="28" t="str">
        <f t="shared" si="161"/>
        <v>#N/A</v>
      </c>
      <c r="CL133" s="28" t="str">
        <f t="shared" si="161"/>
        <v>#N/A</v>
      </c>
      <c r="CM133" s="28" t="str">
        <f t="shared" si="161"/>
        <v>#N/A</v>
      </c>
      <c r="CN133" s="28" t="str">
        <f t="shared" si="161"/>
        <v>#N/A</v>
      </c>
      <c r="CO133" s="28" t="str">
        <f t="shared" si="161"/>
        <v>#N/A</v>
      </c>
      <c r="CP133" s="28" t="str">
        <f t="shared" si="161"/>
        <v>#N/A</v>
      </c>
      <c r="CQ133" s="28" t="str">
        <f t="shared" si="161"/>
        <v>#N/A</v>
      </c>
      <c r="CR133" s="28" t="str">
        <f t="shared" si="161"/>
        <v>#N/A</v>
      </c>
      <c r="CS133" s="28" t="str">
        <f t="shared" si="161"/>
        <v>#N/A</v>
      </c>
      <c r="CT133" s="28" t="str">
        <f t="shared" si="161"/>
        <v>#N/A</v>
      </c>
      <c r="CU133" s="28" t="str">
        <f t="shared" si="161"/>
        <v>#N/A</v>
      </c>
      <c r="CV133" s="28" t="str">
        <f t="shared" si="161"/>
        <v>#N/A</v>
      </c>
      <c r="CW133" s="28" t="str">
        <f t="shared" si="161"/>
        <v>#N/A</v>
      </c>
      <c r="CX133" s="28" t="str">
        <f t="shared" si="161"/>
        <v>#N/A</v>
      </c>
      <c r="CY133" s="28" t="str">
        <f t="shared" si="161"/>
        <v>#N/A</v>
      </c>
      <c r="CZ133" s="28" t="str">
        <f t="shared" si="161"/>
        <v>#N/A</v>
      </c>
      <c r="DA133" s="28" t="str">
        <f t="shared" si="161"/>
        <v>#N/A</v>
      </c>
      <c r="DB133" s="28" t="str">
        <f t="shared" si="161"/>
        <v>#N/A</v>
      </c>
      <c r="DC133" s="28" t="str">
        <f t="shared" si="161"/>
        <v>#N/A</v>
      </c>
      <c r="DD133" s="28" t="str">
        <f t="shared" si="161"/>
        <v>#N/A</v>
      </c>
      <c r="DE133" s="28" t="str">
        <f t="shared" si="161"/>
        <v>#N/A</v>
      </c>
      <c r="DF133" s="28" t="str">
        <f t="shared" si="161"/>
        <v>#N/A</v>
      </c>
      <c r="DG133" s="28" t="str">
        <f t="shared" si="161"/>
        <v>#N/A</v>
      </c>
      <c r="DH133" s="28" t="str">
        <f t="shared" si="161"/>
        <v>#N/A</v>
      </c>
      <c r="DI133" s="28" t="str">
        <f t="shared" si="161"/>
        <v>#N/A</v>
      </c>
      <c r="DJ133" s="28" t="str">
        <f t="shared" si="161"/>
        <v>#N/A</v>
      </c>
      <c r="DK133" s="28" t="str">
        <f t="shared" si="161"/>
        <v>#N/A</v>
      </c>
      <c r="DL133" s="28" t="str">
        <f t="shared" si="161"/>
        <v>#N/A</v>
      </c>
      <c r="DM133" s="28" t="str">
        <f t="shared" si="161"/>
        <v>#N/A</v>
      </c>
      <c r="DN133" s="28" t="str">
        <f t="shared" si="161"/>
        <v>#N/A</v>
      </c>
      <c r="DO133" s="28" t="str">
        <f t="shared" si="161"/>
        <v>#N/A</v>
      </c>
      <c r="DP133" s="28" t="str">
        <f t="shared" si="161"/>
        <v>#N/A</v>
      </c>
      <c r="DQ133" s="28" t="str">
        <f t="shared" si="161"/>
        <v>#N/A</v>
      </c>
      <c r="DR133" s="28" t="str">
        <f t="shared" si="161"/>
        <v>#N/A</v>
      </c>
      <c r="DS133" s="28" t="str">
        <f t="shared" si="161"/>
        <v>#N/A</v>
      </c>
      <c r="DT133" s="28" t="str">
        <f t="shared" si="161"/>
        <v>#N/A</v>
      </c>
      <c r="DU133" s="28" t="str">
        <f t="shared" si="161"/>
        <v>#N/A</v>
      </c>
      <c r="DV133" s="28" t="str">
        <f t="shared" si="161"/>
        <v>#N/A</v>
      </c>
      <c r="DW133" s="28" t="str">
        <f t="shared" si="161"/>
        <v>#N/A</v>
      </c>
      <c r="DX133" s="28" t="str">
        <f t="shared" si="161"/>
        <v>#N/A</v>
      </c>
      <c r="DY133" s="28" t="str">
        <f t="shared" si="161"/>
        <v>#N/A</v>
      </c>
      <c r="DZ133" s="28" t="str">
        <f t="shared" si="161"/>
        <v>#N/A</v>
      </c>
      <c r="EA133" s="28" t="str">
        <f t="shared" si="161"/>
        <v>#N/A</v>
      </c>
      <c r="EB133" s="28" t="str">
        <f t="shared" si="161"/>
        <v>#N/A</v>
      </c>
      <c r="EC133" s="28" t="str">
        <f t="shared" si="161"/>
        <v>#N/A</v>
      </c>
      <c r="ED133" s="28" t="str">
        <f t="shared" si="161"/>
        <v>#N/A</v>
      </c>
      <c r="EE133" s="29">
        <f t="shared" si="2"/>
        <v>1519.039866</v>
      </c>
    </row>
    <row r="134">
      <c r="A134" s="1"/>
      <c r="B134" s="30"/>
      <c r="C134" s="31"/>
      <c r="D134" s="31"/>
      <c r="E134" s="31"/>
      <c r="F134" s="43"/>
      <c r="G134" s="34"/>
      <c r="H134" s="34" t="b">
        <f t="shared" si="3"/>
        <v>0</v>
      </c>
      <c r="I134" s="34" t="b">
        <f>if(iferror(match(B134,'Osallistujat ja seuranta'!C:C,0),0)&gt;0,TRUE,FALSE)</f>
        <v>0</v>
      </c>
      <c r="J134" s="34" t="b">
        <f>if(iferror(match(C134,'Osallistujat ja seuranta'!C:C,0),0)&gt;0,TRUE,FALSE)</f>
        <v>0</v>
      </c>
      <c r="K134" s="34" t="b">
        <f t="shared" si="4"/>
        <v>0</v>
      </c>
      <c r="L134" s="34" t="b">
        <f t="shared" si="5"/>
        <v>1</v>
      </c>
      <c r="M134" s="34" t="b">
        <f t="shared" si="6"/>
        <v>0</v>
      </c>
      <c r="N134" s="35" t="str">
        <f t="shared" si="33"/>
        <v/>
      </c>
      <c r="O134" s="36" t="str">
        <f t="shared" si="8"/>
        <v/>
      </c>
      <c r="P134" s="36" t="str">
        <f t="shared" si="9"/>
        <v/>
      </c>
      <c r="Q134" s="37" t="str">
        <f t="shared" si="10"/>
        <v/>
      </c>
      <c r="R134" s="35" t="str">
        <f t="shared" si="11"/>
        <v/>
      </c>
      <c r="S134" s="35">
        <f t="shared" si="12"/>
        <v>1</v>
      </c>
      <c r="T134" s="35">
        <f t="shared" si="13"/>
        <v>-56.71174423</v>
      </c>
      <c r="U134" s="35">
        <f t="shared" si="14"/>
        <v>-56.71174423</v>
      </c>
      <c r="V134" s="38" t="str">
        <f t="shared" si="15"/>
        <v/>
      </c>
      <c r="W134" s="39">
        <f t="shared" si="16"/>
        <v>88.71035368</v>
      </c>
      <c r="X134" s="39">
        <f t="shared" si="17"/>
        <v>5.75</v>
      </c>
      <c r="Y134" s="39" t="str">
        <f>if(N134=1,(W134*(S134-V134))*'Säännöt ja ohjeet'!$B$54+X134,"")</f>
        <v/>
      </c>
      <c r="Z134" s="39">
        <f t="shared" si="18"/>
        <v>0</v>
      </c>
      <c r="AA134" s="39">
        <f t="shared" si="19"/>
        <v>1</v>
      </c>
      <c r="AB134" s="39">
        <f t="shared" si="20"/>
        <v>88.71035368</v>
      </c>
      <c r="AC134" s="39">
        <f t="shared" si="21"/>
        <v>5.75</v>
      </c>
      <c r="AD134" s="39" t="str">
        <f>if(N134=1,(AB134*(Z134-AA134))*'Säännöt ja ohjeet'!$B$54+AC134,"")</f>
        <v/>
      </c>
      <c r="AE134" s="40">
        <f t="shared" si="22"/>
        <v>11</v>
      </c>
      <c r="AF134" s="40">
        <f t="shared" si="23"/>
        <v>11</v>
      </c>
      <c r="AG134" s="1"/>
      <c r="AH134" s="9"/>
      <c r="AI134" s="28">
        <f t="shared" ref="AI134:ED134" si="162">if($B134=AI$3,AI133+$Y134,if($C134=AI$3,AI133+$AD134,AI133))</f>
        <v>1204.770186</v>
      </c>
      <c r="AJ134" s="28">
        <f t="shared" si="162"/>
        <v>1784.092572</v>
      </c>
      <c r="AK134" s="28">
        <f t="shared" si="162"/>
        <v>2411.459736</v>
      </c>
      <c r="AL134" s="28">
        <f t="shared" si="162"/>
        <v>1723.634458</v>
      </c>
      <c r="AM134" s="28">
        <f t="shared" si="162"/>
        <v>1644.010986</v>
      </c>
      <c r="AN134" s="28">
        <f t="shared" si="162"/>
        <v>1353.792648</v>
      </c>
      <c r="AO134" s="28">
        <f t="shared" si="162"/>
        <v>2249.842673</v>
      </c>
      <c r="AP134" s="28">
        <f t="shared" si="162"/>
        <v>1493.563773</v>
      </c>
      <c r="AQ134" s="28">
        <f t="shared" si="162"/>
        <v>1156.199115</v>
      </c>
      <c r="AR134" s="28">
        <f t="shared" si="162"/>
        <v>2172.779715</v>
      </c>
      <c r="AS134" s="28">
        <f t="shared" si="162"/>
        <v>1917.754482</v>
      </c>
      <c r="AT134" s="28">
        <f t="shared" si="162"/>
        <v>2363.383595</v>
      </c>
      <c r="AU134" s="28">
        <f t="shared" si="162"/>
        <v>2245.808389</v>
      </c>
      <c r="AV134" s="28">
        <f t="shared" si="162"/>
        <v>1913.93138</v>
      </c>
      <c r="AW134" s="28">
        <f t="shared" si="162"/>
        <v>1015.463624</v>
      </c>
      <c r="AX134" s="28">
        <f t="shared" si="162"/>
        <v>2205.116746</v>
      </c>
      <c r="AY134" s="28">
        <f t="shared" si="162"/>
        <v>1335.441433</v>
      </c>
      <c r="AZ134" s="28">
        <f t="shared" si="162"/>
        <v>2316.469488</v>
      </c>
      <c r="BA134" s="28">
        <f t="shared" si="162"/>
        <v>2132.244373</v>
      </c>
      <c r="BB134" s="28">
        <f t="shared" si="162"/>
        <v>636.9434937</v>
      </c>
      <c r="BC134" s="28">
        <f t="shared" si="162"/>
        <v>832.7574368</v>
      </c>
      <c r="BD134" s="28">
        <f t="shared" si="162"/>
        <v>1690.538553</v>
      </c>
      <c r="BE134" s="28">
        <f t="shared" si="162"/>
        <v>281.1497685</v>
      </c>
      <c r="BF134" s="28">
        <f t="shared" si="162"/>
        <v>-59.07358257</v>
      </c>
      <c r="BG134" s="28">
        <f t="shared" si="162"/>
        <v>1282.733877</v>
      </c>
      <c r="BH134" s="28">
        <f t="shared" si="162"/>
        <v>190.2275877</v>
      </c>
      <c r="BI134" s="28">
        <f t="shared" si="162"/>
        <v>1741.081085</v>
      </c>
      <c r="BJ134" s="28">
        <f t="shared" si="162"/>
        <v>398.5029281</v>
      </c>
      <c r="BK134" s="28">
        <f t="shared" si="162"/>
        <v>1813.591524</v>
      </c>
      <c r="BL134" s="28" t="str">
        <f t="shared" si="162"/>
        <v>#N/A</v>
      </c>
      <c r="BM134" s="28" t="str">
        <f t="shared" si="162"/>
        <v>#N/A</v>
      </c>
      <c r="BN134" s="28" t="str">
        <f t="shared" si="162"/>
        <v>#N/A</v>
      </c>
      <c r="BO134" s="28" t="str">
        <f t="shared" si="162"/>
        <v>#N/A</v>
      </c>
      <c r="BP134" s="28" t="str">
        <f t="shared" si="162"/>
        <v>#N/A</v>
      </c>
      <c r="BQ134" s="28" t="str">
        <f t="shared" si="162"/>
        <v>#N/A</v>
      </c>
      <c r="BR134" s="28" t="str">
        <f t="shared" si="162"/>
        <v>#N/A</v>
      </c>
      <c r="BS134" s="28" t="str">
        <f t="shared" si="162"/>
        <v>#N/A</v>
      </c>
      <c r="BT134" s="28" t="str">
        <f t="shared" si="162"/>
        <v>#N/A</v>
      </c>
      <c r="BU134" s="28" t="str">
        <f t="shared" si="162"/>
        <v>#N/A</v>
      </c>
      <c r="BV134" s="28" t="str">
        <f t="shared" si="162"/>
        <v>#N/A</v>
      </c>
      <c r="BW134" s="28" t="str">
        <f t="shared" si="162"/>
        <v>#N/A</v>
      </c>
      <c r="BX134" s="28" t="str">
        <f t="shared" si="162"/>
        <v>#N/A</v>
      </c>
      <c r="BY134" s="28" t="str">
        <f t="shared" si="162"/>
        <v>#N/A</v>
      </c>
      <c r="BZ134" s="28" t="str">
        <f t="shared" si="162"/>
        <v>#N/A</v>
      </c>
      <c r="CA134" s="28" t="str">
        <f t="shared" si="162"/>
        <v>#N/A</v>
      </c>
      <c r="CB134" s="28" t="str">
        <f t="shared" si="162"/>
        <v>#N/A</v>
      </c>
      <c r="CC134" s="28" t="str">
        <f t="shared" si="162"/>
        <v>#N/A</v>
      </c>
      <c r="CD134" s="28" t="str">
        <f t="shared" si="162"/>
        <v>#N/A</v>
      </c>
      <c r="CE134" s="28" t="str">
        <f t="shared" si="162"/>
        <v>#N/A</v>
      </c>
      <c r="CF134" s="28" t="str">
        <f t="shared" si="162"/>
        <v>#N/A</v>
      </c>
      <c r="CG134" s="28" t="str">
        <f t="shared" si="162"/>
        <v>#N/A</v>
      </c>
      <c r="CH134" s="28" t="str">
        <f t="shared" si="162"/>
        <v>#N/A</v>
      </c>
      <c r="CI134" s="28" t="str">
        <f t="shared" si="162"/>
        <v>#N/A</v>
      </c>
      <c r="CJ134" s="28" t="str">
        <f t="shared" si="162"/>
        <v>#N/A</v>
      </c>
      <c r="CK134" s="28" t="str">
        <f t="shared" si="162"/>
        <v>#N/A</v>
      </c>
      <c r="CL134" s="28" t="str">
        <f t="shared" si="162"/>
        <v>#N/A</v>
      </c>
      <c r="CM134" s="28" t="str">
        <f t="shared" si="162"/>
        <v>#N/A</v>
      </c>
      <c r="CN134" s="28" t="str">
        <f t="shared" si="162"/>
        <v>#N/A</v>
      </c>
      <c r="CO134" s="28" t="str">
        <f t="shared" si="162"/>
        <v>#N/A</v>
      </c>
      <c r="CP134" s="28" t="str">
        <f t="shared" si="162"/>
        <v>#N/A</v>
      </c>
      <c r="CQ134" s="28" t="str">
        <f t="shared" si="162"/>
        <v>#N/A</v>
      </c>
      <c r="CR134" s="28" t="str">
        <f t="shared" si="162"/>
        <v>#N/A</v>
      </c>
      <c r="CS134" s="28" t="str">
        <f t="shared" si="162"/>
        <v>#N/A</v>
      </c>
      <c r="CT134" s="28" t="str">
        <f t="shared" si="162"/>
        <v>#N/A</v>
      </c>
      <c r="CU134" s="28" t="str">
        <f t="shared" si="162"/>
        <v>#N/A</v>
      </c>
      <c r="CV134" s="28" t="str">
        <f t="shared" si="162"/>
        <v>#N/A</v>
      </c>
      <c r="CW134" s="28" t="str">
        <f t="shared" si="162"/>
        <v>#N/A</v>
      </c>
      <c r="CX134" s="28" t="str">
        <f t="shared" si="162"/>
        <v>#N/A</v>
      </c>
      <c r="CY134" s="28" t="str">
        <f t="shared" si="162"/>
        <v>#N/A</v>
      </c>
      <c r="CZ134" s="28" t="str">
        <f t="shared" si="162"/>
        <v>#N/A</v>
      </c>
      <c r="DA134" s="28" t="str">
        <f t="shared" si="162"/>
        <v>#N/A</v>
      </c>
      <c r="DB134" s="28" t="str">
        <f t="shared" si="162"/>
        <v>#N/A</v>
      </c>
      <c r="DC134" s="28" t="str">
        <f t="shared" si="162"/>
        <v>#N/A</v>
      </c>
      <c r="DD134" s="28" t="str">
        <f t="shared" si="162"/>
        <v>#N/A</v>
      </c>
      <c r="DE134" s="28" t="str">
        <f t="shared" si="162"/>
        <v>#N/A</v>
      </c>
      <c r="DF134" s="28" t="str">
        <f t="shared" si="162"/>
        <v>#N/A</v>
      </c>
      <c r="DG134" s="28" t="str">
        <f t="shared" si="162"/>
        <v>#N/A</v>
      </c>
      <c r="DH134" s="28" t="str">
        <f t="shared" si="162"/>
        <v>#N/A</v>
      </c>
      <c r="DI134" s="28" t="str">
        <f t="shared" si="162"/>
        <v>#N/A</v>
      </c>
      <c r="DJ134" s="28" t="str">
        <f t="shared" si="162"/>
        <v>#N/A</v>
      </c>
      <c r="DK134" s="28" t="str">
        <f t="shared" si="162"/>
        <v>#N/A</v>
      </c>
      <c r="DL134" s="28" t="str">
        <f t="shared" si="162"/>
        <v>#N/A</v>
      </c>
      <c r="DM134" s="28" t="str">
        <f t="shared" si="162"/>
        <v>#N/A</v>
      </c>
      <c r="DN134" s="28" t="str">
        <f t="shared" si="162"/>
        <v>#N/A</v>
      </c>
      <c r="DO134" s="28" t="str">
        <f t="shared" si="162"/>
        <v>#N/A</v>
      </c>
      <c r="DP134" s="28" t="str">
        <f t="shared" si="162"/>
        <v>#N/A</v>
      </c>
      <c r="DQ134" s="28" t="str">
        <f t="shared" si="162"/>
        <v>#N/A</v>
      </c>
      <c r="DR134" s="28" t="str">
        <f t="shared" si="162"/>
        <v>#N/A</v>
      </c>
      <c r="DS134" s="28" t="str">
        <f t="shared" si="162"/>
        <v>#N/A</v>
      </c>
      <c r="DT134" s="28" t="str">
        <f t="shared" si="162"/>
        <v>#N/A</v>
      </c>
      <c r="DU134" s="28" t="str">
        <f t="shared" si="162"/>
        <v>#N/A</v>
      </c>
      <c r="DV134" s="28" t="str">
        <f t="shared" si="162"/>
        <v>#N/A</v>
      </c>
      <c r="DW134" s="28" t="str">
        <f t="shared" si="162"/>
        <v>#N/A</v>
      </c>
      <c r="DX134" s="28" t="str">
        <f t="shared" si="162"/>
        <v>#N/A</v>
      </c>
      <c r="DY134" s="28" t="str">
        <f t="shared" si="162"/>
        <v>#N/A</v>
      </c>
      <c r="DZ134" s="28" t="str">
        <f t="shared" si="162"/>
        <v>#N/A</v>
      </c>
      <c r="EA134" s="28" t="str">
        <f t="shared" si="162"/>
        <v>#N/A</v>
      </c>
      <c r="EB134" s="28" t="str">
        <f t="shared" si="162"/>
        <v>#N/A</v>
      </c>
      <c r="EC134" s="28" t="str">
        <f t="shared" si="162"/>
        <v>#N/A</v>
      </c>
      <c r="ED134" s="28" t="str">
        <f t="shared" si="162"/>
        <v>#N/A</v>
      </c>
      <c r="EE134" s="29">
        <f t="shared" si="2"/>
        <v>1519.039866</v>
      </c>
    </row>
    <row r="135">
      <c r="A135" s="1"/>
      <c r="B135" s="30"/>
      <c r="C135" s="31"/>
      <c r="D135" s="31"/>
      <c r="E135" s="31"/>
      <c r="F135" s="43"/>
      <c r="G135" s="34"/>
      <c r="H135" s="34" t="b">
        <f t="shared" si="3"/>
        <v>0</v>
      </c>
      <c r="I135" s="34" t="b">
        <f>if(iferror(match(B135,'Osallistujat ja seuranta'!C:C,0),0)&gt;0,TRUE,FALSE)</f>
        <v>0</v>
      </c>
      <c r="J135" s="34" t="b">
        <f>if(iferror(match(C135,'Osallistujat ja seuranta'!C:C,0),0)&gt;0,TRUE,FALSE)</f>
        <v>0</v>
      </c>
      <c r="K135" s="34" t="b">
        <f t="shared" si="4"/>
        <v>0</v>
      </c>
      <c r="L135" s="34" t="b">
        <f t="shared" si="5"/>
        <v>1</v>
      </c>
      <c r="M135" s="34" t="b">
        <f t="shared" si="6"/>
        <v>0</v>
      </c>
      <c r="N135" s="35" t="str">
        <f t="shared" si="33"/>
        <v/>
      </c>
      <c r="O135" s="36" t="str">
        <f t="shared" si="8"/>
        <v/>
      </c>
      <c r="P135" s="36" t="str">
        <f t="shared" si="9"/>
        <v/>
      </c>
      <c r="Q135" s="37" t="str">
        <f t="shared" si="10"/>
        <v/>
      </c>
      <c r="R135" s="35" t="str">
        <f t="shared" si="11"/>
        <v/>
      </c>
      <c r="S135" s="35">
        <f t="shared" si="12"/>
        <v>1</v>
      </c>
      <c r="T135" s="35">
        <f t="shared" si="13"/>
        <v>-56.71174423</v>
      </c>
      <c r="U135" s="35">
        <f t="shared" si="14"/>
        <v>-56.71174423</v>
      </c>
      <c r="V135" s="38" t="str">
        <f t="shared" si="15"/>
        <v/>
      </c>
      <c r="W135" s="39">
        <f t="shared" si="16"/>
        <v>88.71035368</v>
      </c>
      <c r="X135" s="39">
        <f t="shared" si="17"/>
        <v>5.75</v>
      </c>
      <c r="Y135" s="39" t="str">
        <f>if(N135=1,(W135*(S135-V135))*'Säännöt ja ohjeet'!$B$54+X135,"")</f>
        <v/>
      </c>
      <c r="Z135" s="39">
        <f t="shared" si="18"/>
        <v>0</v>
      </c>
      <c r="AA135" s="39">
        <f t="shared" si="19"/>
        <v>1</v>
      </c>
      <c r="AB135" s="39">
        <f t="shared" si="20"/>
        <v>88.71035368</v>
      </c>
      <c r="AC135" s="39">
        <f t="shared" si="21"/>
        <v>5.75</v>
      </c>
      <c r="AD135" s="39" t="str">
        <f>if(N135=1,(AB135*(Z135-AA135))*'Säännöt ja ohjeet'!$B$54+AC135,"")</f>
        <v/>
      </c>
      <c r="AE135" s="40">
        <f t="shared" si="22"/>
        <v>11</v>
      </c>
      <c r="AF135" s="40">
        <f t="shared" si="23"/>
        <v>11</v>
      </c>
      <c r="AG135" s="1"/>
      <c r="AH135" s="9"/>
      <c r="AI135" s="28">
        <f t="shared" ref="AI135:ED135" si="163">if($B135=AI$3,AI134+$Y135,if($C135=AI$3,AI134+$AD135,AI134))</f>
        <v>1204.770186</v>
      </c>
      <c r="AJ135" s="28">
        <f t="shared" si="163"/>
        <v>1784.092572</v>
      </c>
      <c r="AK135" s="28">
        <f t="shared" si="163"/>
        <v>2411.459736</v>
      </c>
      <c r="AL135" s="28">
        <f t="shared" si="163"/>
        <v>1723.634458</v>
      </c>
      <c r="AM135" s="28">
        <f t="shared" si="163"/>
        <v>1644.010986</v>
      </c>
      <c r="AN135" s="28">
        <f t="shared" si="163"/>
        <v>1353.792648</v>
      </c>
      <c r="AO135" s="28">
        <f t="shared" si="163"/>
        <v>2249.842673</v>
      </c>
      <c r="AP135" s="28">
        <f t="shared" si="163"/>
        <v>1493.563773</v>
      </c>
      <c r="AQ135" s="28">
        <f t="shared" si="163"/>
        <v>1156.199115</v>
      </c>
      <c r="AR135" s="28">
        <f t="shared" si="163"/>
        <v>2172.779715</v>
      </c>
      <c r="AS135" s="28">
        <f t="shared" si="163"/>
        <v>1917.754482</v>
      </c>
      <c r="AT135" s="28">
        <f t="shared" si="163"/>
        <v>2363.383595</v>
      </c>
      <c r="AU135" s="28">
        <f t="shared" si="163"/>
        <v>2245.808389</v>
      </c>
      <c r="AV135" s="28">
        <f t="shared" si="163"/>
        <v>1913.93138</v>
      </c>
      <c r="AW135" s="28">
        <f t="shared" si="163"/>
        <v>1015.463624</v>
      </c>
      <c r="AX135" s="28">
        <f t="shared" si="163"/>
        <v>2205.116746</v>
      </c>
      <c r="AY135" s="28">
        <f t="shared" si="163"/>
        <v>1335.441433</v>
      </c>
      <c r="AZ135" s="28">
        <f t="shared" si="163"/>
        <v>2316.469488</v>
      </c>
      <c r="BA135" s="28">
        <f t="shared" si="163"/>
        <v>2132.244373</v>
      </c>
      <c r="BB135" s="28">
        <f t="shared" si="163"/>
        <v>636.9434937</v>
      </c>
      <c r="BC135" s="28">
        <f t="shared" si="163"/>
        <v>832.7574368</v>
      </c>
      <c r="BD135" s="28">
        <f t="shared" si="163"/>
        <v>1690.538553</v>
      </c>
      <c r="BE135" s="28">
        <f t="shared" si="163"/>
        <v>281.1497685</v>
      </c>
      <c r="BF135" s="28">
        <f t="shared" si="163"/>
        <v>-59.07358257</v>
      </c>
      <c r="BG135" s="28">
        <f t="shared" si="163"/>
        <v>1282.733877</v>
      </c>
      <c r="BH135" s="28">
        <f t="shared" si="163"/>
        <v>190.2275877</v>
      </c>
      <c r="BI135" s="28">
        <f t="shared" si="163"/>
        <v>1741.081085</v>
      </c>
      <c r="BJ135" s="28">
        <f t="shared" si="163"/>
        <v>398.5029281</v>
      </c>
      <c r="BK135" s="28">
        <f t="shared" si="163"/>
        <v>1813.591524</v>
      </c>
      <c r="BL135" s="28" t="str">
        <f t="shared" si="163"/>
        <v>#N/A</v>
      </c>
      <c r="BM135" s="28" t="str">
        <f t="shared" si="163"/>
        <v>#N/A</v>
      </c>
      <c r="BN135" s="28" t="str">
        <f t="shared" si="163"/>
        <v>#N/A</v>
      </c>
      <c r="BO135" s="28" t="str">
        <f t="shared" si="163"/>
        <v>#N/A</v>
      </c>
      <c r="BP135" s="28" t="str">
        <f t="shared" si="163"/>
        <v>#N/A</v>
      </c>
      <c r="BQ135" s="28" t="str">
        <f t="shared" si="163"/>
        <v>#N/A</v>
      </c>
      <c r="BR135" s="28" t="str">
        <f t="shared" si="163"/>
        <v>#N/A</v>
      </c>
      <c r="BS135" s="28" t="str">
        <f t="shared" si="163"/>
        <v>#N/A</v>
      </c>
      <c r="BT135" s="28" t="str">
        <f t="shared" si="163"/>
        <v>#N/A</v>
      </c>
      <c r="BU135" s="28" t="str">
        <f t="shared" si="163"/>
        <v>#N/A</v>
      </c>
      <c r="BV135" s="28" t="str">
        <f t="shared" si="163"/>
        <v>#N/A</v>
      </c>
      <c r="BW135" s="28" t="str">
        <f t="shared" si="163"/>
        <v>#N/A</v>
      </c>
      <c r="BX135" s="28" t="str">
        <f t="shared" si="163"/>
        <v>#N/A</v>
      </c>
      <c r="BY135" s="28" t="str">
        <f t="shared" si="163"/>
        <v>#N/A</v>
      </c>
      <c r="BZ135" s="28" t="str">
        <f t="shared" si="163"/>
        <v>#N/A</v>
      </c>
      <c r="CA135" s="28" t="str">
        <f t="shared" si="163"/>
        <v>#N/A</v>
      </c>
      <c r="CB135" s="28" t="str">
        <f t="shared" si="163"/>
        <v>#N/A</v>
      </c>
      <c r="CC135" s="28" t="str">
        <f t="shared" si="163"/>
        <v>#N/A</v>
      </c>
      <c r="CD135" s="28" t="str">
        <f t="shared" si="163"/>
        <v>#N/A</v>
      </c>
      <c r="CE135" s="28" t="str">
        <f t="shared" si="163"/>
        <v>#N/A</v>
      </c>
      <c r="CF135" s="28" t="str">
        <f t="shared" si="163"/>
        <v>#N/A</v>
      </c>
      <c r="CG135" s="28" t="str">
        <f t="shared" si="163"/>
        <v>#N/A</v>
      </c>
      <c r="CH135" s="28" t="str">
        <f t="shared" si="163"/>
        <v>#N/A</v>
      </c>
      <c r="CI135" s="28" t="str">
        <f t="shared" si="163"/>
        <v>#N/A</v>
      </c>
      <c r="CJ135" s="28" t="str">
        <f t="shared" si="163"/>
        <v>#N/A</v>
      </c>
      <c r="CK135" s="28" t="str">
        <f t="shared" si="163"/>
        <v>#N/A</v>
      </c>
      <c r="CL135" s="28" t="str">
        <f t="shared" si="163"/>
        <v>#N/A</v>
      </c>
      <c r="CM135" s="28" t="str">
        <f t="shared" si="163"/>
        <v>#N/A</v>
      </c>
      <c r="CN135" s="28" t="str">
        <f t="shared" si="163"/>
        <v>#N/A</v>
      </c>
      <c r="CO135" s="28" t="str">
        <f t="shared" si="163"/>
        <v>#N/A</v>
      </c>
      <c r="CP135" s="28" t="str">
        <f t="shared" si="163"/>
        <v>#N/A</v>
      </c>
      <c r="CQ135" s="28" t="str">
        <f t="shared" si="163"/>
        <v>#N/A</v>
      </c>
      <c r="CR135" s="28" t="str">
        <f t="shared" si="163"/>
        <v>#N/A</v>
      </c>
      <c r="CS135" s="28" t="str">
        <f t="shared" si="163"/>
        <v>#N/A</v>
      </c>
      <c r="CT135" s="28" t="str">
        <f t="shared" si="163"/>
        <v>#N/A</v>
      </c>
      <c r="CU135" s="28" t="str">
        <f t="shared" si="163"/>
        <v>#N/A</v>
      </c>
      <c r="CV135" s="28" t="str">
        <f t="shared" si="163"/>
        <v>#N/A</v>
      </c>
      <c r="CW135" s="28" t="str">
        <f t="shared" si="163"/>
        <v>#N/A</v>
      </c>
      <c r="CX135" s="28" t="str">
        <f t="shared" si="163"/>
        <v>#N/A</v>
      </c>
      <c r="CY135" s="28" t="str">
        <f t="shared" si="163"/>
        <v>#N/A</v>
      </c>
      <c r="CZ135" s="28" t="str">
        <f t="shared" si="163"/>
        <v>#N/A</v>
      </c>
      <c r="DA135" s="28" t="str">
        <f t="shared" si="163"/>
        <v>#N/A</v>
      </c>
      <c r="DB135" s="28" t="str">
        <f t="shared" si="163"/>
        <v>#N/A</v>
      </c>
      <c r="DC135" s="28" t="str">
        <f t="shared" si="163"/>
        <v>#N/A</v>
      </c>
      <c r="DD135" s="28" t="str">
        <f t="shared" si="163"/>
        <v>#N/A</v>
      </c>
      <c r="DE135" s="28" t="str">
        <f t="shared" si="163"/>
        <v>#N/A</v>
      </c>
      <c r="DF135" s="28" t="str">
        <f t="shared" si="163"/>
        <v>#N/A</v>
      </c>
      <c r="DG135" s="28" t="str">
        <f t="shared" si="163"/>
        <v>#N/A</v>
      </c>
      <c r="DH135" s="28" t="str">
        <f t="shared" si="163"/>
        <v>#N/A</v>
      </c>
      <c r="DI135" s="28" t="str">
        <f t="shared" si="163"/>
        <v>#N/A</v>
      </c>
      <c r="DJ135" s="28" t="str">
        <f t="shared" si="163"/>
        <v>#N/A</v>
      </c>
      <c r="DK135" s="28" t="str">
        <f t="shared" si="163"/>
        <v>#N/A</v>
      </c>
      <c r="DL135" s="28" t="str">
        <f t="shared" si="163"/>
        <v>#N/A</v>
      </c>
      <c r="DM135" s="28" t="str">
        <f t="shared" si="163"/>
        <v>#N/A</v>
      </c>
      <c r="DN135" s="28" t="str">
        <f t="shared" si="163"/>
        <v>#N/A</v>
      </c>
      <c r="DO135" s="28" t="str">
        <f t="shared" si="163"/>
        <v>#N/A</v>
      </c>
      <c r="DP135" s="28" t="str">
        <f t="shared" si="163"/>
        <v>#N/A</v>
      </c>
      <c r="DQ135" s="28" t="str">
        <f t="shared" si="163"/>
        <v>#N/A</v>
      </c>
      <c r="DR135" s="28" t="str">
        <f t="shared" si="163"/>
        <v>#N/A</v>
      </c>
      <c r="DS135" s="28" t="str">
        <f t="shared" si="163"/>
        <v>#N/A</v>
      </c>
      <c r="DT135" s="28" t="str">
        <f t="shared" si="163"/>
        <v>#N/A</v>
      </c>
      <c r="DU135" s="28" t="str">
        <f t="shared" si="163"/>
        <v>#N/A</v>
      </c>
      <c r="DV135" s="28" t="str">
        <f t="shared" si="163"/>
        <v>#N/A</v>
      </c>
      <c r="DW135" s="28" t="str">
        <f t="shared" si="163"/>
        <v>#N/A</v>
      </c>
      <c r="DX135" s="28" t="str">
        <f t="shared" si="163"/>
        <v>#N/A</v>
      </c>
      <c r="DY135" s="28" t="str">
        <f t="shared" si="163"/>
        <v>#N/A</v>
      </c>
      <c r="DZ135" s="28" t="str">
        <f t="shared" si="163"/>
        <v>#N/A</v>
      </c>
      <c r="EA135" s="28" t="str">
        <f t="shared" si="163"/>
        <v>#N/A</v>
      </c>
      <c r="EB135" s="28" t="str">
        <f t="shared" si="163"/>
        <v>#N/A</v>
      </c>
      <c r="EC135" s="28" t="str">
        <f t="shared" si="163"/>
        <v>#N/A</v>
      </c>
      <c r="ED135" s="28" t="str">
        <f t="shared" si="163"/>
        <v>#N/A</v>
      </c>
      <c r="EE135" s="29">
        <f t="shared" si="2"/>
        <v>1519.039866</v>
      </c>
    </row>
    <row r="136">
      <c r="A136" s="1"/>
      <c r="B136" s="30"/>
      <c r="C136" s="31"/>
      <c r="D136" s="31"/>
      <c r="E136" s="31"/>
      <c r="F136" s="43"/>
      <c r="G136" s="34"/>
      <c r="H136" s="34" t="b">
        <f t="shared" si="3"/>
        <v>0</v>
      </c>
      <c r="I136" s="34" t="b">
        <f>if(iferror(match(B136,'Osallistujat ja seuranta'!C:C,0),0)&gt;0,TRUE,FALSE)</f>
        <v>0</v>
      </c>
      <c r="J136" s="34" t="b">
        <f>if(iferror(match(C136,'Osallistujat ja seuranta'!C:C,0),0)&gt;0,TRUE,FALSE)</f>
        <v>0</v>
      </c>
      <c r="K136" s="34" t="b">
        <f t="shared" si="4"/>
        <v>0</v>
      </c>
      <c r="L136" s="34" t="b">
        <f t="shared" si="5"/>
        <v>1</v>
      </c>
      <c r="M136" s="34" t="b">
        <f t="shared" si="6"/>
        <v>0</v>
      </c>
      <c r="N136" s="35" t="str">
        <f t="shared" si="33"/>
        <v/>
      </c>
      <c r="O136" s="36" t="str">
        <f t="shared" si="8"/>
        <v/>
      </c>
      <c r="P136" s="36" t="str">
        <f t="shared" si="9"/>
        <v/>
      </c>
      <c r="Q136" s="37" t="str">
        <f t="shared" si="10"/>
        <v/>
      </c>
      <c r="R136" s="35" t="str">
        <f t="shared" si="11"/>
        <v/>
      </c>
      <c r="S136" s="35">
        <f t="shared" si="12"/>
        <v>1</v>
      </c>
      <c r="T136" s="35">
        <f t="shared" si="13"/>
        <v>-56.71174423</v>
      </c>
      <c r="U136" s="35">
        <f t="shared" si="14"/>
        <v>-56.71174423</v>
      </c>
      <c r="V136" s="38" t="str">
        <f t="shared" si="15"/>
        <v/>
      </c>
      <c r="W136" s="39">
        <f t="shared" si="16"/>
        <v>88.71035368</v>
      </c>
      <c r="X136" s="39">
        <f t="shared" si="17"/>
        <v>5.75</v>
      </c>
      <c r="Y136" s="39" t="str">
        <f>if(N136=1,(W136*(S136-V136))*'Säännöt ja ohjeet'!$B$54+X136,"")</f>
        <v/>
      </c>
      <c r="Z136" s="39">
        <f t="shared" si="18"/>
        <v>0</v>
      </c>
      <c r="AA136" s="39">
        <f t="shared" si="19"/>
        <v>1</v>
      </c>
      <c r="AB136" s="39">
        <f t="shared" si="20"/>
        <v>88.71035368</v>
      </c>
      <c r="AC136" s="39">
        <f t="shared" si="21"/>
        <v>5.75</v>
      </c>
      <c r="AD136" s="39" t="str">
        <f>if(N136=1,(AB136*(Z136-AA136))*'Säännöt ja ohjeet'!$B$54+AC136,"")</f>
        <v/>
      </c>
      <c r="AE136" s="40">
        <f t="shared" si="22"/>
        <v>11</v>
      </c>
      <c r="AF136" s="40">
        <f t="shared" si="23"/>
        <v>11</v>
      </c>
      <c r="AG136" s="1"/>
      <c r="AH136" s="9"/>
      <c r="AI136" s="28">
        <f t="shared" ref="AI136:ED136" si="164">if($B136=AI$3,AI135+$Y136,if($C136=AI$3,AI135+$AD136,AI135))</f>
        <v>1204.770186</v>
      </c>
      <c r="AJ136" s="28">
        <f t="shared" si="164"/>
        <v>1784.092572</v>
      </c>
      <c r="AK136" s="28">
        <f t="shared" si="164"/>
        <v>2411.459736</v>
      </c>
      <c r="AL136" s="28">
        <f t="shared" si="164"/>
        <v>1723.634458</v>
      </c>
      <c r="AM136" s="28">
        <f t="shared" si="164"/>
        <v>1644.010986</v>
      </c>
      <c r="AN136" s="28">
        <f t="shared" si="164"/>
        <v>1353.792648</v>
      </c>
      <c r="AO136" s="28">
        <f t="shared" si="164"/>
        <v>2249.842673</v>
      </c>
      <c r="AP136" s="28">
        <f t="shared" si="164"/>
        <v>1493.563773</v>
      </c>
      <c r="AQ136" s="28">
        <f t="shared" si="164"/>
        <v>1156.199115</v>
      </c>
      <c r="AR136" s="28">
        <f t="shared" si="164"/>
        <v>2172.779715</v>
      </c>
      <c r="AS136" s="28">
        <f t="shared" si="164"/>
        <v>1917.754482</v>
      </c>
      <c r="AT136" s="28">
        <f t="shared" si="164"/>
        <v>2363.383595</v>
      </c>
      <c r="AU136" s="28">
        <f t="shared" si="164"/>
        <v>2245.808389</v>
      </c>
      <c r="AV136" s="28">
        <f t="shared" si="164"/>
        <v>1913.93138</v>
      </c>
      <c r="AW136" s="28">
        <f t="shared" si="164"/>
        <v>1015.463624</v>
      </c>
      <c r="AX136" s="28">
        <f t="shared" si="164"/>
        <v>2205.116746</v>
      </c>
      <c r="AY136" s="28">
        <f t="shared" si="164"/>
        <v>1335.441433</v>
      </c>
      <c r="AZ136" s="28">
        <f t="shared" si="164"/>
        <v>2316.469488</v>
      </c>
      <c r="BA136" s="28">
        <f t="shared" si="164"/>
        <v>2132.244373</v>
      </c>
      <c r="BB136" s="28">
        <f t="shared" si="164"/>
        <v>636.9434937</v>
      </c>
      <c r="BC136" s="28">
        <f t="shared" si="164"/>
        <v>832.7574368</v>
      </c>
      <c r="BD136" s="28">
        <f t="shared" si="164"/>
        <v>1690.538553</v>
      </c>
      <c r="BE136" s="28">
        <f t="shared" si="164"/>
        <v>281.1497685</v>
      </c>
      <c r="BF136" s="28">
        <f t="shared" si="164"/>
        <v>-59.07358257</v>
      </c>
      <c r="BG136" s="28">
        <f t="shared" si="164"/>
        <v>1282.733877</v>
      </c>
      <c r="BH136" s="28">
        <f t="shared" si="164"/>
        <v>190.2275877</v>
      </c>
      <c r="BI136" s="28">
        <f t="shared" si="164"/>
        <v>1741.081085</v>
      </c>
      <c r="BJ136" s="28">
        <f t="shared" si="164"/>
        <v>398.5029281</v>
      </c>
      <c r="BK136" s="28">
        <f t="shared" si="164"/>
        <v>1813.591524</v>
      </c>
      <c r="BL136" s="28" t="str">
        <f t="shared" si="164"/>
        <v>#N/A</v>
      </c>
      <c r="BM136" s="28" t="str">
        <f t="shared" si="164"/>
        <v>#N/A</v>
      </c>
      <c r="BN136" s="28" t="str">
        <f t="shared" si="164"/>
        <v>#N/A</v>
      </c>
      <c r="BO136" s="28" t="str">
        <f t="shared" si="164"/>
        <v>#N/A</v>
      </c>
      <c r="BP136" s="28" t="str">
        <f t="shared" si="164"/>
        <v>#N/A</v>
      </c>
      <c r="BQ136" s="28" t="str">
        <f t="shared" si="164"/>
        <v>#N/A</v>
      </c>
      <c r="BR136" s="28" t="str">
        <f t="shared" si="164"/>
        <v>#N/A</v>
      </c>
      <c r="BS136" s="28" t="str">
        <f t="shared" si="164"/>
        <v>#N/A</v>
      </c>
      <c r="BT136" s="28" t="str">
        <f t="shared" si="164"/>
        <v>#N/A</v>
      </c>
      <c r="BU136" s="28" t="str">
        <f t="shared" si="164"/>
        <v>#N/A</v>
      </c>
      <c r="BV136" s="28" t="str">
        <f t="shared" si="164"/>
        <v>#N/A</v>
      </c>
      <c r="BW136" s="28" t="str">
        <f t="shared" si="164"/>
        <v>#N/A</v>
      </c>
      <c r="BX136" s="28" t="str">
        <f t="shared" si="164"/>
        <v>#N/A</v>
      </c>
      <c r="BY136" s="28" t="str">
        <f t="shared" si="164"/>
        <v>#N/A</v>
      </c>
      <c r="BZ136" s="28" t="str">
        <f t="shared" si="164"/>
        <v>#N/A</v>
      </c>
      <c r="CA136" s="28" t="str">
        <f t="shared" si="164"/>
        <v>#N/A</v>
      </c>
      <c r="CB136" s="28" t="str">
        <f t="shared" si="164"/>
        <v>#N/A</v>
      </c>
      <c r="CC136" s="28" t="str">
        <f t="shared" si="164"/>
        <v>#N/A</v>
      </c>
      <c r="CD136" s="28" t="str">
        <f t="shared" si="164"/>
        <v>#N/A</v>
      </c>
      <c r="CE136" s="28" t="str">
        <f t="shared" si="164"/>
        <v>#N/A</v>
      </c>
      <c r="CF136" s="28" t="str">
        <f t="shared" si="164"/>
        <v>#N/A</v>
      </c>
      <c r="CG136" s="28" t="str">
        <f t="shared" si="164"/>
        <v>#N/A</v>
      </c>
      <c r="CH136" s="28" t="str">
        <f t="shared" si="164"/>
        <v>#N/A</v>
      </c>
      <c r="CI136" s="28" t="str">
        <f t="shared" si="164"/>
        <v>#N/A</v>
      </c>
      <c r="CJ136" s="28" t="str">
        <f t="shared" si="164"/>
        <v>#N/A</v>
      </c>
      <c r="CK136" s="28" t="str">
        <f t="shared" si="164"/>
        <v>#N/A</v>
      </c>
      <c r="CL136" s="28" t="str">
        <f t="shared" si="164"/>
        <v>#N/A</v>
      </c>
      <c r="CM136" s="28" t="str">
        <f t="shared" si="164"/>
        <v>#N/A</v>
      </c>
      <c r="CN136" s="28" t="str">
        <f t="shared" si="164"/>
        <v>#N/A</v>
      </c>
      <c r="CO136" s="28" t="str">
        <f t="shared" si="164"/>
        <v>#N/A</v>
      </c>
      <c r="CP136" s="28" t="str">
        <f t="shared" si="164"/>
        <v>#N/A</v>
      </c>
      <c r="CQ136" s="28" t="str">
        <f t="shared" si="164"/>
        <v>#N/A</v>
      </c>
      <c r="CR136" s="28" t="str">
        <f t="shared" si="164"/>
        <v>#N/A</v>
      </c>
      <c r="CS136" s="28" t="str">
        <f t="shared" si="164"/>
        <v>#N/A</v>
      </c>
      <c r="CT136" s="28" t="str">
        <f t="shared" si="164"/>
        <v>#N/A</v>
      </c>
      <c r="CU136" s="28" t="str">
        <f t="shared" si="164"/>
        <v>#N/A</v>
      </c>
      <c r="CV136" s="28" t="str">
        <f t="shared" si="164"/>
        <v>#N/A</v>
      </c>
      <c r="CW136" s="28" t="str">
        <f t="shared" si="164"/>
        <v>#N/A</v>
      </c>
      <c r="CX136" s="28" t="str">
        <f t="shared" si="164"/>
        <v>#N/A</v>
      </c>
      <c r="CY136" s="28" t="str">
        <f t="shared" si="164"/>
        <v>#N/A</v>
      </c>
      <c r="CZ136" s="28" t="str">
        <f t="shared" si="164"/>
        <v>#N/A</v>
      </c>
      <c r="DA136" s="28" t="str">
        <f t="shared" si="164"/>
        <v>#N/A</v>
      </c>
      <c r="DB136" s="28" t="str">
        <f t="shared" si="164"/>
        <v>#N/A</v>
      </c>
      <c r="DC136" s="28" t="str">
        <f t="shared" si="164"/>
        <v>#N/A</v>
      </c>
      <c r="DD136" s="28" t="str">
        <f t="shared" si="164"/>
        <v>#N/A</v>
      </c>
      <c r="DE136" s="28" t="str">
        <f t="shared" si="164"/>
        <v>#N/A</v>
      </c>
      <c r="DF136" s="28" t="str">
        <f t="shared" si="164"/>
        <v>#N/A</v>
      </c>
      <c r="DG136" s="28" t="str">
        <f t="shared" si="164"/>
        <v>#N/A</v>
      </c>
      <c r="DH136" s="28" t="str">
        <f t="shared" si="164"/>
        <v>#N/A</v>
      </c>
      <c r="DI136" s="28" t="str">
        <f t="shared" si="164"/>
        <v>#N/A</v>
      </c>
      <c r="DJ136" s="28" t="str">
        <f t="shared" si="164"/>
        <v>#N/A</v>
      </c>
      <c r="DK136" s="28" t="str">
        <f t="shared" si="164"/>
        <v>#N/A</v>
      </c>
      <c r="DL136" s="28" t="str">
        <f t="shared" si="164"/>
        <v>#N/A</v>
      </c>
      <c r="DM136" s="28" t="str">
        <f t="shared" si="164"/>
        <v>#N/A</v>
      </c>
      <c r="DN136" s="28" t="str">
        <f t="shared" si="164"/>
        <v>#N/A</v>
      </c>
      <c r="DO136" s="28" t="str">
        <f t="shared" si="164"/>
        <v>#N/A</v>
      </c>
      <c r="DP136" s="28" t="str">
        <f t="shared" si="164"/>
        <v>#N/A</v>
      </c>
      <c r="DQ136" s="28" t="str">
        <f t="shared" si="164"/>
        <v>#N/A</v>
      </c>
      <c r="DR136" s="28" t="str">
        <f t="shared" si="164"/>
        <v>#N/A</v>
      </c>
      <c r="DS136" s="28" t="str">
        <f t="shared" si="164"/>
        <v>#N/A</v>
      </c>
      <c r="DT136" s="28" t="str">
        <f t="shared" si="164"/>
        <v>#N/A</v>
      </c>
      <c r="DU136" s="28" t="str">
        <f t="shared" si="164"/>
        <v>#N/A</v>
      </c>
      <c r="DV136" s="28" t="str">
        <f t="shared" si="164"/>
        <v>#N/A</v>
      </c>
      <c r="DW136" s="28" t="str">
        <f t="shared" si="164"/>
        <v>#N/A</v>
      </c>
      <c r="DX136" s="28" t="str">
        <f t="shared" si="164"/>
        <v>#N/A</v>
      </c>
      <c r="DY136" s="28" t="str">
        <f t="shared" si="164"/>
        <v>#N/A</v>
      </c>
      <c r="DZ136" s="28" t="str">
        <f t="shared" si="164"/>
        <v>#N/A</v>
      </c>
      <c r="EA136" s="28" t="str">
        <f t="shared" si="164"/>
        <v>#N/A</v>
      </c>
      <c r="EB136" s="28" t="str">
        <f t="shared" si="164"/>
        <v>#N/A</v>
      </c>
      <c r="EC136" s="28" t="str">
        <f t="shared" si="164"/>
        <v>#N/A</v>
      </c>
      <c r="ED136" s="28" t="str">
        <f t="shared" si="164"/>
        <v>#N/A</v>
      </c>
      <c r="EE136" s="29">
        <f t="shared" si="2"/>
        <v>1519.039866</v>
      </c>
    </row>
    <row r="137">
      <c r="A137" s="1"/>
      <c r="B137" s="30"/>
      <c r="C137" s="31"/>
      <c r="D137" s="31"/>
      <c r="E137" s="31"/>
      <c r="F137" s="43"/>
      <c r="G137" s="34"/>
      <c r="H137" s="34" t="b">
        <f t="shared" si="3"/>
        <v>0</v>
      </c>
      <c r="I137" s="34" t="b">
        <f>if(iferror(match(B137,'Osallistujat ja seuranta'!C:C,0),0)&gt;0,TRUE,FALSE)</f>
        <v>0</v>
      </c>
      <c r="J137" s="34" t="b">
        <f>if(iferror(match(C137,'Osallistujat ja seuranta'!C:C,0),0)&gt;0,TRUE,FALSE)</f>
        <v>0</v>
      </c>
      <c r="K137" s="34" t="b">
        <f t="shared" si="4"/>
        <v>0</v>
      </c>
      <c r="L137" s="34" t="b">
        <f t="shared" si="5"/>
        <v>1</v>
      </c>
      <c r="M137" s="34" t="b">
        <f t="shared" si="6"/>
        <v>0</v>
      </c>
      <c r="N137" s="35" t="str">
        <f t="shared" si="33"/>
        <v/>
      </c>
      <c r="O137" s="36" t="str">
        <f t="shared" si="8"/>
        <v/>
      </c>
      <c r="P137" s="36" t="str">
        <f t="shared" si="9"/>
        <v/>
      </c>
      <c r="Q137" s="37" t="str">
        <f t="shared" si="10"/>
        <v/>
      </c>
      <c r="R137" s="35" t="str">
        <f t="shared" si="11"/>
        <v/>
      </c>
      <c r="S137" s="35">
        <f t="shared" si="12"/>
        <v>1</v>
      </c>
      <c r="T137" s="35">
        <f t="shared" si="13"/>
        <v>-56.71174423</v>
      </c>
      <c r="U137" s="35">
        <f t="shared" si="14"/>
        <v>-56.71174423</v>
      </c>
      <c r="V137" s="38" t="str">
        <f t="shared" si="15"/>
        <v/>
      </c>
      <c r="W137" s="39">
        <f t="shared" si="16"/>
        <v>88.71035368</v>
      </c>
      <c r="X137" s="39">
        <f t="shared" si="17"/>
        <v>5.75</v>
      </c>
      <c r="Y137" s="39" t="str">
        <f>if(N137=1,(W137*(S137-V137))*'Säännöt ja ohjeet'!$B$54+X137,"")</f>
        <v/>
      </c>
      <c r="Z137" s="39">
        <f t="shared" si="18"/>
        <v>0</v>
      </c>
      <c r="AA137" s="39">
        <f t="shared" si="19"/>
        <v>1</v>
      </c>
      <c r="AB137" s="39">
        <f t="shared" si="20"/>
        <v>88.71035368</v>
      </c>
      <c r="AC137" s="39">
        <f t="shared" si="21"/>
        <v>5.75</v>
      </c>
      <c r="AD137" s="39" t="str">
        <f>if(N137=1,(AB137*(Z137-AA137))*'Säännöt ja ohjeet'!$B$54+AC137,"")</f>
        <v/>
      </c>
      <c r="AE137" s="40">
        <f t="shared" si="22"/>
        <v>11</v>
      </c>
      <c r="AF137" s="40">
        <f t="shared" si="23"/>
        <v>11</v>
      </c>
      <c r="AG137" s="1"/>
      <c r="AH137" s="9"/>
      <c r="AI137" s="28">
        <f t="shared" ref="AI137:ED137" si="165">if($B137=AI$3,AI136+$Y137,if($C137=AI$3,AI136+$AD137,AI136))</f>
        <v>1204.770186</v>
      </c>
      <c r="AJ137" s="28">
        <f t="shared" si="165"/>
        <v>1784.092572</v>
      </c>
      <c r="AK137" s="28">
        <f t="shared" si="165"/>
        <v>2411.459736</v>
      </c>
      <c r="AL137" s="28">
        <f t="shared" si="165"/>
        <v>1723.634458</v>
      </c>
      <c r="AM137" s="28">
        <f t="shared" si="165"/>
        <v>1644.010986</v>
      </c>
      <c r="AN137" s="28">
        <f t="shared" si="165"/>
        <v>1353.792648</v>
      </c>
      <c r="AO137" s="28">
        <f t="shared" si="165"/>
        <v>2249.842673</v>
      </c>
      <c r="AP137" s="28">
        <f t="shared" si="165"/>
        <v>1493.563773</v>
      </c>
      <c r="AQ137" s="28">
        <f t="shared" si="165"/>
        <v>1156.199115</v>
      </c>
      <c r="AR137" s="28">
        <f t="shared" si="165"/>
        <v>2172.779715</v>
      </c>
      <c r="AS137" s="28">
        <f t="shared" si="165"/>
        <v>1917.754482</v>
      </c>
      <c r="AT137" s="28">
        <f t="shared" si="165"/>
        <v>2363.383595</v>
      </c>
      <c r="AU137" s="28">
        <f t="shared" si="165"/>
        <v>2245.808389</v>
      </c>
      <c r="AV137" s="28">
        <f t="shared" si="165"/>
        <v>1913.93138</v>
      </c>
      <c r="AW137" s="28">
        <f t="shared" si="165"/>
        <v>1015.463624</v>
      </c>
      <c r="AX137" s="28">
        <f t="shared" si="165"/>
        <v>2205.116746</v>
      </c>
      <c r="AY137" s="28">
        <f t="shared" si="165"/>
        <v>1335.441433</v>
      </c>
      <c r="AZ137" s="28">
        <f t="shared" si="165"/>
        <v>2316.469488</v>
      </c>
      <c r="BA137" s="28">
        <f t="shared" si="165"/>
        <v>2132.244373</v>
      </c>
      <c r="BB137" s="28">
        <f t="shared" si="165"/>
        <v>636.9434937</v>
      </c>
      <c r="BC137" s="28">
        <f t="shared" si="165"/>
        <v>832.7574368</v>
      </c>
      <c r="BD137" s="28">
        <f t="shared" si="165"/>
        <v>1690.538553</v>
      </c>
      <c r="BE137" s="28">
        <f t="shared" si="165"/>
        <v>281.1497685</v>
      </c>
      <c r="BF137" s="28">
        <f t="shared" si="165"/>
        <v>-59.07358257</v>
      </c>
      <c r="BG137" s="28">
        <f t="shared" si="165"/>
        <v>1282.733877</v>
      </c>
      <c r="BH137" s="28">
        <f t="shared" si="165"/>
        <v>190.2275877</v>
      </c>
      <c r="BI137" s="28">
        <f t="shared" si="165"/>
        <v>1741.081085</v>
      </c>
      <c r="BJ137" s="28">
        <f t="shared" si="165"/>
        <v>398.5029281</v>
      </c>
      <c r="BK137" s="28">
        <f t="shared" si="165"/>
        <v>1813.591524</v>
      </c>
      <c r="BL137" s="28" t="str">
        <f t="shared" si="165"/>
        <v>#N/A</v>
      </c>
      <c r="BM137" s="28" t="str">
        <f t="shared" si="165"/>
        <v>#N/A</v>
      </c>
      <c r="BN137" s="28" t="str">
        <f t="shared" si="165"/>
        <v>#N/A</v>
      </c>
      <c r="BO137" s="28" t="str">
        <f t="shared" si="165"/>
        <v>#N/A</v>
      </c>
      <c r="BP137" s="28" t="str">
        <f t="shared" si="165"/>
        <v>#N/A</v>
      </c>
      <c r="BQ137" s="28" t="str">
        <f t="shared" si="165"/>
        <v>#N/A</v>
      </c>
      <c r="BR137" s="28" t="str">
        <f t="shared" si="165"/>
        <v>#N/A</v>
      </c>
      <c r="BS137" s="28" t="str">
        <f t="shared" si="165"/>
        <v>#N/A</v>
      </c>
      <c r="BT137" s="28" t="str">
        <f t="shared" si="165"/>
        <v>#N/A</v>
      </c>
      <c r="BU137" s="28" t="str">
        <f t="shared" si="165"/>
        <v>#N/A</v>
      </c>
      <c r="BV137" s="28" t="str">
        <f t="shared" si="165"/>
        <v>#N/A</v>
      </c>
      <c r="BW137" s="28" t="str">
        <f t="shared" si="165"/>
        <v>#N/A</v>
      </c>
      <c r="BX137" s="28" t="str">
        <f t="shared" si="165"/>
        <v>#N/A</v>
      </c>
      <c r="BY137" s="28" t="str">
        <f t="shared" si="165"/>
        <v>#N/A</v>
      </c>
      <c r="BZ137" s="28" t="str">
        <f t="shared" si="165"/>
        <v>#N/A</v>
      </c>
      <c r="CA137" s="28" t="str">
        <f t="shared" si="165"/>
        <v>#N/A</v>
      </c>
      <c r="CB137" s="28" t="str">
        <f t="shared" si="165"/>
        <v>#N/A</v>
      </c>
      <c r="CC137" s="28" t="str">
        <f t="shared" si="165"/>
        <v>#N/A</v>
      </c>
      <c r="CD137" s="28" t="str">
        <f t="shared" si="165"/>
        <v>#N/A</v>
      </c>
      <c r="CE137" s="28" t="str">
        <f t="shared" si="165"/>
        <v>#N/A</v>
      </c>
      <c r="CF137" s="28" t="str">
        <f t="shared" si="165"/>
        <v>#N/A</v>
      </c>
      <c r="CG137" s="28" t="str">
        <f t="shared" si="165"/>
        <v>#N/A</v>
      </c>
      <c r="CH137" s="28" t="str">
        <f t="shared" si="165"/>
        <v>#N/A</v>
      </c>
      <c r="CI137" s="28" t="str">
        <f t="shared" si="165"/>
        <v>#N/A</v>
      </c>
      <c r="CJ137" s="28" t="str">
        <f t="shared" si="165"/>
        <v>#N/A</v>
      </c>
      <c r="CK137" s="28" t="str">
        <f t="shared" si="165"/>
        <v>#N/A</v>
      </c>
      <c r="CL137" s="28" t="str">
        <f t="shared" si="165"/>
        <v>#N/A</v>
      </c>
      <c r="CM137" s="28" t="str">
        <f t="shared" si="165"/>
        <v>#N/A</v>
      </c>
      <c r="CN137" s="28" t="str">
        <f t="shared" si="165"/>
        <v>#N/A</v>
      </c>
      <c r="CO137" s="28" t="str">
        <f t="shared" si="165"/>
        <v>#N/A</v>
      </c>
      <c r="CP137" s="28" t="str">
        <f t="shared" si="165"/>
        <v>#N/A</v>
      </c>
      <c r="CQ137" s="28" t="str">
        <f t="shared" si="165"/>
        <v>#N/A</v>
      </c>
      <c r="CR137" s="28" t="str">
        <f t="shared" si="165"/>
        <v>#N/A</v>
      </c>
      <c r="CS137" s="28" t="str">
        <f t="shared" si="165"/>
        <v>#N/A</v>
      </c>
      <c r="CT137" s="28" t="str">
        <f t="shared" si="165"/>
        <v>#N/A</v>
      </c>
      <c r="CU137" s="28" t="str">
        <f t="shared" si="165"/>
        <v>#N/A</v>
      </c>
      <c r="CV137" s="28" t="str">
        <f t="shared" si="165"/>
        <v>#N/A</v>
      </c>
      <c r="CW137" s="28" t="str">
        <f t="shared" si="165"/>
        <v>#N/A</v>
      </c>
      <c r="CX137" s="28" t="str">
        <f t="shared" si="165"/>
        <v>#N/A</v>
      </c>
      <c r="CY137" s="28" t="str">
        <f t="shared" si="165"/>
        <v>#N/A</v>
      </c>
      <c r="CZ137" s="28" t="str">
        <f t="shared" si="165"/>
        <v>#N/A</v>
      </c>
      <c r="DA137" s="28" t="str">
        <f t="shared" si="165"/>
        <v>#N/A</v>
      </c>
      <c r="DB137" s="28" t="str">
        <f t="shared" si="165"/>
        <v>#N/A</v>
      </c>
      <c r="DC137" s="28" t="str">
        <f t="shared" si="165"/>
        <v>#N/A</v>
      </c>
      <c r="DD137" s="28" t="str">
        <f t="shared" si="165"/>
        <v>#N/A</v>
      </c>
      <c r="DE137" s="28" t="str">
        <f t="shared" si="165"/>
        <v>#N/A</v>
      </c>
      <c r="DF137" s="28" t="str">
        <f t="shared" si="165"/>
        <v>#N/A</v>
      </c>
      <c r="DG137" s="28" t="str">
        <f t="shared" si="165"/>
        <v>#N/A</v>
      </c>
      <c r="DH137" s="28" t="str">
        <f t="shared" si="165"/>
        <v>#N/A</v>
      </c>
      <c r="DI137" s="28" t="str">
        <f t="shared" si="165"/>
        <v>#N/A</v>
      </c>
      <c r="DJ137" s="28" t="str">
        <f t="shared" si="165"/>
        <v>#N/A</v>
      </c>
      <c r="DK137" s="28" t="str">
        <f t="shared" si="165"/>
        <v>#N/A</v>
      </c>
      <c r="DL137" s="28" t="str">
        <f t="shared" si="165"/>
        <v>#N/A</v>
      </c>
      <c r="DM137" s="28" t="str">
        <f t="shared" si="165"/>
        <v>#N/A</v>
      </c>
      <c r="DN137" s="28" t="str">
        <f t="shared" si="165"/>
        <v>#N/A</v>
      </c>
      <c r="DO137" s="28" t="str">
        <f t="shared" si="165"/>
        <v>#N/A</v>
      </c>
      <c r="DP137" s="28" t="str">
        <f t="shared" si="165"/>
        <v>#N/A</v>
      </c>
      <c r="DQ137" s="28" t="str">
        <f t="shared" si="165"/>
        <v>#N/A</v>
      </c>
      <c r="DR137" s="28" t="str">
        <f t="shared" si="165"/>
        <v>#N/A</v>
      </c>
      <c r="DS137" s="28" t="str">
        <f t="shared" si="165"/>
        <v>#N/A</v>
      </c>
      <c r="DT137" s="28" t="str">
        <f t="shared" si="165"/>
        <v>#N/A</v>
      </c>
      <c r="DU137" s="28" t="str">
        <f t="shared" si="165"/>
        <v>#N/A</v>
      </c>
      <c r="DV137" s="28" t="str">
        <f t="shared" si="165"/>
        <v>#N/A</v>
      </c>
      <c r="DW137" s="28" t="str">
        <f t="shared" si="165"/>
        <v>#N/A</v>
      </c>
      <c r="DX137" s="28" t="str">
        <f t="shared" si="165"/>
        <v>#N/A</v>
      </c>
      <c r="DY137" s="28" t="str">
        <f t="shared" si="165"/>
        <v>#N/A</v>
      </c>
      <c r="DZ137" s="28" t="str">
        <f t="shared" si="165"/>
        <v>#N/A</v>
      </c>
      <c r="EA137" s="28" t="str">
        <f t="shared" si="165"/>
        <v>#N/A</v>
      </c>
      <c r="EB137" s="28" t="str">
        <f t="shared" si="165"/>
        <v>#N/A</v>
      </c>
      <c r="EC137" s="28" t="str">
        <f t="shared" si="165"/>
        <v>#N/A</v>
      </c>
      <c r="ED137" s="28" t="str">
        <f t="shared" si="165"/>
        <v>#N/A</v>
      </c>
      <c r="EE137" s="29">
        <f t="shared" si="2"/>
        <v>1519.039866</v>
      </c>
    </row>
    <row r="138">
      <c r="A138" s="1"/>
      <c r="B138" s="30"/>
      <c r="C138" s="31"/>
      <c r="D138" s="31"/>
      <c r="E138" s="31"/>
      <c r="F138" s="43"/>
      <c r="G138" s="34"/>
      <c r="H138" s="34" t="b">
        <f t="shared" si="3"/>
        <v>0</v>
      </c>
      <c r="I138" s="34" t="b">
        <f>if(iferror(match(B138,'Osallistujat ja seuranta'!C:C,0),0)&gt;0,TRUE,FALSE)</f>
        <v>0</v>
      </c>
      <c r="J138" s="34" t="b">
        <f>if(iferror(match(C138,'Osallistujat ja seuranta'!C:C,0),0)&gt;0,TRUE,FALSE)</f>
        <v>0</v>
      </c>
      <c r="K138" s="34" t="b">
        <f t="shared" si="4"/>
        <v>0</v>
      </c>
      <c r="L138" s="34" t="b">
        <f t="shared" si="5"/>
        <v>1</v>
      </c>
      <c r="M138" s="34" t="b">
        <f t="shared" si="6"/>
        <v>0</v>
      </c>
      <c r="N138" s="35" t="str">
        <f t="shared" si="33"/>
        <v/>
      </c>
      <c r="O138" s="36" t="str">
        <f t="shared" si="8"/>
        <v/>
      </c>
      <c r="P138" s="36" t="str">
        <f t="shared" si="9"/>
        <v/>
      </c>
      <c r="Q138" s="37" t="str">
        <f t="shared" si="10"/>
        <v/>
      </c>
      <c r="R138" s="35" t="str">
        <f t="shared" si="11"/>
        <v/>
      </c>
      <c r="S138" s="35">
        <f t="shared" si="12"/>
        <v>1</v>
      </c>
      <c r="T138" s="35">
        <f t="shared" si="13"/>
        <v>-56.71174423</v>
      </c>
      <c r="U138" s="35">
        <f t="shared" si="14"/>
        <v>-56.71174423</v>
      </c>
      <c r="V138" s="38" t="str">
        <f t="shared" si="15"/>
        <v/>
      </c>
      <c r="W138" s="39">
        <f t="shared" si="16"/>
        <v>88.71035368</v>
      </c>
      <c r="X138" s="39">
        <f t="shared" si="17"/>
        <v>5.75</v>
      </c>
      <c r="Y138" s="39" t="str">
        <f>if(N138=1,(W138*(S138-V138))*'Säännöt ja ohjeet'!$B$54+X138,"")</f>
        <v/>
      </c>
      <c r="Z138" s="39">
        <f t="shared" si="18"/>
        <v>0</v>
      </c>
      <c r="AA138" s="39">
        <f t="shared" si="19"/>
        <v>1</v>
      </c>
      <c r="AB138" s="39">
        <f t="shared" si="20"/>
        <v>88.71035368</v>
      </c>
      <c r="AC138" s="39">
        <f t="shared" si="21"/>
        <v>5.75</v>
      </c>
      <c r="AD138" s="39" t="str">
        <f>if(N138=1,(AB138*(Z138-AA138))*'Säännöt ja ohjeet'!$B$54+AC138,"")</f>
        <v/>
      </c>
      <c r="AE138" s="40">
        <f t="shared" si="22"/>
        <v>11</v>
      </c>
      <c r="AF138" s="40">
        <f t="shared" si="23"/>
        <v>11</v>
      </c>
      <c r="AG138" s="1"/>
      <c r="AH138" s="9"/>
      <c r="AI138" s="28">
        <f t="shared" ref="AI138:ED138" si="166">if($B138=AI$3,AI137+$Y138,if($C138=AI$3,AI137+$AD138,AI137))</f>
        <v>1204.770186</v>
      </c>
      <c r="AJ138" s="28">
        <f t="shared" si="166"/>
        <v>1784.092572</v>
      </c>
      <c r="AK138" s="28">
        <f t="shared" si="166"/>
        <v>2411.459736</v>
      </c>
      <c r="AL138" s="28">
        <f t="shared" si="166"/>
        <v>1723.634458</v>
      </c>
      <c r="AM138" s="28">
        <f t="shared" si="166"/>
        <v>1644.010986</v>
      </c>
      <c r="AN138" s="28">
        <f t="shared" si="166"/>
        <v>1353.792648</v>
      </c>
      <c r="AO138" s="28">
        <f t="shared" si="166"/>
        <v>2249.842673</v>
      </c>
      <c r="AP138" s="28">
        <f t="shared" si="166"/>
        <v>1493.563773</v>
      </c>
      <c r="AQ138" s="28">
        <f t="shared" si="166"/>
        <v>1156.199115</v>
      </c>
      <c r="AR138" s="28">
        <f t="shared" si="166"/>
        <v>2172.779715</v>
      </c>
      <c r="AS138" s="28">
        <f t="shared" si="166"/>
        <v>1917.754482</v>
      </c>
      <c r="AT138" s="28">
        <f t="shared" si="166"/>
        <v>2363.383595</v>
      </c>
      <c r="AU138" s="28">
        <f t="shared" si="166"/>
        <v>2245.808389</v>
      </c>
      <c r="AV138" s="28">
        <f t="shared" si="166"/>
        <v>1913.93138</v>
      </c>
      <c r="AW138" s="28">
        <f t="shared" si="166"/>
        <v>1015.463624</v>
      </c>
      <c r="AX138" s="28">
        <f t="shared" si="166"/>
        <v>2205.116746</v>
      </c>
      <c r="AY138" s="28">
        <f t="shared" si="166"/>
        <v>1335.441433</v>
      </c>
      <c r="AZ138" s="28">
        <f t="shared" si="166"/>
        <v>2316.469488</v>
      </c>
      <c r="BA138" s="28">
        <f t="shared" si="166"/>
        <v>2132.244373</v>
      </c>
      <c r="BB138" s="28">
        <f t="shared" si="166"/>
        <v>636.9434937</v>
      </c>
      <c r="BC138" s="28">
        <f t="shared" si="166"/>
        <v>832.7574368</v>
      </c>
      <c r="BD138" s="28">
        <f t="shared" si="166"/>
        <v>1690.538553</v>
      </c>
      <c r="BE138" s="28">
        <f t="shared" si="166"/>
        <v>281.1497685</v>
      </c>
      <c r="BF138" s="28">
        <f t="shared" si="166"/>
        <v>-59.07358257</v>
      </c>
      <c r="BG138" s="28">
        <f t="shared" si="166"/>
        <v>1282.733877</v>
      </c>
      <c r="BH138" s="28">
        <f t="shared" si="166"/>
        <v>190.2275877</v>
      </c>
      <c r="BI138" s="28">
        <f t="shared" si="166"/>
        <v>1741.081085</v>
      </c>
      <c r="BJ138" s="28">
        <f t="shared" si="166"/>
        <v>398.5029281</v>
      </c>
      <c r="BK138" s="28">
        <f t="shared" si="166"/>
        <v>1813.591524</v>
      </c>
      <c r="BL138" s="28" t="str">
        <f t="shared" si="166"/>
        <v>#N/A</v>
      </c>
      <c r="BM138" s="28" t="str">
        <f t="shared" si="166"/>
        <v>#N/A</v>
      </c>
      <c r="BN138" s="28" t="str">
        <f t="shared" si="166"/>
        <v>#N/A</v>
      </c>
      <c r="BO138" s="28" t="str">
        <f t="shared" si="166"/>
        <v>#N/A</v>
      </c>
      <c r="BP138" s="28" t="str">
        <f t="shared" si="166"/>
        <v>#N/A</v>
      </c>
      <c r="BQ138" s="28" t="str">
        <f t="shared" si="166"/>
        <v>#N/A</v>
      </c>
      <c r="BR138" s="28" t="str">
        <f t="shared" si="166"/>
        <v>#N/A</v>
      </c>
      <c r="BS138" s="28" t="str">
        <f t="shared" si="166"/>
        <v>#N/A</v>
      </c>
      <c r="BT138" s="28" t="str">
        <f t="shared" si="166"/>
        <v>#N/A</v>
      </c>
      <c r="BU138" s="28" t="str">
        <f t="shared" si="166"/>
        <v>#N/A</v>
      </c>
      <c r="BV138" s="28" t="str">
        <f t="shared" si="166"/>
        <v>#N/A</v>
      </c>
      <c r="BW138" s="28" t="str">
        <f t="shared" si="166"/>
        <v>#N/A</v>
      </c>
      <c r="BX138" s="28" t="str">
        <f t="shared" si="166"/>
        <v>#N/A</v>
      </c>
      <c r="BY138" s="28" t="str">
        <f t="shared" si="166"/>
        <v>#N/A</v>
      </c>
      <c r="BZ138" s="28" t="str">
        <f t="shared" si="166"/>
        <v>#N/A</v>
      </c>
      <c r="CA138" s="28" t="str">
        <f t="shared" si="166"/>
        <v>#N/A</v>
      </c>
      <c r="CB138" s="28" t="str">
        <f t="shared" si="166"/>
        <v>#N/A</v>
      </c>
      <c r="CC138" s="28" t="str">
        <f t="shared" si="166"/>
        <v>#N/A</v>
      </c>
      <c r="CD138" s="28" t="str">
        <f t="shared" si="166"/>
        <v>#N/A</v>
      </c>
      <c r="CE138" s="28" t="str">
        <f t="shared" si="166"/>
        <v>#N/A</v>
      </c>
      <c r="CF138" s="28" t="str">
        <f t="shared" si="166"/>
        <v>#N/A</v>
      </c>
      <c r="CG138" s="28" t="str">
        <f t="shared" si="166"/>
        <v>#N/A</v>
      </c>
      <c r="CH138" s="28" t="str">
        <f t="shared" si="166"/>
        <v>#N/A</v>
      </c>
      <c r="CI138" s="28" t="str">
        <f t="shared" si="166"/>
        <v>#N/A</v>
      </c>
      <c r="CJ138" s="28" t="str">
        <f t="shared" si="166"/>
        <v>#N/A</v>
      </c>
      <c r="CK138" s="28" t="str">
        <f t="shared" si="166"/>
        <v>#N/A</v>
      </c>
      <c r="CL138" s="28" t="str">
        <f t="shared" si="166"/>
        <v>#N/A</v>
      </c>
      <c r="CM138" s="28" t="str">
        <f t="shared" si="166"/>
        <v>#N/A</v>
      </c>
      <c r="CN138" s="28" t="str">
        <f t="shared" si="166"/>
        <v>#N/A</v>
      </c>
      <c r="CO138" s="28" t="str">
        <f t="shared" si="166"/>
        <v>#N/A</v>
      </c>
      <c r="CP138" s="28" t="str">
        <f t="shared" si="166"/>
        <v>#N/A</v>
      </c>
      <c r="CQ138" s="28" t="str">
        <f t="shared" si="166"/>
        <v>#N/A</v>
      </c>
      <c r="CR138" s="28" t="str">
        <f t="shared" si="166"/>
        <v>#N/A</v>
      </c>
      <c r="CS138" s="28" t="str">
        <f t="shared" si="166"/>
        <v>#N/A</v>
      </c>
      <c r="CT138" s="28" t="str">
        <f t="shared" si="166"/>
        <v>#N/A</v>
      </c>
      <c r="CU138" s="28" t="str">
        <f t="shared" si="166"/>
        <v>#N/A</v>
      </c>
      <c r="CV138" s="28" t="str">
        <f t="shared" si="166"/>
        <v>#N/A</v>
      </c>
      <c r="CW138" s="28" t="str">
        <f t="shared" si="166"/>
        <v>#N/A</v>
      </c>
      <c r="CX138" s="28" t="str">
        <f t="shared" si="166"/>
        <v>#N/A</v>
      </c>
      <c r="CY138" s="28" t="str">
        <f t="shared" si="166"/>
        <v>#N/A</v>
      </c>
      <c r="CZ138" s="28" t="str">
        <f t="shared" si="166"/>
        <v>#N/A</v>
      </c>
      <c r="DA138" s="28" t="str">
        <f t="shared" si="166"/>
        <v>#N/A</v>
      </c>
      <c r="DB138" s="28" t="str">
        <f t="shared" si="166"/>
        <v>#N/A</v>
      </c>
      <c r="DC138" s="28" t="str">
        <f t="shared" si="166"/>
        <v>#N/A</v>
      </c>
      <c r="DD138" s="28" t="str">
        <f t="shared" si="166"/>
        <v>#N/A</v>
      </c>
      <c r="DE138" s="28" t="str">
        <f t="shared" si="166"/>
        <v>#N/A</v>
      </c>
      <c r="DF138" s="28" t="str">
        <f t="shared" si="166"/>
        <v>#N/A</v>
      </c>
      <c r="DG138" s="28" t="str">
        <f t="shared" si="166"/>
        <v>#N/A</v>
      </c>
      <c r="DH138" s="28" t="str">
        <f t="shared" si="166"/>
        <v>#N/A</v>
      </c>
      <c r="DI138" s="28" t="str">
        <f t="shared" si="166"/>
        <v>#N/A</v>
      </c>
      <c r="DJ138" s="28" t="str">
        <f t="shared" si="166"/>
        <v>#N/A</v>
      </c>
      <c r="DK138" s="28" t="str">
        <f t="shared" si="166"/>
        <v>#N/A</v>
      </c>
      <c r="DL138" s="28" t="str">
        <f t="shared" si="166"/>
        <v>#N/A</v>
      </c>
      <c r="DM138" s="28" t="str">
        <f t="shared" si="166"/>
        <v>#N/A</v>
      </c>
      <c r="DN138" s="28" t="str">
        <f t="shared" si="166"/>
        <v>#N/A</v>
      </c>
      <c r="DO138" s="28" t="str">
        <f t="shared" si="166"/>
        <v>#N/A</v>
      </c>
      <c r="DP138" s="28" t="str">
        <f t="shared" si="166"/>
        <v>#N/A</v>
      </c>
      <c r="DQ138" s="28" t="str">
        <f t="shared" si="166"/>
        <v>#N/A</v>
      </c>
      <c r="DR138" s="28" t="str">
        <f t="shared" si="166"/>
        <v>#N/A</v>
      </c>
      <c r="DS138" s="28" t="str">
        <f t="shared" si="166"/>
        <v>#N/A</v>
      </c>
      <c r="DT138" s="28" t="str">
        <f t="shared" si="166"/>
        <v>#N/A</v>
      </c>
      <c r="DU138" s="28" t="str">
        <f t="shared" si="166"/>
        <v>#N/A</v>
      </c>
      <c r="DV138" s="28" t="str">
        <f t="shared" si="166"/>
        <v>#N/A</v>
      </c>
      <c r="DW138" s="28" t="str">
        <f t="shared" si="166"/>
        <v>#N/A</v>
      </c>
      <c r="DX138" s="28" t="str">
        <f t="shared" si="166"/>
        <v>#N/A</v>
      </c>
      <c r="DY138" s="28" t="str">
        <f t="shared" si="166"/>
        <v>#N/A</v>
      </c>
      <c r="DZ138" s="28" t="str">
        <f t="shared" si="166"/>
        <v>#N/A</v>
      </c>
      <c r="EA138" s="28" t="str">
        <f t="shared" si="166"/>
        <v>#N/A</v>
      </c>
      <c r="EB138" s="28" t="str">
        <f t="shared" si="166"/>
        <v>#N/A</v>
      </c>
      <c r="EC138" s="28" t="str">
        <f t="shared" si="166"/>
        <v>#N/A</v>
      </c>
      <c r="ED138" s="28" t="str">
        <f t="shared" si="166"/>
        <v>#N/A</v>
      </c>
      <c r="EE138" s="29">
        <f t="shared" si="2"/>
        <v>1519.039866</v>
      </c>
    </row>
    <row r="139">
      <c r="A139" s="1"/>
      <c r="B139" s="30"/>
      <c r="C139" s="31"/>
      <c r="D139" s="31"/>
      <c r="E139" s="31"/>
      <c r="F139" s="43"/>
      <c r="G139" s="34"/>
      <c r="H139" s="34" t="b">
        <f t="shared" si="3"/>
        <v>0</v>
      </c>
      <c r="I139" s="34" t="b">
        <f>if(iferror(match(B139,'Osallistujat ja seuranta'!C:C,0),0)&gt;0,TRUE,FALSE)</f>
        <v>0</v>
      </c>
      <c r="J139" s="34" t="b">
        <f>if(iferror(match(C139,'Osallistujat ja seuranta'!C:C,0),0)&gt;0,TRUE,FALSE)</f>
        <v>0</v>
      </c>
      <c r="K139" s="34" t="b">
        <f t="shared" si="4"/>
        <v>0</v>
      </c>
      <c r="L139" s="34" t="b">
        <f t="shared" si="5"/>
        <v>1</v>
      </c>
      <c r="M139" s="34" t="b">
        <f t="shared" si="6"/>
        <v>0</v>
      </c>
      <c r="N139" s="35" t="str">
        <f t="shared" si="33"/>
        <v/>
      </c>
      <c r="O139" s="36" t="str">
        <f t="shared" si="8"/>
        <v/>
      </c>
      <c r="P139" s="36" t="str">
        <f t="shared" si="9"/>
        <v/>
      </c>
      <c r="Q139" s="37" t="str">
        <f t="shared" si="10"/>
        <v/>
      </c>
      <c r="R139" s="35" t="str">
        <f t="shared" si="11"/>
        <v/>
      </c>
      <c r="S139" s="35">
        <f t="shared" si="12"/>
        <v>1</v>
      </c>
      <c r="T139" s="35">
        <f t="shared" si="13"/>
        <v>-56.71174423</v>
      </c>
      <c r="U139" s="35">
        <f t="shared" si="14"/>
        <v>-56.71174423</v>
      </c>
      <c r="V139" s="38" t="str">
        <f t="shared" si="15"/>
        <v/>
      </c>
      <c r="W139" s="39">
        <f t="shared" si="16"/>
        <v>88.71035368</v>
      </c>
      <c r="X139" s="39">
        <f t="shared" si="17"/>
        <v>5.75</v>
      </c>
      <c r="Y139" s="39" t="str">
        <f>if(N139=1,(W139*(S139-V139))*'Säännöt ja ohjeet'!$B$54+X139,"")</f>
        <v/>
      </c>
      <c r="Z139" s="39">
        <f t="shared" si="18"/>
        <v>0</v>
      </c>
      <c r="AA139" s="39">
        <f t="shared" si="19"/>
        <v>1</v>
      </c>
      <c r="AB139" s="39">
        <f t="shared" si="20"/>
        <v>88.71035368</v>
      </c>
      <c r="AC139" s="39">
        <f t="shared" si="21"/>
        <v>5.75</v>
      </c>
      <c r="AD139" s="39" t="str">
        <f>if(N139=1,(AB139*(Z139-AA139))*'Säännöt ja ohjeet'!$B$54+AC139,"")</f>
        <v/>
      </c>
      <c r="AE139" s="40">
        <f t="shared" si="22"/>
        <v>11</v>
      </c>
      <c r="AF139" s="40">
        <f t="shared" si="23"/>
        <v>11</v>
      </c>
      <c r="AG139" s="1"/>
      <c r="AH139" s="9"/>
      <c r="AI139" s="28">
        <f t="shared" ref="AI139:ED139" si="167">if($B139=AI$3,AI138+$Y139,if($C139=AI$3,AI138+$AD139,AI138))</f>
        <v>1204.770186</v>
      </c>
      <c r="AJ139" s="28">
        <f t="shared" si="167"/>
        <v>1784.092572</v>
      </c>
      <c r="AK139" s="28">
        <f t="shared" si="167"/>
        <v>2411.459736</v>
      </c>
      <c r="AL139" s="28">
        <f t="shared" si="167"/>
        <v>1723.634458</v>
      </c>
      <c r="AM139" s="28">
        <f t="shared" si="167"/>
        <v>1644.010986</v>
      </c>
      <c r="AN139" s="28">
        <f t="shared" si="167"/>
        <v>1353.792648</v>
      </c>
      <c r="AO139" s="28">
        <f t="shared" si="167"/>
        <v>2249.842673</v>
      </c>
      <c r="AP139" s="28">
        <f t="shared" si="167"/>
        <v>1493.563773</v>
      </c>
      <c r="AQ139" s="28">
        <f t="shared" si="167"/>
        <v>1156.199115</v>
      </c>
      <c r="AR139" s="28">
        <f t="shared" si="167"/>
        <v>2172.779715</v>
      </c>
      <c r="AS139" s="28">
        <f t="shared" si="167"/>
        <v>1917.754482</v>
      </c>
      <c r="AT139" s="28">
        <f t="shared" si="167"/>
        <v>2363.383595</v>
      </c>
      <c r="AU139" s="28">
        <f t="shared" si="167"/>
        <v>2245.808389</v>
      </c>
      <c r="AV139" s="28">
        <f t="shared" si="167"/>
        <v>1913.93138</v>
      </c>
      <c r="AW139" s="28">
        <f t="shared" si="167"/>
        <v>1015.463624</v>
      </c>
      <c r="AX139" s="28">
        <f t="shared" si="167"/>
        <v>2205.116746</v>
      </c>
      <c r="AY139" s="28">
        <f t="shared" si="167"/>
        <v>1335.441433</v>
      </c>
      <c r="AZ139" s="28">
        <f t="shared" si="167"/>
        <v>2316.469488</v>
      </c>
      <c r="BA139" s="28">
        <f t="shared" si="167"/>
        <v>2132.244373</v>
      </c>
      <c r="BB139" s="28">
        <f t="shared" si="167"/>
        <v>636.9434937</v>
      </c>
      <c r="BC139" s="28">
        <f t="shared" si="167"/>
        <v>832.7574368</v>
      </c>
      <c r="BD139" s="28">
        <f t="shared" si="167"/>
        <v>1690.538553</v>
      </c>
      <c r="BE139" s="28">
        <f t="shared" si="167"/>
        <v>281.1497685</v>
      </c>
      <c r="BF139" s="28">
        <f t="shared" si="167"/>
        <v>-59.07358257</v>
      </c>
      <c r="BG139" s="28">
        <f t="shared" si="167"/>
        <v>1282.733877</v>
      </c>
      <c r="BH139" s="28">
        <f t="shared" si="167"/>
        <v>190.2275877</v>
      </c>
      <c r="BI139" s="28">
        <f t="shared" si="167"/>
        <v>1741.081085</v>
      </c>
      <c r="BJ139" s="28">
        <f t="shared" si="167"/>
        <v>398.5029281</v>
      </c>
      <c r="BK139" s="28">
        <f t="shared" si="167"/>
        <v>1813.591524</v>
      </c>
      <c r="BL139" s="28" t="str">
        <f t="shared" si="167"/>
        <v>#N/A</v>
      </c>
      <c r="BM139" s="28" t="str">
        <f t="shared" si="167"/>
        <v>#N/A</v>
      </c>
      <c r="BN139" s="28" t="str">
        <f t="shared" si="167"/>
        <v>#N/A</v>
      </c>
      <c r="BO139" s="28" t="str">
        <f t="shared" si="167"/>
        <v>#N/A</v>
      </c>
      <c r="BP139" s="28" t="str">
        <f t="shared" si="167"/>
        <v>#N/A</v>
      </c>
      <c r="BQ139" s="28" t="str">
        <f t="shared" si="167"/>
        <v>#N/A</v>
      </c>
      <c r="BR139" s="28" t="str">
        <f t="shared" si="167"/>
        <v>#N/A</v>
      </c>
      <c r="BS139" s="28" t="str">
        <f t="shared" si="167"/>
        <v>#N/A</v>
      </c>
      <c r="BT139" s="28" t="str">
        <f t="shared" si="167"/>
        <v>#N/A</v>
      </c>
      <c r="BU139" s="28" t="str">
        <f t="shared" si="167"/>
        <v>#N/A</v>
      </c>
      <c r="BV139" s="28" t="str">
        <f t="shared" si="167"/>
        <v>#N/A</v>
      </c>
      <c r="BW139" s="28" t="str">
        <f t="shared" si="167"/>
        <v>#N/A</v>
      </c>
      <c r="BX139" s="28" t="str">
        <f t="shared" si="167"/>
        <v>#N/A</v>
      </c>
      <c r="BY139" s="28" t="str">
        <f t="shared" si="167"/>
        <v>#N/A</v>
      </c>
      <c r="BZ139" s="28" t="str">
        <f t="shared" si="167"/>
        <v>#N/A</v>
      </c>
      <c r="CA139" s="28" t="str">
        <f t="shared" si="167"/>
        <v>#N/A</v>
      </c>
      <c r="CB139" s="28" t="str">
        <f t="shared" si="167"/>
        <v>#N/A</v>
      </c>
      <c r="CC139" s="28" t="str">
        <f t="shared" si="167"/>
        <v>#N/A</v>
      </c>
      <c r="CD139" s="28" t="str">
        <f t="shared" si="167"/>
        <v>#N/A</v>
      </c>
      <c r="CE139" s="28" t="str">
        <f t="shared" si="167"/>
        <v>#N/A</v>
      </c>
      <c r="CF139" s="28" t="str">
        <f t="shared" si="167"/>
        <v>#N/A</v>
      </c>
      <c r="CG139" s="28" t="str">
        <f t="shared" si="167"/>
        <v>#N/A</v>
      </c>
      <c r="CH139" s="28" t="str">
        <f t="shared" si="167"/>
        <v>#N/A</v>
      </c>
      <c r="CI139" s="28" t="str">
        <f t="shared" si="167"/>
        <v>#N/A</v>
      </c>
      <c r="CJ139" s="28" t="str">
        <f t="shared" si="167"/>
        <v>#N/A</v>
      </c>
      <c r="CK139" s="28" t="str">
        <f t="shared" si="167"/>
        <v>#N/A</v>
      </c>
      <c r="CL139" s="28" t="str">
        <f t="shared" si="167"/>
        <v>#N/A</v>
      </c>
      <c r="CM139" s="28" t="str">
        <f t="shared" si="167"/>
        <v>#N/A</v>
      </c>
      <c r="CN139" s="28" t="str">
        <f t="shared" si="167"/>
        <v>#N/A</v>
      </c>
      <c r="CO139" s="28" t="str">
        <f t="shared" si="167"/>
        <v>#N/A</v>
      </c>
      <c r="CP139" s="28" t="str">
        <f t="shared" si="167"/>
        <v>#N/A</v>
      </c>
      <c r="CQ139" s="28" t="str">
        <f t="shared" si="167"/>
        <v>#N/A</v>
      </c>
      <c r="CR139" s="28" t="str">
        <f t="shared" si="167"/>
        <v>#N/A</v>
      </c>
      <c r="CS139" s="28" t="str">
        <f t="shared" si="167"/>
        <v>#N/A</v>
      </c>
      <c r="CT139" s="28" t="str">
        <f t="shared" si="167"/>
        <v>#N/A</v>
      </c>
      <c r="CU139" s="28" t="str">
        <f t="shared" si="167"/>
        <v>#N/A</v>
      </c>
      <c r="CV139" s="28" t="str">
        <f t="shared" si="167"/>
        <v>#N/A</v>
      </c>
      <c r="CW139" s="28" t="str">
        <f t="shared" si="167"/>
        <v>#N/A</v>
      </c>
      <c r="CX139" s="28" t="str">
        <f t="shared" si="167"/>
        <v>#N/A</v>
      </c>
      <c r="CY139" s="28" t="str">
        <f t="shared" si="167"/>
        <v>#N/A</v>
      </c>
      <c r="CZ139" s="28" t="str">
        <f t="shared" si="167"/>
        <v>#N/A</v>
      </c>
      <c r="DA139" s="28" t="str">
        <f t="shared" si="167"/>
        <v>#N/A</v>
      </c>
      <c r="DB139" s="28" t="str">
        <f t="shared" si="167"/>
        <v>#N/A</v>
      </c>
      <c r="DC139" s="28" t="str">
        <f t="shared" si="167"/>
        <v>#N/A</v>
      </c>
      <c r="DD139" s="28" t="str">
        <f t="shared" si="167"/>
        <v>#N/A</v>
      </c>
      <c r="DE139" s="28" t="str">
        <f t="shared" si="167"/>
        <v>#N/A</v>
      </c>
      <c r="DF139" s="28" t="str">
        <f t="shared" si="167"/>
        <v>#N/A</v>
      </c>
      <c r="DG139" s="28" t="str">
        <f t="shared" si="167"/>
        <v>#N/A</v>
      </c>
      <c r="DH139" s="28" t="str">
        <f t="shared" si="167"/>
        <v>#N/A</v>
      </c>
      <c r="DI139" s="28" t="str">
        <f t="shared" si="167"/>
        <v>#N/A</v>
      </c>
      <c r="DJ139" s="28" t="str">
        <f t="shared" si="167"/>
        <v>#N/A</v>
      </c>
      <c r="DK139" s="28" t="str">
        <f t="shared" si="167"/>
        <v>#N/A</v>
      </c>
      <c r="DL139" s="28" t="str">
        <f t="shared" si="167"/>
        <v>#N/A</v>
      </c>
      <c r="DM139" s="28" t="str">
        <f t="shared" si="167"/>
        <v>#N/A</v>
      </c>
      <c r="DN139" s="28" t="str">
        <f t="shared" si="167"/>
        <v>#N/A</v>
      </c>
      <c r="DO139" s="28" t="str">
        <f t="shared" si="167"/>
        <v>#N/A</v>
      </c>
      <c r="DP139" s="28" t="str">
        <f t="shared" si="167"/>
        <v>#N/A</v>
      </c>
      <c r="DQ139" s="28" t="str">
        <f t="shared" si="167"/>
        <v>#N/A</v>
      </c>
      <c r="DR139" s="28" t="str">
        <f t="shared" si="167"/>
        <v>#N/A</v>
      </c>
      <c r="DS139" s="28" t="str">
        <f t="shared" si="167"/>
        <v>#N/A</v>
      </c>
      <c r="DT139" s="28" t="str">
        <f t="shared" si="167"/>
        <v>#N/A</v>
      </c>
      <c r="DU139" s="28" t="str">
        <f t="shared" si="167"/>
        <v>#N/A</v>
      </c>
      <c r="DV139" s="28" t="str">
        <f t="shared" si="167"/>
        <v>#N/A</v>
      </c>
      <c r="DW139" s="28" t="str">
        <f t="shared" si="167"/>
        <v>#N/A</v>
      </c>
      <c r="DX139" s="28" t="str">
        <f t="shared" si="167"/>
        <v>#N/A</v>
      </c>
      <c r="DY139" s="28" t="str">
        <f t="shared" si="167"/>
        <v>#N/A</v>
      </c>
      <c r="DZ139" s="28" t="str">
        <f t="shared" si="167"/>
        <v>#N/A</v>
      </c>
      <c r="EA139" s="28" t="str">
        <f t="shared" si="167"/>
        <v>#N/A</v>
      </c>
      <c r="EB139" s="28" t="str">
        <f t="shared" si="167"/>
        <v>#N/A</v>
      </c>
      <c r="EC139" s="28" t="str">
        <f t="shared" si="167"/>
        <v>#N/A</v>
      </c>
      <c r="ED139" s="28" t="str">
        <f t="shared" si="167"/>
        <v>#N/A</v>
      </c>
      <c r="EE139" s="29">
        <f t="shared" si="2"/>
        <v>1519.039866</v>
      </c>
    </row>
    <row r="140">
      <c r="A140" s="1"/>
      <c r="B140" s="30"/>
      <c r="C140" s="31"/>
      <c r="D140" s="31"/>
      <c r="E140" s="31"/>
      <c r="F140" s="43"/>
      <c r="G140" s="34"/>
      <c r="H140" s="34" t="b">
        <f t="shared" si="3"/>
        <v>0</v>
      </c>
      <c r="I140" s="34" t="b">
        <f>if(iferror(match(B140,'Osallistujat ja seuranta'!C:C,0),0)&gt;0,TRUE,FALSE)</f>
        <v>0</v>
      </c>
      <c r="J140" s="34" t="b">
        <f>if(iferror(match(C140,'Osallistujat ja seuranta'!C:C,0),0)&gt;0,TRUE,FALSE)</f>
        <v>0</v>
      </c>
      <c r="K140" s="34" t="b">
        <f t="shared" si="4"/>
        <v>0</v>
      </c>
      <c r="L140" s="34" t="b">
        <f t="shared" si="5"/>
        <v>1</v>
      </c>
      <c r="M140" s="34" t="b">
        <f t="shared" si="6"/>
        <v>0</v>
      </c>
      <c r="N140" s="35" t="str">
        <f t="shared" si="33"/>
        <v/>
      </c>
      <c r="O140" s="36" t="str">
        <f t="shared" si="8"/>
        <v/>
      </c>
      <c r="P140" s="36" t="str">
        <f t="shared" si="9"/>
        <v/>
      </c>
      <c r="Q140" s="37" t="str">
        <f t="shared" si="10"/>
        <v/>
      </c>
      <c r="R140" s="35" t="str">
        <f t="shared" si="11"/>
        <v/>
      </c>
      <c r="S140" s="35">
        <f t="shared" si="12"/>
        <v>1</v>
      </c>
      <c r="T140" s="35">
        <f t="shared" si="13"/>
        <v>-56.71174423</v>
      </c>
      <c r="U140" s="35">
        <f t="shared" si="14"/>
        <v>-56.71174423</v>
      </c>
      <c r="V140" s="38" t="str">
        <f t="shared" si="15"/>
        <v/>
      </c>
      <c r="W140" s="39">
        <f t="shared" si="16"/>
        <v>88.71035368</v>
      </c>
      <c r="X140" s="39">
        <f t="shared" si="17"/>
        <v>5.75</v>
      </c>
      <c r="Y140" s="39" t="str">
        <f>if(N140=1,(W140*(S140-V140))*'Säännöt ja ohjeet'!$B$54+X140,"")</f>
        <v/>
      </c>
      <c r="Z140" s="39">
        <f t="shared" si="18"/>
        <v>0</v>
      </c>
      <c r="AA140" s="39">
        <f t="shared" si="19"/>
        <v>1</v>
      </c>
      <c r="AB140" s="39">
        <f t="shared" si="20"/>
        <v>88.71035368</v>
      </c>
      <c r="AC140" s="39">
        <f t="shared" si="21"/>
        <v>5.75</v>
      </c>
      <c r="AD140" s="39" t="str">
        <f>if(N140=1,(AB140*(Z140-AA140))*'Säännöt ja ohjeet'!$B$54+AC140,"")</f>
        <v/>
      </c>
      <c r="AE140" s="40">
        <f t="shared" si="22"/>
        <v>11</v>
      </c>
      <c r="AF140" s="40">
        <f t="shared" si="23"/>
        <v>11</v>
      </c>
      <c r="AG140" s="1"/>
      <c r="AH140" s="9"/>
      <c r="AI140" s="28">
        <f t="shared" ref="AI140:ED140" si="168">if($B140=AI$3,AI139+$Y140,if($C140=AI$3,AI139+$AD140,AI139))</f>
        <v>1204.770186</v>
      </c>
      <c r="AJ140" s="28">
        <f t="shared" si="168"/>
        <v>1784.092572</v>
      </c>
      <c r="AK140" s="28">
        <f t="shared" si="168"/>
        <v>2411.459736</v>
      </c>
      <c r="AL140" s="28">
        <f t="shared" si="168"/>
        <v>1723.634458</v>
      </c>
      <c r="AM140" s="28">
        <f t="shared" si="168"/>
        <v>1644.010986</v>
      </c>
      <c r="AN140" s="28">
        <f t="shared" si="168"/>
        <v>1353.792648</v>
      </c>
      <c r="AO140" s="28">
        <f t="shared" si="168"/>
        <v>2249.842673</v>
      </c>
      <c r="AP140" s="28">
        <f t="shared" si="168"/>
        <v>1493.563773</v>
      </c>
      <c r="AQ140" s="28">
        <f t="shared" si="168"/>
        <v>1156.199115</v>
      </c>
      <c r="AR140" s="28">
        <f t="shared" si="168"/>
        <v>2172.779715</v>
      </c>
      <c r="AS140" s="28">
        <f t="shared" si="168"/>
        <v>1917.754482</v>
      </c>
      <c r="AT140" s="28">
        <f t="shared" si="168"/>
        <v>2363.383595</v>
      </c>
      <c r="AU140" s="28">
        <f t="shared" si="168"/>
        <v>2245.808389</v>
      </c>
      <c r="AV140" s="28">
        <f t="shared" si="168"/>
        <v>1913.93138</v>
      </c>
      <c r="AW140" s="28">
        <f t="shared" si="168"/>
        <v>1015.463624</v>
      </c>
      <c r="AX140" s="28">
        <f t="shared" si="168"/>
        <v>2205.116746</v>
      </c>
      <c r="AY140" s="28">
        <f t="shared" si="168"/>
        <v>1335.441433</v>
      </c>
      <c r="AZ140" s="28">
        <f t="shared" si="168"/>
        <v>2316.469488</v>
      </c>
      <c r="BA140" s="28">
        <f t="shared" si="168"/>
        <v>2132.244373</v>
      </c>
      <c r="BB140" s="28">
        <f t="shared" si="168"/>
        <v>636.9434937</v>
      </c>
      <c r="BC140" s="28">
        <f t="shared" si="168"/>
        <v>832.7574368</v>
      </c>
      <c r="BD140" s="28">
        <f t="shared" si="168"/>
        <v>1690.538553</v>
      </c>
      <c r="BE140" s="28">
        <f t="shared" si="168"/>
        <v>281.1497685</v>
      </c>
      <c r="BF140" s="28">
        <f t="shared" si="168"/>
        <v>-59.07358257</v>
      </c>
      <c r="BG140" s="28">
        <f t="shared" si="168"/>
        <v>1282.733877</v>
      </c>
      <c r="BH140" s="28">
        <f t="shared" si="168"/>
        <v>190.2275877</v>
      </c>
      <c r="BI140" s="28">
        <f t="shared" si="168"/>
        <v>1741.081085</v>
      </c>
      <c r="BJ140" s="28">
        <f t="shared" si="168"/>
        <v>398.5029281</v>
      </c>
      <c r="BK140" s="28">
        <f t="shared" si="168"/>
        <v>1813.591524</v>
      </c>
      <c r="BL140" s="28" t="str">
        <f t="shared" si="168"/>
        <v>#N/A</v>
      </c>
      <c r="BM140" s="28" t="str">
        <f t="shared" si="168"/>
        <v>#N/A</v>
      </c>
      <c r="BN140" s="28" t="str">
        <f t="shared" si="168"/>
        <v>#N/A</v>
      </c>
      <c r="BO140" s="28" t="str">
        <f t="shared" si="168"/>
        <v>#N/A</v>
      </c>
      <c r="BP140" s="28" t="str">
        <f t="shared" si="168"/>
        <v>#N/A</v>
      </c>
      <c r="BQ140" s="28" t="str">
        <f t="shared" si="168"/>
        <v>#N/A</v>
      </c>
      <c r="BR140" s="28" t="str">
        <f t="shared" si="168"/>
        <v>#N/A</v>
      </c>
      <c r="BS140" s="28" t="str">
        <f t="shared" si="168"/>
        <v>#N/A</v>
      </c>
      <c r="BT140" s="28" t="str">
        <f t="shared" si="168"/>
        <v>#N/A</v>
      </c>
      <c r="BU140" s="28" t="str">
        <f t="shared" si="168"/>
        <v>#N/A</v>
      </c>
      <c r="BV140" s="28" t="str">
        <f t="shared" si="168"/>
        <v>#N/A</v>
      </c>
      <c r="BW140" s="28" t="str">
        <f t="shared" si="168"/>
        <v>#N/A</v>
      </c>
      <c r="BX140" s="28" t="str">
        <f t="shared" si="168"/>
        <v>#N/A</v>
      </c>
      <c r="BY140" s="28" t="str">
        <f t="shared" si="168"/>
        <v>#N/A</v>
      </c>
      <c r="BZ140" s="28" t="str">
        <f t="shared" si="168"/>
        <v>#N/A</v>
      </c>
      <c r="CA140" s="28" t="str">
        <f t="shared" si="168"/>
        <v>#N/A</v>
      </c>
      <c r="CB140" s="28" t="str">
        <f t="shared" si="168"/>
        <v>#N/A</v>
      </c>
      <c r="CC140" s="28" t="str">
        <f t="shared" si="168"/>
        <v>#N/A</v>
      </c>
      <c r="CD140" s="28" t="str">
        <f t="shared" si="168"/>
        <v>#N/A</v>
      </c>
      <c r="CE140" s="28" t="str">
        <f t="shared" si="168"/>
        <v>#N/A</v>
      </c>
      <c r="CF140" s="28" t="str">
        <f t="shared" si="168"/>
        <v>#N/A</v>
      </c>
      <c r="CG140" s="28" t="str">
        <f t="shared" si="168"/>
        <v>#N/A</v>
      </c>
      <c r="CH140" s="28" t="str">
        <f t="shared" si="168"/>
        <v>#N/A</v>
      </c>
      <c r="CI140" s="28" t="str">
        <f t="shared" si="168"/>
        <v>#N/A</v>
      </c>
      <c r="CJ140" s="28" t="str">
        <f t="shared" si="168"/>
        <v>#N/A</v>
      </c>
      <c r="CK140" s="28" t="str">
        <f t="shared" si="168"/>
        <v>#N/A</v>
      </c>
      <c r="CL140" s="28" t="str">
        <f t="shared" si="168"/>
        <v>#N/A</v>
      </c>
      <c r="CM140" s="28" t="str">
        <f t="shared" si="168"/>
        <v>#N/A</v>
      </c>
      <c r="CN140" s="28" t="str">
        <f t="shared" si="168"/>
        <v>#N/A</v>
      </c>
      <c r="CO140" s="28" t="str">
        <f t="shared" si="168"/>
        <v>#N/A</v>
      </c>
      <c r="CP140" s="28" t="str">
        <f t="shared" si="168"/>
        <v>#N/A</v>
      </c>
      <c r="CQ140" s="28" t="str">
        <f t="shared" si="168"/>
        <v>#N/A</v>
      </c>
      <c r="CR140" s="28" t="str">
        <f t="shared" si="168"/>
        <v>#N/A</v>
      </c>
      <c r="CS140" s="28" t="str">
        <f t="shared" si="168"/>
        <v>#N/A</v>
      </c>
      <c r="CT140" s="28" t="str">
        <f t="shared" si="168"/>
        <v>#N/A</v>
      </c>
      <c r="CU140" s="28" t="str">
        <f t="shared" si="168"/>
        <v>#N/A</v>
      </c>
      <c r="CV140" s="28" t="str">
        <f t="shared" si="168"/>
        <v>#N/A</v>
      </c>
      <c r="CW140" s="28" t="str">
        <f t="shared" si="168"/>
        <v>#N/A</v>
      </c>
      <c r="CX140" s="28" t="str">
        <f t="shared" si="168"/>
        <v>#N/A</v>
      </c>
      <c r="CY140" s="28" t="str">
        <f t="shared" si="168"/>
        <v>#N/A</v>
      </c>
      <c r="CZ140" s="28" t="str">
        <f t="shared" si="168"/>
        <v>#N/A</v>
      </c>
      <c r="DA140" s="28" t="str">
        <f t="shared" si="168"/>
        <v>#N/A</v>
      </c>
      <c r="DB140" s="28" t="str">
        <f t="shared" si="168"/>
        <v>#N/A</v>
      </c>
      <c r="DC140" s="28" t="str">
        <f t="shared" si="168"/>
        <v>#N/A</v>
      </c>
      <c r="DD140" s="28" t="str">
        <f t="shared" si="168"/>
        <v>#N/A</v>
      </c>
      <c r="DE140" s="28" t="str">
        <f t="shared" si="168"/>
        <v>#N/A</v>
      </c>
      <c r="DF140" s="28" t="str">
        <f t="shared" si="168"/>
        <v>#N/A</v>
      </c>
      <c r="DG140" s="28" t="str">
        <f t="shared" si="168"/>
        <v>#N/A</v>
      </c>
      <c r="DH140" s="28" t="str">
        <f t="shared" si="168"/>
        <v>#N/A</v>
      </c>
      <c r="DI140" s="28" t="str">
        <f t="shared" si="168"/>
        <v>#N/A</v>
      </c>
      <c r="DJ140" s="28" t="str">
        <f t="shared" si="168"/>
        <v>#N/A</v>
      </c>
      <c r="DK140" s="28" t="str">
        <f t="shared" si="168"/>
        <v>#N/A</v>
      </c>
      <c r="DL140" s="28" t="str">
        <f t="shared" si="168"/>
        <v>#N/A</v>
      </c>
      <c r="DM140" s="28" t="str">
        <f t="shared" si="168"/>
        <v>#N/A</v>
      </c>
      <c r="DN140" s="28" t="str">
        <f t="shared" si="168"/>
        <v>#N/A</v>
      </c>
      <c r="DO140" s="28" t="str">
        <f t="shared" si="168"/>
        <v>#N/A</v>
      </c>
      <c r="DP140" s="28" t="str">
        <f t="shared" si="168"/>
        <v>#N/A</v>
      </c>
      <c r="DQ140" s="28" t="str">
        <f t="shared" si="168"/>
        <v>#N/A</v>
      </c>
      <c r="DR140" s="28" t="str">
        <f t="shared" si="168"/>
        <v>#N/A</v>
      </c>
      <c r="DS140" s="28" t="str">
        <f t="shared" si="168"/>
        <v>#N/A</v>
      </c>
      <c r="DT140" s="28" t="str">
        <f t="shared" si="168"/>
        <v>#N/A</v>
      </c>
      <c r="DU140" s="28" t="str">
        <f t="shared" si="168"/>
        <v>#N/A</v>
      </c>
      <c r="DV140" s="28" t="str">
        <f t="shared" si="168"/>
        <v>#N/A</v>
      </c>
      <c r="DW140" s="28" t="str">
        <f t="shared" si="168"/>
        <v>#N/A</v>
      </c>
      <c r="DX140" s="28" t="str">
        <f t="shared" si="168"/>
        <v>#N/A</v>
      </c>
      <c r="DY140" s="28" t="str">
        <f t="shared" si="168"/>
        <v>#N/A</v>
      </c>
      <c r="DZ140" s="28" t="str">
        <f t="shared" si="168"/>
        <v>#N/A</v>
      </c>
      <c r="EA140" s="28" t="str">
        <f t="shared" si="168"/>
        <v>#N/A</v>
      </c>
      <c r="EB140" s="28" t="str">
        <f t="shared" si="168"/>
        <v>#N/A</v>
      </c>
      <c r="EC140" s="28" t="str">
        <f t="shared" si="168"/>
        <v>#N/A</v>
      </c>
      <c r="ED140" s="28" t="str">
        <f t="shared" si="168"/>
        <v>#N/A</v>
      </c>
      <c r="EE140" s="29">
        <f t="shared" si="2"/>
        <v>1519.039866</v>
      </c>
    </row>
    <row r="141">
      <c r="A141" s="1"/>
      <c r="B141" s="30"/>
      <c r="C141" s="31"/>
      <c r="D141" s="31"/>
      <c r="E141" s="31"/>
      <c r="F141" s="44"/>
      <c r="G141" s="34"/>
      <c r="H141" s="34" t="b">
        <f t="shared" si="3"/>
        <v>0</v>
      </c>
      <c r="I141" s="34" t="b">
        <f>if(iferror(match(B141,'Osallistujat ja seuranta'!C:C,0),0)&gt;0,TRUE,FALSE)</f>
        <v>0</v>
      </c>
      <c r="J141" s="34" t="b">
        <f>if(iferror(match(C141,'Osallistujat ja seuranta'!C:C,0),0)&gt;0,TRUE,FALSE)</f>
        <v>0</v>
      </c>
      <c r="K141" s="34" t="b">
        <f t="shared" si="4"/>
        <v>0</v>
      </c>
      <c r="L141" s="34" t="b">
        <f t="shared" si="5"/>
        <v>1</v>
      </c>
      <c r="M141" s="34" t="b">
        <f t="shared" si="6"/>
        <v>0</v>
      </c>
      <c r="N141" s="35" t="str">
        <f t="shared" si="33"/>
        <v/>
      </c>
      <c r="O141" s="36" t="str">
        <f t="shared" si="8"/>
        <v/>
      </c>
      <c r="P141" s="36" t="str">
        <f t="shared" si="9"/>
        <v/>
      </c>
      <c r="Q141" s="37" t="str">
        <f t="shared" si="10"/>
        <v/>
      </c>
      <c r="R141" s="35" t="str">
        <f t="shared" si="11"/>
        <v/>
      </c>
      <c r="S141" s="35">
        <f t="shared" si="12"/>
        <v>1</v>
      </c>
      <c r="T141" s="35">
        <f t="shared" si="13"/>
        <v>-56.71174423</v>
      </c>
      <c r="U141" s="35">
        <f t="shared" si="14"/>
        <v>-56.71174423</v>
      </c>
      <c r="V141" s="38" t="str">
        <f t="shared" si="15"/>
        <v/>
      </c>
      <c r="W141" s="39">
        <f t="shared" si="16"/>
        <v>88.71035368</v>
      </c>
      <c r="X141" s="39">
        <f t="shared" si="17"/>
        <v>5.75</v>
      </c>
      <c r="Y141" s="39" t="str">
        <f>if(N141=1,(W141*(S141-V141))*'Säännöt ja ohjeet'!$B$54+X141,"")</f>
        <v/>
      </c>
      <c r="Z141" s="39">
        <f t="shared" si="18"/>
        <v>0</v>
      </c>
      <c r="AA141" s="39">
        <f t="shared" si="19"/>
        <v>1</v>
      </c>
      <c r="AB141" s="39">
        <f t="shared" si="20"/>
        <v>88.71035368</v>
      </c>
      <c r="AC141" s="39">
        <f t="shared" si="21"/>
        <v>5.75</v>
      </c>
      <c r="AD141" s="39" t="str">
        <f>if(N141=1,(AB141*(Z141-AA141))*'Säännöt ja ohjeet'!$B$54+AC141,"")</f>
        <v/>
      </c>
      <c r="AE141" s="40">
        <f t="shared" si="22"/>
        <v>11</v>
      </c>
      <c r="AF141" s="40">
        <f t="shared" si="23"/>
        <v>11</v>
      </c>
      <c r="AG141" s="1"/>
      <c r="AH141" s="9"/>
      <c r="AI141" s="28">
        <f t="shared" ref="AI141:ED141" si="169">if($B141=AI$3,AI140+$Y141,if($C141=AI$3,AI140+$AD141,AI140))</f>
        <v>1204.770186</v>
      </c>
      <c r="AJ141" s="28">
        <f t="shared" si="169"/>
        <v>1784.092572</v>
      </c>
      <c r="AK141" s="28">
        <f t="shared" si="169"/>
        <v>2411.459736</v>
      </c>
      <c r="AL141" s="28">
        <f t="shared" si="169"/>
        <v>1723.634458</v>
      </c>
      <c r="AM141" s="28">
        <f t="shared" si="169"/>
        <v>1644.010986</v>
      </c>
      <c r="AN141" s="28">
        <f t="shared" si="169"/>
        <v>1353.792648</v>
      </c>
      <c r="AO141" s="28">
        <f t="shared" si="169"/>
        <v>2249.842673</v>
      </c>
      <c r="AP141" s="28">
        <f t="shared" si="169"/>
        <v>1493.563773</v>
      </c>
      <c r="AQ141" s="28">
        <f t="shared" si="169"/>
        <v>1156.199115</v>
      </c>
      <c r="AR141" s="28">
        <f t="shared" si="169"/>
        <v>2172.779715</v>
      </c>
      <c r="AS141" s="28">
        <f t="shared" si="169"/>
        <v>1917.754482</v>
      </c>
      <c r="AT141" s="28">
        <f t="shared" si="169"/>
        <v>2363.383595</v>
      </c>
      <c r="AU141" s="28">
        <f t="shared" si="169"/>
        <v>2245.808389</v>
      </c>
      <c r="AV141" s="28">
        <f t="shared" si="169"/>
        <v>1913.93138</v>
      </c>
      <c r="AW141" s="28">
        <f t="shared" si="169"/>
        <v>1015.463624</v>
      </c>
      <c r="AX141" s="28">
        <f t="shared" si="169"/>
        <v>2205.116746</v>
      </c>
      <c r="AY141" s="28">
        <f t="shared" si="169"/>
        <v>1335.441433</v>
      </c>
      <c r="AZ141" s="28">
        <f t="shared" si="169"/>
        <v>2316.469488</v>
      </c>
      <c r="BA141" s="28">
        <f t="shared" si="169"/>
        <v>2132.244373</v>
      </c>
      <c r="BB141" s="28">
        <f t="shared" si="169"/>
        <v>636.9434937</v>
      </c>
      <c r="BC141" s="28">
        <f t="shared" si="169"/>
        <v>832.7574368</v>
      </c>
      <c r="BD141" s="28">
        <f t="shared" si="169"/>
        <v>1690.538553</v>
      </c>
      <c r="BE141" s="28">
        <f t="shared" si="169"/>
        <v>281.1497685</v>
      </c>
      <c r="BF141" s="28">
        <f t="shared" si="169"/>
        <v>-59.07358257</v>
      </c>
      <c r="BG141" s="28">
        <f t="shared" si="169"/>
        <v>1282.733877</v>
      </c>
      <c r="BH141" s="28">
        <f t="shared" si="169"/>
        <v>190.2275877</v>
      </c>
      <c r="BI141" s="28">
        <f t="shared" si="169"/>
        <v>1741.081085</v>
      </c>
      <c r="BJ141" s="28">
        <f t="shared" si="169"/>
        <v>398.5029281</v>
      </c>
      <c r="BK141" s="28">
        <f t="shared" si="169"/>
        <v>1813.591524</v>
      </c>
      <c r="BL141" s="28" t="str">
        <f t="shared" si="169"/>
        <v>#N/A</v>
      </c>
      <c r="BM141" s="28" t="str">
        <f t="shared" si="169"/>
        <v>#N/A</v>
      </c>
      <c r="BN141" s="28" t="str">
        <f t="shared" si="169"/>
        <v>#N/A</v>
      </c>
      <c r="BO141" s="28" t="str">
        <f t="shared" si="169"/>
        <v>#N/A</v>
      </c>
      <c r="BP141" s="28" t="str">
        <f t="shared" si="169"/>
        <v>#N/A</v>
      </c>
      <c r="BQ141" s="28" t="str">
        <f t="shared" si="169"/>
        <v>#N/A</v>
      </c>
      <c r="BR141" s="28" t="str">
        <f t="shared" si="169"/>
        <v>#N/A</v>
      </c>
      <c r="BS141" s="28" t="str">
        <f t="shared" si="169"/>
        <v>#N/A</v>
      </c>
      <c r="BT141" s="28" t="str">
        <f t="shared" si="169"/>
        <v>#N/A</v>
      </c>
      <c r="BU141" s="28" t="str">
        <f t="shared" si="169"/>
        <v>#N/A</v>
      </c>
      <c r="BV141" s="28" t="str">
        <f t="shared" si="169"/>
        <v>#N/A</v>
      </c>
      <c r="BW141" s="28" t="str">
        <f t="shared" si="169"/>
        <v>#N/A</v>
      </c>
      <c r="BX141" s="28" t="str">
        <f t="shared" si="169"/>
        <v>#N/A</v>
      </c>
      <c r="BY141" s="28" t="str">
        <f t="shared" si="169"/>
        <v>#N/A</v>
      </c>
      <c r="BZ141" s="28" t="str">
        <f t="shared" si="169"/>
        <v>#N/A</v>
      </c>
      <c r="CA141" s="28" t="str">
        <f t="shared" si="169"/>
        <v>#N/A</v>
      </c>
      <c r="CB141" s="28" t="str">
        <f t="shared" si="169"/>
        <v>#N/A</v>
      </c>
      <c r="CC141" s="28" t="str">
        <f t="shared" si="169"/>
        <v>#N/A</v>
      </c>
      <c r="CD141" s="28" t="str">
        <f t="shared" si="169"/>
        <v>#N/A</v>
      </c>
      <c r="CE141" s="28" t="str">
        <f t="shared" si="169"/>
        <v>#N/A</v>
      </c>
      <c r="CF141" s="28" t="str">
        <f t="shared" si="169"/>
        <v>#N/A</v>
      </c>
      <c r="CG141" s="28" t="str">
        <f t="shared" si="169"/>
        <v>#N/A</v>
      </c>
      <c r="CH141" s="28" t="str">
        <f t="shared" si="169"/>
        <v>#N/A</v>
      </c>
      <c r="CI141" s="28" t="str">
        <f t="shared" si="169"/>
        <v>#N/A</v>
      </c>
      <c r="CJ141" s="28" t="str">
        <f t="shared" si="169"/>
        <v>#N/A</v>
      </c>
      <c r="CK141" s="28" t="str">
        <f t="shared" si="169"/>
        <v>#N/A</v>
      </c>
      <c r="CL141" s="28" t="str">
        <f t="shared" si="169"/>
        <v>#N/A</v>
      </c>
      <c r="CM141" s="28" t="str">
        <f t="shared" si="169"/>
        <v>#N/A</v>
      </c>
      <c r="CN141" s="28" t="str">
        <f t="shared" si="169"/>
        <v>#N/A</v>
      </c>
      <c r="CO141" s="28" t="str">
        <f t="shared" si="169"/>
        <v>#N/A</v>
      </c>
      <c r="CP141" s="28" t="str">
        <f t="shared" si="169"/>
        <v>#N/A</v>
      </c>
      <c r="CQ141" s="28" t="str">
        <f t="shared" si="169"/>
        <v>#N/A</v>
      </c>
      <c r="CR141" s="28" t="str">
        <f t="shared" si="169"/>
        <v>#N/A</v>
      </c>
      <c r="CS141" s="28" t="str">
        <f t="shared" si="169"/>
        <v>#N/A</v>
      </c>
      <c r="CT141" s="28" t="str">
        <f t="shared" si="169"/>
        <v>#N/A</v>
      </c>
      <c r="CU141" s="28" t="str">
        <f t="shared" si="169"/>
        <v>#N/A</v>
      </c>
      <c r="CV141" s="28" t="str">
        <f t="shared" si="169"/>
        <v>#N/A</v>
      </c>
      <c r="CW141" s="28" t="str">
        <f t="shared" si="169"/>
        <v>#N/A</v>
      </c>
      <c r="CX141" s="28" t="str">
        <f t="shared" si="169"/>
        <v>#N/A</v>
      </c>
      <c r="CY141" s="28" t="str">
        <f t="shared" si="169"/>
        <v>#N/A</v>
      </c>
      <c r="CZ141" s="28" t="str">
        <f t="shared" si="169"/>
        <v>#N/A</v>
      </c>
      <c r="DA141" s="28" t="str">
        <f t="shared" si="169"/>
        <v>#N/A</v>
      </c>
      <c r="DB141" s="28" t="str">
        <f t="shared" si="169"/>
        <v>#N/A</v>
      </c>
      <c r="DC141" s="28" t="str">
        <f t="shared" si="169"/>
        <v>#N/A</v>
      </c>
      <c r="DD141" s="28" t="str">
        <f t="shared" si="169"/>
        <v>#N/A</v>
      </c>
      <c r="DE141" s="28" t="str">
        <f t="shared" si="169"/>
        <v>#N/A</v>
      </c>
      <c r="DF141" s="28" t="str">
        <f t="shared" si="169"/>
        <v>#N/A</v>
      </c>
      <c r="DG141" s="28" t="str">
        <f t="shared" si="169"/>
        <v>#N/A</v>
      </c>
      <c r="DH141" s="28" t="str">
        <f t="shared" si="169"/>
        <v>#N/A</v>
      </c>
      <c r="DI141" s="28" t="str">
        <f t="shared" si="169"/>
        <v>#N/A</v>
      </c>
      <c r="DJ141" s="28" t="str">
        <f t="shared" si="169"/>
        <v>#N/A</v>
      </c>
      <c r="DK141" s="28" t="str">
        <f t="shared" si="169"/>
        <v>#N/A</v>
      </c>
      <c r="DL141" s="28" t="str">
        <f t="shared" si="169"/>
        <v>#N/A</v>
      </c>
      <c r="DM141" s="28" t="str">
        <f t="shared" si="169"/>
        <v>#N/A</v>
      </c>
      <c r="DN141" s="28" t="str">
        <f t="shared" si="169"/>
        <v>#N/A</v>
      </c>
      <c r="DO141" s="28" t="str">
        <f t="shared" si="169"/>
        <v>#N/A</v>
      </c>
      <c r="DP141" s="28" t="str">
        <f t="shared" si="169"/>
        <v>#N/A</v>
      </c>
      <c r="DQ141" s="28" t="str">
        <f t="shared" si="169"/>
        <v>#N/A</v>
      </c>
      <c r="DR141" s="28" t="str">
        <f t="shared" si="169"/>
        <v>#N/A</v>
      </c>
      <c r="DS141" s="28" t="str">
        <f t="shared" si="169"/>
        <v>#N/A</v>
      </c>
      <c r="DT141" s="28" t="str">
        <f t="shared" si="169"/>
        <v>#N/A</v>
      </c>
      <c r="DU141" s="28" t="str">
        <f t="shared" si="169"/>
        <v>#N/A</v>
      </c>
      <c r="DV141" s="28" t="str">
        <f t="shared" si="169"/>
        <v>#N/A</v>
      </c>
      <c r="DW141" s="28" t="str">
        <f t="shared" si="169"/>
        <v>#N/A</v>
      </c>
      <c r="DX141" s="28" t="str">
        <f t="shared" si="169"/>
        <v>#N/A</v>
      </c>
      <c r="DY141" s="28" t="str">
        <f t="shared" si="169"/>
        <v>#N/A</v>
      </c>
      <c r="DZ141" s="28" t="str">
        <f t="shared" si="169"/>
        <v>#N/A</v>
      </c>
      <c r="EA141" s="28" t="str">
        <f t="shared" si="169"/>
        <v>#N/A</v>
      </c>
      <c r="EB141" s="28" t="str">
        <f t="shared" si="169"/>
        <v>#N/A</v>
      </c>
      <c r="EC141" s="28" t="str">
        <f t="shared" si="169"/>
        <v>#N/A</v>
      </c>
      <c r="ED141" s="28" t="str">
        <f t="shared" si="169"/>
        <v>#N/A</v>
      </c>
      <c r="EE141" s="29">
        <f t="shared" si="2"/>
        <v>1519.039866</v>
      </c>
    </row>
    <row r="142">
      <c r="A142" s="1"/>
      <c r="B142" s="30"/>
      <c r="C142" s="31"/>
      <c r="D142" s="31"/>
      <c r="E142" s="31"/>
      <c r="F142" s="43"/>
      <c r="G142" s="34"/>
      <c r="H142" s="34" t="b">
        <f t="shared" si="3"/>
        <v>0</v>
      </c>
      <c r="I142" s="34" t="b">
        <f>if(iferror(match(B142,'Osallistujat ja seuranta'!C:C,0),0)&gt;0,TRUE,FALSE)</f>
        <v>0</v>
      </c>
      <c r="J142" s="34" t="b">
        <f>if(iferror(match(C142,'Osallistujat ja seuranta'!C:C,0),0)&gt;0,TRUE,FALSE)</f>
        <v>0</v>
      </c>
      <c r="K142" s="34" t="b">
        <f t="shared" si="4"/>
        <v>0</v>
      </c>
      <c r="L142" s="34" t="b">
        <f t="shared" si="5"/>
        <v>1</v>
      </c>
      <c r="M142" s="34" t="b">
        <f t="shared" si="6"/>
        <v>0</v>
      </c>
      <c r="N142" s="35" t="str">
        <f t="shared" si="33"/>
        <v/>
      </c>
      <c r="O142" s="36" t="str">
        <f t="shared" si="8"/>
        <v/>
      </c>
      <c r="P142" s="36" t="str">
        <f t="shared" si="9"/>
        <v/>
      </c>
      <c r="Q142" s="37" t="str">
        <f t="shared" si="10"/>
        <v/>
      </c>
      <c r="R142" s="35" t="str">
        <f t="shared" si="11"/>
        <v/>
      </c>
      <c r="S142" s="35">
        <f t="shared" si="12"/>
        <v>1</v>
      </c>
      <c r="T142" s="35">
        <f t="shared" si="13"/>
        <v>-56.71174423</v>
      </c>
      <c r="U142" s="35">
        <f t="shared" si="14"/>
        <v>-56.71174423</v>
      </c>
      <c r="V142" s="38" t="str">
        <f t="shared" si="15"/>
        <v/>
      </c>
      <c r="W142" s="39">
        <f t="shared" si="16"/>
        <v>88.71035368</v>
      </c>
      <c r="X142" s="39">
        <f t="shared" si="17"/>
        <v>5.75</v>
      </c>
      <c r="Y142" s="39" t="str">
        <f>if(N142=1,(W142*(S142-V142))*'Säännöt ja ohjeet'!$B$54+X142,"")</f>
        <v/>
      </c>
      <c r="Z142" s="39">
        <f t="shared" si="18"/>
        <v>0</v>
      </c>
      <c r="AA142" s="39">
        <f t="shared" si="19"/>
        <v>1</v>
      </c>
      <c r="AB142" s="39">
        <f t="shared" si="20"/>
        <v>88.71035368</v>
      </c>
      <c r="AC142" s="39">
        <f t="shared" si="21"/>
        <v>5.75</v>
      </c>
      <c r="AD142" s="39" t="str">
        <f>if(N142=1,(AB142*(Z142-AA142))*'Säännöt ja ohjeet'!$B$54+AC142,"")</f>
        <v/>
      </c>
      <c r="AE142" s="40">
        <f t="shared" si="22"/>
        <v>11</v>
      </c>
      <c r="AF142" s="40">
        <f t="shared" si="23"/>
        <v>11</v>
      </c>
      <c r="AG142" s="1"/>
      <c r="AH142" s="9"/>
      <c r="AI142" s="28">
        <f t="shared" ref="AI142:ED142" si="170">if($B142=AI$3,AI141+$Y142,if($C142=AI$3,AI141+$AD142,AI141))</f>
        <v>1204.770186</v>
      </c>
      <c r="AJ142" s="28">
        <f t="shared" si="170"/>
        <v>1784.092572</v>
      </c>
      <c r="AK142" s="28">
        <f t="shared" si="170"/>
        <v>2411.459736</v>
      </c>
      <c r="AL142" s="28">
        <f t="shared" si="170"/>
        <v>1723.634458</v>
      </c>
      <c r="AM142" s="28">
        <f t="shared" si="170"/>
        <v>1644.010986</v>
      </c>
      <c r="AN142" s="28">
        <f t="shared" si="170"/>
        <v>1353.792648</v>
      </c>
      <c r="AO142" s="28">
        <f t="shared" si="170"/>
        <v>2249.842673</v>
      </c>
      <c r="AP142" s="28">
        <f t="shared" si="170"/>
        <v>1493.563773</v>
      </c>
      <c r="AQ142" s="28">
        <f t="shared" si="170"/>
        <v>1156.199115</v>
      </c>
      <c r="AR142" s="28">
        <f t="shared" si="170"/>
        <v>2172.779715</v>
      </c>
      <c r="AS142" s="28">
        <f t="shared" si="170"/>
        <v>1917.754482</v>
      </c>
      <c r="AT142" s="28">
        <f t="shared" si="170"/>
        <v>2363.383595</v>
      </c>
      <c r="AU142" s="28">
        <f t="shared" si="170"/>
        <v>2245.808389</v>
      </c>
      <c r="AV142" s="28">
        <f t="shared" si="170"/>
        <v>1913.93138</v>
      </c>
      <c r="AW142" s="28">
        <f t="shared" si="170"/>
        <v>1015.463624</v>
      </c>
      <c r="AX142" s="28">
        <f t="shared" si="170"/>
        <v>2205.116746</v>
      </c>
      <c r="AY142" s="28">
        <f t="shared" si="170"/>
        <v>1335.441433</v>
      </c>
      <c r="AZ142" s="28">
        <f t="shared" si="170"/>
        <v>2316.469488</v>
      </c>
      <c r="BA142" s="28">
        <f t="shared" si="170"/>
        <v>2132.244373</v>
      </c>
      <c r="BB142" s="28">
        <f t="shared" si="170"/>
        <v>636.9434937</v>
      </c>
      <c r="BC142" s="28">
        <f t="shared" si="170"/>
        <v>832.7574368</v>
      </c>
      <c r="BD142" s="28">
        <f t="shared" si="170"/>
        <v>1690.538553</v>
      </c>
      <c r="BE142" s="28">
        <f t="shared" si="170"/>
        <v>281.1497685</v>
      </c>
      <c r="BF142" s="28">
        <f t="shared" si="170"/>
        <v>-59.07358257</v>
      </c>
      <c r="BG142" s="28">
        <f t="shared" si="170"/>
        <v>1282.733877</v>
      </c>
      <c r="BH142" s="28">
        <f t="shared" si="170"/>
        <v>190.2275877</v>
      </c>
      <c r="BI142" s="28">
        <f t="shared" si="170"/>
        <v>1741.081085</v>
      </c>
      <c r="BJ142" s="28">
        <f t="shared" si="170"/>
        <v>398.5029281</v>
      </c>
      <c r="BK142" s="28">
        <f t="shared" si="170"/>
        <v>1813.591524</v>
      </c>
      <c r="BL142" s="28" t="str">
        <f t="shared" si="170"/>
        <v>#N/A</v>
      </c>
      <c r="BM142" s="28" t="str">
        <f t="shared" si="170"/>
        <v>#N/A</v>
      </c>
      <c r="BN142" s="28" t="str">
        <f t="shared" si="170"/>
        <v>#N/A</v>
      </c>
      <c r="BO142" s="28" t="str">
        <f t="shared" si="170"/>
        <v>#N/A</v>
      </c>
      <c r="BP142" s="28" t="str">
        <f t="shared" si="170"/>
        <v>#N/A</v>
      </c>
      <c r="BQ142" s="28" t="str">
        <f t="shared" si="170"/>
        <v>#N/A</v>
      </c>
      <c r="BR142" s="28" t="str">
        <f t="shared" si="170"/>
        <v>#N/A</v>
      </c>
      <c r="BS142" s="28" t="str">
        <f t="shared" si="170"/>
        <v>#N/A</v>
      </c>
      <c r="BT142" s="28" t="str">
        <f t="shared" si="170"/>
        <v>#N/A</v>
      </c>
      <c r="BU142" s="28" t="str">
        <f t="shared" si="170"/>
        <v>#N/A</v>
      </c>
      <c r="BV142" s="28" t="str">
        <f t="shared" si="170"/>
        <v>#N/A</v>
      </c>
      <c r="BW142" s="28" t="str">
        <f t="shared" si="170"/>
        <v>#N/A</v>
      </c>
      <c r="BX142" s="28" t="str">
        <f t="shared" si="170"/>
        <v>#N/A</v>
      </c>
      <c r="BY142" s="28" t="str">
        <f t="shared" si="170"/>
        <v>#N/A</v>
      </c>
      <c r="BZ142" s="28" t="str">
        <f t="shared" si="170"/>
        <v>#N/A</v>
      </c>
      <c r="CA142" s="28" t="str">
        <f t="shared" si="170"/>
        <v>#N/A</v>
      </c>
      <c r="CB142" s="28" t="str">
        <f t="shared" si="170"/>
        <v>#N/A</v>
      </c>
      <c r="CC142" s="28" t="str">
        <f t="shared" si="170"/>
        <v>#N/A</v>
      </c>
      <c r="CD142" s="28" t="str">
        <f t="shared" si="170"/>
        <v>#N/A</v>
      </c>
      <c r="CE142" s="28" t="str">
        <f t="shared" si="170"/>
        <v>#N/A</v>
      </c>
      <c r="CF142" s="28" t="str">
        <f t="shared" si="170"/>
        <v>#N/A</v>
      </c>
      <c r="CG142" s="28" t="str">
        <f t="shared" si="170"/>
        <v>#N/A</v>
      </c>
      <c r="CH142" s="28" t="str">
        <f t="shared" si="170"/>
        <v>#N/A</v>
      </c>
      <c r="CI142" s="28" t="str">
        <f t="shared" si="170"/>
        <v>#N/A</v>
      </c>
      <c r="CJ142" s="28" t="str">
        <f t="shared" si="170"/>
        <v>#N/A</v>
      </c>
      <c r="CK142" s="28" t="str">
        <f t="shared" si="170"/>
        <v>#N/A</v>
      </c>
      <c r="CL142" s="28" t="str">
        <f t="shared" si="170"/>
        <v>#N/A</v>
      </c>
      <c r="CM142" s="28" t="str">
        <f t="shared" si="170"/>
        <v>#N/A</v>
      </c>
      <c r="CN142" s="28" t="str">
        <f t="shared" si="170"/>
        <v>#N/A</v>
      </c>
      <c r="CO142" s="28" t="str">
        <f t="shared" si="170"/>
        <v>#N/A</v>
      </c>
      <c r="CP142" s="28" t="str">
        <f t="shared" si="170"/>
        <v>#N/A</v>
      </c>
      <c r="CQ142" s="28" t="str">
        <f t="shared" si="170"/>
        <v>#N/A</v>
      </c>
      <c r="CR142" s="28" t="str">
        <f t="shared" si="170"/>
        <v>#N/A</v>
      </c>
      <c r="CS142" s="28" t="str">
        <f t="shared" si="170"/>
        <v>#N/A</v>
      </c>
      <c r="CT142" s="28" t="str">
        <f t="shared" si="170"/>
        <v>#N/A</v>
      </c>
      <c r="CU142" s="28" t="str">
        <f t="shared" si="170"/>
        <v>#N/A</v>
      </c>
      <c r="CV142" s="28" t="str">
        <f t="shared" si="170"/>
        <v>#N/A</v>
      </c>
      <c r="CW142" s="28" t="str">
        <f t="shared" si="170"/>
        <v>#N/A</v>
      </c>
      <c r="CX142" s="28" t="str">
        <f t="shared" si="170"/>
        <v>#N/A</v>
      </c>
      <c r="CY142" s="28" t="str">
        <f t="shared" si="170"/>
        <v>#N/A</v>
      </c>
      <c r="CZ142" s="28" t="str">
        <f t="shared" si="170"/>
        <v>#N/A</v>
      </c>
      <c r="DA142" s="28" t="str">
        <f t="shared" si="170"/>
        <v>#N/A</v>
      </c>
      <c r="DB142" s="28" t="str">
        <f t="shared" si="170"/>
        <v>#N/A</v>
      </c>
      <c r="DC142" s="28" t="str">
        <f t="shared" si="170"/>
        <v>#N/A</v>
      </c>
      <c r="DD142" s="28" t="str">
        <f t="shared" si="170"/>
        <v>#N/A</v>
      </c>
      <c r="DE142" s="28" t="str">
        <f t="shared" si="170"/>
        <v>#N/A</v>
      </c>
      <c r="DF142" s="28" t="str">
        <f t="shared" si="170"/>
        <v>#N/A</v>
      </c>
      <c r="DG142" s="28" t="str">
        <f t="shared" si="170"/>
        <v>#N/A</v>
      </c>
      <c r="DH142" s="28" t="str">
        <f t="shared" si="170"/>
        <v>#N/A</v>
      </c>
      <c r="DI142" s="28" t="str">
        <f t="shared" si="170"/>
        <v>#N/A</v>
      </c>
      <c r="DJ142" s="28" t="str">
        <f t="shared" si="170"/>
        <v>#N/A</v>
      </c>
      <c r="DK142" s="28" t="str">
        <f t="shared" si="170"/>
        <v>#N/A</v>
      </c>
      <c r="DL142" s="28" t="str">
        <f t="shared" si="170"/>
        <v>#N/A</v>
      </c>
      <c r="DM142" s="28" t="str">
        <f t="shared" si="170"/>
        <v>#N/A</v>
      </c>
      <c r="DN142" s="28" t="str">
        <f t="shared" si="170"/>
        <v>#N/A</v>
      </c>
      <c r="DO142" s="28" t="str">
        <f t="shared" si="170"/>
        <v>#N/A</v>
      </c>
      <c r="DP142" s="28" t="str">
        <f t="shared" si="170"/>
        <v>#N/A</v>
      </c>
      <c r="DQ142" s="28" t="str">
        <f t="shared" si="170"/>
        <v>#N/A</v>
      </c>
      <c r="DR142" s="28" t="str">
        <f t="shared" si="170"/>
        <v>#N/A</v>
      </c>
      <c r="DS142" s="28" t="str">
        <f t="shared" si="170"/>
        <v>#N/A</v>
      </c>
      <c r="DT142" s="28" t="str">
        <f t="shared" si="170"/>
        <v>#N/A</v>
      </c>
      <c r="DU142" s="28" t="str">
        <f t="shared" si="170"/>
        <v>#N/A</v>
      </c>
      <c r="DV142" s="28" t="str">
        <f t="shared" si="170"/>
        <v>#N/A</v>
      </c>
      <c r="DW142" s="28" t="str">
        <f t="shared" si="170"/>
        <v>#N/A</v>
      </c>
      <c r="DX142" s="28" t="str">
        <f t="shared" si="170"/>
        <v>#N/A</v>
      </c>
      <c r="DY142" s="28" t="str">
        <f t="shared" si="170"/>
        <v>#N/A</v>
      </c>
      <c r="DZ142" s="28" t="str">
        <f t="shared" si="170"/>
        <v>#N/A</v>
      </c>
      <c r="EA142" s="28" t="str">
        <f t="shared" si="170"/>
        <v>#N/A</v>
      </c>
      <c r="EB142" s="28" t="str">
        <f t="shared" si="170"/>
        <v>#N/A</v>
      </c>
      <c r="EC142" s="28" t="str">
        <f t="shared" si="170"/>
        <v>#N/A</v>
      </c>
      <c r="ED142" s="28" t="str">
        <f t="shared" si="170"/>
        <v>#N/A</v>
      </c>
      <c r="EE142" s="29">
        <f t="shared" si="2"/>
        <v>1519.039866</v>
      </c>
    </row>
    <row r="143">
      <c r="A143" s="1"/>
      <c r="B143" s="30"/>
      <c r="C143" s="31"/>
      <c r="D143" s="31"/>
      <c r="E143" s="31"/>
      <c r="F143" s="43"/>
      <c r="G143" s="34"/>
      <c r="H143" s="34" t="b">
        <f t="shared" si="3"/>
        <v>0</v>
      </c>
      <c r="I143" s="34" t="b">
        <f>if(iferror(match(B143,'Osallistujat ja seuranta'!C:C,0),0)&gt;0,TRUE,FALSE)</f>
        <v>0</v>
      </c>
      <c r="J143" s="34" t="b">
        <f>if(iferror(match(C143,'Osallistujat ja seuranta'!C:C,0),0)&gt;0,TRUE,FALSE)</f>
        <v>0</v>
      </c>
      <c r="K143" s="34" t="b">
        <f t="shared" si="4"/>
        <v>0</v>
      </c>
      <c r="L143" s="34" t="b">
        <f t="shared" si="5"/>
        <v>1</v>
      </c>
      <c r="M143" s="34" t="b">
        <f t="shared" si="6"/>
        <v>0</v>
      </c>
      <c r="N143" s="35" t="str">
        <f t="shared" si="33"/>
        <v/>
      </c>
      <c r="O143" s="36" t="str">
        <f t="shared" si="8"/>
        <v/>
      </c>
      <c r="P143" s="36" t="str">
        <f t="shared" si="9"/>
        <v/>
      </c>
      <c r="Q143" s="37" t="str">
        <f t="shared" si="10"/>
        <v/>
      </c>
      <c r="R143" s="35" t="str">
        <f t="shared" si="11"/>
        <v/>
      </c>
      <c r="S143" s="35">
        <f t="shared" si="12"/>
        <v>1</v>
      </c>
      <c r="T143" s="35">
        <f t="shared" si="13"/>
        <v>-56.71174423</v>
      </c>
      <c r="U143" s="35">
        <f t="shared" si="14"/>
        <v>-56.71174423</v>
      </c>
      <c r="V143" s="38" t="str">
        <f t="shared" si="15"/>
        <v/>
      </c>
      <c r="W143" s="39">
        <f t="shared" si="16"/>
        <v>88.71035368</v>
      </c>
      <c r="X143" s="39">
        <f t="shared" si="17"/>
        <v>5.75</v>
      </c>
      <c r="Y143" s="39" t="str">
        <f>if(N143=1,(W143*(S143-V143))*'Säännöt ja ohjeet'!$B$54+X143,"")</f>
        <v/>
      </c>
      <c r="Z143" s="39">
        <f t="shared" si="18"/>
        <v>0</v>
      </c>
      <c r="AA143" s="39">
        <f t="shared" si="19"/>
        <v>1</v>
      </c>
      <c r="AB143" s="39">
        <f t="shared" si="20"/>
        <v>88.71035368</v>
      </c>
      <c r="AC143" s="39">
        <f t="shared" si="21"/>
        <v>5.75</v>
      </c>
      <c r="AD143" s="39" t="str">
        <f>if(N143=1,(AB143*(Z143-AA143))*'Säännöt ja ohjeet'!$B$54+AC143,"")</f>
        <v/>
      </c>
      <c r="AE143" s="40">
        <f t="shared" si="22"/>
        <v>11</v>
      </c>
      <c r="AF143" s="40">
        <f t="shared" si="23"/>
        <v>11</v>
      </c>
      <c r="AG143" s="1"/>
      <c r="AH143" s="9"/>
      <c r="AI143" s="28">
        <f t="shared" ref="AI143:ED143" si="171">if($B143=AI$3,AI142+$Y143,if($C143=AI$3,AI142+$AD143,AI142))</f>
        <v>1204.770186</v>
      </c>
      <c r="AJ143" s="28">
        <f t="shared" si="171"/>
        <v>1784.092572</v>
      </c>
      <c r="AK143" s="28">
        <f t="shared" si="171"/>
        <v>2411.459736</v>
      </c>
      <c r="AL143" s="28">
        <f t="shared" si="171"/>
        <v>1723.634458</v>
      </c>
      <c r="AM143" s="28">
        <f t="shared" si="171"/>
        <v>1644.010986</v>
      </c>
      <c r="AN143" s="28">
        <f t="shared" si="171"/>
        <v>1353.792648</v>
      </c>
      <c r="AO143" s="28">
        <f t="shared" si="171"/>
        <v>2249.842673</v>
      </c>
      <c r="AP143" s="28">
        <f t="shared" si="171"/>
        <v>1493.563773</v>
      </c>
      <c r="AQ143" s="28">
        <f t="shared" si="171"/>
        <v>1156.199115</v>
      </c>
      <c r="AR143" s="28">
        <f t="shared" si="171"/>
        <v>2172.779715</v>
      </c>
      <c r="AS143" s="28">
        <f t="shared" si="171"/>
        <v>1917.754482</v>
      </c>
      <c r="AT143" s="28">
        <f t="shared" si="171"/>
        <v>2363.383595</v>
      </c>
      <c r="AU143" s="28">
        <f t="shared" si="171"/>
        <v>2245.808389</v>
      </c>
      <c r="AV143" s="28">
        <f t="shared" si="171"/>
        <v>1913.93138</v>
      </c>
      <c r="AW143" s="28">
        <f t="shared" si="171"/>
        <v>1015.463624</v>
      </c>
      <c r="AX143" s="28">
        <f t="shared" si="171"/>
        <v>2205.116746</v>
      </c>
      <c r="AY143" s="28">
        <f t="shared" si="171"/>
        <v>1335.441433</v>
      </c>
      <c r="AZ143" s="28">
        <f t="shared" si="171"/>
        <v>2316.469488</v>
      </c>
      <c r="BA143" s="28">
        <f t="shared" si="171"/>
        <v>2132.244373</v>
      </c>
      <c r="BB143" s="28">
        <f t="shared" si="171"/>
        <v>636.9434937</v>
      </c>
      <c r="BC143" s="28">
        <f t="shared" si="171"/>
        <v>832.7574368</v>
      </c>
      <c r="BD143" s="28">
        <f t="shared" si="171"/>
        <v>1690.538553</v>
      </c>
      <c r="BE143" s="28">
        <f t="shared" si="171"/>
        <v>281.1497685</v>
      </c>
      <c r="BF143" s="28">
        <f t="shared" si="171"/>
        <v>-59.07358257</v>
      </c>
      <c r="BG143" s="28">
        <f t="shared" si="171"/>
        <v>1282.733877</v>
      </c>
      <c r="BH143" s="28">
        <f t="shared" si="171"/>
        <v>190.2275877</v>
      </c>
      <c r="BI143" s="28">
        <f t="shared" si="171"/>
        <v>1741.081085</v>
      </c>
      <c r="BJ143" s="28">
        <f t="shared" si="171"/>
        <v>398.5029281</v>
      </c>
      <c r="BK143" s="28">
        <f t="shared" si="171"/>
        <v>1813.591524</v>
      </c>
      <c r="BL143" s="28" t="str">
        <f t="shared" si="171"/>
        <v>#N/A</v>
      </c>
      <c r="BM143" s="28" t="str">
        <f t="shared" si="171"/>
        <v>#N/A</v>
      </c>
      <c r="BN143" s="28" t="str">
        <f t="shared" si="171"/>
        <v>#N/A</v>
      </c>
      <c r="BO143" s="28" t="str">
        <f t="shared" si="171"/>
        <v>#N/A</v>
      </c>
      <c r="BP143" s="28" t="str">
        <f t="shared" si="171"/>
        <v>#N/A</v>
      </c>
      <c r="BQ143" s="28" t="str">
        <f t="shared" si="171"/>
        <v>#N/A</v>
      </c>
      <c r="BR143" s="28" t="str">
        <f t="shared" si="171"/>
        <v>#N/A</v>
      </c>
      <c r="BS143" s="28" t="str">
        <f t="shared" si="171"/>
        <v>#N/A</v>
      </c>
      <c r="BT143" s="28" t="str">
        <f t="shared" si="171"/>
        <v>#N/A</v>
      </c>
      <c r="BU143" s="28" t="str">
        <f t="shared" si="171"/>
        <v>#N/A</v>
      </c>
      <c r="BV143" s="28" t="str">
        <f t="shared" si="171"/>
        <v>#N/A</v>
      </c>
      <c r="BW143" s="28" t="str">
        <f t="shared" si="171"/>
        <v>#N/A</v>
      </c>
      <c r="BX143" s="28" t="str">
        <f t="shared" si="171"/>
        <v>#N/A</v>
      </c>
      <c r="BY143" s="28" t="str">
        <f t="shared" si="171"/>
        <v>#N/A</v>
      </c>
      <c r="BZ143" s="28" t="str">
        <f t="shared" si="171"/>
        <v>#N/A</v>
      </c>
      <c r="CA143" s="28" t="str">
        <f t="shared" si="171"/>
        <v>#N/A</v>
      </c>
      <c r="CB143" s="28" t="str">
        <f t="shared" si="171"/>
        <v>#N/A</v>
      </c>
      <c r="CC143" s="28" t="str">
        <f t="shared" si="171"/>
        <v>#N/A</v>
      </c>
      <c r="CD143" s="28" t="str">
        <f t="shared" si="171"/>
        <v>#N/A</v>
      </c>
      <c r="CE143" s="28" t="str">
        <f t="shared" si="171"/>
        <v>#N/A</v>
      </c>
      <c r="CF143" s="28" t="str">
        <f t="shared" si="171"/>
        <v>#N/A</v>
      </c>
      <c r="CG143" s="28" t="str">
        <f t="shared" si="171"/>
        <v>#N/A</v>
      </c>
      <c r="CH143" s="28" t="str">
        <f t="shared" si="171"/>
        <v>#N/A</v>
      </c>
      <c r="CI143" s="28" t="str">
        <f t="shared" si="171"/>
        <v>#N/A</v>
      </c>
      <c r="CJ143" s="28" t="str">
        <f t="shared" si="171"/>
        <v>#N/A</v>
      </c>
      <c r="CK143" s="28" t="str">
        <f t="shared" si="171"/>
        <v>#N/A</v>
      </c>
      <c r="CL143" s="28" t="str">
        <f t="shared" si="171"/>
        <v>#N/A</v>
      </c>
      <c r="CM143" s="28" t="str">
        <f t="shared" si="171"/>
        <v>#N/A</v>
      </c>
      <c r="CN143" s="28" t="str">
        <f t="shared" si="171"/>
        <v>#N/A</v>
      </c>
      <c r="CO143" s="28" t="str">
        <f t="shared" si="171"/>
        <v>#N/A</v>
      </c>
      <c r="CP143" s="28" t="str">
        <f t="shared" si="171"/>
        <v>#N/A</v>
      </c>
      <c r="CQ143" s="28" t="str">
        <f t="shared" si="171"/>
        <v>#N/A</v>
      </c>
      <c r="CR143" s="28" t="str">
        <f t="shared" si="171"/>
        <v>#N/A</v>
      </c>
      <c r="CS143" s="28" t="str">
        <f t="shared" si="171"/>
        <v>#N/A</v>
      </c>
      <c r="CT143" s="28" t="str">
        <f t="shared" si="171"/>
        <v>#N/A</v>
      </c>
      <c r="CU143" s="28" t="str">
        <f t="shared" si="171"/>
        <v>#N/A</v>
      </c>
      <c r="CV143" s="28" t="str">
        <f t="shared" si="171"/>
        <v>#N/A</v>
      </c>
      <c r="CW143" s="28" t="str">
        <f t="shared" si="171"/>
        <v>#N/A</v>
      </c>
      <c r="CX143" s="28" t="str">
        <f t="shared" si="171"/>
        <v>#N/A</v>
      </c>
      <c r="CY143" s="28" t="str">
        <f t="shared" si="171"/>
        <v>#N/A</v>
      </c>
      <c r="CZ143" s="28" t="str">
        <f t="shared" si="171"/>
        <v>#N/A</v>
      </c>
      <c r="DA143" s="28" t="str">
        <f t="shared" si="171"/>
        <v>#N/A</v>
      </c>
      <c r="DB143" s="28" t="str">
        <f t="shared" si="171"/>
        <v>#N/A</v>
      </c>
      <c r="DC143" s="28" t="str">
        <f t="shared" si="171"/>
        <v>#N/A</v>
      </c>
      <c r="DD143" s="28" t="str">
        <f t="shared" si="171"/>
        <v>#N/A</v>
      </c>
      <c r="DE143" s="28" t="str">
        <f t="shared" si="171"/>
        <v>#N/A</v>
      </c>
      <c r="DF143" s="28" t="str">
        <f t="shared" si="171"/>
        <v>#N/A</v>
      </c>
      <c r="DG143" s="28" t="str">
        <f t="shared" si="171"/>
        <v>#N/A</v>
      </c>
      <c r="DH143" s="28" t="str">
        <f t="shared" si="171"/>
        <v>#N/A</v>
      </c>
      <c r="DI143" s="28" t="str">
        <f t="shared" si="171"/>
        <v>#N/A</v>
      </c>
      <c r="DJ143" s="28" t="str">
        <f t="shared" si="171"/>
        <v>#N/A</v>
      </c>
      <c r="DK143" s="28" t="str">
        <f t="shared" si="171"/>
        <v>#N/A</v>
      </c>
      <c r="DL143" s="28" t="str">
        <f t="shared" si="171"/>
        <v>#N/A</v>
      </c>
      <c r="DM143" s="28" t="str">
        <f t="shared" si="171"/>
        <v>#N/A</v>
      </c>
      <c r="DN143" s="28" t="str">
        <f t="shared" si="171"/>
        <v>#N/A</v>
      </c>
      <c r="DO143" s="28" t="str">
        <f t="shared" si="171"/>
        <v>#N/A</v>
      </c>
      <c r="DP143" s="28" t="str">
        <f t="shared" si="171"/>
        <v>#N/A</v>
      </c>
      <c r="DQ143" s="28" t="str">
        <f t="shared" si="171"/>
        <v>#N/A</v>
      </c>
      <c r="DR143" s="28" t="str">
        <f t="shared" si="171"/>
        <v>#N/A</v>
      </c>
      <c r="DS143" s="28" t="str">
        <f t="shared" si="171"/>
        <v>#N/A</v>
      </c>
      <c r="DT143" s="28" t="str">
        <f t="shared" si="171"/>
        <v>#N/A</v>
      </c>
      <c r="DU143" s="28" t="str">
        <f t="shared" si="171"/>
        <v>#N/A</v>
      </c>
      <c r="DV143" s="28" t="str">
        <f t="shared" si="171"/>
        <v>#N/A</v>
      </c>
      <c r="DW143" s="28" t="str">
        <f t="shared" si="171"/>
        <v>#N/A</v>
      </c>
      <c r="DX143" s="28" t="str">
        <f t="shared" si="171"/>
        <v>#N/A</v>
      </c>
      <c r="DY143" s="28" t="str">
        <f t="shared" si="171"/>
        <v>#N/A</v>
      </c>
      <c r="DZ143" s="28" t="str">
        <f t="shared" si="171"/>
        <v>#N/A</v>
      </c>
      <c r="EA143" s="28" t="str">
        <f t="shared" si="171"/>
        <v>#N/A</v>
      </c>
      <c r="EB143" s="28" t="str">
        <f t="shared" si="171"/>
        <v>#N/A</v>
      </c>
      <c r="EC143" s="28" t="str">
        <f t="shared" si="171"/>
        <v>#N/A</v>
      </c>
      <c r="ED143" s="28" t="str">
        <f t="shared" si="171"/>
        <v>#N/A</v>
      </c>
      <c r="EE143" s="29">
        <f t="shared" si="2"/>
        <v>1519.039866</v>
      </c>
    </row>
    <row r="144">
      <c r="A144" s="1"/>
      <c r="B144" s="45"/>
      <c r="C144" s="46"/>
      <c r="D144" s="46"/>
      <c r="E144" s="46"/>
      <c r="F144" s="47"/>
      <c r="G144" s="34"/>
      <c r="H144" s="34" t="b">
        <f t="shared" si="3"/>
        <v>0</v>
      </c>
      <c r="I144" s="34" t="b">
        <f>if(iferror(match(B144,'Osallistujat ja seuranta'!C:C,0),0)&gt;0,TRUE,FALSE)</f>
        <v>0</v>
      </c>
      <c r="J144" s="34" t="b">
        <f>if(iferror(match(C144,'Osallistujat ja seuranta'!C:C,0),0)&gt;0,TRUE,FALSE)</f>
        <v>0</v>
      </c>
      <c r="K144" s="34" t="b">
        <f t="shared" si="4"/>
        <v>0</v>
      </c>
      <c r="L144" s="34" t="b">
        <f t="shared" si="5"/>
        <v>1</v>
      </c>
      <c r="M144" s="34" t="b">
        <f t="shared" si="6"/>
        <v>0</v>
      </c>
      <c r="N144" s="35" t="str">
        <f t="shared" si="33"/>
        <v/>
      </c>
      <c r="O144" s="36" t="str">
        <f t="shared" si="8"/>
        <v/>
      </c>
      <c r="P144" s="36" t="str">
        <f t="shared" si="9"/>
        <v/>
      </c>
      <c r="Q144" s="37" t="str">
        <f t="shared" si="10"/>
        <v/>
      </c>
      <c r="R144" s="35" t="str">
        <f t="shared" si="11"/>
        <v/>
      </c>
      <c r="S144" s="35">
        <f t="shared" si="12"/>
        <v>1</v>
      </c>
      <c r="T144" s="35">
        <f t="shared" si="13"/>
        <v>-56.71174423</v>
      </c>
      <c r="U144" s="35">
        <f t="shared" si="14"/>
        <v>-56.71174423</v>
      </c>
      <c r="V144" s="38" t="str">
        <f t="shared" si="15"/>
        <v/>
      </c>
      <c r="W144" s="39">
        <f t="shared" si="16"/>
        <v>88.71035368</v>
      </c>
      <c r="X144" s="39">
        <f t="shared" si="17"/>
        <v>5.75</v>
      </c>
      <c r="Y144" s="39" t="str">
        <f>if(N144=1,(W144*(S144-V144))*'Säännöt ja ohjeet'!$B$54+X144,"")</f>
        <v/>
      </c>
      <c r="Z144" s="39">
        <f t="shared" si="18"/>
        <v>0</v>
      </c>
      <c r="AA144" s="39">
        <f t="shared" si="19"/>
        <v>1</v>
      </c>
      <c r="AB144" s="39">
        <f t="shared" si="20"/>
        <v>88.71035368</v>
      </c>
      <c r="AC144" s="39">
        <f t="shared" si="21"/>
        <v>5.75</v>
      </c>
      <c r="AD144" s="39" t="str">
        <f>if(N144=1,(AB144*(Z144-AA144))*'Säännöt ja ohjeet'!$B$54+AC144,"")</f>
        <v/>
      </c>
      <c r="AE144" s="40">
        <f t="shared" si="22"/>
        <v>11</v>
      </c>
      <c r="AF144" s="40">
        <f t="shared" si="23"/>
        <v>11</v>
      </c>
      <c r="AG144" s="1"/>
      <c r="AH144" s="9"/>
      <c r="AI144" s="28">
        <f t="shared" ref="AI144:ED144" si="172">if($B144=AI$3,AI143+$Y144,if($C144=AI$3,AI143+$AD144,AI143))</f>
        <v>1204.770186</v>
      </c>
      <c r="AJ144" s="28">
        <f t="shared" si="172"/>
        <v>1784.092572</v>
      </c>
      <c r="AK144" s="28">
        <f t="shared" si="172"/>
        <v>2411.459736</v>
      </c>
      <c r="AL144" s="28">
        <f t="shared" si="172"/>
        <v>1723.634458</v>
      </c>
      <c r="AM144" s="28">
        <f t="shared" si="172"/>
        <v>1644.010986</v>
      </c>
      <c r="AN144" s="28">
        <f t="shared" si="172"/>
        <v>1353.792648</v>
      </c>
      <c r="AO144" s="28">
        <f t="shared" si="172"/>
        <v>2249.842673</v>
      </c>
      <c r="AP144" s="28">
        <f t="shared" si="172"/>
        <v>1493.563773</v>
      </c>
      <c r="AQ144" s="28">
        <f t="shared" si="172"/>
        <v>1156.199115</v>
      </c>
      <c r="AR144" s="28">
        <f t="shared" si="172"/>
        <v>2172.779715</v>
      </c>
      <c r="AS144" s="28">
        <f t="shared" si="172"/>
        <v>1917.754482</v>
      </c>
      <c r="AT144" s="28">
        <f t="shared" si="172"/>
        <v>2363.383595</v>
      </c>
      <c r="AU144" s="28">
        <f t="shared" si="172"/>
        <v>2245.808389</v>
      </c>
      <c r="AV144" s="28">
        <f t="shared" si="172"/>
        <v>1913.93138</v>
      </c>
      <c r="AW144" s="28">
        <f t="shared" si="172"/>
        <v>1015.463624</v>
      </c>
      <c r="AX144" s="28">
        <f t="shared" si="172"/>
        <v>2205.116746</v>
      </c>
      <c r="AY144" s="28">
        <f t="shared" si="172"/>
        <v>1335.441433</v>
      </c>
      <c r="AZ144" s="28">
        <f t="shared" si="172"/>
        <v>2316.469488</v>
      </c>
      <c r="BA144" s="28">
        <f t="shared" si="172"/>
        <v>2132.244373</v>
      </c>
      <c r="BB144" s="28">
        <f t="shared" si="172"/>
        <v>636.9434937</v>
      </c>
      <c r="BC144" s="28">
        <f t="shared" si="172"/>
        <v>832.7574368</v>
      </c>
      <c r="BD144" s="28">
        <f t="shared" si="172"/>
        <v>1690.538553</v>
      </c>
      <c r="BE144" s="28">
        <f t="shared" si="172"/>
        <v>281.1497685</v>
      </c>
      <c r="BF144" s="28">
        <f t="shared" si="172"/>
        <v>-59.07358257</v>
      </c>
      <c r="BG144" s="28">
        <f t="shared" si="172"/>
        <v>1282.733877</v>
      </c>
      <c r="BH144" s="28">
        <f t="shared" si="172"/>
        <v>190.2275877</v>
      </c>
      <c r="BI144" s="28">
        <f t="shared" si="172"/>
        <v>1741.081085</v>
      </c>
      <c r="BJ144" s="28">
        <f t="shared" si="172"/>
        <v>398.5029281</v>
      </c>
      <c r="BK144" s="28">
        <f t="shared" si="172"/>
        <v>1813.591524</v>
      </c>
      <c r="BL144" s="28" t="str">
        <f t="shared" si="172"/>
        <v>#N/A</v>
      </c>
      <c r="BM144" s="28" t="str">
        <f t="shared" si="172"/>
        <v>#N/A</v>
      </c>
      <c r="BN144" s="28" t="str">
        <f t="shared" si="172"/>
        <v>#N/A</v>
      </c>
      <c r="BO144" s="28" t="str">
        <f t="shared" si="172"/>
        <v>#N/A</v>
      </c>
      <c r="BP144" s="28" t="str">
        <f t="shared" si="172"/>
        <v>#N/A</v>
      </c>
      <c r="BQ144" s="28" t="str">
        <f t="shared" si="172"/>
        <v>#N/A</v>
      </c>
      <c r="BR144" s="28" t="str">
        <f t="shared" si="172"/>
        <v>#N/A</v>
      </c>
      <c r="BS144" s="28" t="str">
        <f t="shared" si="172"/>
        <v>#N/A</v>
      </c>
      <c r="BT144" s="28" t="str">
        <f t="shared" si="172"/>
        <v>#N/A</v>
      </c>
      <c r="BU144" s="28" t="str">
        <f t="shared" si="172"/>
        <v>#N/A</v>
      </c>
      <c r="BV144" s="28" t="str">
        <f t="shared" si="172"/>
        <v>#N/A</v>
      </c>
      <c r="BW144" s="28" t="str">
        <f t="shared" si="172"/>
        <v>#N/A</v>
      </c>
      <c r="BX144" s="28" t="str">
        <f t="shared" si="172"/>
        <v>#N/A</v>
      </c>
      <c r="BY144" s="28" t="str">
        <f t="shared" si="172"/>
        <v>#N/A</v>
      </c>
      <c r="BZ144" s="28" t="str">
        <f t="shared" si="172"/>
        <v>#N/A</v>
      </c>
      <c r="CA144" s="28" t="str">
        <f t="shared" si="172"/>
        <v>#N/A</v>
      </c>
      <c r="CB144" s="28" t="str">
        <f t="shared" si="172"/>
        <v>#N/A</v>
      </c>
      <c r="CC144" s="28" t="str">
        <f t="shared" si="172"/>
        <v>#N/A</v>
      </c>
      <c r="CD144" s="28" t="str">
        <f t="shared" si="172"/>
        <v>#N/A</v>
      </c>
      <c r="CE144" s="28" t="str">
        <f t="shared" si="172"/>
        <v>#N/A</v>
      </c>
      <c r="CF144" s="28" t="str">
        <f t="shared" si="172"/>
        <v>#N/A</v>
      </c>
      <c r="CG144" s="28" t="str">
        <f t="shared" si="172"/>
        <v>#N/A</v>
      </c>
      <c r="CH144" s="28" t="str">
        <f t="shared" si="172"/>
        <v>#N/A</v>
      </c>
      <c r="CI144" s="28" t="str">
        <f t="shared" si="172"/>
        <v>#N/A</v>
      </c>
      <c r="CJ144" s="28" t="str">
        <f t="shared" si="172"/>
        <v>#N/A</v>
      </c>
      <c r="CK144" s="28" t="str">
        <f t="shared" si="172"/>
        <v>#N/A</v>
      </c>
      <c r="CL144" s="28" t="str">
        <f t="shared" si="172"/>
        <v>#N/A</v>
      </c>
      <c r="CM144" s="28" t="str">
        <f t="shared" si="172"/>
        <v>#N/A</v>
      </c>
      <c r="CN144" s="28" t="str">
        <f t="shared" si="172"/>
        <v>#N/A</v>
      </c>
      <c r="CO144" s="28" t="str">
        <f t="shared" si="172"/>
        <v>#N/A</v>
      </c>
      <c r="CP144" s="28" t="str">
        <f t="shared" si="172"/>
        <v>#N/A</v>
      </c>
      <c r="CQ144" s="28" t="str">
        <f t="shared" si="172"/>
        <v>#N/A</v>
      </c>
      <c r="CR144" s="28" t="str">
        <f t="shared" si="172"/>
        <v>#N/A</v>
      </c>
      <c r="CS144" s="28" t="str">
        <f t="shared" si="172"/>
        <v>#N/A</v>
      </c>
      <c r="CT144" s="28" t="str">
        <f t="shared" si="172"/>
        <v>#N/A</v>
      </c>
      <c r="CU144" s="28" t="str">
        <f t="shared" si="172"/>
        <v>#N/A</v>
      </c>
      <c r="CV144" s="28" t="str">
        <f t="shared" si="172"/>
        <v>#N/A</v>
      </c>
      <c r="CW144" s="28" t="str">
        <f t="shared" si="172"/>
        <v>#N/A</v>
      </c>
      <c r="CX144" s="28" t="str">
        <f t="shared" si="172"/>
        <v>#N/A</v>
      </c>
      <c r="CY144" s="28" t="str">
        <f t="shared" si="172"/>
        <v>#N/A</v>
      </c>
      <c r="CZ144" s="28" t="str">
        <f t="shared" si="172"/>
        <v>#N/A</v>
      </c>
      <c r="DA144" s="28" t="str">
        <f t="shared" si="172"/>
        <v>#N/A</v>
      </c>
      <c r="DB144" s="28" t="str">
        <f t="shared" si="172"/>
        <v>#N/A</v>
      </c>
      <c r="DC144" s="28" t="str">
        <f t="shared" si="172"/>
        <v>#N/A</v>
      </c>
      <c r="DD144" s="28" t="str">
        <f t="shared" si="172"/>
        <v>#N/A</v>
      </c>
      <c r="DE144" s="28" t="str">
        <f t="shared" si="172"/>
        <v>#N/A</v>
      </c>
      <c r="DF144" s="28" t="str">
        <f t="shared" si="172"/>
        <v>#N/A</v>
      </c>
      <c r="DG144" s="28" t="str">
        <f t="shared" si="172"/>
        <v>#N/A</v>
      </c>
      <c r="DH144" s="28" t="str">
        <f t="shared" si="172"/>
        <v>#N/A</v>
      </c>
      <c r="DI144" s="28" t="str">
        <f t="shared" si="172"/>
        <v>#N/A</v>
      </c>
      <c r="DJ144" s="28" t="str">
        <f t="shared" si="172"/>
        <v>#N/A</v>
      </c>
      <c r="DK144" s="28" t="str">
        <f t="shared" si="172"/>
        <v>#N/A</v>
      </c>
      <c r="DL144" s="28" t="str">
        <f t="shared" si="172"/>
        <v>#N/A</v>
      </c>
      <c r="DM144" s="28" t="str">
        <f t="shared" si="172"/>
        <v>#N/A</v>
      </c>
      <c r="DN144" s="28" t="str">
        <f t="shared" si="172"/>
        <v>#N/A</v>
      </c>
      <c r="DO144" s="28" t="str">
        <f t="shared" si="172"/>
        <v>#N/A</v>
      </c>
      <c r="DP144" s="28" t="str">
        <f t="shared" si="172"/>
        <v>#N/A</v>
      </c>
      <c r="DQ144" s="28" t="str">
        <f t="shared" si="172"/>
        <v>#N/A</v>
      </c>
      <c r="DR144" s="28" t="str">
        <f t="shared" si="172"/>
        <v>#N/A</v>
      </c>
      <c r="DS144" s="28" t="str">
        <f t="shared" si="172"/>
        <v>#N/A</v>
      </c>
      <c r="DT144" s="28" t="str">
        <f t="shared" si="172"/>
        <v>#N/A</v>
      </c>
      <c r="DU144" s="28" t="str">
        <f t="shared" si="172"/>
        <v>#N/A</v>
      </c>
      <c r="DV144" s="28" t="str">
        <f t="shared" si="172"/>
        <v>#N/A</v>
      </c>
      <c r="DW144" s="28" t="str">
        <f t="shared" si="172"/>
        <v>#N/A</v>
      </c>
      <c r="DX144" s="28" t="str">
        <f t="shared" si="172"/>
        <v>#N/A</v>
      </c>
      <c r="DY144" s="28" t="str">
        <f t="shared" si="172"/>
        <v>#N/A</v>
      </c>
      <c r="DZ144" s="28" t="str">
        <f t="shared" si="172"/>
        <v>#N/A</v>
      </c>
      <c r="EA144" s="28" t="str">
        <f t="shared" si="172"/>
        <v>#N/A</v>
      </c>
      <c r="EB144" s="28" t="str">
        <f t="shared" si="172"/>
        <v>#N/A</v>
      </c>
      <c r="EC144" s="28" t="str">
        <f t="shared" si="172"/>
        <v>#N/A</v>
      </c>
      <c r="ED144" s="28" t="str">
        <f t="shared" si="172"/>
        <v>#N/A</v>
      </c>
      <c r="EE144" s="29">
        <f t="shared" si="2"/>
        <v>1519.039866</v>
      </c>
    </row>
    <row r="145">
      <c r="A145" s="1"/>
      <c r="B145" s="45"/>
      <c r="C145" s="46"/>
      <c r="D145" s="46"/>
      <c r="E145" s="46"/>
      <c r="F145" s="47"/>
      <c r="G145" s="34"/>
      <c r="H145" s="34" t="b">
        <f t="shared" si="3"/>
        <v>0</v>
      </c>
      <c r="I145" s="34" t="b">
        <f>if(iferror(match(B145,'Osallistujat ja seuranta'!C:C,0),0)&gt;0,TRUE,FALSE)</f>
        <v>0</v>
      </c>
      <c r="J145" s="34" t="b">
        <f>if(iferror(match(C145,'Osallistujat ja seuranta'!C:C,0),0)&gt;0,TRUE,FALSE)</f>
        <v>0</v>
      </c>
      <c r="K145" s="34" t="b">
        <f t="shared" si="4"/>
        <v>0</v>
      </c>
      <c r="L145" s="34" t="b">
        <f t="shared" si="5"/>
        <v>1</v>
      </c>
      <c r="M145" s="34" t="b">
        <f t="shared" si="6"/>
        <v>0</v>
      </c>
      <c r="N145" s="35" t="str">
        <f t="shared" si="33"/>
        <v/>
      </c>
      <c r="O145" s="36" t="str">
        <f t="shared" si="8"/>
        <v/>
      </c>
      <c r="P145" s="36" t="str">
        <f t="shared" si="9"/>
        <v/>
      </c>
      <c r="Q145" s="37" t="str">
        <f t="shared" si="10"/>
        <v/>
      </c>
      <c r="R145" s="35" t="str">
        <f t="shared" si="11"/>
        <v/>
      </c>
      <c r="S145" s="35">
        <f t="shared" si="12"/>
        <v>1</v>
      </c>
      <c r="T145" s="35">
        <f t="shared" si="13"/>
        <v>-56.71174423</v>
      </c>
      <c r="U145" s="35">
        <f t="shared" si="14"/>
        <v>-56.71174423</v>
      </c>
      <c r="V145" s="38" t="str">
        <f t="shared" si="15"/>
        <v/>
      </c>
      <c r="W145" s="39">
        <f t="shared" si="16"/>
        <v>88.71035368</v>
      </c>
      <c r="X145" s="39">
        <f t="shared" si="17"/>
        <v>5.75</v>
      </c>
      <c r="Y145" s="39" t="str">
        <f>if(N145=1,(W145*(S145-V145))*'Säännöt ja ohjeet'!$B$54+X145,"")</f>
        <v/>
      </c>
      <c r="Z145" s="39">
        <f t="shared" si="18"/>
        <v>0</v>
      </c>
      <c r="AA145" s="39">
        <f t="shared" si="19"/>
        <v>1</v>
      </c>
      <c r="AB145" s="39">
        <f t="shared" si="20"/>
        <v>88.71035368</v>
      </c>
      <c r="AC145" s="39">
        <f t="shared" si="21"/>
        <v>5.75</v>
      </c>
      <c r="AD145" s="39" t="str">
        <f>if(N145=1,(AB145*(Z145-AA145))*'Säännöt ja ohjeet'!$B$54+AC145,"")</f>
        <v/>
      </c>
      <c r="AE145" s="40">
        <f t="shared" si="22"/>
        <v>11</v>
      </c>
      <c r="AF145" s="40">
        <f t="shared" si="23"/>
        <v>11</v>
      </c>
      <c r="AG145" s="1"/>
      <c r="AH145" s="9"/>
      <c r="AI145" s="28">
        <f t="shared" ref="AI145:ED145" si="173">if($B145=AI$3,AI144+$Y145,if($C145=AI$3,AI144+$AD145,AI144))</f>
        <v>1204.770186</v>
      </c>
      <c r="AJ145" s="28">
        <f t="shared" si="173"/>
        <v>1784.092572</v>
      </c>
      <c r="AK145" s="28">
        <f t="shared" si="173"/>
        <v>2411.459736</v>
      </c>
      <c r="AL145" s="28">
        <f t="shared" si="173"/>
        <v>1723.634458</v>
      </c>
      <c r="AM145" s="28">
        <f t="shared" si="173"/>
        <v>1644.010986</v>
      </c>
      <c r="AN145" s="28">
        <f t="shared" si="173"/>
        <v>1353.792648</v>
      </c>
      <c r="AO145" s="28">
        <f t="shared" si="173"/>
        <v>2249.842673</v>
      </c>
      <c r="AP145" s="28">
        <f t="shared" si="173"/>
        <v>1493.563773</v>
      </c>
      <c r="AQ145" s="28">
        <f t="shared" si="173"/>
        <v>1156.199115</v>
      </c>
      <c r="AR145" s="28">
        <f t="shared" si="173"/>
        <v>2172.779715</v>
      </c>
      <c r="AS145" s="28">
        <f t="shared" si="173"/>
        <v>1917.754482</v>
      </c>
      <c r="AT145" s="28">
        <f t="shared" si="173"/>
        <v>2363.383595</v>
      </c>
      <c r="AU145" s="28">
        <f t="shared" si="173"/>
        <v>2245.808389</v>
      </c>
      <c r="AV145" s="28">
        <f t="shared" si="173"/>
        <v>1913.93138</v>
      </c>
      <c r="AW145" s="28">
        <f t="shared" si="173"/>
        <v>1015.463624</v>
      </c>
      <c r="AX145" s="28">
        <f t="shared" si="173"/>
        <v>2205.116746</v>
      </c>
      <c r="AY145" s="28">
        <f t="shared" si="173"/>
        <v>1335.441433</v>
      </c>
      <c r="AZ145" s="28">
        <f t="shared" si="173"/>
        <v>2316.469488</v>
      </c>
      <c r="BA145" s="28">
        <f t="shared" si="173"/>
        <v>2132.244373</v>
      </c>
      <c r="BB145" s="28">
        <f t="shared" si="173"/>
        <v>636.9434937</v>
      </c>
      <c r="BC145" s="28">
        <f t="shared" si="173"/>
        <v>832.7574368</v>
      </c>
      <c r="BD145" s="28">
        <f t="shared" si="173"/>
        <v>1690.538553</v>
      </c>
      <c r="BE145" s="28">
        <f t="shared" si="173"/>
        <v>281.1497685</v>
      </c>
      <c r="BF145" s="28">
        <f t="shared" si="173"/>
        <v>-59.07358257</v>
      </c>
      <c r="BG145" s="28">
        <f t="shared" si="173"/>
        <v>1282.733877</v>
      </c>
      <c r="BH145" s="28">
        <f t="shared" si="173"/>
        <v>190.2275877</v>
      </c>
      <c r="BI145" s="28">
        <f t="shared" si="173"/>
        <v>1741.081085</v>
      </c>
      <c r="BJ145" s="28">
        <f t="shared" si="173"/>
        <v>398.5029281</v>
      </c>
      <c r="BK145" s="28">
        <f t="shared" si="173"/>
        <v>1813.591524</v>
      </c>
      <c r="BL145" s="28" t="str">
        <f t="shared" si="173"/>
        <v>#N/A</v>
      </c>
      <c r="BM145" s="28" t="str">
        <f t="shared" si="173"/>
        <v>#N/A</v>
      </c>
      <c r="BN145" s="28" t="str">
        <f t="shared" si="173"/>
        <v>#N/A</v>
      </c>
      <c r="BO145" s="28" t="str">
        <f t="shared" si="173"/>
        <v>#N/A</v>
      </c>
      <c r="BP145" s="28" t="str">
        <f t="shared" si="173"/>
        <v>#N/A</v>
      </c>
      <c r="BQ145" s="28" t="str">
        <f t="shared" si="173"/>
        <v>#N/A</v>
      </c>
      <c r="BR145" s="28" t="str">
        <f t="shared" si="173"/>
        <v>#N/A</v>
      </c>
      <c r="BS145" s="28" t="str">
        <f t="shared" si="173"/>
        <v>#N/A</v>
      </c>
      <c r="BT145" s="28" t="str">
        <f t="shared" si="173"/>
        <v>#N/A</v>
      </c>
      <c r="BU145" s="28" t="str">
        <f t="shared" si="173"/>
        <v>#N/A</v>
      </c>
      <c r="BV145" s="28" t="str">
        <f t="shared" si="173"/>
        <v>#N/A</v>
      </c>
      <c r="BW145" s="28" t="str">
        <f t="shared" si="173"/>
        <v>#N/A</v>
      </c>
      <c r="BX145" s="28" t="str">
        <f t="shared" si="173"/>
        <v>#N/A</v>
      </c>
      <c r="BY145" s="28" t="str">
        <f t="shared" si="173"/>
        <v>#N/A</v>
      </c>
      <c r="BZ145" s="28" t="str">
        <f t="shared" si="173"/>
        <v>#N/A</v>
      </c>
      <c r="CA145" s="28" t="str">
        <f t="shared" si="173"/>
        <v>#N/A</v>
      </c>
      <c r="CB145" s="28" t="str">
        <f t="shared" si="173"/>
        <v>#N/A</v>
      </c>
      <c r="CC145" s="28" t="str">
        <f t="shared" si="173"/>
        <v>#N/A</v>
      </c>
      <c r="CD145" s="28" t="str">
        <f t="shared" si="173"/>
        <v>#N/A</v>
      </c>
      <c r="CE145" s="28" t="str">
        <f t="shared" si="173"/>
        <v>#N/A</v>
      </c>
      <c r="CF145" s="28" t="str">
        <f t="shared" si="173"/>
        <v>#N/A</v>
      </c>
      <c r="CG145" s="28" t="str">
        <f t="shared" si="173"/>
        <v>#N/A</v>
      </c>
      <c r="CH145" s="28" t="str">
        <f t="shared" si="173"/>
        <v>#N/A</v>
      </c>
      <c r="CI145" s="28" t="str">
        <f t="shared" si="173"/>
        <v>#N/A</v>
      </c>
      <c r="CJ145" s="28" t="str">
        <f t="shared" si="173"/>
        <v>#N/A</v>
      </c>
      <c r="CK145" s="28" t="str">
        <f t="shared" si="173"/>
        <v>#N/A</v>
      </c>
      <c r="CL145" s="28" t="str">
        <f t="shared" si="173"/>
        <v>#N/A</v>
      </c>
      <c r="CM145" s="28" t="str">
        <f t="shared" si="173"/>
        <v>#N/A</v>
      </c>
      <c r="CN145" s="28" t="str">
        <f t="shared" si="173"/>
        <v>#N/A</v>
      </c>
      <c r="CO145" s="28" t="str">
        <f t="shared" si="173"/>
        <v>#N/A</v>
      </c>
      <c r="CP145" s="28" t="str">
        <f t="shared" si="173"/>
        <v>#N/A</v>
      </c>
      <c r="CQ145" s="28" t="str">
        <f t="shared" si="173"/>
        <v>#N/A</v>
      </c>
      <c r="CR145" s="28" t="str">
        <f t="shared" si="173"/>
        <v>#N/A</v>
      </c>
      <c r="CS145" s="28" t="str">
        <f t="shared" si="173"/>
        <v>#N/A</v>
      </c>
      <c r="CT145" s="28" t="str">
        <f t="shared" si="173"/>
        <v>#N/A</v>
      </c>
      <c r="CU145" s="28" t="str">
        <f t="shared" si="173"/>
        <v>#N/A</v>
      </c>
      <c r="CV145" s="28" t="str">
        <f t="shared" si="173"/>
        <v>#N/A</v>
      </c>
      <c r="CW145" s="28" t="str">
        <f t="shared" si="173"/>
        <v>#N/A</v>
      </c>
      <c r="CX145" s="28" t="str">
        <f t="shared" si="173"/>
        <v>#N/A</v>
      </c>
      <c r="CY145" s="28" t="str">
        <f t="shared" si="173"/>
        <v>#N/A</v>
      </c>
      <c r="CZ145" s="28" t="str">
        <f t="shared" si="173"/>
        <v>#N/A</v>
      </c>
      <c r="DA145" s="28" t="str">
        <f t="shared" si="173"/>
        <v>#N/A</v>
      </c>
      <c r="DB145" s="28" t="str">
        <f t="shared" si="173"/>
        <v>#N/A</v>
      </c>
      <c r="DC145" s="28" t="str">
        <f t="shared" si="173"/>
        <v>#N/A</v>
      </c>
      <c r="DD145" s="28" t="str">
        <f t="shared" si="173"/>
        <v>#N/A</v>
      </c>
      <c r="DE145" s="28" t="str">
        <f t="shared" si="173"/>
        <v>#N/A</v>
      </c>
      <c r="DF145" s="28" t="str">
        <f t="shared" si="173"/>
        <v>#N/A</v>
      </c>
      <c r="DG145" s="28" t="str">
        <f t="shared" si="173"/>
        <v>#N/A</v>
      </c>
      <c r="DH145" s="28" t="str">
        <f t="shared" si="173"/>
        <v>#N/A</v>
      </c>
      <c r="DI145" s="28" t="str">
        <f t="shared" si="173"/>
        <v>#N/A</v>
      </c>
      <c r="DJ145" s="28" t="str">
        <f t="shared" si="173"/>
        <v>#N/A</v>
      </c>
      <c r="DK145" s="28" t="str">
        <f t="shared" si="173"/>
        <v>#N/A</v>
      </c>
      <c r="DL145" s="28" t="str">
        <f t="shared" si="173"/>
        <v>#N/A</v>
      </c>
      <c r="DM145" s="28" t="str">
        <f t="shared" si="173"/>
        <v>#N/A</v>
      </c>
      <c r="DN145" s="28" t="str">
        <f t="shared" si="173"/>
        <v>#N/A</v>
      </c>
      <c r="DO145" s="28" t="str">
        <f t="shared" si="173"/>
        <v>#N/A</v>
      </c>
      <c r="DP145" s="28" t="str">
        <f t="shared" si="173"/>
        <v>#N/A</v>
      </c>
      <c r="DQ145" s="28" t="str">
        <f t="shared" si="173"/>
        <v>#N/A</v>
      </c>
      <c r="DR145" s="28" t="str">
        <f t="shared" si="173"/>
        <v>#N/A</v>
      </c>
      <c r="DS145" s="28" t="str">
        <f t="shared" si="173"/>
        <v>#N/A</v>
      </c>
      <c r="DT145" s="28" t="str">
        <f t="shared" si="173"/>
        <v>#N/A</v>
      </c>
      <c r="DU145" s="28" t="str">
        <f t="shared" si="173"/>
        <v>#N/A</v>
      </c>
      <c r="DV145" s="28" t="str">
        <f t="shared" si="173"/>
        <v>#N/A</v>
      </c>
      <c r="DW145" s="28" t="str">
        <f t="shared" si="173"/>
        <v>#N/A</v>
      </c>
      <c r="DX145" s="28" t="str">
        <f t="shared" si="173"/>
        <v>#N/A</v>
      </c>
      <c r="DY145" s="28" t="str">
        <f t="shared" si="173"/>
        <v>#N/A</v>
      </c>
      <c r="DZ145" s="28" t="str">
        <f t="shared" si="173"/>
        <v>#N/A</v>
      </c>
      <c r="EA145" s="28" t="str">
        <f t="shared" si="173"/>
        <v>#N/A</v>
      </c>
      <c r="EB145" s="28" t="str">
        <f t="shared" si="173"/>
        <v>#N/A</v>
      </c>
      <c r="EC145" s="28" t="str">
        <f t="shared" si="173"/>
        <v>#N/A</v>
      </c>
      <c r="ED145" s="28" t="str">
        <f t="shared" si="173"/>
        <v>#N/A</v>
      </c>
      <c r="EE145" s="29">
        <f t="shared" si="2"/>
        <v>1519.039866</v>
      </c>
    </row>
    <row r="146">
      <c r="A146" s="1"/>
      <c r="B146" s="45"/>
      <c r="C146" s="46"/>
      <c r="D146" s="46"/>
      <c r="E146" s="46"/>
      <c r="F146" s="47"/>
      <c r="G146" s="34"/>
      <c r="H146" s="34" t="b">
        <f t="shared" si="3"/>
        <v>0</v>
      </c>
      <c r="I146" s="34" t="b">
        <f>if(iferror(match(B146,'Osallistujat ja seuranta'!C:C,0),0)&gt;0,TRUE,FALSE)</f>
        <v>0</v>
      </c>
      <c r="J146" s="34" t="b">
        <f>if(iferror(match(C146,'Osallistujat ja seuranta'!C:C,0),0)&gt;0,TRUE,FALSE)</f>
        <v>0</v>
      </c>
      <c r="K146" s="34" t="b">
        <f t="shared" si="4"/>
        <v>0</v>
      </c>
      <c r="L146" s="34" t="b">
        <f t="shared" si="5"/>
        <v>1</v>
      </c>
      <c r="M146" s="34" t="b">
        <f t="shared" si="6"/>
        <v>0</v>
      </c>
      <c r="N146" s="35" t="str">
        <f t="shared" si="33"/>
        <v/>
      </c>
      <c r="O146" s="36" t="str">
        <f t="shared" si="8"/>
        <v/>
      </c>
      <c r="P146" s="36" t="str">
        <f t="shared" si="9"/>
        <v/>
      </c>
      <c r="Q146" s="37" t="str">
        <f t="shared" si="10"/>
        <v/>
      </c>
      <c r="R146" s="35" t="str">
        <f t="shared" si="11"/>
        <v/>
      </c>
      <c r="S146" s="35">
        <f t="shared" si="12"/>
        <v>1</v>
      </c>
      <c r="T146" s="35">
        <f t="shared" si="13"/>
        <v>-56.71174423</v>
      </c>
      <c r="U146" s="35">
        <f t="shared" si="14"/>
        <v>-56.71174423</v>
      </c>
      <c r="V146" s="38" t="str">
        <f t="shared" si="15"/>
        <v/>
      </c>
      <c r="W146" s="39">
        <f t="shared" si="16"/>
        <v>88.71035368</v>
      </c>
      <c r="X146" s="39">
        <f t="shared" si="17"/>
        <v>5.75</v>
      </c>
      <c r="Y146" s="39" t="str">
        <f>if(N146=1,(W146*(S146-V146))*'Säännöt ja ohjeet'!$B$54+X146,"")</f>
        <v/>
      </c>
      <c r="Z146" s="39">
        <f t="shared" si="18"/>
        <v>0</v>
      </c>
      <c r="AA146" s="39">
        <f t="shared" si="19"/>
        <v>1</v>
      </c>
      <c r="AB146" s="39">
        <f t="shared" si="20"/>
        <v>88.71035368</v>
      </c>
      <c r="AC146" s="39">
        <f t="shared" si="21"/>
        <v>5.75</v>
      </c>
      <c r="AD146" s="39" t="str">
        <f>if(N146=1,(AB146*(Z146-AA146))*'Säännöt ja ohjeet'!$B$54+AC146,"")</f>
        <v/>
      </c>
      <c r="AE146" s="40">
        <f t="shared" si="22"/>
        <v>11</v>
      </c>
      <c r="AF146" s="40">
        <f t="shared" si="23"/>
        <v>11</v>
      </c>
      <c r="AG146" s="1"/>
      <c r="AH146" s="9"/>
      <c r="AI146" s="28">
        <f t="shared" ref="AI146:ED146" si="174">if($B146=AI$3,AI145+$Y146,if($C146=AI$3,AI145+$AD146,AI145))</f>
        <v>1204.770186</v>
      </c>
      <c r="AJ146" s="28">
        <f t="shared" si="174"/>
        <v>1784.092572</v>
      </c>
      <c r="AK146" s="28">
        <f t="shared" si="174"/>
        <v>2411.459736</v>
      </c>
      <c r="AL146" s="28">
        <f t="shared" si="174"/>
        <v>1723.634458</v>
      </c>
      <c r="AM146" s="28">
        <f t="shared" si="174"/>
        <v>1644.010986</v>
      </c>
      <c r="AN146" s="28">
        <f t="shared" si="174"/>
        <v>1353.792648</v>
      </c>
      <c r="AO146" s="28">
        <f t="shared" si="174"/>
        <v>2249.842673</v>
      </c>
      <c r="AP146" s="28">
        <f t="shared" si="174"/>
        <v>1493.563773</v>
      </c>
      <c r="AQ146" s="28">
        <f t="shared" si="174"/>
        <v>1156.199115</v>
      </c>
      <c r="AR146" s="28">
        <f t="shared" si="174"/>
        <v>2172.779715</v>
      </c>
      <c r="AS146" s="28">
        <f t="shared" si="174"/>
        <v>1917.754482</v>
      </c>
      <c r="AT146" s="28">
        <f t="shared" si="174"/>
        <v>2363.383595</v>
      </c>
      <c r="AU146" s="28">
        <f t="shared" si="174"/>
        <v>2245.808389</v>
      </c>
      <c r="AV146" s="28">
        <f t="shared" si="174"/>
        <v>1913.93138</v>
      </c>
      <c r="AW146" s="28">
        <f t="shared" si="174"/>
        <v>1015.463624</v>
      </c>
      <c r="AX146" s="28">
        <f t="shared" si="174"/>
        <v>2205.116746</v>
      </c>
      <c r="AY146" s="28">
        <f t="shared" si="174"/>
        <v>1335.441433</v>
      </c>
      <c r="AZ146" s="28">
        <f t="shared" si="174"/>
        <v>2316.469488</v>
      </c>
      <c r="BA146" s="28">
        <f t="shared" si="174"/>
        <v>2132.244373</v>
      </c>
      <c r="BB146" s="28">
        <f t="shared" si="174"/>
        <v>636.9434937</v>
      </c>
      <c r="BC146" s="28">
        <f t="shared" si="174"/>
        <v>832.7574368</v>
      </c>
      <c r="BD146" s="28">
        <f t="shared" si="174"/>
        <v>1690.538553</v>
      </c>
      <c r="BE146" s="28">
        <f t="shared" si="174"/>
        <v>281.1497685</v>
      </c>
      <c r="BF146" s="28">
        <f t="shared" si="174"/>
        <v>-59.07358257</v>
      </c>
      <c r="BG146" s="28">
        <f t="shared" si="174"/>
        <v>1282.733877</v>
      </c>
      <c r="BH146" s="28">
        <f t="shared" si="174"/>
        <v>190.2275877</v>
      </c>
      <c r="BI146" s="28">
        <f t="shared" si="174"/>
        <v>1741.081085</v>
      </c>
      <c r="BJ146" s="28">
        <f t="shared" si="174"/>
        <v>398.5029281</v>
      </c>
      <c r="BK146" s="28">
        <f t="shared" si="174"/>
        <v>1813.591524</v>
      </c>
      <c r="BL146" s="28" t="str">
        <f t="shared" si="174"/>
        <v>#N/A</v>
      </c>
      <c r="BM146" s="28" t="str">
        <f t="shared" si="174"/>
        <v>#N/A</v>
      </c>
      <c r="BN146" s="28" t="str">
        <f t="shared" si="174"/>
        <v>#N/A</v>
      </c>
      <c r="BO146" s="28" t="str">
        <f t="shared" si="174"/>
        <v>#N/A</v>
      </c>
      <c r="BP146" s="28" t="str">
        <f t="shared" si="174"/>
        <v>#N/A</v>
      </c>
      <c r="BQ146" s="28" t="str">
        <f t="shared" si="174"/>
        <v>#N/A</v>
      </c>
      <c r="BR146" s="28" t="str">
        <f t="shared" si="174"/>
        <v>#N/A</v>
      </c>
      <c r="BS146" s="28" t="str">
        <f t="shared" si="174"/>
        <v>#N/A</v>
      </c>
      <c r="BT146" s="28" t="str">
        <f t="shared" si="174"/>
        <v>#N/A</v>
      </c>
      <c r="BU146" s="28" t="str">
        <f t="shared" si="174"/>
        <v>#N/A</v>
      </c>
      <c r="BV146" s="28" t="str">
        <f t="shared" si="174"/>
        <v>#N/A</v>
      </c>
      <c r="BW146" s="28" t="str">
        <f t="shared" si="174"/>
        <v>#N/A</v>
      </c>
      <c r="BX146" s="28" t="str">
        <f t="shared" si="174"/>
        <v>#N/A</v>
      </c>
      <c r="BY146" s="28" t="str">
        <f t="shared" si="174"/>
        <v>#N/A</v>
      </c>
      <c r="BZ146" s="28" t="str">
        <f t="shared" si="174"/>
        <v>#N/A</v>
      </c>
      <c r="CA146" s="28" t="str">
        <f t="shared" si="174"/>
        <v>#N/A</v>
      </c>
      <c r="CB146" s="28" t="str">
        <f t="shared" si="174"/>
        <v>#N/A</v>
      </c>
      <c r="CC146" s="28" t="str">
        <f t="shared" si="174"/>
        <v>#N/A</v>
      </c>
      <c r="CD146" s="28" t="str">
        <f t="shared" si="174"/>
        <v>#N/A</v>
      </c>
      <c r="CE146" s="28" t="str">
        <f t="shared" si="174"/>
        <v>#N/A</v>
      </c>
      <c r="CF146" s="28" t="str">
        <f t="shared" si="174"/>
        <v>#N/A</v>
      </c>
      <c r="CG146" s="28" t="str">
        <f t="shared" si="174"/>
        <v>#N/A</v>
      </c>
      <c r="CH146" s="28" t="str">
        <f t="shared" si="174"/>
        <v>#N/A</v>
      </c>
      <c r="CI146" s="28" t="str">
        <f t="shared" si="174"/>
        <v>#N/A</v>
      </c>
      <c r="CJ146" s="28" t="str">
        <f t="shared" si="174"/>
        <v>#N/A</v>
      </c>
      <c r="CK146" s="28" t="str">
        <f t="shared" si="174"/>
        <v>#N/A</v>
      </c>
      <c r="CL146" s="28" t="str">
        <f t="shared" si="174"/>
        <v>#N/A</v>
      </c>
      <c r="CM146" s="28" t="str">
        <f t="shared" si="174"/>
        <v>#N/A</v>
      </c>
      <c r="CN146" s="28" t="str">
        <f t="shared" si="174"/>
        <v>#N/A</v>
      </c>
      <c r="CO146" s="28" t="str">
        <f t="shared" si="174"/>
        <v>#N/A</v>
      </c>
      <c r="CP146" s="28" t="str">
        <f t="shared" si="174"/>
        <v>#N/A</v>
      </c>
      <c r="CQ146" s="28" t="str">
        <f t="shared" si="174"/>
        <v>#N/A</v>
      </c>
      <c r="CR146" s="28" t="str">
        <f t="shared" si="174"/>
        <v>#N/A</v>
      </c>
      <c r="CS146" s="28" t="str">
        <f t="shared" si="174"/>
        <v>#N/A</v>
      </c>
      <c r="CT146" s="28" t="str">
        <f t="shared" si="174"/>
        <v>#N/A</v>
      </c>
      <c r="CU146" s="28" t="str">
        <f t="shared" si="174"/>
        <v>#N/A</v>
      </c>
      <c r="CV146" s="28" t="str">
        <f t="shared" si="174"/>
        <v>#N/A</v>
      </c>
      <c r="CW146" s="28" t="str">
        <f t="shared" si="174"/>
        <v>#N/A</v>
      </c>
      <c r="CX146" s="28" t="str">
        <f t="shared" si="174"/>
        <v>#N/A</v>
      </c>
      <c r="CY146" s="28" t="str">
        <f t="shared" si="174"/>
        <v>#N/A</v>
      </c>
      <c r="CZ146" s="28" t="str">
        <f t="shared" si="174"/>
        <v>#N/A</v>
      </c>
      <c r="DA146" s="28" t="str">
        <f t="shared" si="174"/>
        <v>#N/A</v>
      </c>
      <c r="DB146" s="28" t="str">
        <f t="shared" si="174"/>
        <v>#N/A</v>
      </c>
      <c r="DC146" s="28" t="str">
        <f t="shared" si="174"/>
        <v>#N/A</v>
      </c>
      <c r="DD146" s="28" t="str">
        <f t="shared" si="174"/>
        <v>#N/A</v>
      </c>
      <c r="DE146" s="28" t="str">
        <f t="shared" si="174"/>
        <v>#N/A</v>
      </c>
      <c r="DF146" s="28" t="str">
        <f t="shared" si="174"/>
        <v>#N/A</v>
      </c>
      <c r="DG146" s="28" t="str">
        <f t="shared" si="174"/>
        <v>#N/A</v>
      </c>
      <c r="DH146" s="28" t="str">
        <f t="shared" si="174"/>
        <v>#N/A</v>
      </c>
      <c r="DI146" s="28" t="str">
        <f t="shared" si="174"/>
        <v>#N/A</v>
      </c>
      <c r="DJ146" s="28" t="str">
        <f t="shared" si="174"/>
        <v>#N/A</v>
      </c>
      <c r="DK146" s="28" t="str">
        <f t="shared" si="174"/>
        <v>#N/A</v>
      </c>
      <c r="DL146" s="28" t="str">
        <f t="shared" si="174"/>
        <v>#N/A</v>
      </c>
      <c r="DM146" s="28" t="str">
        <f t="shared" si="174"/>
        <v>#N/A</v>
      </c>
      <c r="DN146" s="28" t="str">
        <f t="shared" si="174"/>
        <v>#N/A</v>
      </c>
      <c r="DO146" s="28" t="str">
        <f t="shared" si="174"/>
        <v>#N/A</v>
      </c>
      <c r="DP146" s="28" t="str">
        <f t="shared" si="174"/>
        <v>#N/A</v>
      </c>
      <c r="DQ146" s="28" t="str">
        <f t="shared" si="174"/>
        <v>#N/A</v>
      </c>
      <c r="DR146" s="28" t="str">
        <f t="shared" si="174"/>
        <v>#N/A</v>
      </c>
      <c r="DS146" s="28" t="str">
        <f t="shared" si="174"/>
        <v>#N/A</v>
      </c>
      <c r="DT146" s="28" t="str">
        <f t="shared" si="174"/>
        <v>#N/A</v>
      </c>
      <c r="DU146" s="28" t="str">
        <f t="shared" si="174"/>
        <v>#N/A</v>
      </c>
      <c r="DV146" s="28" t="str">
        <f t="shared" si="174"/>
        <v>#N/A</v>
      </c>
      <c r="DW146" s="28" t="str">
        <f t="shared" si="174"/>
        <v>#N/A</v>
      </c>
      <c r="DX146" s="28" t="str">
        <f t="shared" si="174"/>
        <v>#N/A</v>
      </c>
      <c r="DY146" s="28" t="str">
        <f t="shared" si="174"/>
        <v>#N/A</v>
      </c>
      <c r="DZ146" s="28" t="str">
        <f t="shared" si="174"/>
        <v>#N/A</v>
      </c>
      <c r="EA146" s="28" t="str">
        <f t="shared" si="174"/>
        <v>#N/A</v>
      </c>
      <c r="EB146" s="28" t="str">
        <f t="shared" si="174"/>
        <v>#N/A</v>
      </c>
      <c r="EC146" s="28" t="str">
        <f t="shared" si="174"/>
        <v>#N/A</v>
      </c>
      <c r="ED146" s="28" t="str">
        <f t="shared" si="174"/>
        <v>#N/A</v>
      </c>
      <c r="EE146" s="29">
        <f t="shared" si="2"/>
        <v>1519.039866</v>
      </c>
    </row>
    <row r="147">
      <c r="A147" s="1"/>
      <c r="B147" s="45"/>
      <c r="C147" s="46"/>
      <c r="D147" s="46"/>
      <c r="E147" s="46"/>
      <c r="F147" s="47"/>
      <c r="G147" s="34"/>
      <c r="H147" s="34" t="b">
        <f t="shared" si="3"/>
        <v>0</v>
      </c>
      <c r="I147" s="34" t="b">
        <f>if(iferror(match(B147,'Osallistujat ja seuranta'!C:C,0),0)&gt;0,TRUE,FALSE)</f>
        <v>0</v>
      </c>
      <c r="J147" s="34" t="b">
        <f>if(iferror(match(C147,'Osallistujat ja seuranta'!C:C,0),0)&gt;0,TRUE,FALSE)</f>
        <v>0</v>
      </c>
      <c r="K147" s="34" t="b">
        <f t="shared" si="4"/>
        <v>0</v>
      </c>
      <c r="L147" s="34" t="b">
        <f t="shared" si="5"/>
        <v>1</v>
      </c>
      <c r="M147" s="34" t="b">
        <f t="shared" si="6"/>
        <v>0</v>
      </c>
      <c r="N147" s="35" t="str">
        <f t="shared" si="33"/>
        <v/>
      </c>
      <c r="O147" s="36" t="str">
        <f t="shared" si="8"/>
        <v/>
      </c>
      <c r="P147" s="36" t="str">
        <f t="shared" si="9"/>
        <v/>
      </c>
      <c r="Q147" s="37" t="str">
        <f t="shared" si="10"/>
        <v/>
      </c>
      <c r="R147" s="35" t="str">
        <f t="shared" si="11"/>
        <v/>
      </c>
      <c r="S147" s="35">
        <f t="shared" si="12"/>
        <v>1</v>
      </c>
      <c r="T147" s="35">
        <f t="shared" si="13"/>
        <v>-56.71174423</v>
      </c>
      <c r="U147" s="35">
        <f t="shared" si="14"/>
        <v>-56.71174423</v>
      </c>
      <c r="V147" s="38" t="str">
        <f t="shared" si="15"/>
        <v/>
      </c>
      <c r="W147" s="39">
        <f t="shared" si="16"/>
        <v>88.71035368</v>
      </c>
      <c r="X147" s="39">
        <f t="shared" si="17"/>
        <v>5.75</v>
      </c>
      <c r="Y147" s="39" t="str">
        <f>if(N147=1,(W147*(S147-V147))*'Säännöt ja ohjeet'!$B$54+X147,"")</f>
        <v/>
      </c>
      <c r="Z147" s="39">
        <f t="shared" si="18"/>
        <v>0</v>
      </c>
      <c r="AA147" s="39">
        <f t="shared" si="19"/>
        <v>1</v>
      </c>
      <c r="AB147" s="39">
        <f t="shared" si="20"/>
        <v>88.71035368</v>
      </c>
      <c r="AC147" s="39">
        <f t="shared" si="21"/>
        <v>5.75</v>
      </c>
      <c r="AD147" s="39" t="str">
        <f>if(N147=1,(AB147*(Z147-AA147))*'Säännöt ja ohjeet'!$B$54+AC147,"")</f>
        <v/>
      </c>
      <c r="AE147" s="40">
        <f t="shared" si="22"/>
        <v>11</v>
      </c>
      <c r="AF147" s="40">
        <f t="shared" si="23"/>
        <v>11</v>
      </c>
      <c r="AG147" s="1"/>
      <c r="AH147" s="9"/>
      <c r="AI147" s="28">
        <f t="shared" ref="AI147:ED147" si="175">if($B147=AI$3,AI146+$Y147,if($C147=AI$3,AI146+$AD147,AI146))</f>
        <v>1204.770186</v>
      </c>
      <c r="AJ147" s="28">
        <f t="shared" si="175"/>
        <v>1784.092572</v>
      </c>
      <c r="AK147" s="28">
        <f t="shared" si="175"/>
        <v>2411.459736</v>
      </c>
      <c r="AL147" s="28">
        <f t="shared" si="175"/>
        <v>1723.634458</v>
      </c>
      <c r="AM147" s="28">
        <f t="shared" si="175"/>
        <v>1644.010986</v>
      </c>
      <c r="AN147" s="28">
        <f t="shared" si="175"/>
        <v>1353.792648</v>
      </c>
      <c r="AO147" s="28">
        <f t="shared" si="175"/>
        <v>2249.842673</v>
      </c>
      <c r="AP147" s="28">
        <f t="shared" si="175"/>
        <v>1493.563773</v>
      </c>
      <c r="AQ147" s="28">
        <f t="shared" si="175"/>
        <v>1156.199115</v>
      </c>
      <c r="AR147" s="28">
        <f t="shared" si="175"/>
        <v>2172.779715</v>
      </c>
      <c r="AS147" s="28">
        <f t="shared" si="175"/>
        <v>1917.754482</v>
      </c>
      <c r="AT147" s="28">
        <f t="shared" si="175"/>
        <v>2363.383595</v>
      </c>
      <c r="AU147" s="28">
        <f t="shared" si="175"/>
        <v>2245.808389</v>
      </c>
      <c r="AV147" s="28">
        <f t="shared" si="175"/>
        <v>1913.93138</v>
      </c>
      <c r="AW147" s="28">
        <f t="shared" si="175"/>
        <v>1015.463624</v>
      </c>
      <c r="AX147" s="28">
        <f t="shared" si="175"/>
        <v>2205.116746</v>
      </c>
      <c r="AY147" s="28">
        <f t="shared" si="175"/>
        <v>1335.441433</v>
      </c>
      <c r="AZ147" s="28">
        <f t="shared" si="175"/>
        <v>2316.469488</v>
      </c>
      <c r="BA147" s="28">
        <f t="shared" si="175"/>
        <v>2132.244373</v>
      </c>
      <c r="BB147" s="28">
        <f t="shared" si="175"/>
        <v>636.9434937</v>
      </c>
      <c r="BC147" s="28">
        <f t="shared" si="175"/>
        <v>832.7574368</v>
      </c>
      <c r="BD147" s="28">
        <f t="shared" si="175"/>
        <v>1690.538553</v>
      </c>
      <c r="BE147" s="28">
        <f t="shared" si="175"/>
        <v>281.1497685</v>
      </c>
      <c r="BF147" s="28">
        <f t="shared" si="175"/>
        <v>-59.07358257</v>
      </c>
      <c r="BG147" s="28">
        <f t="shared" si="175"/>
        <v>1282.733877</v>
      </c>
      <c r="BH147" s="28">
        <f t="shared" si="175"/>
        <v>190.2275877</v>
      </c>
      <c r="BI147" s="28">
        <f t="shared" si="175"/>
        <v>1741.081085</v>
      </c>
      <c r="BJ147" s="28">
        <f t="shared" si="175"/>
        <v>398.5029281</v>
      </c>
      <c r="BK147" s="28">
        <f t="shared" si="175"/>
        <v>1813.591524</v>
      </c>
      <c r="BL147" s="28" t="str">
        <f t="shared" si="175"/>
        <v>#N/A</v>
      </c>
      <c r="BM147" s="28" t="str">
        <f t="shared" si="175"/>
        <v>#N/A</v>
      </c>
      <c r="BN147" s="28" t="str">
        <f t="shared" si="175"/>
        <v>#N/A</v>
      </c>
      <c r="BO147" s="28" t="str">
        <f t="shared" si="175"/>
        <v>#N/A</v>
      </c>
      <c r="BP147" s="28" t="str">
        <f t="shared" si="175"/>
        <v>#N/A</v>
      </c>
      <c r="BQ147" s="28" t="str">
        <f t="shared" si="175"/>
        <v>#N/A</v>
      </c>
      <c r="BR147" s="28" t="str">
        <f t="shared" si="175"/>
        <v>#N/A</v>
      </c>
      <c r="BS147" s="28" t="str">
        <f t="shared" si="175"/>
        <v>#N/A</v>
      </c>
      <c r="BT147" s="28" t="str">
        <f t="shared" si="175"/>
        <v>#N/A</v>
      </c>
      <c r="BU147" s="28" t="str">
        <f t="shared" si="175"/>
        <v>#N/A</v>
      </c>
      <c r="BV147" s="28" t="str">
        <f t="shared" si="175"/>
        <v>#N/A</v>
      </c>
      <c r="BW147" s="28" t="str">
        <f t="shared" si="175"/>
        <v>#N/A</v>
      </c>
      <c r="BX147" s="28" t="str">
        <f t="shared" si="175"/>
        <v>#N/A</v>
      </c>
      <c r="BY147" s="28" t="str">
        <f t="shared" si="175"/>
        <v>#N/A</v>
      </c>
      <c r="BZ147" s="28" t="str">
        <f t="shared" si="175"/>
        <v>#N/A</v>
      </c>
      <c r="CA147" s="28" t="str">
        <f t="shared" si="175"/>
        <v>#N/A</v>
      </c>
      <c r="CB147" s="28" t="str">
        <f t="shared" si="175"/>
        <v>#N/A</v>
      </c>
      <c r="CC147" s="28" t="str">
        <f t="shared" si="175"/>
        <v>#N/A</v>
      </c>
      <c r="CD147" s="28" t="str">
        <f t="shared" si="175"/>
        <v>#N/A</v>
      </c>
      <c r="CE147" s="28" t="str">
        <f t="shared" si="175"/>
        <v>#N/A</v>
      </c>
      <c r="CF147" s="28" t="str">
        <f t="shared" si="175"/>
        <v>#N/A</v>
      </c>
      <c r="CG147" s="28" t="str">
        <f t="shared" si="175"/>
        <v>#N/A</v>
      </c>
      <c r="CH147" s="28" t="str">
        <f t="shared" si="175"/>
        <v>#N/A</v>
      </c>
      <c r="CI147" s="28" t="str">
        <f t="shared" si="175"/>
        <v>#N/A</v>
      </c>
      <c r="CJ147" s="28" t="str">
        <f t="shared" si="175"/>
        <v>#N/A</v>
      </c>
      <c r="CK147" s="28" t="str">
        <f t="shared" si="175"/>
        <v>#N/A</v>
      </c>
      <c r="CL147" s="28" t="str">
        <f t="shared" si="175"/>
        <v>#N/A</v>
      </c>
      <c r="CM147" s="28" t="str">
        <f t="shared" si="175"/>
        <v>#N/A</v>
      </c>
      <c r="CN147" s="28" t="str">
        <f t="shared" si="175"/>
        <v>#N/A</v>
      </c>
      <c r="CO147" s="28" t="str">
        <f t="shared" si="175"/>
        <v>#N/A</v>
      </c>
      <c r="CP147" s="28" t="str">
        <f t="shared" si="175"/>
        <v>#N/A</v>
      </c>
      <c r="CQ147" s="28" t="str">
        <f t="shared" si="175"/>
        <v>#N/A</v>
      </c>
      <c r="CR147" s="28" t="str">
        <f t="shared" si="175"/>
        <v>#N/A</v>
      </c>
      <c r="CS147" s="28" t="str">
        <f t="shared" si="175"/>
        <v>#N/A</v>
      </c>
      <c r="CT147" s="28" t="str">
        <f t="shared" si="175"/>
        <v>#N/A</v>
      </c>
      <c r="CU147" s="28" t="str">
        <f t="shared" si="175"/>
        <v>#N/A</v>
      </c>
      <c r="CV147" s="28" t="str">
        <f t="shared" si="175"/>
        <v>#N/A</v>
      </c>
      <c r="CW147" s="28" t="str">
        <f t="shared" si="175"/>
        <v>#N/A</v>
      </c>
      <c r="CX147" s="28" t="str">
        <f t="shared" si="175"/>
        <v>#N/A</v>
      </c>
      <c r="CY147" s="28" t="str">
        <f t="shared" si="175"/>
        <v>#N/A</v>
      </c>
      <c r="CZ147" s="28" t="str">
        <f t="shared" si="175"/>
        <v>#N/A</v>
      </c>
      <c r="DA147" s="28" t="str">
        <f t="shared" si="175"/>
        <v>#N/A</v>
      </c>
      <c r="DB147" s="28" t="str">
        <f t="shared" si="175"/>
        <v>#N/A</v>
      </c>
      <c r="DC147" s="28" t="str">
        <f t="shared" si="175"/>
        <v>#N/A</v>
      </c>
      <c r="DD147" s="28" t="str">
        <f t="shared" si="175"/>
        <v>#N/A</v>
      </c>
      <c r="DE147" s="28" t="str">
        <f t="shared" si="175"/>
        <v>#N/A</v>
      </c>
      <c r="DF147" s="28" t="str">
        <f t="shared" si="175"/>
        <v>#N/A</v>
      </c>
      <c r="DG147" s="28" t="str">
        <f t="shared" si="175"/>
        <v>#N/A</v>
      </c>
      <c r="DH147" s="28" t="str">
        <f t="shared" si="175"/>
        <v>#N/A</v>
      </c>
      <c r="DI147" s="28" t="str">
        <f t="shared" si="175"/>
        <v>#N/A</v>
      </c>
      <c r="DJ147" s="28" t="str">
        <f t="shared" si="175"/>
        <v>#N/A</v>
      </c>
      <c r="DK147" s="28" t="str">
        <f t="shared" si="175"/>
        <v>#N/A</v>
      </c>
      <c r="DL147" s="28" t="str">
        <f t="shared" si="175"/>
        <v>#N/A</v>
      </c>
      <c r="DM147" s="28" t="str">
        <f t="shared" si="175"/>
        <v>#N/A</v>
      </c>
      <c r="DN147" s="28" t="str">
        <f t="shared" si="175"/>
        <v>#N/A</v>
      </c>
      <c r="DO147" s="28" t="str">
        <f t="shared" si="175"/>
        <v>#N/A</v>
      </c>
      <c r="DP147" s="28" t="str">
        <f t="shared" si="175"/>
        <v>#N/A</v>
      </c>
      <c r="DQ147" s="28" t="str">
        <f t="shared" si="175"/>
        <v>#N/A</v>
      </c>
      <c r="DR147" s="28" t="str">
        <f t="shared" si="175"/>
        <v>#N/A</v>
      </c>
      <c r="DS147" s="28" t="str">
        <f t="shared" si="175"/>
        <v>#N/A</v>
      </c>
      <c r="DT147" s="28" t="str">
        <f t="shared" si="175"/>
        <v>#N/A</v>
      </c>
      <c r="DU147" s="28" t="str">
        <f t="shared" si="175"/>
        <v>#N/A</v>
      </c>
      <c r="DV147" s="28" t="str">
        <f t="shared" si="175"/>
        <v>#N/A</v>
      </c>
      <c r="DW147" s="28" t="str">
        <f t="shared" si="175"/>
        <v>#N/A</v>
      </c>
      <c r="DX147" s="28" t="str">
        <f t="shared" si="175"/>
        <v>#N/A</v>
      </c>
      <c r="DY147" s="28" t="str">
        <f t="shared" si="175"/>
        <v>#N/A</v>
      </c>
      <c r="DZ147" s="28" t="str">
        <f t="shared" si="175"/>
        <v>#N/A</v>
      </c>
      <c r="EA147" s="28" t="str">
        <f t="shared" si="175"/>
        <v>#N/A</v>
      </c>
      <c r="EB147" s="28" t="str">
        <f t="shared" si="175"/>
        <v>#N/A</v>
      </c>
      <c r="EC147" s="28" t="str">
        <f t="shared" si="175"/>
        <v>#N/A</v>
      </c>
      <c r="ED147" s="28" t="str">
        <f t="shared" si="175"/>
        <v>#N/A</v>
      </c>
      <c r="EE147" s="29">
        <f t="shared" si="2"/>
        <v>1519.039866</v>
      </c>
    </row>
    <row r="148">
      <c r="A148" s="1"/>
      <c r="B148" s="45"/>
      <c r="C148" s="46"/>
      <c r="D148" s="46"/>
      <c r="E148" s="46"/>
      <c r="F148" s="47"/>
      <c r="G148" s="34"/>
      <c r="H148" s="34" t="b">
        <f t="shared" si="3"/>
        <v>0</v>
      </c>
      <c r="I148" s="34" t="b">
        <f>if(iferror(match(B148,'Osallistujat ja seuranta'!C:C,0),0)&gt;0,TRUE,FALSE)</f>
        <v>0</v>
      </c>
      <c r="J148" s="34" t="b">
        <f>if(iferror(match(C148,'Osallistujat ja seuranta'!C:C,0),0)&gt;0,TRUE,FALSE)</f>
        <v>0</v>
      </c>
      <c r="K148" s="34" t="b">
        <f t="shared" si="4"/>
        <v>0</v>
      </c>
      <c r="L148" s="34" t="b">
        <f t="shared" si="5"/>
        <v>1</v>
      </c>
      <c r="M148" s="34" t="b">
        <f t="shared" si="6"/>
        <v>0</v>
      </c>
      <c r="N148" s="35" t="str">
        <f t="shared" si="33"/>
        <v/>
      </c>
      <c r="O148" s="36" t="str">
        <f t="shared" si="8"/>
        <v/>
      </c>
      <c r="P148" s="36" t="str">
        <f t="shared" si="9"/>
        <v/>
      </c>
      <c r="Q148" s="37" t="str">
        <f t="shared" si="10"/>
        <v/>
      </c>
      <c r="R148" s="35" t="str">
        <f t="shared" si="11"/>
        <v/>
      </c>
      <c r="S148" s="35">
        <f t="shared" si="12"/>
        <v>1</v>
      </c>
      <c r="T148" s="35">
        <f t="shared" si="13"/>
        <v>-56.71174423</v>
      </c>
      <c r="U148" s="35">
        <f t="shared" si="14"/>
        <v>-56.71174423</v>
      </c>
      <c r="V148" s="38" t="str">
        <f t="shared" si="15"/>
        <v/>
      </c>
      <c r="W148" s="39">
        <f t="shared" si="16"/>
        <v>88.71035368</v>
      </c>
      <c r="X148" s="39">
        <f t="shared" si="17"/>
        <v>5.75</v>
      </c>
      <c r="Y148" s="39" t="str">
        <f>if(N148=1,(W148*(S148-V148))*'Säännöt ja ohjeet'!$B$54+X148,"")</f>
        <v/>
      </c>
      <c r="Z148" s="39">
        <f t="shared" si="18"/>
        <v>0</v>
      </c>
      <c r="AA148" s="39">
        <f t="shared" si="19"/>
        <v>1</v>
      </c>
      <c r="AB148" s="39">
        <f t="shared" si="20"/>
        <v>88.71035368</v>
      </c>
      <c r="AC148" s="39">
        <f t="shared" si="21"/>
        <v>5.75</v>
      </c>
      <c r="AD148" s="39" t="str">
        <f>if(N148=1,(AB148*(Z148-AA148))*'Säännöt ja ohjeet'!$B$54+AC148,"")</f>
        <v/>
      </c>
      <c r="AE148" s="40">
        <f t="shared" si="22"/>
        <v>11</v>
      </c>
      <c r="AF148" s="40">
        <f t="shared" si="23"/>
        <v>11</v>
      </c>
      <c r="AG148" s="1"/>
      <c r="AH148" s="9"/>
      <c r="AI148" s="28">
        <f t="shared" ref="AI148:ED148" si="176">if($B148=AI$3,AI147+$Y148,if($C148=AI$3,AI147+$AD148,AI147))</f>
        <v>1204.770186</v>
      </c>
      <c r="AJ148" s="28">
        <f t="shared" si="176"/>
        <v>1784.092572</v>
      </c>
      <c r="AK148" s="28">
        <f t="shared" si="176"/>
        <v>2411.459736</v>
      </c>
      <c r="AL148" s="28">
        <f t="shared" si="176"/>
        <v>1723.634458</v>
      </c>
      <c r="AM148" s="28">
        <f t="shared" si="176"/>
        <v>1644.010986</v>
      </c>
      <c r="AN148" s="28">
        <f t="shared" si="176"/>
        <v>1353.792648</v>
      </c>
      <c r="AO148" s="28">
        <f t="shared" si="176"/>
        <v>2249.842673</v>
      </c>
      <c r="AP148" s="28">
        <f t="shared" si="176"/>
        <v>1493.563773</v>
      </c>
      <c r="AQ148" s="28">
        <f t="shared" si="176"/>
        <v>1156.199115</v>
      </c>
      <c r="AR148" s="28">
        <f t="shared" si="176"/>
        <v>2172.779715</v>
      </c>
      <c r="AS148" s="28">
        <f t="shared" si="176"/>
        <v>1917.754482</v>
      </c>
      <c r="AT148" s="28">
        <f t="shared" si="176"/>
        <v>2363.383595</v>
      </c>
      <c r="AU148" s="28">
        <f t="shared" si="176"/>
        <v>2245.808389</v>
      </c>
      <c r="AV148" s="28">
        <f t="shared" si="176"/>
        <v>1913.93138</v>
      </c>
      <c r="AW148" s="28">
        <f t="shared" si="176"/>
        <v>1015.463624</v>
      </c>
      <c r="AX148" s="28">
        <f t="shared" si="176"/>
        <v>2205.116746</v>
      </c>
      <c r="AY148" s="28">
        <f t="shared" si="176"/>
        <v>1335.441433</v>
      </c>
      <c r="AZ148" s="28">
        <f t="shared" si="176"/>
        <v>2316.469488</v>
      </c>
      <c r="BA148" s="28">
        <f t="shared" si="176"/>
        <v>2132.244373</v>
      </c>
      <c r="BB148" s="28">
        <f t="shared" si="176"/>
        <v>636.9434937</v>
      </c>
      <c r="BC148" s="28">
        <f t="shared" si="176"/>
        <v>832.7574368</v>
      </c>
      <c r="BD148" s="28">
        <f t="shared" si="176"/>
        <v>1690.538553</v>
      </c>
      <c r="BE148" s="28">
        <f t="shared" si="176"/>
        <v>281.1497685</v>
      </c>
      <c r="BF148" s="28">
        <f t="shared" si="176"/>
        <v>-59.07358257</v>
      </c>
      <c r="BG148" s="28">
        <f t="shared" si="176"/>
        <v>1282.733877</v>
      </c>
      <c r="BH148" s="28">
        <f t="shared" si="176"/>
        <v>190.2275877</v>
      </c>
      <c r="BI148" s="28">
        <f t="shared" si="176"/>
        <v>1741.081085</v>
      </c>
      <c r="BJ148" s="28">
        <f t="shared" si="176"/>
        <v>398.5029281</v>
      </c>
      <c r="BK148" s="28">
        <f t="shared" si="176"/>
        <v>1813.591524</v>
      </c>
      <c r="BL148" s="28" t="str">
        <f t="shared" si="176"/>
        <v>#N/A</v>
      </c>
      <c r="BM148" s="28" t="str">
        <f t="shared" si="176"/>
        <v>#N/A</v>
      </c>
      <c r="BN148" s="28" t="str">
        <f t="shared" si="176"/>
        <v>#N/A</v>
      </c>
      <c r="BO148" s="28" t="str">
        <f t="shared" si="176"/>
        <v>#N/A</v>
      </c>
      <c r="BP148" s="28" t="str">
        <f t="shared" si="176"/>
        <v>#N/A</v>
      </c>
      <c r="BQ148" s="28" t="str">
        <f t="shared" si="176"/>
        <v>#N/A</v>
      </c>
      <c r="BR148" s="28" t="str">
        <f t="shared" si="176"/>
        <v>#N/A</v>
      </c>
      <c r="BS148" s="28" t="str">
        <f t="shared" si="176"/>
        <v>#N/A</v>
      </c>
      <c r="BT148" s="28" t="str">
        <f t="shared" si="176"/>
        <v>#N/A</v>
      </c>
      <c r="BU148" s="28" t="str">
        <f t="shared" si="176"/>
        <v>#N/A</v>
      </c>
      <c r="BV148" s="28" t="str">
        <f t="shared" si="176"/>
        <v>#N/A</v>
      </c>
      <c r="BW148" s="28" t="str">
        <f t="shared" si="176"/>
        <v>#N/A</v>
      </c>
      <c r="BX148" s="28" t="str">
        <f t="shared" si="176"/>
        <v>#N/A</v>
      </c>
      <c r="BY148" s="28" t="str">
        <f t="shared" si="176"/>
        <v>#N/A</v>
      </c>
      <c r="BZ148" s="28" t="str">
        <f t="shared" si="176"/>
        <v>#N/A</v>
      </c>
      <c r="CA148" s="28" t="str">
        <f t="shared" si="176"/>
        <v>#N/A</v>
      </c>
      <c r="CB148" s="28" t="str">
        <f t="shared" si="176"/>
        <v>#N/A</v>
      </c>
      <c r="CC148" s="28" t="str">
        <f t="shared" si="176"/>
        <v>#N/A</v>
      </c>
      <c r="CD148" s="28" t="str">
        <f t="shared" si="176"/>
        <v>#N/A</v>
      </c>
      <c r="CE148" s="28" t="str">
        <f t="shared" si="176"/>
        <v>#N/A</v>
      </c>
      <c r="CF148" s="28" t="str">
        <f t="shared" si="176"/>
        <v>#N/A</v>
      </c>
      <c r="CG148" s="28" t="str">
        <f t="shared" si="176"/>
        <v>#N/A</v>
      </c>
      <c r="CH148" s="28" t="str">
        <f t="shared" si="176"/>
        <v>#N/A</v>
      </c>
      <c r="CI148" s="28" t="str">
        <f t="shared" si="176"/>
        <v>#N/A</v>
      </c>
      <c r="CJ148" s="28" t="str">
        <f t="shared" si="176"/>
        <v>#N/A</v>
      </c>
      <c r="CK148" s="28" t="str">
        <f t="shared" si="176"/>
        <v>#N/A</v>
      </c>
      <c r="CL148" s="28" t="str">
        <f t="shared" si="176"/>
        <v>#N/A</v>
      </c>
      <c r="CM148" s="28" t="str">
        <f t="shared" si="176"/>
        <v>#N/A</v>
      </c>
      <c r="CN148" s="28" t="str">
        <f t="shared" si="176"/>
        <v>#N/A</v>
      </c>
      <c r="CO148" s="28" t="str">
        <f t="shared" si="176"/>
        <v>#N/A</v>
      </c>
      <c r="CP148" s="28" t="str">
        <f t="shared" si="176"/>
        <v>#N/A</v>
      </c>
      <c r="CQ148" s="28" t="str">
        <f t="shared" si="176"/>
        <v>#N/A</v>
      </c>
      <c r="CR148" s="28" t="str">
        <f t="shared" si="176"/>
        <v>#N/A</v>
      </c>
      <c r="CS148" s="28" t="str">
        <f t="shared" si="176"/>
        <v>#N/A</v>
      </c>
      <c r="CT148" s="28" t="str">
        <f t="shared" si="176"/>
        <v>#N/A</v>
      </c>
      <c r="CU148" s="28" t="str">
        <f t="shared" si="176"/>
        <v>#N/A</v>
      </c>
      <c r="CV148" s="28" t="str">
        <f t="shared" si="176"/>
        <v>#N/A</v>
      </c>
      <c r="CW148" s="28" t="str">
        <f t="shared" si="176"/>
        <v>#N/A</v>
      </c>
      <c r="CX148" s="28" t="str">
        <f t="shared" si="176"/>
        <v>#N/A</v>
      </c>
      <c r="CY148" s="28" t="str">
        <f t="shared" si="176"/>
        <v>#N/A</v>
      </c>
      <c r="CZ148" s="28" t="str">
        <f t="shared" si="176"/>
        <v>#N/A</v>
      </c>
      <c r="DA148" s="28" t="str">
        <f t="shared" si="176"/>
        <v>#N/A</v>
      </c>
      <c r="DB148" s="28" t="str">
        <f t="shared" si="176"/>
        <v>#N/A</v>
      </c>
      <c r="DC148" s="28" t="str">
        <f t="shared" si="176"/>
        <v>#N/A</v>
      </c>
      <c r="DD148" s="28" t="str">
        <f t="shared" si="176"/>
        <v>#N/A</v>
      </c>
      <c r="DE148" s="28" t="str">
        <f t="shared" si="176"/>
        <v>#N/A</v>
      </c>
      <c r="DF148" s="28" t="str">
        <f t="shared" si="176"/>
        <v>#N/A</v>
      </c>
      <c r="DG148" s="28" t="str">
        <f t="shared" si="176"/>
        <v>#N/A</v>
      </c>
      <c r="DH148" s="28" t="str">
        <f t="shared" si="176"/>
        <v>#N/A</v>
      </c>
      <c r="DI148" s="28" t="str">
        <f t="shared" si="176"/>
        <v>#N/A</v>
      </c>
      <c r="DJ148" s="28" t="str">
        <f t="shared" si="176"/>
        <v>#N/A</v>
      </c>
      <c r="DK148" s="28" t="str">
        <f t="shared" si="176"/>
        <v>#N/A</v>
      </c>
      <c r="DL148" s="28" t="str">
        <f t="shared" si="176"/>
        <v>#N/A</v>
      </c>
      <c r="DM148" s="28" t="str">
        <f t="shared" si="176"/>
        <v>#N/A</v>
      </c>
      <c r="DN148" s="28" t="str">
        <f t="shared" si="176"/>
        <v>#N/A</v>
      </c>
      <c r="DO148" s="28" t="str">
        <f t="shared" si="176"/>
        <v>#N/A</v>
      </c>
      <c r="DP148" s="28" t="str">
        <f t="shared" si="176"/>
        <v>#N/A</v>
      </c>
      <c r="DQ148" s="28" t="str">
        <f t="shared" si="176"/>
        <v>#N/A</v>
      </c>
      <c r="DR148" s="28" t="str">
        <f t="shared" si="176"/>
        <v>#N/A</v>
      </c>
      <c r="DS148" s="28" t="str">
        <f t="shared" si="176"/>
        <v>#N/A</v>
      </c>
      <c r="DT148" s="28" t="str">
        <f t="shared" si="176"/>
        <v>#N/A</v>
      </c>
      <c r="DU148" s="28" t="str">
        <f t="shared" si="176"/>
        <v>#N/A</v>
      </c>
      <c r="DV148" s="28" t="str">
        <f t="shared" si="176"/>
        <v>#N/A</v>
      </c>
      <c r="DW148" s="28" t="str">
        <f t="shared" si="176"/>
        <v>#N/A</v>
      </c>
      <c r="DX148" s="28" t="str">
        <f t="shared" si="176"/>
        <v>#N/A</v>
      </c>
      <c r="DY148" s="28" t="str">
        <f t="shared" si="176"/>
        <v>#N/A</v>
      </c>
      <c r="DZ148" s="28" t="str">
        <f t="shared" si="176"/>
        <v>#N/A</v>
      </c>
      <c r="EA148" s="28" t="str">
        <f t="shared" si="176"/>
        <v>#N/A</v>
      </c>
      <c r="EB148" s="28" t="str">
        <f t="shared" si="176"/>
        <v>#N/A</v>
      </c>
      <c r="EC148" s="28" t="str">
        <f t="shared" si="176"/>
        <v>#N/A</v>
      </c>
      <c r="ED148" s="28" t="str">
        <f t="shared" si="176"/>
        <v>#N/A</v>
      </c>
      <c r="EE148" s="29">
        <f t="shared" si="2"/>
        <v>1519.039866</v>
      </c>
    </row>
    <row r="149">
      <c r="A149" s="1"/>
      <c r="B149" s="45"/>
      <c r="C149" s="46"/>
      <c r="D149" s="46"/>
      <c r="E149" s="46"/>
      <c r="F149" s="47"/>
      <c r="G149" s="34"/>
      <c r="H149" s="34" t="b">
        <f t="shared" si="3"/>
        <v>0</v>
      </c>
      <c r="I149" s="34" t="b">
        <f>if(iferror(match(B149,'Osallistujat ja seuranta'!C:C,0),0)&gt;0,TRUE,FALSE)</f>
        <v>0</v>
      </c>
      <c r="J149" s="34" t="b">
        <f>if(iferror(match(C149,'Osallistujat ja seuranta'!C:C,0),0)&gt;0,TRUE,FALSE)</f>
        <v>0</v>
      </c>
      <c r="K149" s="34" t="b">
        <f t="shared" si="4"/>
        <v>0</v>
      </c>
      <c r="L149" s="34" t="b">
        <f t="shared" si="5"/>
        <v>1</v>
      </c>
      <c r="M149" s="34" t="b">
        <f t="shared" si="6"/>
        <v>0</v>
      </c>
      <c r="N149" s="35" t="str">
        <f t="shared" si="33"/>
        <v/>
      </c>
      <c r="O149" s="36" t="str">
        <f t="shared" si="8"/>
        <v/>
      </c>
      <c r="P149" s="36" t="str">
        <f t="shared" si="9"/>
        <v/>
      </c>
      <c r="Q149" s="37" t="str">
        <f t="shared" si="10"/>
        <v/>
      </c>
      <c r="R149" s="35" t="str">
        <f t="shared" si="11"/>
        <v/>
      </c>
      <c r="S149" s="35">
        <f t="shared" si="12"/>
        <v>1</v>
      </c>
      <c r="T149" s="35">
        <f t="shared" si="13"/>
        <v>-56.71174423</v>
      </c>
      <c r="U149" s="35">
        <f t="shared" si="14"/>
        <v>-56.71174423</v>
      </c>
      <c r="V149" s="38" t="str">
        <f t="shared" si="15"/>
        <v/>
      </c>
      <c r="W149" s="39">
        <f t="shared" si="16"/>
        <v>88.71035368</v>
      </c>
      <c r="X149" s="39">
        <f t="shared" si="17"/>
        <v>5.75</v>
      </c>
      <c r="Y149" s="39" t="str">
        <f>if(N149=1,(W149*(S149-V149))*'Säännöt ja ohjeet'!$B$54+X149,"")</f>
        <v/>
      </c>
      <c r="Z149" s="39">
        <f t="shared" si="18"/>
        <v>0</v>
      </c>
      <c r="AA149" s="39">
        <f t="shared" si="19"/>
        <v>1</v>
      </c>
      <c r="AB149" s="39">
        <f t="shared" si="20"/>
        <v>88.71035368</v>
      </c>
      <c r="AC149" s="39">
        <f t="shared" si="21"/>
        <v>5.75</v>
      </c>
      <c r="AD149" s="39" t="str">
        <f>if(N149=1,(AB149*(Z149-AA149))*'Säännöt ja ohjeet'!$B$54+AC149,"")</f>
        <v/>
      </c>
      <c r="AE149" s="40">
        <f t="shared" si="22"/>
        <v>11</v>
      </c>
      <c r="AF149" s="40">
        <f t="shared" si="23"/>
        <v>11</v>
      </c>
      <c r="AG149" s="1"/>
      <c r="AH149" s="9"/>
      <c r="AI149" s="28">
        <f t="shared" ref="AI149:ED149" si="177">if($B149=AI$3,AI148+$Y149,if($C149=AI$3,AI148+$AD149,AI148))</f>
        <v>1204.770186</v>
      </c>
      <c r="AJ149" s="28">
        <f t="shared" si="177"/>
        <v>1784.092572</v>
      </c>
      <c r="AK149" s="28">
        <f t="shared" si="177"/>
        <v>2411.459736</v>
      </c>
      <c r="AL149" s="28">
        <f t="shared" si="177"/>
        <v>1723.634458</v>
      </c>
      <c r="AM149" s="28">
        <f t="shared" si="177"/>
        <v>1644.010986</v>
      </c>
      <c r="AN149" s="28">
        <f t="shared" si="177"/>
        <v>1353.792648</v>
      </c>
      <c r="AO149" s="28">
        <f t="shared" si="177"/>
        <v>2249.842673</v>
      </c>
      <c r="AP149" s="28">
        <f t="shared" si="177"/>
        <v>1493.563773</v>
      </c>
      <c r="AQ149" s="28">
        <f t="shared" si="177"/>
        <v>1156.199115</v>
      </c>
      <c r="AR149" s="28">
        <f t="shared" si="177"/>
        <v>2172.779715</v>
      </c>
      <c r="AS149" s="28">
        <f t="shared" si="177"/>
        <v>1917.754482</v>
      </c>
      <c r="AT149" s="28">
        <f t="shared" si="177"/>
        <v>2363.383595</v>
      </c>
      <c r="AU149" s="28">
        <f t="shared" si="177"/>
        <v>2245.808389</v>
      </c>
      <c r="AV149" s="28">
        <f t="shared" si="177"/>
        <v>1913.93138</v>
      </c>
      <c r="AW149" s="28">
        <f t="shared" si="177"/>
        <v>1015.463624</v>
      </c>
      <c r="AX149" s="28">
        <f t="shared" si="177"/>
        <v>2205.116746</v>
      </c>
      <c r="AY149" s="28">
        <f t="shared" si="177"/>
        <v>1335.441433</v>
      </c>
      <c r="AZ149" s="28">
        <f t="shared" si="177"/>
        <v>2316.469488</v>
      </c>
      <c r="BA149" s="28">
        <f t="shared" si="177"/>
        <v>2132.244373</v>
      </c>
      <c r="BB149" s="28">
        <f t="shared" si="177"/>
        <v>636.9434937</v>
      </c>
      <c r="BC149" s="28">
        <f t="shared" si="177"/>
        <v>832.7574368</v>
      </c>
      <c r="BD149" s="28">
        <f t="shared" si="177"/>
        <v>1690.538553</v>
      </c>
      <c r="BE149" s="28">
        <f t="shared" si="177"/>
        <v>281.1497685</v>
      </c>
      <c r="BF149" s="28">
        <f t="shared" si="177"/>
        <v>-59.07358257</v>
      </c>
      <c r="BG149" s="28">
        <f t="shared" si="177"/>
        <v>1282.733877</v>
      </c>
      <c r="BH149" s="28">
        <f t="shared" si="177"/>
        <v>190.2275877</v>
      </c>
      <c r="BI149" s="28">
        <f t="shared" si="177"/>
        <v>1741.081085</v>
      </c>
      <c r="BJ149" s="28">
        <f t="shared" si="177"/>
        <v>398.5029281</v>
      </c>
      <c r="BK149" s="28">
        <f t="shared" si="177"/>
        <v>1813.591524</v>
      </c>
      <c r="BL149" s="28" t="str">
        <f t="shared" si="177"/>
        <v>#N/A</v>
      </c>
      <c r="BM149" s="28" t="str">
        <f t="shared" si="177"/>
        <v>#N/A</v>
      </c>
      <c r="BN149" s="28" t="str">
        <f t="shared" si="177"/>
        <v>#N/A</v>
      </c>
      <c r="BO149" s="28" t="str">
        <f t="shared" si="177"/>
        <v>#N/A</v>
      </c>
      <c r="BP149" s="28" t="str">
        <f t="shared" si="177"/>
        <v>#N/A</v>
      </c>
      <c r="BQ149" s="28" t="str">
        <f t="shared" si="177"/>
        <v>#N/A</v>
      </c>
      <c r="BR149" s="28" t="str">
        <f t="shared" si="177"/>
        <v>#N/A</v>
      </c>
      <c r="BS149" s="28" t="str">
        <f t="shared" si="177"/>
        <v>#N/A</v>
      </c>
      <c r="BT149" s="28" t="str">
        <f t="shared" si="177"/>
        <v>#N/A</v>
      </c>
      <c r="BU149" s="28" t="str">
        <f t="shared" si="177"/>
        <v>#N/A</v>
      </c>
      <c r="BV149" s="28" t="str">
        <f t="shared" si="177"/>
        <v>#N/A</v>
      </c>
      <c r="BW149" s="28" t="str">
        <f t="shared" si="177"/>
        <v>#N/A</v>
      </c>
      <c r="BX149" s="28" t="str">
        <f t="shared" si="177"/>
        <v>#N/A</v>
      </c>
      <c r="BY149" s="28" t="str">
        <f t="shared" si="177"/>
        <v>#N/A</v>
      </c>
      <c r="BZ149" s="28" t="str">
        <f t="shared" si="177"/>
        <v>#N/A</v>
      </c>
      <c r="CA149" s="28" t="str">
        <f t="shared" si="177"/>
        <v>#N/A</v>
      </c>
      <c r="CB149" s="28" t="str">
        <f t="shared" si="177"/>
        <v>#N/A</v>
      </c>
      <c r="CC149" s="28" t="str">
        <f t="shared" si="177"/>
        <v>#N/A</v>
      </c>
      <c r="CD149" s="28" t="str">
        <f t="shared" si="177"/>
        <v>#N/A</v>
      </c>
      <c r="CE149" s="28" t="str">
        <f t="shared" si="177"/>
        <v>#N/A</v>
      </c>
      <c r="CF149" s="28" t="str">
        <f t="shared" si="177"/>
        <v>#N/A</v>
      </c>
      <c r="CG149" s="28" t="str">
        <f t="shared" si="177"/>
        <v>#N/A</v>
      </c>
      <c r="CH149" s="28" t="str">
        <f t="shared" si="177"/>
        <v>#N/A</v>
      </c>
      <c r="CI149" s="28" t="str">
        <f t="shared" si="177"/>
        <v>#N/A</v>
      </c>
      <c r="CJ149" s="28" t="str">
        <f t="shared" si="177"/>
        <v>#N/A</v>
      </c>
      <c r="CK149" s="28" t="str">
        <f t="shared" si="177"/>
        <v>#N/A</v>
      </c>
      <c r="CL149" s="28" t="str">
        <f t="shared" si="177"/>
        <v>#N/A</v>
      </c>
      <c r="CM149" s="28" t="str">
        <f t="shared" si="177"/>
        <v>#N/A</v>
      </c>
      <c r="CN149" s="28" t="str">
        <f t="shared" si="177"/>
        <v>#N/A</v>
      </c>
      <c r="CO149" s="28" t="str">
        <f t="shared" si="177"/>
        <v>#N/A</v>
      </c>
      <c r="CP149" s="28" t="str">
        <f t="shared" si="177"/>
        <v>#N/A</v>
      </c>
      <c r="CQ149" s="28" t="str">
        <f t="shared" si="177"/>
        <v>#N/A</v>
      </c>
      <c r="CR149" s="28" t="str">
        <f t="shared" si="177"/>
        <v>#N/A</v>
      </c>
      <c r="CS149" s="28" t="str">
        <f t="shared" si="177"/>
        <v>#N/A</v>
      </c>
      <c r="CT149" s="28" t="str">
        <f t="shared" si="177"/>
        <v>#N/A</v>
      </c>
      <c r="CU149" s="28" t="str">
        <f t="shared" si="177"/>
        <v>#N/A</v>
      </c>
      <c r="CV149" s="28" t="str">
        <f t="shared" si="177"/>
        <v>#N/A</v>
      </c>
      <c r="CW149" s="28" t="str">
        <f t="shared" si="177"/>
        <v>#N/A</v>
      </c>
      <c r="CX149" s="28" t="str">
        <f t="shared" si="177"/>
        <v>#N/A</v>
      </c>
      <c r="CY149" s="28" t="str">
        <f t="shared" si="177"/>
        <v>#N/A</v>
      </c>
      <c r="CZ149" s="28" t="str">
        <f t="shared" si="177"/>
        <v>#N/A</v>
      </c>
      <c r="DA149" s="28" t="str">
        <f t="shared" si="177"/>
        <v>#N/A</v>
      </c>
      <c r="DB149" s="28" t="str">
        <f t="shared" si="177"/>
        <v>#N/A</v>
      </c>
      <c r="DC149" s="28" t="str">
        <f t="shared" si="177"/>
        <v>#N/A</v>
      </c>
      <c r="DD149" s="28" t="str">
        <f t="shared" si="177"/>
        <v>#N/A</v>
      </c>
      <c r="DE149" s="28" t="str">
        <f t="shared" si="177"/>
        <v>#N/A</v>
      </c>
      <c r="DF149" s="28" t="str">
        <f t="shared" si="177"/>
        <v>#N/A</v>
      </c>
      <c r="DG149" s="28" t="str">
        <f t="shared" si="177"/>
        <v>#N/A</v>
      </c>
      <c r="DH149" s="28" t="str">
        <f t="shared" si="177"/>
        <v>#N/A</v>
      </c>
      <c r="DI149" s="28" t="str">
        <f t="shared" si="177"/>
        <v>#N/A</v>
      </c>
      <c r="DJ149" s="28" t="str">
        <f t="shared" si="177"/>
        <v>#N/A</v>
      </c>
      <c r="DK149" s="28" t="str">
        <f t="shared" si="177"/>
        <v>#N/A</v>
      </c>
      <c r="DL149" s="28" t="str">
        <f t="shared" si="177"/>
        <v>#N/A</v>
      </c>
      <c r="DM149" s="28" t="str">
        <f t="shared" si="177"/>
        <v>#N/A</v>
      </c>
      <c r="DN149" s="28" t="str">
        <f t="shared" si="177"/>
        <v>#N/A</v>
      </c>
      <c r="DO149" s="28" t="str">
        <f t="shared" si="177"/>
        <v>#N/A</v>
      </c>
      <c r="DP149" s="28" t="str">
        <f t="shared" si="177"/>
        <v>#N/A</v>
      </c>
      <c r="DQ149" s="28" t="str">
        <f t="shared" si="177"/>
        <v>#N/A</v>
      </c>
      <c r="DR149" s="28" t="str">
        <f t="shared" si="177"/>
        <v>#N/A</v>
      </c>
      <c r="DS149" s="28" t="str">
        <f t="shared" si="177"/>
        <v>#N/A</v>
      </c>
      <c r="DT149" s="28" t="str">
        <f t="shared" si="177"/>
        <v>#N/A</v>
      </c>
      <c r="DU149" s="28" t="str">
        <f t="shared" si="177"/>
        <v>#N/A</v>
      </c>
      <c r="DV149" s="28" t="str">
        <f t="shared" si="177"/>
        <v>#N/A</v>
      </c>
      <c r="DW149" s="28" t="str">
        <f t="shared" si="177"/>
        <v>#N/A</v>
      </c>
      <c r="DX149" s="28" t="str">
        <f t="shared" si="177"/>
        <v>#N/A</v>
      </c>
      <c r="DY149" s="28" t="str">
        <f t="shared" si="177"/>
        <v>#N/A</v>
      </c>
      <c r="DZ149" s="28" t="str">
        <f t="shared" si="177"/>
        <v>#N/A</v>
      </c>
      <c r="EA149" s="28" t="str">
        <f t="shared" si="177"/>
        <v>#N/A</v>
      </c>
      <c r="EB149" s="28" t="str">
        <f t="shared" si="177"/>
        <v>#N/A</v>
      </c>
      <c r="EC149" s="28" t="str">
        <f t="shared" si="177"/>
        <v>#N/A</v>
      </c>
      <c r="ED149" s="28" t="str">
        <f t="shared" si="177"/>
        <v>#N/A</v>
      </c>
      <c r="EE149" s="29">
        <f t="shared" si="2"/>
        <v>1519.039866</v>
      </c>
    </row>
    <row r="150">
      <c r="A150" s="1"/>
      <c r="B150" s="45"/>
      <c r="C150" s="46"/>
      <c r="D150" s="46"/>
      <c r="E150" s="46"/>
      <c r="F150" s="47"/>
      <c r="G150" s="34"/>
      <c r="H150" s="34" t="b">
        <f t="shared" si="3"/>
        <v>0</v>
      </c>
      <c r="I150" s="34" t="b">
        <f>if(iferror(match(B150,'Osallistujat ja seuranta'!C:C,0),0)&gt;0,TRUE,FALSE)</f>
        <v>0</v>
      </c>
      <c r="J150" s="34" t="b">
        <f>if(iferror(match(C150,'Osallistujat ja seuranta'!C:C,0),0)&gt;0,TRUE,FALSE)</f>
        <v>0</v>
      </c>
      <c r="K150" s="34" t="b">
        <f t="shared" si="4"/>
        <v>0</v>
      </c>
      <c r="L150" s="34" t="b">
        <f t="shared" si="5"/>
        <v>1</v>
      </c>
      <c r="M150" s="34" t="b">
        <f t="shared" si="6"/>
        <v>0</v>
      </c>
      <c r="N150" s="35" t="str">
        <f t="shared" si="33"/>
        <v/>
      </c>
      <c r="O150" s="36" t="str">
        <f t="shared" si="8"/>
        <v/>
      </c>
      <c r="P150" s="36" t="str">
        <f t="shared" si="9"/>
        <v/>
      </c>
      <c r="Q150" s="37" t="str">
        <f t="shared" si="10"/>
        <v/>
      </c>
      <c r="R150" s="35" t="str">
        <f t="shared" si="11"/>
        <v/>
      </c>
      <c r="S150" s="35">
        <f t="shared" si="12"/>
        <v>1</v>
      </c>
      <c r="T150" s="35">
        <f t="shared" si="13"/>
        <v>-56.71174423</v>
      </c>
      <c r="U150" s="35">
        <f t="shared" si="14"/>
        <v>-56.71174423</v>
      </c>
      <c r="V150" s="38" t="str">
        <f t="shared" si="15"/>
        <v/>
      </c>
      <c r="W150" s="39">
        <f t="shared" si="16"/>
        <v>88.71035368</v>
      </c>
      <c r="X150" s="39">
        <f t="shared" si="17"/>
        <v>5.75</v>
      </c>
      <c r="Y150" s="39" t="str">
        <f>if(N150=1,(W150*(S150-V150))*'Säännöt ja ohjeet'!$B$54+X150,"")</f>
        <v/>
      </c>
      <c r="Z150" s="39">
        <f t="shared" si="18"/>
        <v>0</v>
      </c>
      <c r="AA150" s="39">
        <f t="shared" si="19"/>
        <v>1</v>
      </c>
      <c r="AB150" s="39">
        <f t="shared" si="20"/>
        <v>88.71035368</v>
      </c>
      <c r="AC150" s="39">
        <f t="shared" si="21"/>
        <v>5.75</v>
      </c>
      <c r="AD150" s="39" t="str">
        <f>if(N150=1,(AB150*(Z150-AA150))*'Säännöt ja ohjeet'!$B$54+AC150,"")</f>
        <v/>
      </c>
      <c r="AE150" s="40">
        <f t="shared" si="22"/>
        <v>11</v>
      </c>
      <c r="AF150" s="40">
        <f t="shared" si="23"/>
        <v>11</v>
      </c>
      <c r="AG150" s="1"/>
      <c r="AH150" s="9"/>
      <c r="AI150" s="28">
        <f t="shared" ref="AI150:ED150" si="178">if($B150=AI$3,AI149+$Y150,if($C150=AI$3,AI149+$AD150,AI149))</f>
        <v>1204.770186</v>
      </c>
      <c r="AJ150" s="28">
        <f t="shared" si="178"/>
        <v>1784.092572</v>
      </c>
      <c r="AK150" s="28">
        <f t="shared" si="178"/>
        <v>2411.459736</v>
      </c>
      <c r="AL150" s="28">
        <f t="shared" si="178"/>
        <v>1723.634458</v>
      </c>
      <c r="AM150" s="28">
        <f t="shared" si="178"/>
        <v>1644.010986</v>
      </c>
      <c r="AN150" s="28">
        <f t="shared" si="178"/>
        <v>1353.792648</v>
      </c>
      <c r="AO150" s="28">
        <f t="shared" si="178"/>
        <v>2249.842673</v>
      </c>
      <c r="AP150" s="28">
        <f t="shared" si="178"/>
        <v>1493.563773</v>
      </c>
      <c r="AQ150" s="28">
        <f t="shared" si="178"/>
        <v>1156.199115</v>
      </c>
      <c r="AR150" s="28">
        <f t="shared" si="178"/>
        <v>2172.779715</v>
      </c>
      <c r="AS150" s="28">
        <f t="shared" si="178"/>
        <v>1917.754482</v>
      </c>
      <c r="AT150" s="28">
        <f t="shared" si="178"/>
        <v>2363.383595</v>
      </c>
      <c r="AU150" s="28">
        <f t="shared" si="178"/>
        <v>2245.808389</v>
      </c>
      <c r="AV150" s="28">
        <f t="shared" si="178"/>
        <v>1913.93138</v>
      </c>
      <c r="AW150" s="28">
        <f t="shared" si="178"/>
        <v>1015.463624</v>
      </c>
      <c r="AX150" s="28">
        <f t="shared" si="178"/>
        <v>2205.116746</v>
      </c>
      <c r="AY150" s="28">
        <f t="shared" si="178"/>
        <v>1335.441433</v>
      </c>
      <c r="AZ150" s="28">
        <f t="shared" si="178"/>
        <v>2316.469488</v>
      </c>
      <c r="BA150" s="28">
        <f t="shared" si="178"/>
        <v>2132.244373</v>
      </c>
      <c r="BB150" s="28">
        <f t="shared" si="178"/>
        <v>636.9434937</v>
      </c>
      <c r="BC150" s="28">
        <f t="shared" si="178"/>
        <v>832.7574368</v>
      </c>
      <c r="BD150" s="28">
        <f t="shared" si="178"/>
        <v>1690.538553</v>
      </c>
      <c r="BE150" s="28">
        <f t="shared" si="178"/>
        <v>281.1497685</v>
      </c>
      <c r="BF150" s="28">
        <f t="shared" si="178"/>
        <v>-59.07358257</v>
      </c>
      <c r="BG150" s="28">
        <f t="shared" si="178"/>
        <v>1282.733877</v>
      </c>
      <c r="BH150" s="28">
        <f t="shared" si="178"/>
        <v>190.2275877</v>
      </c>
      <c r="BI150" s="28">
        <f t="shared" si="178"/>
        <v>1741.081085</v>
      </c>
      <c r="BJ150" s="28">
        <f t="shared" si="178"/>
        <v>398.5029281</v>
      </c>
      <c r="BK150" s="28">
        <f t="shared" si="178"/>
        <v>1813.591524</v>
      </c>
      <c r="BL150" s="28" t="str">
        <f t="shared" si="178"/>
        <v>#N/A</v>
      </c>
      <c r="BM150" s="28" t="str">
        <f t="shared" si="178"/>
        <v>#N/A</v>
      </c>
      <c r="BN150" s="28" t="str">
        <f t="shared" si="178"/>
        <v>#N/A</v>
      </c>
      <c r="BO150" s="28" t="str">
        <f t="shared" si="178"/>
        <v>#N/A</v>
      </c>
      <c r="BP150" s="28" t="str">
        <f t="shared" si="178"/>
        <v>#N/A</v>
      </c>
      <c r="BQ150" s="28" t="str">
        <f t="shared" si="178"/>
        <v>#N/A</v>
      </c>
      <c r="BR150" s="28" t="str">
        <f t="shared" si="178"/>
        <v>#N/A</v>
      </c>
      <c r="BS150" s="28" t="str">
        <f t="shared" si="178"/>
        <v>#N/A</v>
      </c>
      <c r="BT150" s="28" t="str">
        <f t="shared" si="178"/>
        <v>#N/A</v>
      </c>
      <c r="BU150" s="28" t="str">
        <f t="shared" si="178"/>
        <v>#N/A</v>
      </c>
      <c r="BV150" s="28" t="str">
        <f t="shared" si="178"/>
        <v>#N/A</v>
      </c>
      <c r="BW150" s="28" t="str">
        <f t="shared" si="178"/>
        <v>#N/A</v>
      </c>
      <c r="BX150" s="28" t="str">
        <f t="shared" si="178"/>
        <v>#N/A</v>
      </c>
      <c r="BY150" s="28" t="str">
        <f t="shared" si="178"/>
        <v>#N/A</v>
      </c>
      <c r="BZ150" s="28" t="str">
        <f t="shared" si="178"/>
        <v>#N/A</v>
      </c>
      <c r="CA150" s="28" t="str">
        <f t="shared" si="178"/>
        <v>#N/A</v>
      </c>
      <c r="CB150" s="28" t="str">
        <f t="shared" si="178"/>
        <v>#N/A</v>
      </c>
      <c r="CC150" s="28" t="str">
        <f t="shared" si="178"/>
        <v>#N/A</v>
      </c>
      <c r="CD150" s="28" t="str">
        <f t="shared" si="178"/>
        <v>#N/A</v>
      </c>
      <c r="CE150" s="28" t="str">
        <f t="shared" si="178"/>
        <v>#N/A</v>
      </c>
      <c r="CF150" s="28" t="str">
        <f t="shared" si="178"/>
        <v>#N/A</v>
      </c>
      <c r="CG150" s="28" t="str">
        <f t="shared" si="178"/>
        <v>#N/A</v>
      </c>
      <c r="CH150" s="28" t="str">
        <f t="shared" si="178"/>
        <v>#N/A</v>
      </c>
      <c r="CI150" s="28" t="str">
        <f t="shared" si="178"/>
        <v>#N/A</v>
      </c>
      <c r="CJ150" s="28" t="str">
        <f t="shared" si="178"/>
        <v>#N/A</v>
      </c>
      <c r="CK150" s="28" t="str">
        <f t="shared" si="178"/>
        <v>#N/A</v>
      </c>
      <c r="CL150" s="28" t="str">
        <f t="shared" si="178"/>
        <v>#N/A</v>
      </c>
      <c r="CM150" s="28" t="str">
        <f t="shared" si="178"/>
        <v>#N/A</v>
      </c>
      <c r="CN150" s="28" t="str">
        <f t="shared" si="178"/>
        <v>#N/A</v>
      </c>
      <c r="CO150" s="28" t="str">
        <f t="shared" si="178"/>
        <v>#N/A</v>
      </c>
      <c r="CP150" s="28" t="str">
        <f t="shared" si="178"/>
        <v>#N/A</v>
      </c>
      <c r="CQ150" s="28" t="str">
        <f t="shared" si="178"/>
        <v>#N/A</v>
      </c>
      <c r="CR150" s="28" t="str">
        <f t="shared" si="178"/>
        <v>#N/A</v>
      </c>
      <c r="CS150" s="28" t="str">
        <f t="shared" si="178"/>
        <v>#N/A</v>
      </c>
      <c r="CT150" s="28" t="str">
        <f t="shared" si="178"/>
        <v>#N/A</v>
      </c>
      <c r="CU150" s="28" t="str">
        <f t="shared" si="178"/>
        <v>#N/A</v>
      </c>
      <c r="CV150" s="28" t="str">
        <f t="shared" si="178"/>
        <v>#N/A</v>
      </c>
      <c r="CW150" s="28" t="str">
        <f t="shared" si="178"/>
        <v>#N/A</v>
      </c>
      <c r="CX150" s="28" t="str">
        <f t="shared" si="178"/>
        <v>#N/A</v>
      </c>
      <c r="CY150" s="28" t="str">
        <f t="shared" si="178"/>
        <v>#N/A</v>
      </c>
      <c r="CZ150" s="28" t="str">
        <f t="shared" si="178"/>
        <v>#N/A</v>
      </c>
      <c r="DA150" s="28" t="str">
        <f t="shared" si="178"/>
        <v>#N/A</v>
      </c>
      <c r="DB150" s="28" t="str">
        <f t="shared" si="178"/>
        <v>#N/A</v>
      </c>
      <c r="DC150" s="28" t="str">
        <f t="shared" si="178"/>
        <v>#N/A</v>
      </c>
      <c r="DD150" s="28" t="str">
        <f t="shared" si="178"/>
        <v>#N/A</v>
      </c>
      <c r="DE150" s="28" t="str">
        <f t="shared" si="178"/>
        <v>#N/A</v>
      </c>
      <c r="DF150" s="28" t="str">
        <f t="shared" si="178"/>
        <v>#N/A</v>
      </c>
      <c r="DG150" s="28" t="str">
        <f t="shared" si="178"/>
        <v>#N/A</v>
      </c>
      <c r="DH150" s="28" t="str">
        <f t="shared" si="178"/>
        <v>#N/A</v>
      </c>
      <c r="DI150" s="28" t="str">
        <f t="shared" si="178"/>
        <v>#N/A</v>
      </c>
      <c r="DJ150" s="28" t="str">
        <f t="shared" si="178"/>
        <v>#N/A</v>
      </c>
      <c r="DK150" s="28" t="str">
        <f t="shared" si="178"/>
        <v>#N/A</v>
      </c>
      <c r="DL150" s="28" t="str">
        <f t="shared" si="178"/>
        <v>#N/A</v>
      </c>
      <c r="DM150" s="28" t="str">
        <f t="shared" si="178"/>
        <v>#N/A</v>
      </c>
      <c r="DN150" s="28" t="str">
        <f t="shared" si="178"/>
        <v>#N/A</v>
      </c>
      <c r="DO150" s="28" t="str">
        <f t="shared" si="178"/>
        <v>#N/A</v>
      </c>
      <c r="DP150" s="28" t="str">
        <f t="shared" si="178"/>
        <v>#N/A</v>
      </c>
      <c r="DQ150" s="28" t="str">
        <f t="shared" si="178"/>
        <v>#N/A</v>
      </c>
      <c r="DR150" s="28" t="str">
        <f t="shared" si="178"/>
        <v>#N/A</v>
      </c>
      <c r="DS150" s="28" t="str">
        <f t="shared" si="178"/>
        <v>#N/A</v>
      </c>
      <c r="DT150" s="28" t="str">
        <f t="shared" si="178"/>
        <v>#N/A</v>
      </c>
      <c r="DU150" s="28" t="str">
        <f t="shared" si="178"/>
        <v>#N/A</v>
      </c>
      <c r="DV150" s="28" t="str">
        <f t="shared" si="178"/>
        <v>#N/A</v>
      </c>
      <c r="DW150" s="28" t="str">
        <f t="shared" si="178"/>
        <v>#N/A</v>
      </c>
      <c r="DX150" s="28" t="str">
        <f t="shared" si="178"/>
        <v>#N/A</v>
      </c>
      <c r="DY150" s="28" t="str">
        <f t="shared" si="178"/>
        <v>#N/A</v>
      </c>
      <c r="DZ150" s="28" t="str">
        <f t="shared" si="178"/>
        <v>#N/A</v>
      </c>
      <c r="EA150" s="28" t="str">
        <f t="shared" si="178"/>
        <v>#N/A</v>
      </c>
      <c r="EB150" s="28" t="str">
        <f t="shared" si="178"/>
        <v>#N/A</v>
      </c>
      <c r="EC150" s="28" t="str">
        <f t="shared" si="178"/>
        <v>#N/A</v>
      </c>
      <c r="ED150" s="28" t="str">
        <f t="shared" si="178"/>
        <v>#N/A</v>
      </c>
      <c r="EE150" s="29">
        <f t="shared" si="2"/>
        <v>1519.039866</v>
      </c>
    </row>
    <row r="151">
      <c r="A151" s="1"/>
      <c r="B151" s="45"/>
      <c r="C151" s="46"/>
      <c r="D151" s="46"/>
      <c r="E151" s="46"/>
      <c r="F151" s="47"/>
      <c r="G151" s="34"/>
      <c r="H151" s="34" t="b">
        <f t="shared" si="3"/>
        <v>0</v>
      </c>
      <c r="I151" s="34" t="b">
        <f>if(iferror(match(B151,'Osallistujat ja seuranta'!C:C,0),0)&gt;0,TRUE,FALSE)</f>
        <v>0</v>
      </c>
      <c r="J151" s="34" t="b">
        <f>if(iferror(match(C151,'Osallistujat ja seuranta'!C:C,0),0)&gt;0,TRUE,FALSE)</f>
        <v>0</v>
      </c>
      <c r="K151" s="34" t="b">
        <f t="shared" si="4"/>
        <v>0</v>
      </c>
      <c r="L151" s="34" t="b">
        <f t="shared" si="5"/>
        <v>1</v>
      </c>
      <c r="M151" s="34" t="b">
        <f t="shared" si="6"/>
        <v>0</v>
      </c>
      <c r="N151" s="35" t="str">
        <f t="shared" si="33"/>
        <v/>
      </c>
      <c r="O151" s="36" t="str">
        <f t="shared" si="8"/>
        <v/>
      </c>
      <c r="P151" s="36" t="str">
        <f t="shared" si="9"/>
        <v/>
      </c>
      <c r="Q151" s="37" t="str">
        <f t="shared" si="10"/>
        <v/>
      </c>
      <c r="R151" s="35" t="str">
        <f t="shared" si="11"/>
        <v/>
      </c>
      <c r="S151" s="35">
        <f t="shared" si="12"/>
        <v>1</v>
      </c>
      <c r="T151" s="35">
        <f t="shared" si="13"/>
        <v>-56.71174423</v>
      </c>
      <c r="U151" s="35">
        <f t="shared" si="14"/>
        <v>-56.71174423</v>
      </c>
      <c r="V151" s="38" t="str">
        <f t="shared" si="15"/>
        <v/>
      </c>
      <c r="W151" s="39">
        <f t="shared" si="16"/>
        <v>88.71035368</v>
      </c>
      <c r="X151" s="39">
        <f t="shared" si="17"/>
        <v>5.75</v>
      </c>
      <c r="Y151" s="39" t="str">
        <f>if(N151=1,(W151*(S151-V151))*'Säännöt ja ohjeet'!$B$54+X151,"")</f>
        <v/>
      </c>
      <c r="Z151" s="39">
        <f t="shared" si="18"/>
        <v>0</v>
      </c>
      <c r="AA151" s="39">
        <f t="shared" si="19"/>
        <v>1</v>
      </c>
      <c r="AB151" s="39">
        <f t="shared" si="20"/>
        <v>88.71035368</v>
      </c>
      <c r="AC151" s="39">
        <f t="shared" si="21"/>
        <v>5.75</v>
      </c>
      <c r="AD151" s="39" t="str">
        <f>if(N151=1,(AB151*(Z151-AA151))*'Säännöt ja ohjeet'!$B$54+AC151,"")</f>
        <v/>
      </c>
      <c r="AE151" s="40">
        <f t="shared" si="22"/>
        <v>11</v>
      </c>
      <c r="AF151" s="40">
        <f t="shared" si="23"/>
        <v>11</v>
      </c>
      <c r="AG151" s="1"/>
      <c r="AH151" s="9"/>
      <c r="AI151" s="28">
        <f t="shared" ref="AI151:ED151" si="179">if($B151=AI$3,AI150+$Y151,if($C151=AI$3,AI150+$AD151,AI150))</f>
        <v>1204.770186</v>
      </c>
      <c r="AJ151" s="28">
        <f t="shared" si="179"/>
        <v>1784.092572</v>
      </c>
      <c r="AK151" s="28">
        <f t="shared" si="179"/>
        <v>2411.459736</v>
      </c>
      <c r="AL151" s="28">
        <f t="shared" si="179"/>
        <v>1723.634458</v>
      </c>
      <c r="AM151" s="28">
        <f t="shared" si="179"/>
        <v>1644.010986</v>
      </c>
      <c r="AN151" s="28">
        <f t="shared" si="179"/>
        <v>1353.792648</v>
      </c>
      <c r="AO151" s="28">
        <f t="shared" si="179"/>
        <v>2249.842673</v>
      </c>
      <c r="AP151" s="28">
        <f t="shared" si="179"/>
        <v>1493.563773</v>
      </c>
      <c r="AQ151" s="28">
        <f t="shared" si="179"/>
        <v>1156.199115</v>
      </c>
      <c r="AR151" s="28">
        <f t="shared" si="179"/>
        <v>2172.779715</v>
      </c>
      <c r="AS151" s="28">
        <f t="shared" si="179"/>
        <v>1917.754482</v>
      </c>
      <c r="AT151" s="28">
        <f t="shared" si="179"/>
        <v>2363.383595</v>
      </c>
      <c r="AU151" s="28">
        <f t="shared" si="179"/>
        <v>2245.808389</v>
      </c>
      <c r="AV151" s="28">
        <f t="shared" si="179"/>
        <v>1913.93138</v>
      </c>
      <c r="AW151" s="28">
        <f t="shared" si="179"/>
        <v>1015.463624</v>
      </c>
      <c r="AX151" s="28">
        <f t="shared" si="179"/>
        <v>2205.116746</v>
      </c>
      <c r="AY151" s="28">
        <f t="shared" si="179"/>
        <v>1335.441433</v>
      </c>
      <c r="AZ151" s="28">
        <f t="shared" si="179"/>
        <v>2316.469488</v>
      </c>
      <c r="BA151" s="28">
        <f t="shared" si="179"/>
        <v>2132.244373</v>
      </c>
      <c r="BB151" s="28">
        <f t="shared" si="179"/>
        <v>636.9434937</v>
      </c>
      <c r="BC151" s="28">
        <f t="shared" si="179"/>
        <v>832.7574368</v>
      </c>
      <c r="BD151" s="28">
        <f t="shared" si="179"/>
        <v>1690.538553</v>
      </c>
      <c r="BE151" s="28">
        <f t="shared" si="179"/>
        <v>281.1497685</v>
      </c>
      <c r="BF151" s="28">
        <f t="shared" si="179"/>
        <v>-59.07358257</v>
      </c>
      <c r="BG151" s="28">
        <f t="shared" si="179"/>
        <v>1282.733877</v>
      </c>
      <c r="BH151" s="28">
        <f t="shared" si="179"/>
        <v>190.2275877</v>
      </c>
      <c r="BI151" s="28">
        <f t="shared" si="179"/>
        <v>1741.081085</v>
      </c>
      <c r="BJ151" s="28">
        <f t="shared" si="179"/>
        <v>398.5029281</v>
      </c>
      <c r="BK151" s="28">
        <f t="shared" si="179"/>
        <v>1813.591524</v>
      </c>
      <c r="BL151" s="28" t="str">
        <f t="shared" si="179"/>
        <v>#N/A</v>
      </c>
      <c r="BM151" s="28" t="str">
        <f t="shared" si="179"/>
        <v>#N/A</v>
      </c>
      <c r="BN151" s="28" t="str">
        <f t="shared" si="179"/>
        <v>#N/A</v>
      </c>
      <c r="BO151" s="28" t="str">
        <f t="shared" si="179"/>
        <v>#N/A</v>
      </c>
      <c r="BP151" s="28" t="str">
        <f t="shared" si="179"/>
        <v>#N/A</v>
      </c>
      <c r="BQ151" s="28" t="str">
        <f t="shared" si="179"/>
        <v>#N/A</v>
      </c>
      <c r="BR151" s="28" t="str">
        <f t="shared" si="179"/>
        <v>#N/A</v>
      </c>
      <c r="BS151" s="28" t="str">
        <f t="shared" si="179"/>
        <v>#N/A</v>
      </c>
      <c r="BT151" s="28" t="str">
        <f t="shared" si="179"/>
        <v>#N/A</v>
      </c>
      <c r="BU151" s="28" t="str">
        <f t="shared" si="179"/>
        <v>#N/A</v>
      </c>
      <c r="BV151" s="28" t="str">
        <f t="shared" si="179"/>
        <v>#N/A</v>
      </c>
      <c r="BW151" s="28" t="str">
        <f t="shared" si="179"/>
        <v>#N/A</v>
      </c>
      <c r="BX151" s="28" t="str">
        <f t="shared" si="179"/>
        <v>#N/A</v>
      </c>
      <c r="BY151" s="28" t="str">
        <f t="shared" si="179"/>
        <v>#N/A</v>
      </c>
      <c r="BZ151" s="28" t="str">
        <f t="shared" si="179"/>
        <v>#N/A</v>
      </c>
      <c r="CA151" s="28" t="str">
        <f t="shared" si="179"/>
        <v>#N/A</v>
      </c>
      <c r="CB151" s="28" t="str">
        <f t="shared" si="179"/>
        <v>#N/A</v>
      </c>
      <c r="CC151" s="28" t="str">
        <f t="shared" si="179"/>
        <v>#N/A</v>
      </c>
      <c r="CD151" s="28" t="str">
        <f t="shared" si="179"/>
        <v>#N/A</v>
      </c>
      <c r="CE151" s="28" t="str">
        <f t="shared" si="179"/>
        <v>#N/A</v>
      </c>
      <c r="CF151" s="28" t="str">
        <f t="shared" si="179"/>
        <v>#N/A</v>
      </c>
      <c r="CG151" s="28" t="str">
        <f t="shared" si="179"/>
        <v>#N/A</v>
      </c>
      <c r="CH151" s="28" t="str">
        <f t="shared" si="179"/>
        <v>#N/A</v>
      </c>
      <c r="CI151" s="28" t="str">
        <f t="shared" si="179"/>
        <v>#N/A</v>
      </c>
      <c r="CJ151" s="28" t="str">
        <f t="shared" si="179"/>
        <v>#N/A</v>
      </c>
      <c r="CK151" s="28" t="str">
        <f t="shared" si="179"/>
        <v>#N/A</v>
      </c>
      <c r="CL151" s="28" t="str">
        <f t="shared" si="179"/>
        <v>#N/A</v>
      </c>
      <c r="CM151" s="28" t="str">
        <f t="shared" si="179"/>
        <v>#N/A</v>
      </c>
      <c r="CN151" s="28" t="str">
        <f t="shared" si="179"/>
        <v>#N/A</v>
      </c>
      <c r="CO151" s="28" t="str">
        <f t="shared" si="179"/>
        <v>#N/A</v>
      </c>
      <c r="CP151" s="28" t="str">
        <f t="shared" si="179"/>
        <v>#N/A</v>
      </c>
      <c r="CQ151" s="28" t="str">
        <f t="shared" si="179"/>
        <v>#N/A</v>
      </c>
      <c r="CR151" s="28" t="str">
        <f t="shared" si="179"/>
        <v>#N/A</v>
      </c>
      <c r="CS151" s="28" t="str">
        <f t="shared" si="179"/>
        <v>#N/A</v>
      </c>
      <c r="CT151" s="28" t="str">
        <f t="shared" si="179"/>
        <v>#N/A</v>
      </c>
      <c r="CU151" s="28" t="str">
        <f t="shared" si="179"/>
        <v>#N/A</v>
      </c>
      <c r="CV151" s="28" t="str">
        <f t="shared" si="179"/>
        <v>#N/A</v>
      </c>
      <c r="CW151" s="28" t="str">
        <f t="shared" si="179"/>
        <v>#N/A</v>
      </c>
      <c r="CX151" s="28" t="str">
        <f t="shared" si="179"/>
        <v>#N/A</v>
      </c>
      <c r="CY151" s="28" t="str">
        <f t="shared" si="179"/>
        <v>#N/A</v>
      </c>
      <c r="CZ151" s="28" t="str">
        <f t="shared" si="179"/>
        <v>#N/A</v>
      </c>
      <c r="DA151" s="28" t="str">
        <f t="shared" si="179"/>
        <v>#N/A</v>
      </c>
      <c r="DB151" s="28" t="str">
        <f t="shared" si="179"/>
        <v>#N/A</v>
      </c>
      <c r="DC151" s="28" t="str">
        <f t="shared" si="179"/>
        <v>#N/A</v>
      </c>
      <c r="DD151" s="28" t="str">
        <f t="shared" si="179"/>
        <v>#N/A</v>
      </c>
      <c r="DE151" s="28" t="str">
        <f t="shared" si="179"/>
        <v>#N/A</v>
      </c>
      <c r="DF151" s="28" t="str">
        <f t="shared" si="179"/>
        <v>#N/A</v>
      </c>
      <c r="DG151" s="28" t="str">
        <f t="shared" si="179"/>
        <v>#N/A</v>
      </c>
      <c r="DH151" s="28" t="str">
        <f t="shared" si="179"/>
        <v>#N/A</v>
      </c>
      <c r="DI151" s="28" t="str">
        <f t="shared" si="179"/>
        <v>#N/A</v>
      </c>
      <c r="DJ151" s="28" t="str">
        <f t="shared" si="179"/>
        <v>#N/A</v>
      </c>
      <c r="DK151" s="28" t="str">
        <f t="shared" si="179"/>
        <v>#N/A</v>
      </c>
      <c r="DL151" s="28" t="str">
        <f t="shared" si="179"/>
        <v>#N/A</v>
      </c>
      <c r="DM151" s="28" t="str">
        <f t="shared" si="179"/>
        <v>#N/A</v>
      </c>
      <c r="DN151" s="28" t="str">
        <f t="shared" si="179"/>
        <v>#N/A</v>
      </c>
      <c r="DO151" s="28" t="str">
        <f t="shared" si="179"/>
        <v>#N/A</v>
      </c>
      <c r="DP151" s="28" t="str">
        <f t="shared" si="179"/>
        <v>#N/A</v>
      </c>
      <c r="DQ151" s="28" t="str">
        <f t="shared" si="179"/>
        <v>#N/A</v>
      </c>
      <c r="DR151" s="28" t="str">
        <f t="shared" si="179"/>
        <v>#N/A</v>
      </c>
      <c r="DS151" s="28" t="str">
        <f t="shared" si="179"/>
        <v>#N/A</v>
      </c>
      <c r="DT151" s="28" t="str">
        <f t="shared" si="179"/>
        <v>#N/A</v>
      </c>
      <c r="DU151" s="28" t="str">
        <f t="shared" si="179"/>
        <v>#N/A</v>
      </c>
      <c r="DV151" s="28" t="str">
        <f t="shared" si="179"/>
        <v>#N/A</v>
      </c>
      <c r="DW151" s="28" t="str">
        <f t="shared" si="179"/>
        <v>#N/A</v>
      </c>
      <c r="DX151" s="28" t="str">
        <f t="shared" si="179"/>
        <v>#N/A</v>
      </c>
      <c r="DY151" s="28" t="str">
        <f t="shared" si="179"/>
        <v>#N/A</v>
      </c>
      <c r="DZ151" s="28" t="str">
        <f t="shared" si="179"/>
        <v>#N/A</v>
      </c>
      <c r="EA151" s="28" t="str">
        <f t="shared" si="179"/>
        <v>#N/A</v>
      </c>
      <c r="EB151" s="28" t="str">
        <f t="shared" si="179"/>
        <v>#N/A</v>
      </c>
      <c r="EC151" s="28" t="str">
        <f t="shared" si="179"/>
        <v>#N/A</v>
      </c>
      <c r="ED151" s="28" t="str">
        <f t="shared" si="179"/>
        <v>#N/A</v>
      </c>
      <c r="EE151" s="29">
        <f t="shared" si="2"/>
        <v>1519.039866</v>
      </c>
    </row>
    <row r="152">
      <c r="A152" s="1"/>
      <c r="B152" s="45"/>
      <c r="C152" s="46"/>
      <c r="D152" s="46"/>
      <c r="E152" s="46"/>
      <c r="F152" s="47"/>
      <c r="G152" s="34"/>
      <c r="H152" s="34" t="b">
        <f t="shared" si="3"/>
        <v>0</v>
      </c>
      <c r="I152" s="34" t="b">
        <f>if(iferror(match(B152,'Osallistujat ja seuranta'!C:C,0),0)&gt;0,TRUE,FALSE)</f>
        <v>0</v>
      </c>
      <c r="J152" s="34" t="b">
        <f>if(iferror(match(C152,'Osallistujat ja seuranta'!C:C,0),0)&gt;0,TRUE,FALSE)</f>
        <v>0</v>
      </c>
      <c r="K152" s="34" t="b">
        <f t="shared" si="4"/>
        <v>0</v>
      </c>
      <c r="L152" s="34" t="b">
        <f t="shared" si="5"/>
        <v>1</v>
      </c>
      <c r="M152" s="34" t="b">
        <f t="shared" si="6"/>
        <v>0</v>
      </c>
      <c r="N152" s="35" t="str">
        <f t="shared" si="33"/>
        <v/>
      </c>
      <c r="O152" s="36" t="str">
        <f t="shared" si="8"/>
        <v/>
      </c>
      <c r="P152" s="36" t="str">
        <f t="shared" si="9"/>
        <v/>
      </c>
      <c r="Q152" s="37" t="str">
        <f t="shared" si="10"/>
        <v/>
      </c>
      <c r="R152" s="35" t="str">
        <f t="shared" si="11"/>
        <v/>
      </c>
      <c r="S152" s="35">
        <f t="shared" si="12"/>
        <v>1</v>
      </c>
      <c r="T152" s="35">
        <f t="shared" si="13"/>
        <v>-56.71174423</v>
      </c>
      <c r="U152" s="35">
        <f t="shared" si="14"/>
        <v>-56.71174423</v>
      </c>
      <c r="V152" s="38" t="str">
        <f t="shared" si="15"/>
        <v/>
      </c>
      <c r="W152" s="39">
        <f t="shared" si="16"/>
        <v>88.71035368</v>
      </c>
      <c r="X152" s="39">
        <f t="shared" si="17"/>
        <v>5.75</v>
      </c>
      <c r="Y152" s="39" t="str">
        <f>if(N152=1,(W152*(S152-V152))*'Säännöt ja ohjeet'!$B$54+X152,"")</f>
        <v/>
      </c>
      <c r="Z152" s="39">
        <f t="shared" si="18"/>
        <v>0</v>
      </c>
      <c r="AA152" s="39">
        <f t="shared" si="19"/>
        <v>1</v>
      </c>
      <c r="AB152" s="39">
        <f t="shared" si="20"/>
        <v>88.71035368</v>
      </c>
      <c r="AC152" s="39">
        <f t="shared" si="21"/>
        <v>5.75</v>
      </c>
      <c r="AD152" s="39" t="str">
        <f>if(N152=1,(AB152*(Z152-AA152))*'Säännöt ja ohjeet'!$B$54+AC152,"")</f>
        <v/>
      </c>
      <c r="AE152" s="40">
        <f t="shared" si="22"/>
        <v>11</v>
      </c>
      <c r="AF152" s="40">
        <f t="shared" si="23"/>
        <v>11</v>
      </c>
      <c r="AG152" s="1"/>
      <c r="AH152" s="9"/>
      <c r="AI152" s="28">
        <f t="shared" ref="AI152:ED152" si="180">if($B152=AI$3,AI151+$Y152,if($C152=AI$3,AI151+$AD152,AI151))</f>
        <v>1204.770186</v>
      </c>
      <c r="AJ152" s="28">
        <f t="shared" si="180"/>
        <v>1784.092572</v>
      </c>
      <c r="AK152" s="28">
        <f t="shared" si="180"/>
        <v>2411.459736</v>
      </c>
      <c r="AL152" s="28">
        <f t="shared" si="180"/>
        <v>1723.634458</v>
      </c>
      <c r="AM152" s="28">
        <f t="shared" si="180"/>
        <v>1644.010986</v>
      </c>
      <c r="AN152" s="28">
        <f t="shared" si="180"/>
        <v>1353.792648</v>
      </c>
      <c r="AO152" s="28">
        <f t="shared" si="180"/>
        <v>2249.842673</v>
      </c>
      <c r="AP152" s="28">
        <f t="shared" si="180"/>
        <v>1493.563773</v>
      </c>
      <c r="AQ152" s="28">
        <f t="shared" si="180"/>
        <v>1156.199115</v>
      </c>
      <c r="AR152" s="28">
        <f t="shared" si="180"/>
        <v>2172.779715</v>
      </c>
      <c r="AS152" s="28">
        <f t="shared" si="180"/>
        <v>1917.754482</v>
      </c>
      <c r="AT152" s="28">
        <f t="shared" si="180"/>
        <v>2363.383595</v>
      </c>
      <c r="AU152" s="28">
        <f t="shared" si="180"/>
        <v>2245.808389</v>
      </c>
      <c r="AV152" s="28">
        <f t="shared" si="180"/>
        <v>1913.93138</v>
      </c>
      <c r="AW152" s="28">
        <f t="shared" si="180"/>
        <v>1015.463624</v>
      </c>
      <c r="AX152" s="28">
        <f t="shared" si="180"/>
        <v>2205.116746</v>
      </c>
      <c r="AY152" s="28">
        <f t="shared" si="180"/>
        <v>1335.441433</v>
      </c>
      <c r="AZ152" s="28">
        <f t="shared" si="180"/>
        <v>2316.469488</v>
      </c>
      <c r="BA152" s="28">
        <f t="shared" si="180"/>
        <v>2132.244373</v>
      </c>
      <c r="BB152" s="28">
        <f t="shared" si="180"/>
        <v>636.9434937</v>
      </c>
      <c r="BC152" s="28">
        <f t="shared" si="180"/>
        <v>832.7574368</v>
      </c>
      <c r="BD152" s="28">
        <f t="shared" si="180"/>
        <v>1690.538553</v>
      </c>
      <c r="BE152" s="28">
        <f t="shared" si="180"/>
        <v>281.1497685</v>
      </c>
      <c r="BF152" s="28">
        <f t="shared" si="180"/>
        <v>-59.07358257</v>
      </c>
      <c r="BG152" s="28">
        <f t="shared" si="180"/>
        <v>1282.733877</v>
      </c>
      <c r="BH152" s="28">
        <f t="shared" si="180"/>
        <v>190.2275877</v>
      </c>
      <c r="BI152" s="28">
        <f t="shared" si="180"/>
        <v>1741.081085</v>
      </c>
      <c r="BJ152" s="28">
        <f t="shared" si="180"/>
        <v>398.5029281</v>
      </c>
      <c r="BK152" s="28">
        <f t="shared" si="180"/>
        <v>1813.591524</v>
      </c>
      <c r="BL152" s="28" t="str">
        <f t="shared" si="180"/>
        <v>#N/A</v>
      </c>
      <c r="BM152" s="28" t="str">
        <f t="shared" si="180"/>
        <v>#N/A</v>
      </c>
      <c r="BN152" s="28" t="str">
        <f t="shared" si="180"/>
        <v>#N/A</v>
      </c>
      <c r="BO152" s="28" t="str">
        <f t="shared" si="180"/>
        <v>#N/A</v>
      </c>
      <c r="BP152" s="28" t="str">
        <f t="shared" si="180"/>
        <v>#N/A</v>
      </c>
      <c r="BQ152" s="28" t="str">
        <f t="shared" si="180"/>
        <v>#N/A</v>
      </c>
      <c r="BR152" s="28" t="str">
        <f t="shared" si="180"/>
        <v>#N/A</v>
      </c>
      <c r="BS152" s="28" t="str">
        <f t="shared" si="180"/>
        <v>#N/A</v>
      </c>
      <c r="BT152" s="28" t="str">
        <f t="shared" si="180"/>
        <v>#N/A</v>
      </c>
      <c r="BU152" s="28" t="str">
        <f t="shared" si="180"/>
        <v>#N/A</v>
      </c>
      <c r="BV152" s="28" t="str">
        <f t="shared" si="180"/>
        <v>#N/A</v>
      </c>
      <c r="BW152" s="28" t="str">
        <f t="shared" si="180"/>
        <v>#N/A</v>
      </c>
      <c r="BX152" s="28" t="str">
        <f t="shared" si="180"/>
        <v>#N/A</v>
      </c>
      <c r="BY152" s="28" t="str">
        <f t="shared" si="180"/>
        <v>#N/A</v>
      </c>
      <c r="BZ152" s="28" t="str">
        <f t="shared" si="180"/>
        <v>#N/A</v>
      </c>
      <c r="CA152" s="28" t="str">
        <f t="shared" si="180"/>
        <v>#N/A</v>
      </c>
      <c r="CB152" s="28" t="str">
        <f t="shared" si="180"/>
        <v>#N/A</v>
      </c>
      <c r="CC152" s="28" t="str">
        <f t="shared" si="180"/>
        <v>#N/A</v>
      </c>
      <c r="CD152" s="28" t="str">
        <f t="shared" si="180"/>
        <v>#N/A</v>
      </c>
      <c r="CE152" s="28" t="str">
        <f t="shared" si="180"/>
        <v>#N/A</v>
      </c>
      <c r="CF152" s="28" t="str">
        <f t="shared" si="180"/>
        <v>#N/A</v>
      </c>
      <c r="CG152" s="28" t="str">
        <f t="shared" si="180"/>
        <v>#N/A</v>
      </c>
      <c r="CH152" s="28" t="str">
        <f t="shared" si="180"/>
        <v>#N/A</v>
      </c>
      <c r="CI152" s="28" t="str">
        <f t="shared" si="180"/>
        <v>#N/A</v>
      </c>
      <c r="CJ152" s="28" t="str">
        <f t="shared" si="180"/>
        <v>#N/A</v>
      </c>
      <c r="CK152" s="28" t="str">
        <f t="shared" si="180"/>
        <v>#N/A</v>
      </c>
      <c r="CL152" s="28" t="str">
        <f t="shared" si="180"/>
        <v>#N/A</v>
      </c>
      <c r="CM152" s="28" t="str">
        <f t="shared" si="180"/>
        <v>#N/A</v>
      </c>
      <c r="CN152" s="28" t="str">
        <f t="shared" si="180"/>
        <v>#N/A</v>
      </c>
      <c r="CO152" s="28" t="str">
        <f t="shared" si="180"/>
        <v>#N/A</v>
      </c>
      <c r="CP152" s="28" t="str">
        <f t="shared" si="180"/>
        <v>#N/A</v>
      </c>
      <c r="CQ152" s="28" t="str">
        <f t="shared" si="180"/>
        <v>#N/A</v>
      </c>
      <c r="CR152" s="28" t="str">
        <f t="shared" si="180"/>
        <v>#N/A</v>
      </c>
      <c r="CS152" s="28" t="str">
        <f t="shared" si="180"/>
        <v>#N/A</v>
      </c>
      <c r="CT152" s="28" t="str">
        <f t="shared" si="180"/>
        <v>#N/A</v>
      </c>
      <c r="CU152" s="28" t="str">
        <f t="shared" si="180"/>
        <v>#N/A</v>
      </c>
      <c r="CV152" s="28" t="str">
        <f t="shared" si="180"/>
        <v>#N/A</v>
      </c>
      <c r="CW152" s="28" t="str">
        <f t="shared" si="180"/>
        <v>#N/A</v>
      </c>
      <c r="CX152" s="28" t="str">
        <f t="shared" si="180"/>
        <v>#N/A</v>
      </c>
      <c r="CY152" s="28" t="str">
        <f t="shared" si="180"/>
        <v>#N/A</v>
      </c>
      <c r="CZ152" s="28" t="str">
        <f t="shared" si="180"/>
        <v>#N/A</v>
      </c>
      <c r="DA152" s="28" t="str">
        <f t="shared" si="180"/>
        <v>#N/A</v>
      </c>
      <c r="DB152" s="28" t="str">
        <f t="shared" si="180"/>
        <v>#N/A</v>
      </c>
      <c r="DC152" s="28" t="str">
        <f t="shared" si="180"/>
        <v>#N/A</v>
      </c>
      <c r="DD152" s="28" t="str">
        <f t="shared" si="180"/>
        <v>#N/A</v>
      </c>
      <c r="DE152" s="28" t="str">
        <f t="shared" si="180"/>
        <v>#N/A</v>
      </c>
      <c r="DF152" s="28" t="str">
        <f t="shared" si="180"/>
        <v>#N/A</v>
      </c>
      <c r="DG152" s="28" t="str">
        <f t="shared" si="180"/>
        <v>#N/A</v>
      </c>
      <c r="DH152" s="28" t="str">
        <f t="shared" si="180"/>
        <v>#N/A</v>
      </c>
      <c r="DI152" s="28" t="str">
        <f t="shared" si="180"/>
        <v>#N/A</v>
      </c>
      <c r="DJ152" s="28" t="str">
        <f t="shared" si="180"/>
        <v>#N/A</v>
      </c>
      <c r="DK152" s="28" t="str">
        <f t="shared" si="180"/>
        <v>#N/A</v>
      </c>
      <c r="DL152" s="28" t="str">
        <f t="shared" si="180"/>
        <v>#N/A</v>
      </c>
      <c r="DM152" s="28" t="str">
        <f t="shared" si="180"/>
        <v>#N/A</v>
      </c>
      <c r="DN152" s="28" t="str">
        <f t="shared" si="180"/>
        <v>#N/A</v>
      </c>
      <c r="DO152" s="28" t="str">
        <f t="shared" si="180"/>
        <v>#N/A</v>
      </c>
      <c r="DP152" s="28" t="str">
        <f t="shared" si="180"/>
        <v>#N/A</v>
      </c>
      <c r="DQ152" s="28" t="str">
        <f t="shared" si="180"/>
        <v>#N/A</v>
      </c>
      <c r="DR152" s="28" t="str">
        <f t="shared" si="180"/>
        <v>#N/A</v>
      </c>
      <c r="DS152" s="28" t="str">
        <f t="shared" si="180"/>
        <v>#N/A</v>
      </c>
      <c r="DT152" s="28" t="str">
        <f t="shared" si="180"/>
        <v>#N/A</v>
      </c>
      <c r="DU152" s="28" t="str">
        <f t="shared" si="180"/>
        <v>#N/A</v>
      </c>
      <c r="DV152" s="28" t="str">
        <f t="shared" si="180"/>
        <v>#N/A</v>
      </c>
      <c r="DW152" s="28" t="str">
        <f t="shared" si="180"/>
        <v>#N/A</v>
      </c>
      <c r="DX152" s="28" t="str">
        <f t="shared" si="180"/>
        <v>#N/A</v>
      </c>
      <c r="DY152" s="28" t="str">
        <f t="shared" si="180"/>
        <v>#N/A</v>
      </c>
      <c r="DZ152" s="28" t="str">
        <f t="shared" si="180"/>
        <v>#N/A</v>
      </c>
      <c r="EA152" s="28" t="str">
        <f t="shared" si="180"/>
        <v>#N/A</v>
      </c>
      <c r="EB152" s="28" t="str">
        <f t="shared" si="180"/>
        <v>#N/A</v>
      </c>
      <c r="EC152" s="28" t="str">
        <f t="shared" si="180"/>
        <v>#N/A</v>
      </c>
      <c r="ED152" s="28" t="str">
        <f t="shared" si="180"/>
        <v>#N/A</v>
      </c>
      <c r="EE152" s="29">
        <f t="shared" si="2"/>
        <v>1519.039866</v>
      </c>
    </row>
    <row r="153">
      <c r="A153" s="1"/>
      <c r="B153" s="45"/>
      <c r="C153" s="46"/>
      <c r="D153" s="46"/>
      <c r="E153" s="46"/>
      <c r="F153" s="47"/>
      <c r="G153" s="34"/>
      <c r="H153" s="34" t="b">
        <f t="shared" si="3"/>
        <v>0</v>
      </c>
      <c r="I153" s="34" t="b">
        <f>if(iferror(match(B153,'Osallistujat ja seuranta'!C:C,0),0)&gt;0,TRUE,FALSE)</f>
        <v>0</v>
      </c>
      <c r="J153" s="34" t="b">
        <f>if(iferror(match(C153,'Osallistujat ja seuranta'!C:C,0),0)&gt;0,TRUE,FALSE)</f>
        <v>0</v>
      </c>
      <c r="K153" s="34" t="b">
        <f t="shared" si="4"/>
        <v>0</v>
      </c>
      <c r="L153" s="34" t="b">
        <f t="shared" si="5"/>
        <v>1</v>
      </c>
      <c r="M153" s="34" t="b">
        <f t="shared" si="6"/>
        <v>0</v>
      </c>
      <c r="N153" s="35" t="str">
        <f t="shared" si="33"/>
        <v/>
      </c>
      <c r="O153" s="36" t="str">
        <f t="shared" si="8"/>
        <v/>
      </c>
      <c r="P153" s="36" t="str">
        <f t="shared" si="9"/>
        <v/>
      </c>
      <c r="Q153" s="37" t="str">
        <f t="shared" si="10"/>
        <v/>
      </c>
      <c r="R153" s="35" t="str">
        <f t="shared" si="11"/>
        <v/>
      </c>
      <c r="S153" s="35">
        <f t="shared" si="12"/>
        <v>1</v>
      </c>
      <c r="T153" s="35">
        <f t="shared" si="13"/>
        <v>-56.71174423</v>
      </c>
      <c r="U153" s="35">
        <f t="shared" si="14"/>
        <v>-56.71174423</v>
      </c>
      <c r="V153" s="38" t="str">
        <f t="shared" si="15"/>
        <v/>
      </c>
      <c r="W153" s="39">
        <f t="shared" si="16"/>
        <v>88.71035368</v>
      </c>
      <c r="X153" s="39">
        <f t="shared" si="17"/>
        <v>5.75</v>
      </c>
      <c r="Y153" s="39" t="str">
        <f>if(N153=1,(W153*(S153-V153))*'Säännöt ja ohjeet'!$B$54+X153,"")</f>
        <v/>
      </c>
      <c r="Z153" s="39">
        <f t="shared" si="18"/>
        <v>0</v>
      </c>
      <c r="AA153" s="39">
        <f t="shared" si="19"/>
        <v>1</v>
      </c>
      <c r="AB153" s="39">
        <f t="shared" si="20"/>
        <v>88.71035368</v>
      </c>
      <c r="AC153" s="39">
        <f t="shared" si="21"/>
        <v>5.75</v>
      </c>
      <c r="AD153" s="39" t="str">
        <f>if(N153=1,(AB153*(Z153-AA153))*'Säännöt ja ohjeet'!$B$54+AC153,"")</f>
        <v/>
      </c>
      <c r="AE153" s="40">
        <f t="shared" si="22"/>
        <v>11</v>
      </c>
      <c r="AF153" s="40">
        <f t="shared" si="23"/>
        <v>11</v>
      </c>
      <c r="AG153" s="1"/>
      <c r="AH153" s="9"/>
      <c r="AI153" s="28">
        <f t="shared" ref="AI153:ED153" si="181">if($B153=AI$3,AI152+$Y153,if($C153=AI$3,AI152+$AD153,AI152))</f>
        <v>1204.770186</v>
      </c>
      <c r="AJ153" s="28">
        <f t="shared" si="181"/>
        <v>1784.092572</v>
      </c>
      <c r="AK153" s="28">
        <f t="shared" si="181"/>
        <v>2411.459736</v>
      </c>
      <c r="AL153" s="28">
        <f t="shared" si="181"/>
        <v>1723.634458</v>
      </c>
      <c r="AM153" s="28">
        <f t="shared" si="181"/>
        <v>1644.010986</v>
      </c>
      <c r="AN153" s="28">
        <f t="shared" si="181"/>
        <v>1353.792648</v>
      </c>
      <c r="AO153" s="28">
        <f t="shared" si="181"/>
        <v>2249.842673</v>
      </c>
      <c r="AP153" s="28">
        <f t="shared" si="181"/>
        <v>1493.563773</v>
      </c>
      <c r="AQ153" s="28">
        <f t="shared" si="181"/>
        <v>1156.199115</v>
      </c>
      <c r="AR153" s="28">
        <f t="shared" si="181"/>
        <v>2172.779715</v>
      </c>
      <c r="AS153" s="28">
        <f t="shared" si="181"/>
        <v>1917.754482</v>
      </c>
      <c r="AT153" s="28">
        <f t="shared" si="181"/>
        <v>2363.383595</v>
      </c>
      <c r="AU153" s="28">
        <f t="shared" si="181"/>
        <v>2245.808389</v>
      </c>
      <c r="AV153" s="28">
        <f t="shared" si="181"/>
        <v>1913.93138</v>
      </c>
      <c r="AW153" s="28">
        <f t="shared" si="181"/>
        <v>1015.463624</v>
      </c>
      <c r="AX153" s="28">
        <f t="shared" si="181"/>
        <v>2205.116746</v>
      </c>
      <c r="AY153" s="28">
        <f t="shared" si="181"/>
        <v>1335.441433</v>
      </c>
      <c r="AZ153" s="28">
        <f t="shared" si="181"/>
        <v>2316.469488</v>
      </c>
      <c r="BA153" s="28">
        <f t="shared" si="181"/>
        <v>2132.244373</v>
      </c>
      <c r="BB153" s="28">
        <f t="shared" si="181"/>
        <v>636.9434937</v>
      </c>
      <c r="BC153" s="28">
        <f t="shared" si="181"/>
        <v>832.7574368</v>
      </c>
      <c r="BD153" s="28">
        <f t="shared" si="181"/>
        <v>1690.538553</v>
      </c>
      <c r="BE153" s="28">
        <f t="shared" si="181"/>
        <v>281.1497685</v>
      </c>
      <c r="BF153" s="28">
        <f t="shared" si="181"/>
        <v>-59.07358257</v>
      </c>
      <c r="BG153" s="28">
        <f t="shared" si="181"/>
        <v>1282.733877</v>
      </c>
      <c r="BH153" s="28">
        <f t="shared" si="181"/>
        <v>190.2275877</v>
      </c>
      <c r="BI153" s="28">
        <f t="shared" si="181"/>
        <v>1741.081085</v>
      </c>
      <c r="BJ153" s="28">
        <f t="shared" si="181"/>
        <v>398.5029281</v>
      </c>
      <c r="BK153" s="28">
        <f t="shared" si="181"/>
        <v>1813.591524</v>
      </c>
      <c r="BL153" s="28" t="str">
        <f t="shared" si="181"/>
        <v>#N/A</v>
      </c>
      <c r="BM153" s="28" t="str">
        <f t="shared" si="181"/>
        <v>#N/A</v>
      </c>
      <c r="BN153" s="28" t="str">
        <f t="shared" si="181"/>
        <v>#N/A</v>
      </c>
      <c r="BO153" s="28" t="str">
        <f t="shared" si="181"/>
        <v>#N/A</v>
      </c>
      <c r="BP153" s="28" t="str">
        <f t="shared" si="181"/>
        <v>#N/A</v>
      </c>
      <c r="BQ153" s="28" t="str">
        <f t="shared" si="181"/>
        <v>#N/A</v>
      </c>
      <c r="BR153" s="28" t="str">
        <f t="shared" si="181"/>
        <v>#N/A</v>
      </c>
      <c r="BS153" s="28" t="str">
        <f t="shared" si="181"/>
        <v>#N/A</v>
      </c>
      <c r="BT153" s="28" t="str">
        <f t="shared" si="181"/>
        <v>#N/A</v>
      </c>
      <c r="BU153" s="28" t="str">
        <f t="shared" si="181"/>
        <v>#N/A</v>
      </c>
      <c r="BV153" s="28" t="str">
        <f t="shared" si="181"/>
        <v>#N/A</v>
      </c>
      <c r="BW153" s="28" t="str">
        <f t="shared" si="181"/>
        <v>#N/A</v>
      </c>
      <c r="BX153" s="28" t="str">
        <f t="shared" si="181"/>
        <v>#N/A</v>
      </c>
      <c r="BY153" s="28" t="str">
        <f t="shared" si="181"/>
        <v>#N/A</v>
      </c>
      <c r="BZ153" s="28" t="str">
        <f t="shared" si="181"/>
        <v>#N/A</v>
      </c>
      <c r="CA153" s="28" t="str">
        <f t="shared" si="181"/>
        <v>#N/A</v>
      </c>
      <c r="CB153" s="28" t="str">
        <f t="shared" si="181"/>
        <v>#N/A</v>
      </c>
      <c r="CC153" s="28" t="str">
        <f t="shared" si="181"/>
        <v>#N/A</v>
      </c>
      <c r="CD153" s="28" t="str">
        <f t="shared" si="181"/>
        <v>#N/A</v>
      </c>
      <c r="CE153" s="28" t="str">
        <f t="shared" si="181"/>
        <v>#N/A</v>
      </c>
      <c r="CF153" s="28" t="str">
        <f t="shared" si="181"/>
        <v>#N/A</v>
      </c>
      <c r="CG153" s="28" t="str">
        <f t="shared" si="181"/>
        <v>#N/A</v>
      </c>
      <c r="CH153" s="28" t="str">
        <f t="shared" si="181"/>
        <v>#N/A</v>
      </c>
      <c r="CI153" s="28" t="str">
        <f t="shared" si="181"/>
        <v>#N/A</v>
      </c>
      <c r="CJ153" s="28" t="str">
        <f t="shared" si="181"/>
        <v>#N/A</v>
      </c>
      <c r="CK153" s="28" t="str">
        <f t="shared" si="181"/>
        <v>#N/A</v>
      </c>
      <c r="CL153" s="28" t="str">
        <f t="shared" si="181"/>
        <v>#N/A</v>
      </c>
      <c r="CM153" s="28" t="str">
        <f t="shared" si="181"/>
        <v>#N/A</v>
      </c>
      <c r="CN153" s="28" t="str">
        <f t="shared" si="181"/>
        <v>#N/A</v>
      </c>
      <c r="CO153" s="28" t="str">
        <f t="shared" si="181"/>
        <v>#N/A</v>
      </c>
      <c r="CP153" s="28" t="str">
        <f t="shared" si="181"/>
        <v>#N/A</v>
      </c>
      <c r="CQ153" s="28" t="str">
        <f t="shared" si="181"/>
        <v>#N/A</v>
      </c>
      <c r="CR153" s="28" t="str">
        <f t="shared" si="181"/>
        <v>#N/A</v>
      </c>
      <c r="CS153" s="28" t="str">
        <f t="shared" si="181"/>
        <v>#N/A</v>
      </c>
      <c r="CT153" s="28" t="str">
        <f t="shared" si="181"/>
        <v>#N/A</v>
      </c>
      <c r="CU153" s="28" t="str">
        <f t="shared" si="181"/>
        <v>#N/A</v>
      </c>
      <c r="CV153" s="28" t="str">
        <f t="shared" si="181"/>
        <v>#N/A</v>
      </c>
      <c r="CW153" s="28" t="str">
        <f t="shared" si="181"/>
        <v>#N/A</v>
      </c>
      <c r="CX153" s="28" t="str">
        <f t="shared" si="181"/>
        <v>#N/A</v>
      </c>
      <c r="CY153" s="28" t="str">
        <f t="shared" si="181"/>
        <v>#N/A</v>
      </c>
      <c r="CZ153" s="28" t="str">
        <f t="shared" si="181"/>
        <v>#N/A</v>
      </c>
      <c r="DA153" s="28" t="str">
        <f t="shared" si="181"/>
        <v>#N/A</v>
      </c>
      <c r="DB153" s="28" t="str">
        <f t="shared" si="181"/>
        <v>#N/A</v>
      </c>
      <c r="DC153" s="28" t="str">
        <f t="shared" si="181"/>
        <v>#N/A</v>
      </c>
      <c r="DD153" s="28" t="str">
        <f t="shared" si="181"/>
        <v>#N/A</v>
      </c>
      <c r="DE153" s="28" t="str">
        <f t="shared" si="181"/>
        <v>#N/A</v>
      </c>
      <c r="DF153" s="28" t="str">
        <f t="shared" si="181"/>
        <v>#N/A</v>
      </c>
      <c r="DG153" s="28" t="str">
        <f t="shared" si="181"/>
        <v>#N/A</v>
      </c>
      <c r="DH153" s="28" t="str">
        <f t="shared" si="181"/>
        <v>#N/A</v>
      </c>
      <c r="DI153" s="28" t="str">
        <f t="shared" si="181"/>
        <v>#N/A</v>
      </c>
      <c r="DJ153" s="28" t="str">
        <f t="shared" si="181"/>
        <v>#N/A</v>
      </c>
      <c r="DK153" s="28" t="str">
        <f t="shared" si="181"/>
        <v>#N/A</v>
      </c>
      <c r="DL153" s="28" t="str">
        <f t="shared" si="181"/>
        <v>#N/A</v>
      </c>
      <c r="DM153" s="28" t="str">
        <f t="shared" si="181"/>
        <v>#N/A</v>
      </c>
      <c r="DN153" s="28" t="str">
        <f t="shared" si="181"/>
        <v>#N/A</v>
      </c>
      <c r="DO153" s="28" t="str">
        <f t="shared" si="181"/>
        <v>#N/A</v>
      </c>
      <c r="DP153" s="28" t="str">
        <f t="shared" si="181"/>
        <v>#N/A</v>
      </c>
      <c r="DQ153" s="28" t="str">
        <f t="shared" si="181"/>
        <v>#N/A</v>
      </c>
      <c r="DR153" s="28" t="str">
        <f t="shared" si="181"/>
        <v>#N/A</v>
      </c>
      <c r="DS153" s="28" t="str">
        <f t="shared" si="181"/>
        <v>#N/A</v>
      </c>
      <c r="DT153" s="28" t="str">
        <f t="shared" si="181"/>
        <v>#N/A</v>
      </c>
      <c r="DU153" s="28" t="str">
        <f t="shared" si="181"/>
        <v>#N/A</v>
      </c>
      <c r="DV153" s="28" t="str">
        <f t="shared" si="181"/>
        <v>#N/A</v>
      </c>
      <c r="DW153" s="28" t="str">
        <f t="shared" si="181"/>
        <v>#N/A</v>
      </c>
      <c r="DX153" s="28" t="str">
        <f t="shared" si="181"/>
        <v>#N/A</v>
      </c>
      <c r="DY153" s="28" t="str">
        <f t="shared" si="181"/>
        <v>#N/A</v>
      </c>
      <c r="DZ153" s="28" t="str">
        <f t="shared" si="181"/>
        <v>#N/A</v>
      </c>
      <c r="EA153" s="28" t="str">
        <f t="shared" si="181"/>
        <v>#N/A</v>
      </c>
      <c r="EB153" s="28" t="str">
        <f t="shared" si="181"/>
        <v>#N/A</v>
      </c>
      <c r="EC153" s="28" t="str">
        <f t="shared" si="181"/>
        <v>#N/A</v>
      </c>
      <c r="ED153" s="28" t="str">
        <f t="shared" si="181"/>
        <v>#N/A</v>
      </c>
      <c r="EE153" s="29">
        <f t="shared" si="2"/>
        <v>1519.039866</v>
      </c>
    </row>
    <row r="154">
      <c r="A154" s="1"/>
      <c r="B154" s="45"/>
      <c r="C154" s="46"/>
      <c r="D154" s="46"/>
      <c r="E154" s="46"/>
      <c r="F154" s="47"/>
      <c r="G154" s="34"/>
      <c r="H154" s="34" t="b">
        <f t="shared" si="3"/>
        <v>0</v>
      </c>
      <c r="I154" s="34" t="b">
        <f>if(iferror(match(B154,'Osallistujat ja seuranta'!C:C,0),0)&gt;0,TRUE,FALSE)</f>
        <v>0</v>
      </c>
      <c r="J154" s="34" t="b">
        <f>if(iferror(match(C154,'Osallistujat ja seuranta'!C:C,0),0)&gt;0,TRUE,FALSE)</f>
        <v>0</v>
      </c>
      <c r="K154" s="34" t="b">
        <f t="shared" si="4"/>
        <v>0</v>
      </c>
      <c r="L154" s="34" t="b">
        <f t="shared" si="5"/>
        <v>1</v>
      </c>
      <c r="M154" s="34" t="b">
        <f t="shared" si="6"/>
        <v>0</v>
      </c>
      <c r="N154" s="35" t="str">
        <f t="shared" si="33"/>
        <v/>
      </c>
      <c r="O154" s="36" t="str">
        <f t="shared" si="8"/>
        <v/>
      </c>
      <c r="P154" s="36" t="str">
        <f t="shared" si="9"/>
        <v/>
      </c>
      <c r="Q154" s="37" t="str">
        <f t="shared" si="10"/>
        <v/>
      </c>
      <c r="R154" s="35" t="str">
        <f t="shared" si="11"/>
        <v/>
      </c>
      <c r="S154" s="35">
        <f t="shared" si="12"/>
        <v>1</v>
      </c>
      <c r="T154" s="35">
        <f t="shared" si="13"/>
        <v>-56.71174423</v>
      </c>
      <c r="U154" s="35">
        <f t="shared" si="14"/>
        <v>-56.71174423</v>
      </c>
      <c r="V154" s="38" t="str">
        <f t="shared" si="15"/>
        <v/>
      </c>
      <c r="W154" s="39">
        <f t="shared" si="16"/>
        <v>88.71035368</v>
      </c>
      <c r="X154" s="39">
        <f t="shared" si="17"/>
        <v>5.75</v>
      </c>
      <c r="Y154" s="39" t="str">
        <f>if(N154=1,(W154*(S154-V154))*'Säännöt ja ohjeet'!$B$54+X154,"")</f>
        <v/>
      </c>
      <c r="Z154" s="39">
        <f t="shared" si="18"/>
        <v>0</v>
      </c>
      <c r="AA154" s="39">
        <f t="shared" si="19"/>
        <v>1</v>
      </c>
      <c r="AB154" s="39">
        <f t="shared" si="20"/>
        <v>88.71035368</v>
      </c>
      <c r="AC154" s="39">
        <f t="shared" si="21"/>
        <v>5.75</v>
      </c>
      <c r="AD154" s="39" t="str">
        <f>if(N154=1,(AB154*(Z154-AA154))*'Säännöt ja ohjeet'!$B$54+AC154,"")</f>
        <v/>
      </c>
      <c r="AE154" s="40">
        <f t="shared" si="22"/>
        <v>11</v>
      </c>
      <c r="AF154" s="40">
        <f t="shared" si="23"/>
        <v>11</v>
      </c>
      <c r="AG154" s="1"/>
      <c r="AH154" s="9"/>
      <c r="AI154" s="28">
        <f t="shared" ref="AI154:ED154" si="182">if($B154=AI$3,AI153+$Y154,if($C154=AI$3,AI153+$AD154,AI153))</f>
        <v>1204.770186</v>
      </c>
      <c r="AJ154" s="28">
        <f t="shared" si="182"/>
        <v>1784.092572</v>
      </c>
      <c r="AK154" s="28">
        <f t="shared" si="182"/>
        <v>2411.459736</v>
      </c>
      <c r="AL154" s="28">
        <f t="shared" si="182"/>
        <v>1723.634458</v>
      </c>
      <c r="AM154" s="28">
        <f t="shared" si="182"/>
        <v>1644.010986</v>
      </c>
      <c r="AN154" s="28">
        <f t="shared" si="182"/>
        <v>1353.792648</v>
      </c>
      <c r="AO154" s="28">
        <f t="shared" si="182"/>
        <v>2249.842673</v>
      </c>
      <c r="AP154" s="28">
        <f t="shared" si="182"/>
        <v>1493.563773</v>
      </c>
      <c r="AQ154" s="28">
        <f t="shared" si="182"/>
        <v>1156.199115</v>
      </c>
      <c r="AR154" s="28">
        <f t="shared" si="182"/>
        <v>2172.779715</v>
      </c>
      <c r="AS154" s="28">
        <f t="shared" si="182"/>
        <v>1917.754482</v>
      </c>
      <c r="AT154" s="28">
        <f t="shared" si="182"/>
        <v>2363.383595</v>
      </c>
      <c r="AU154" s="28">
        <f t="shared" si="182"/>
        <v>2245.808389</v>
      </c>
      <c r="AV154" s="28">
        <f t="shared" si="182"/>
        <v>1913.93138</v>
      </c>
      <c r="AW154" s="28">
        <f t="shared" si="182"/>
        <v>1015.463624</v>
      </c>
      <c r="AX154" s="28">
        <f t="shared" si="182"/>
        <v>2205.116746</v>
      </c>
      <c r="AY154" s="28">
        <f t="shared" si="182"/>
        <v>1335.441433</v>
      </c>
      <c r="AZ154" s="28">
        <f t="shared" si="182"/>
        <v>2316.469488</v>
      </c>
      <c r="BA154" s="28">
        <f t="shared" si="182"/>
        <v>2132.244373</v>
      </c>
      <c r="BB154" s="28">
        <f t="shared" si="182"/>
        <v>636.9434937</v>
      </c>
      <c r="BC154" s="28">
        <f t="shared" si="182"/>
        <v>832.7574368</v>
      </c>
      <c r="BD154" s="28">
        <f t="shared" si="182"/>
        <v>1690.538553</v>
      </c>
      <c r="BE154" s="28">
        <f t="shared" si="182"/>
        <v>281.1497685</v>
      </c>
      <c r="BF154" s="28">
        <f t="shared" si="182"/>
        <v>-59.07358257</v>
      </c>
      <c r="BG154" s="28">
        <f t="shared" si="182"/>
        <v>1282.733877</v>
      </c>
      <c r="BH154" s="28">
        <f t="shared" si="182"/>
        <v>190.2275877</v>
      </c>
      <c r="BI154" s="28">
        <f t="shared" si="182"/>
        <v>1741.081085</v>
      </c>
      <c r="BJ154" s="28">
        <f t="shared" si="182"/>
        <v>398.5029281</v>
      </c>
      <c r="BK154" s="28">
        <f t="shared" si="182"/>
        <v>1813.591524</v>
      </c>
      <c r="BL154" s="28" t="str">
        <f t="shared" si="182"/>
        <v>#N/A</v>
      </c>
      <c r="BM154" s="28" t="str">
        <f t="shared" si="182"/>
        <v>#N/A</v>
      </c>
      <c r="BN154" s="28" t="str">
        <f t="shared" si="182"/>
        <v>#N/A</v>
      </c>
      <c r="BO154" s="28" t="str">
        <f t="shared" si="182"/>
        <v>#N/A</v>
      </c>
      <c r="BP154" s="28" t="str">
        <f t="shared" si="182"/>
        <v>#N/A</v>
      </c>
      <c r="BQ154" s="28" t="str">
        <f t="shared" si="182"/>
        <v>#N/A</v>
      </c>
      <c r="BR154" s="28" t="str">
        <f t="shared" si="182"/>
        <v>#N/A</v>
      </c>
      <c r="BS154" s="28" t="str">
        <f t="shared" si="182"/>
        <v>#N/A</v>
      </c>
      <c r="BT154" s="28" t="str">
        <f t="shared" si="182"/>
        <v>#N/A</v>
      </c>
      <c r="BU154" s="28" t="str">
        <f t="shared" si="182"/>
        <v>#N/A</v>
      </c>
      <c r="BV154" s="28" t="str">
        <f t="shared" si="182"/>
        <v>#N/A</v>
      </c>
      <c r="BW154" s="28" t="str">
        <f t="shared" si="182"/>
        <v>#N/A</v>
      </c>
      <c r="BX154" s="28" t="str">
        <f t="shared" si="182"/>
        <v>#N/A</v>
      </c>
      <c r="BY154" s="28" t="str">
        <f t="shared" si="182"/>
        <v>#N/A</v>
      </c>
      <c r="BZ154" s="28" t="str">
        <f t="shared" si="182"/>
        <v>#N/A</v>
      </c>
      <c r="CA154" s="28" t="str">
        <f t="shared" si="182"/>
        <v>#N/A</v>
      </c>
      <c r="CB154" s="28" t="str">
        <f t="shared" si="182"/>
        <v>#N/A</v>
      </c>
      <c r="CC154" s="28" t="str">
        <f t="shared" si="182"/>
        <v>#N/A</v>
      </c>
      <c r="CD154" s="28" t="str">
        <f t="shared" si="182"/>
        <v>#N/A</v>
      </c>
      <c r="CE154" s="28" t="str">
        <f t="shared" si="182"/>
        <v>#N/A</v>
      </c>
      <c r="CF154" s="28" t="str">
        <f t="shared" si="182"/>
        <v>#N/A</v>
      </c>
      <c r="CG154" s="28" t="str">
        <f t="shared" si="182"/>
        <v>#N/A</v>
      </c>
      <c r="CH154" s="28" t="str">
        <f t="shared" si="182"/>
        <v>#N/A</v>
      </c>
      <c r="CI154" s="28" t="str">
        <f t="shared" si="182"/>
        <v>#N/A</v>
      </c>
      <c r="CJ154" s="28" t="str">
        <f t="shared" si="182"/>
        <v>#N/A</v>
      </c>
      <c r="CK154" s="28" t="str">
        <f t="shared" si="182"/>
        <v>#N/A</v>
      </c>
      <c r="CL154" s="28" t="str">
        <f t="shared" si="182"/>
        <v>#N/A</v>
      </c>
      <c r="CM154" s="28" t="str">
        <f t="shared" si="182"/>
        <v>#N/A</v>
      </c>
      <c r="CN154" s="28" t="str">
        <f t="shared" si="182"/>
        <v>#N/A</v>
      </c>
      <c r="CO154" s="28" t="str">
        <f t="shared" si="182"/>
        <v>#N/A</v>
      </c>
      <c r="CP154" s="28" t="str">
        <f t="shared" si="182"/>
        <v>#N/A</v>
      </c>
      <c r="CQ154" s="28" t="str">
        <f t="shared" si="182"/>
        <v>#N/A</v>
      </c>
      <c r="CR154" s="28" t="str">
        <f t="shared" si="182"/>
        <v>#N/A</v>
      </c>
      <c r="CS154" s="28" t="str">
        <f t="shared" si="182"/>
        <v>#N/A</v>
      </c>
      <c r="CT154" s="28" t="str">
        <f t="shared" si="182"/>
        <v>#N/A</v>
      </c>
      <c r="CU154" s="28" t="str">
        <f t="shared" si="182"/>
        <v>#N/A</v>
      </c>
      <c r="CV154" s="28" t="str">
        <f t="shared" si="182"/>
        <v>#N/A</v>
      </c>
      <c r="CW154" s="28" t="str">
        <f t="shared" si="182"/>
        <v>#N/A</v>
      </c>
      <c r="CX154" s="28" t="str">
        <f t="shared" si="182"/>
        <v>#N/A</v>
      </c>
      <c r="CY154" s="28" t="str">
        <f t="shared" si="182"/>
        <v>#N/A</v>
      </c>
      <c r="CZ154" s="28" t="str">
        <f t="shared" si="182"/>
        <v>#N/A</v>
      </c>
      <c r="DA154" s="28" t="str">
        <f t="shared" si="182"/>
        <v>#N/A</v>
      </c>
      <c r="DB154" s="28" t="str">
        <f t="shared" si="182"/>
        <v>#N/A</v>
      </c>
      <c r="DC154" s="28" t="str">
        <f t="shared" si="182"/>
        <v>#N/A</v>
      </c>
      <c r="DD154" s="28" t="str">
        <f t="shared" si="182"/>
        <v>#N/A</v>
      </c>
      <c r="DE154" s="28" t="str">
        <f t="shared" si="182"/>
        <v>#N/A</v>
      </c>
      <c r="DF154" s="28" t="str">
        <f t="shared" si="182"/>
        <v>#N/A</v>
      </c>
      <c r="DG154" s="28" t="str">
        <f t="shared" si="182"/>
        <v>#N/A</v>
      </c>
      <c r="DH154" s="28" t="str">
        <f t="shared" si="182"/>
        <v>#N/A</v>
      </c>
      <c r="DI154" s="28" t="str">
        <f t="shared" si="182"/>
        <v>#N/A</v>
      </c>
      <c r="DJ154" s="28" t="str">
        <f t="shared" si="182"/>
        <v>#N/A</v>
      </c>
      <c r="DK154" s="28" t="str">
        <f t="shared" si="182"/>
        <v>#N/A</v>
      </c>
      <c r="DL154" s="28" t="str">
        <f t="shared" si="182"/>
        <v>#N/A</v>
      </c>
      <c r="DM154" s="28" t="str">
        <f t="shared" si="182"/>
        <v>#N/A</v>
      </c>
      <c r="DN154" s="28" t="str">
        <f t="shared" si="182"/>
        <v>#N/A</v>
      </c>
      <c r="DO154" s="28" t="str">
        <f t="shared" si="182"/>
        <v>#N/A</v>
      </c>
      <c r="DP154" s="28" t="str">
        <f t="shared" si="182"/>
        <v>#N/A</v>
      </c>
      <c r="DQ154" s="28" t="str">
        <f t="shared" si="182"/>
        <v>#N/A</v>
      </c>
      <c r="DR154" s="28" t="str">
        <f t="shared" si="182"/>
        <v>#N/A</v>
      </c>
      <c r="DS154" s="28" t="str">
        <f t="shared" si="182"/>
        <v>#N/A</v>
      </c>
      <c r="DT154" s="28" t="str">
        <f t="shared" si="182"/>
        <v>#N/A</v>
      </c>
      <c r="DU154" s="28" t="str">
        <f t="shared" si="182"/>
        <v>#N/A</v>
      </c>
      <c r="DV154" s="28" t="str">
        <f t="shared" si="182"/>
        <v>#N/A</v>
      </c>
      <c r="DW154" s="28" t="str">
        <f t="shared" si="182"/>
        <v>#N/A</v>
      </c>
      <c r="DX154" s="28" t="str">
        <f t="shared" si="182"/>
        <v>#N/A</v>
      </c>
      <c r="DY154" s="28" t="str">
        <f t="shared" si="182"/>
        <v>#N/A</v>
      </c>
      <c r="DZ154" s="28" t="str">
        <f t="shared" si="182"/>
        <v>#N/A</v>
      </c>
      <c r="EA154" s="28" t="str">
        <f t="shared" si="182"/>
        <v>#N/A</v>
      </c>
      <c r="EB154" s="28" t="str">
        <f t="shared" si="182"/>
        <v>#N/A</v>
      </c>
      <c r="EC154" s="28" t="str">
        <f t="shared" si="182"/>
        <v>#N/A</v>
      </c>
      <c r="ED154" s="28" t="str">
        <f t="shared" si="182"/>
        <v>#N/A</v>
      </c>
      <c r="EE154" s="29">
        <f t="shared" si="2"/>
        <v>1519.039866</v>
      </c>
    </row>
    <row r="155">
      <c r="A155" s="1"/>
      <c r="B155" s="45"/>
      <c r="C155" s="46"/>
      <c r="D155" s="46"/>
      <c r="E155" s="46"/>
      <c r="F155" s="47"/>
      <c r="G155" s="34"/>
      <c r="H155" s="34" t="b">
        <f t="shared" si="3"/>
        <v>0</v>
      </c>
      <c r="I155" s="34" t="b">
        <f>if(iferror(match(B155,'Osallistujat ja seuranta'!C:C,0),0)&gt;0,TRUE,FALSE)</f>
        <v>0</v>
      </c>
      <c r="J155" s="34" t="b">
        <f>if(iferror(match(C155,'Osallistujat ja seuranta'!C:C,0),0)&gt;0,TRUE,FALSE)</f>
        <v>0</v>
      </c>
      <c r="K155" s="34" t="b">
        <f t="shared" si="4"/>
        <v>0</v>
      </c>
      <c r="L155" s="34" t="b">
        <f t="shared" si="5"/>
        <v>1</v>
      </c>
      <c r="M155" s="34" t="b">
        <f t="shared" si="6"/>
        <v>0</v>
      </c>
      <c r="N155" s="35" t="str">
        <f t="shared" si="33"/>
        <v/>
      </c>
      <c r="O155" s="36" t="str">
        <f t="shared" si="8"/>
        <v/>
      </c>
      <c r="P155" s="36" t="str">
        <f t="shared" si="9"/>
        <v/>
      </c>
      <c r="Q155" s="37" t="str">
        <f t="shared" si="10"/>
        <v/>
      </c>
      <c r="R155" s="35" t="str">
        <f t="shared" si="11"/>
        <v/>
      </c>
      <c r="S155" s="35">
        <f t="shared" si="12"/>
        <v>1</v>
      </c>
      <c r="T155" s="35">
        <f t="shared" si="13"/>
        <v>-56.71174423</v>
      </c>
      <c r="U155" s="35">
        <f t="shared" si="14"/>
        <v>-56.71174423</v>
      </c>
      <c r="V155" s="38" t="str">
        <f t="shared" si="15"/>
        <v/>
      </c>
      <c r="W155" s="39">
        <f t="shared" si="16"/>
        <v>88.71035368</v>
      </c>
      <c r="X155" s="39">
        <f t="shared" si="17"/>
        <v>5.75</v>
      </c>
      <c r="Y155" s="39" t="str">
        <f>if(N155=1,(W155*(S155-V155))*'Säännöt ja ohjeet'!$B$54+X155,"")</f>
        <v/>
      </c>
      <c r="Z155" s="39">
        <f t="shared" si="18"/>
        <v>0</v>
      </c>
      <c r="AA155" s="39">
        <f t="shared" si="19"/>
        <v>1</v>
      </c>
      <c r="AB155" s="39">
        <f t="shared" si="20"/>
        <v>88.71035368</v>
      </c>
      <c r="AC155" s="39">
        <f t="shared" si="21"/>
        <v>5.75</v>
      </c>
      <c r="AD155" s="39" t="str">
        <f>if(N155=1,(AB155*(Z155-AA155))*'Säännöt ja ohjeet'!$B$54+AC155,"")</f>
        <v/>
      </c>
      <c r="AE155" s="40">
        <f t="shared" si="22"/>
        <v>11</v>
      </c>
      <c r="AF155" s="40">
        <f t="shared" si="23"/>
        <v>11</v>
      </c>
      <c r="AG155" s="1"/>
      <c r="AH155" s="9"/>
      <c r="AI155" s="28">
        <f t="shared" ref="AI155:ED155" si="183">if($B155=AI$3,AI154+$Y155,if($C155=AI$3,AI154+$AD155,AI154))</f>
        <v>1204.770186</v>
      </c>
      <c r="AJ155" s="28">
        <f t="shared" si="183"/>
        <v>1784.092572</v>
      </c>
      <c r="AK155" s="28">
        <f t="shared" si="183"/>
        <v>2411.459736</v>
      </c>
      <c r="AL155" s="28">
        <f t="shared" si="183"/>
        <v>1723.634458</v>
      </c>
      <c r="AM155" s="28">
        <f t="shared" si="183"/>
        <v>1644.010986</v>
      </c>
      <c r="AN155" s="28">
        <f t="shared" si="183"/>
        <v>1353.792648</v>
      </c>
      <c r="AO155" s="28">
        <f t="shared" si="183"/>
        <v>2249.842673</v>
      </c>
      <c r="AP155" s="28">
        <f t="shared" si="183"/>
        <v>1493.563773</v>
      </c>
      <c r="AQ155" s="28">
        <f t="shared" si="183"/>
        <v>1156.199115</v>
      </c>
      <c r="AR155" s="28">
        <f t="shared" si="183"/>
        <v>2172.779715</v>
      </c>
      <c r="AS155" s="28">
        <f t="shared" si="183"/>
        <v>1917.754482</v>
      </c>
      <c r="AT155" s="28">
        <f t="shared" si="183"/>
        <v>2363.383595</v>
      </c>
      <c r="AU155" s="28">
        <f t="shared" si="183"/>
        <v>2245.808389</v>
      </c>
      <c r="AV155" s="28">
        <f t="shared" si="183"/>
        <v>1913.93138</v>
      </c>
      <c r="AW155" s="28">
        <f t="shared" si="183"/>
        <v>1015.463624</v>
      </c>
      <c r="AX155" s="28">
        <f t="shared" si="183"/>
        <v>2205.116746</v>
      </c>
      <c r="AY155" s="28">
        <f t="shared" si="183"/>
        <v>1335.441433</v>
      </c>
      <c r="AZ155" s="28">
        <f t="shared" si="183"/>
        <v>2316.469488</v>
      </c>
      <c r="BA155" s="28">
        <f t="shared" si="183"/>
        <v>2132.244373</v>
      </c>
      <c r="BB155" s="28">
        <f t="shared" si="183"/>
        <v>636.9434937</v>
      </c>
      <c r="BC155" s="28">
        <f t="shared" si="183"/>
        <v>832.7574368</v>
      </c>
      <c r="BD155" s="28">
        <f t="shared" si="183"/>
        <v>1690.538553</v>
      </c>
      <c r="BE155" s="28">
        <f t="shared" si="183"/>
        <v>281.1497685</v>
      </c>
      <c r="BF155" s="28">
        <f t="shared" si="183"/>
        <v>-59.07358257</v>
      </c>
      <c r="BG155" s="28">
        <f t="shared" si="183"/>
        <v>1282.733877</v>
      </c>
      <c r="BH155" s="28">
        <f t="shared" si="183"/>
        <v>190.2275877</v>
      </c>
      <c r="BI155" s="28">
        <f t="shared" si="183"/>
        <v>1741.081085</v>
      </c>
      <c r="BJ155" s="28">
        <f t="shared" si="183"/>
        <v>398.5029281</v>
      </c>
      <c r="BK155" s="28">
        <f t="shared" si="183"/>
        <v>1813.591524</v>
      </c>
      <c r="BL155" s="28" t="str">
        <f t="shared" si="183"/>
        <v>#N/A</v>
      </c>
      <c r="BM155" s="28" t="str">
        <f t="shared" si="183"/>
        <v>#N/A</v>
      </c>
      <c r="BN155" s="28" t="str">
        <f t="shared" si="183"/>
        <v>#N/A</v>
      </c>
      <c r="BO155" s="28" t="str">
        <f t="shared" si="183"/>
        <v>#N/A</v>
      </c>
      <c r="BP155" s="28" t="str">
        <f t="shared" si="183"/>
        <v>#N/A</v>
      </c>
      <c r="BQ155" s="28" t="str">
        <f t="shared" si="183"/>
        <v>#N/A</v>
      </c>
      <c r="BR155" s="28" t="str">
        <f t="shared" si="183"/>
        <v>#N/A</v>
      </c>
      <c r="BS155" s="28" t="str">
        <f t="shared" si="183"/>
        <v>#N/A</v>
      </c>
      <c r="BT155" s="28" t="str">
        <f t="shared" si="183"/>
        <v>#N/A</v>
      </c>
      <c r="BU155" s="28" t="str">
        <f t="shared" si="183"/>
        <v>#N/A</v>
      </c>
      <c r="BV155" s="28" t="str">
        <f t="shared" si="183"/>
        <v>#N/A</v>
      </c>
      <c r="BW155" s="28" t="str">
        <f t="shared" si="183"/>
        <v>#N/A</v>
      </c>
      <c r="BX155" s="28" t="str">
        <f t="shared" si="183"/>
        <v>#N/A</v>
      </c>
      <c r="BY155" s="28" t="str">
        <f t="shared" si="183"/>
        <v>#N/A</v>
      </c>
      <c r="BZ155" s="28" t="str">
        <f t="shared" si="183"/>
        <v>#N/A</v>
      </c>
      <c r="CA155" s="28" t="str">
        <f t="shared" si="183"/>
        <v>#N/A</v>
      </c>
      <c r="CB155" s="28" t="str">
        <f t="shared" si="183"/>
        <v>#N/A</v>
      </c>
      <c r="CC155" s="28" t="str">
        <f t="shared" si="183"/>
        <v>#N/A</v>
      </c>
      <c r="CD155" s="28" t="str">
        <f t="shared" si="183"/>
        <v>#N/A</v>
      </c>
      <c r="CE155" s="28" t="str">
        <f t="shared" si="183"/>
        <v>#N/A</v>
      </c>
      <c r="CF155" s="28" t="str">
        <f t="shared" si="183"/>
        <v>#N/A</v>
      </c>
      <c r="CG155" s="28" t="str">
        <f t="shared" si="183"/>
        <v>#N/A</v>
      </c>
      <c r="CH155" s="28" t="str">
        <f t="shared" si="183"/>
        <v>#N/A</v>
      </c>
      <c r="CI155" s="28" t="str">
        <f t="shared" si="183"/>
        <v>#N/A</v>
      </c>
      <c r="CJ155" s="28" t="str">
        <f t="shared" si="183"/>
        <v>#N/A</v>
      </c>
      <c r="CK155" s="28" t="str">
        <f t="shared" si="183"/>
        <v>#N/A</v>
      </c>
      <c r="CL155" s="28" t="str">
        <f t="shared" si="183"/>
        <v>#N/A</v>
      </c>
      <c r="CM155" s="28" t="str">
        <f t="shared" si="183"/>
        <v>#N/A</v>
      </c>
      <c r="CN155" s="28" t="str">
        <f t="shared" si="183"/>
        <v>#N/A</v>
      </c>
      <c r="CO155" s="28" t="str">
        <f t="shared" si="183"/>
        <v>#N/A</v>
      </c>
      <c r="CP155" s="28" t="str">
        <f t="shared" si="183"/>
        <v>#N/A</v>
      </c>
      <c r="CQ155" s="28" t="str">
        <f t="shared" si="183"/>
        <v>#N/A</v>
      </c>
      <c r="CR155" s="28" t="str">
        <f t="shared" si="183"/>
        <v>#N/A</v>
      </c>
      <c r="CS155" s="28" t="str">
        <f t="shared" si="183"/>
        <v>#N/A</v>
      </c>
      <c r="CT155" s="28" t="str">
        <f t="shared" si="183"/>
        <v>#N/A</v>
      </c>
      <c r="CU155" s="28" t="str">
        <f t="shared" si="183"/>
        <v>#N/A</v>
      </c>
      <c r="CV155" s="28" t="str">
        <f t="shared" si="183"/>
        <v>#N/A</v>
      </c>
      <c r="CW155" s="28" t="str">
        <f t="shared" si="183"/>
        <v>#N/A</v>
      </c>
      <c r="CX155" s="28" t="str">
        <f t="shared" si="183"/>
        <v>#N/A</v>
      </c>
      <c r="CY155" s="28" t="str">
        <f t="shared" si="183"/>
        <v>#N/A</v>
      </c>
      <c r="CZ155" s="28" t="str">
        <f t="shared" si="183"/>
        <v>#N/A</v>
      </c>
      <c r="DA155" s="28" t="str">
        <f t="shared" si="183"/>
        <v>#N/A</v>
      </c>
      <c r="DB155" s="28" t="str">
        <f t="shared" si="183"/>
        <v>#N/A</v>
      </c>
      <c r="DC155" s="28" t="str">
        <f t="shared" si="183"/>
        <v>#N/A</v>
      </c>
      <c r="DD155" s="28" t="str">
        <f t="shared" si="183"/>
        <v>#N/A</v>
      </c>
      <c r="DE155" s="28" t="str">
        <f t="shared" si="183"/>
        <v>#N/A</v>
      </c>
      <c r="DF155" s="28" t="str">
        <f t="shared" si="183"/>
        <v>#N/A</v>
      </c>
      <c r="DG155" s="28" t="str">
        <f t="shared" si="183"/>
        <v>#N/A</v>
      </c>
      <c r="DH155" s="28" t="str">
        <f t="shared" si="183"/>
        <v>#N/A</v>
      </c>
      <c r="DI155" s="28" t="str">
        <f t="shared" si="183"/>
        <v>#N/A</v>
      </c>
      <c r="DJ155" s="28" t="str">
        <f t="shared" si="183"/>
        <v>#N/A</v>
      </c>
      <c r="DK155" s="28" t="str">
        <f t="shared" si="183"/>
        <v>#N/A</v>
      </c>
      <c r="DL155" s="28" t="str">
        <f t="shared" si="183"/>
        <v>#N/A</v>
      </c>
      <c r="DM155" s="28" t="str">
        <f t="shared" si="183"/>
        <v>#N/A</v>
      </c>
      <c r="DN155" s="28" t="str">
        <f t="shared" si="183"/>
        <v>#N/A</v>
      </c>
      <c r="DO155" s="28" t="str">
        <f t="shared" si="183"/>
        <v>#N/A</v>
      </c>
      <c r="DP155" s="28" t="str">
        <f t="shared" si="183"/>
        <v>#N/A</v>
      </c>
      <c r="DQ155" s="28" t="str">
        <f t="shared" si="183"/>
        <v>#N/A</v>
      </c>
      <c r="DR155" s="28" t="str">
        <f t="shared" si="183"/>
        <v>#N/A</v>
      </c>
      <c r="DS155" s="28" t="str">
        <f t="shared" si="183"/>
        <v>#N/A</v>
      </c>
      <c r="DT155" s="28" t="str">
        <f t="shared" si="183"/>
        <v>#N/A</v>
      </c>
      <c r="DU155" s="28" t="str">
        <f t="shared" si="183"/>
        <v>#N/A</v>
      </c>
      <c r="DV155" s="28" t="str">
        <f t="shared" si="183"/>
        <v>#N/A</v>
      </c>
      <c r="DW155" s="28" t="str">
        <f t="shared" si="183"/>
        <v>#N/A</v>
      </c>
      <c r="DX155" s="28" t="str">
        <f t="shared" si="183"/>
        <v>#N/A</v>
      </c>
      <c r="DY155" s="28" t="str">
        <f t="shared" si="183"/>
        <v>#N/A</v>
      </c>
      <c r="DZ155" s="28" t="str">
        <f t="shared" si="183"/>
        <v>#N/A</v>
      </c>
      <c r="EA155" s="28" t="str">
        <f t="shared" si="183"/>
        <v>#N/A</v>
      </c>
      <c r="EB155" s="28" t="str">
        <f t="shared" si="183"/>
        <v>#N/A</v>
      </c>
      <c r="EC155" s="28" t="str">
        <f t="shared" si="183"/>
        <v>#N/A</v>
      </c>
      <c r="ED155" s="28" t="str">
        <f t="shared" si="183"/>
        <v>#N/A</v>
      </c>
      <c r="EE155" s="29">
        <f t="shared" si="2"/>
        <v>1519.039866</v>
      </c>
    </row>
    <row r="156">
      <c r="A156" s="1"/>
      <c r="B156" s="45"/>
      <c r="C156" s="46"/>
      <c r="D156" s="46"/>
      <c r="E156" s="46"/>
      <c r="F156" s="47"/>
      <c r="G156" s="34"/>
      <c r="H156" s="34" t="b">
        <f t="shared" si="3"/>
        <v>0</v>
      </c>
      <c r="I156" s="34" t="b">
        <f>if(iferror(match(B156,'Osallistujat ja seuranta'!C:C,0),0)&gt;0,TRUE,FALSE)</f>
        <v>0</v>
      </c>
      <c r="J156" s="34" t="b">
        <f>if(iferror(match(C156,'Osallistujat ja seuranta'!C:C,0),0)&gt;0,TRUE,FALSE)</f>
        <v>0</v>
      </c>
      <c r="K156" s="34" t="b">
        <f t="shared" si="4"/>
        <v>0</v>
      </c>
      <c r="L156" s="34" t="b">
        <f t="shared" si="5"/>
        <v>1</v>
      </c>
      <c r="M156" s="34" t="b">
        <f t="shared" si="6"/>
        <v>0</v>
      </c>
      <c r="N156" s="35" t="str">
        <f t="shared" si="33"/>
        <v/>
      </c>
      <c r="O156" s="36" t="str">
        <f t="shared" si="8"/>
        <v/>
      </c>
      <c r="P156" s="36" t="str">
        <f t="shared" si="9"/>
        <v/>
      </c>
      <c r="Q156" s="37" t="str">
        <f t="shared" si="10"/>
        <v/>
      </c>
      <c r="R156" s="35" t="str">
        <f t="shared" si="11"/>
        <v/>
      </c>
      <c r="S156" s="35">
        <f t="shared" si="12"/>
        <v>1</v>
      </c>
      <c r="T156" s="35">
        <f t="shared" si="13"/>
        <v>-56.71174423</v>
      </c>
      <c r="U156" s="35">
        <f t="shared" si="14"/>
        <v>-56.71174423</v>
      </c>
      <c r="V156" s="38" t="str">
        <f t="shared" si="15"/>
        <v/>
      </c>
      <c r="W156" s="39">
        <f t="shared" si="16"/>
        <v>88.71035368</v>
      </c>
      <c r="X156" s="39">
        <f t="shared" si="17"/>
        <v>5.75</v>
      </c>
      <c r="Y156" s="39" t="str">
        <f>if(N156=1,(W156*(S156-V156))*'Säännöt ja ohjeet'!$B$54+X156,"")</f>
        <v/>
      </c>
      <c r="Z156" s="39">
        <f t="shared" si="18"/>
        <v>0</v>
      </c>
      <c r="AA156" s="39">
        <f t="shared" si="19"/>
        <v>1</v>
      </c>
      <c r="AB156" s="39">
        <f t="shared" si="20"/>
        <v>88.71035368</v>
      </c>
      <c r="AC156" s="39">
        <f t="shared" si="21"/>
        <v>5.75</v>
      </c>
      <c r="AD156" s="39" t="str">
        <f>if(N156=1,(AB156*(Z156-AA156))*'Säännöt ja ohjeet'!$B$54+AC156,"")</f>
        <v/>
      </c>
      <c r="AE156" s="40">
        <f t="shared" si="22"/>
        <v>11</v>
      </c>
      <c r="AF156" s="40">
        <f t="shared" si="23"/>
        <v>11</v>
      </c>
      <c r="AG156" s="1"/>
      <c r="AH156" s="9"/>
      <c r="AI156" s="28">
        <f t="shared" ref="AI156:ED156" si="184">if($B156=AI$3,AI155+$Y156,if($C156=AI$3,AI155+$AD156,AI155))</f>
        <v>1204.770186</v>
      </c>
      <c r="AJ156" s="28">
        <f t="shared" si="184"/>
        <v>1784.092572</v>
      </c>
      <c r="AK156" s="28">
        <f t="shared" si="184"/>
        <v>2411.459736</v>
      </c>
      <c r="AL156" s="28">
        <f t="shared" si="184"/>
        <v>1723.634458</v>
      </c>
      <c r="AM156" s="28">
        <f t="shared" si="184"/>
        <v>1644.010986</v>
      </c>
      <c r="AN156" s="28">
        <f t="shared" si="184"/>
        <v>1353.792648</v>
      </c>
      <c r="AO156" s="28">
        <f t="shared" si="184"/>
        <v>2249.842673</v>
      </c>
      <c r="AP156" s="28">
        <f t="shared" si="184"/>
        <v>1493.563773</v>
      </c>
      <c r="AQ156" s="28">
        <f t="shared" si="184"/>
        <v>1156.199115</v>
      </c>
      <c r="AR156" s="28">
        <f t="shared" si="184"/>
        <v>2172.779715</v>
      </c>
      <c r="AS156" s="28">
        <f t="shared" si="184"/>
        <v>1917.754482</v>
      </c>
      <c r="AT156" s="28">
        <f t="shared" si="184"/>
        <v>2363.383595</v>
      </c>
      <c r="AU156" s="28">
        <f t="shared" si="184"/>
        <v>2245.808389</v>
      </c>
      <c r="AV156" s="28">
        <f t="shared" si="184"/>
        <v>1913.93138</v>
      </c>
      <c r="AW156" s="28">
        <f t="shared" si="184"/>
        <v>1015.463624</v>
      </c>
      <c r="AX156" s="28">
        <f t="shared" si="184"/>
        <v>2205.116746</v>
      </c>
      <c r="AY156" s="28">
        <f t="shared" si="184"/>
        <v>1335.441433</v>
      </c>
      <c r="AZ156" s="28">
        <f t="shared" si="184"/>
        <v>2316.469488</v>
      </c>
      <c r="BA156" s="28">
        <f t="shared" si="184"/>
        <v>2132.244373</v>
      </c>
      <c r="BB156" s="28">
        <f t="shared" si="184"/>
        <v>636.9434937</v>
      </c>
      <c r="BC156" s="28">
        <f t="shared" si="184"/>
        <v>832.7574368</v>
      </c>
      <c r="BD156" s="28">
        <f t="shared" si="184"/>
        <v>1690.538553</v>
      </c>
      <c r="BE156" s="28">
        <f t="shared" si="184"/>
        <v>281.1497685</v>
      </c>
      <c r="BF156" s="28">
        <f t="shared" si="184"/>
        <v>-59.07358257</v>
      </c>
      <c r="BG156" s="28">
        <f t="shared" si="184"/>
        <v>1282.733877</v>
      </c>
      <c r="BH156" s="28">
        <f t="shared" si="184"/>
        <v>190.2275877</v>
      </c>
      <c r="BI156" s="28">
        <f t="shared" si="184"/>
        <v>1741.081085</v>
      </c>
      <c r="BJ156" s="28">
        <f t="shared" si="184"/>
        <v>398.5029281</v>
      </c>
      <c r="BK156" s="28">
        <f t="shared" si="184"/>
        <v>1813.591524</v>
      </c>
      <c r="BL156" s="28" t="str">
        <f t="shared" si="184"/>
        <v>#N/A</v>
      </c>
      <c r="BM156" s="28" t="str">
        <f t="shared" si="184"/>
        <v>#N/A</v>
      </c>
      <c r="BN156" s="28" t="str">
        <f t="shared" si="184"/>
        <v>#N/A</v>
      </c>
      <c r="BO156" s="28" t="str">
        <f t="shared" si="184"/>
        <v>#N/A</v>
      </c>
      <c r="BP156" s="28" t="str">
        <f t="shared" si="184"/>
        <v>#N/A</v>
      </c>
      <c r="BQ156" s="28" t="str">
        <f t="shared" si="184"/>
        <v>#N/A</v>
      </c>
      <c r="BR156" s="28" t="str">
        <f t="shared" si="184"/>
        <v>#N/A</v>
      </c>
      <c r="BS156" s="28" t="str">
        <f t="shared" si="184"/>
        <v>#N/A</v>
      </c>
      <c r="BT156" s="28" t="str">
        <f t="shared" si="184"/>
        <v>#N/A</v>
      </c>
      <c r="BU156" s="28" t="str">
        <f t="shared" si="184"/>
        <v>#N/A</v>
      </c>
      <c r="BV156" s="28" t="str">
        <f t="shared" si="184"/>
        <v>#N/A</v>
      </c>
      <c r="BW156" s="28" t="str">
        <f t="shared" si="184"/>
        <v>#N/A</v>
      </c>
      <c r="BX156" s="28" t="str">
        <f t="shared" si="184"/>
        <v>#N/A</v>
      </c>
      <c r="BY156" s="28" t="str">
        <f t="shared" si="184"/>
        <v>#N/A</v>
      </c>
      <c r="BZ156" s="28" t="str">
        <f t="shared" si="184"/>
        <v>#N/A</v>
      </c>
      <c r="CA156" s="28" t="str">
        <f t="shared" si="184"/>
        <v>#N/A</v>
      </c>
      <c r="CB156" s="28" t="str">
        <f t="shared" si="184"/>
        <v>#N/A</v>
      </c>
      <c r="CC156" s="28" t="str">
        <f t="shared" si="184"/>
        <v>#N/A</v>
      </c>
      <c r="CD156" s="28" t="str">
        <f t="shared" si="184"/>
        <v>#N/A</v>
      </c>
      <c r="CE156" s="28" t="str">
        <f t="shared" si="184"/>
        <v>#N/A</v>
      </c>
      <c r="CF156" s="28" t="str">
        <f t="shared" si="184"/>
        <v>#N/A</v>
      </c>
      <c r="CG156" s="28" t="str">
        <f t="shared" si="184"/>
        <v>#N/A</v>
      </c>
      <c r="CH156" s="28" t="str">
        <f t="shared" si="184"/>
        <v>#N/A</v>
      </c>
      <c r="CI156" s="28" t="str">
        <f t="shared" si="184"/>
        <v>#N/A</v>
      </c>
      <c r="CJ156" s="28" t="str">
        <f t="shared" si="184"/>
        <v>#N/A</v>
      </c>
      <c r="CK156" s="28" t="str">
        <f t="shared" si="184"/>
        <v>#N/A</v>
      </c>
      <c r="CL156" s="28" t="str">
        <f t="shared" si="184"/>
        <v>#N/A</v>
      </c>
      <c r="CM156" s="28" t="str">
        <f t="shared" si="184"/>
        <v>#N/A</v>
      </c>
      <c r="CN156" s="28" t="str">
        <f t="shared" si="184"/>
        <v>#N/A</v>
      </c>
      <c r="CO156" s="28" t="str">
        <f t="shared" si="184"/>
        <v>#N/A</v>
      </c>
      <c r="CP156" s="28" t="str">
        <f t="shared" si="184"/>
        <v>#N/A</v>
      </c>
      <c r="CQ156" s="28" t="str">
        <f t="shared" si="184"/>
        <v>#N/A</v>
      </c>
      <c r="CR156" s="28" t="str">
        <f t="shared" si="184"/>
        <v>#N/A</v>
      </c>
      <c r="CS156" s="28" t="str">
        <f t="shared" si="184"/>
        <v>#N/A</v>
      </c>
      <c r="CT156" s="28" t="str">
        <f t="shared" si="184"/>
        <v>#N/A</v>
      </c>
      <c r="CU156" s="28" t="str">
        <f t="shared" si="184"/>
        <v>#N/A</v>
      </c>
      <c r="CV156" s="28" t="str">
        <f t="shared" si="184"/>
        <v>#N/A</v>
      </c>
      <c r="CW156" s="28" t="str">
        <f t="shared" si="184"/>
        <v>#N/A</v>
      </c>
      <c r="CX156" s="28" t="str">
        <f t="shared" si="184"/>
        <v>#N/A</v>
      </c>
      <c r="CY156" s="28" t="str">
        <f t="shared" si="184"/>
        <v>#N/A</v>
      </c>
      <c r="CZ156" s="28" t="str">
        <f t="shared" si="184"/>
        <v>#N/A</v>
      </c>
      <c r="DA156" s="28" t="str">
        <f t="shared" si="184"/>
        <v>#N/A</v>
      </c>
      <c r="DB156" s="28" t="str">
        <f t="shared" si="184"/>
        <v>#N/A</v>
      </c>
      <c r="DC156" s="28" t="str">
        <f t="shared" si="184"/>
        <v>#N/A</v>
      </c>
      <c r="DD156" s="28" t="str">
        <f t="shared" si="184"/>
        <v>#N/A</v>
      </c>
      <c r="DE156" s="28" t="str">
        <f t="shared" si="184"/>
        <v>#N/A</v>
      </c>
      <c r="DF156" s="28" t="str">
        <f t="shared" si="184"/>
        <v>#N/A</v>
      </c>
      <c r="DG156" s="28" t="str">
        <f t="shared" si="184"/>
        <v>#N/A</v>
      </c>
      <c r="DH156" s="28" t="str">
        <f t="shared" si="184"/>
        <v>#N/A</v>
      </c>
      <c r="DI156" s="28" t="str">
        <f t="shared" si="184"/>
        <v>#N/A</v>
      </c>
      <c r="DJ156" s="28" t="str">
        <f t="shared" si="184"/>
        <v>#N/A</v>
      </c>
      <c r="DK156" s="28" t="str">
        <f t="shared" si="184"/>
        <v>#N/A</v>
      </c>
      <c r="DL156" s="28" t="str">
        <f t="shared" si="184"/>
        <v>#N/A</v>
      </c>
      <c r="DM156" s="28" t="str">
        <f t="shared" si="184"/>
        <v>#N/A</v>
      </c>
      <c r="DN156" s="28" t="str">
        <f t="shared" si="184"/>
        <v>#N/A</v>
      </c>
      <c r="DO156" s="28" t="str">
        <f t="shared" si="184"/>
        <v>#N/A</v>
      </c>
      <c r="DP156" s="28" t="str">
        <f t="shared" si="184"/>
        <v>#N/A</v>
      </c>
      <c r="DQ156" s="28" t="str">
        <f t="shared" si="184"/>
        <v>#N/A</v>
      </c>
      <c r="DR156" s="28" t="str">
        <f t="shared" si="184"/>
        <v>#N/A</v>
      </c>
      <c r="DS156" s="28" t="str">
        <f t="shared" si="184"/>
        <v>#N/A</v>
      </c>
      <c r="DT156" s="28" t="str">
        <f t="shared" si="184"/>
        <v>#N/A</v>
      </c>
      <c r="DU156" s="28" t="str">
        <f t="shared" si="184"/>
        <v>#N/A</v>
      </c>
      <c r="DV156" s="28" t="str">
        <f t="shared" si="184"/>
        <v>#N/A</v>
      </c>
      <c r="DW156" s="28" t="str">
        <f t="shared" si="184"/>
        <v>#N/A</v>
      </c>
      <c r="DX156" s="28" t="str">
        <f t="shared" si="184"/>
        <v>#N/A</v>
      </c>
      <c r="DY156" s="28" t="str">
        <f t="shared" si="184"/>
        <v>#N/A</v>
      </c>
      <c r="DZ156" s="28" t="str">
        <f t="shared" si="184"/>
        <v>#N/A</v>
      </c>
      <c r="EA156" s="28" t="str">
        <f t="shared" si="184"/>
        <v>#N/A</v>
      </c>
      <c r="EB156" s="28" t="str">
        <f t="shared" si="184"/>
        <v>#N/A</v>
      </c>
      <c r="EC156" s="28" t="str">
        <f t="shared" si="184"/>
        <v>#N/A</v>
      </c>
      <c r="ED156" s="28" t="str">
        <f t="shared" si="184"/>
        <v>#N/A</v>
      </c>
      <c r="EE156" s="29">
        <f t="shared" si="2"/>
        <v>1519.039866</v>
      </c>
    </row>
    <row r="157">
      <c r="A157" s="1"/>
      <c r="B157" s="45"/>
      <c r="C157" s="46"/>
      <c r="D157" s="46"/>
      <c r="E157" s="46"/>
      <c r="F157" s="47"/>
      <c r="G157" s="34"/>
      <c r="H157" s="34" t="b">
        <f t="shared" si="3"/>
        <v>0</v>
      </c>
      <c r="I157" s="34" t="b">
        <f>if(iferror(match(B157,'Osallistujat ja seuranta'!C:C,0),0)&gt;0,TRUE,FALSE)</f>
        <v>0</v>
      </c>
      <c r="J157" s="34" t="b">
        <f>if(iferror(match(C157,'Osallistujat ja seuranta'!C:C,0),0)&gt;0,TRUE,FALSE)</f>
        <v>0</v>
      </c>
      <c r="K157" s="34" t="b">
        <f t="shared" si="4"/>
        <v>0</v>
      </c>
      <c r="L157" s="34" t="b">
        <f t="shared" si="5"/>
        <v>1</v>
      </c>
      <c r="M157" s="34" t="b">
        <f t="shared" si="6"/>
        <v>0</v>
      </c>
      <c r="N157" s="35" t="str">
        <f t="shared" si="33"/>
        <v/>
      </c>
      <c r="O157" s="36" t="str">
        <f t="shared" si="8"/>
        <v/>
      </c>
      <c r="P157" s="36" t="str">
        <f t="shared" si="9"/>
        <v/>
      </c>
      <c r="Q157" s="37" t="str">
        <f t="shared" si="10"/>
        <v/>
      </c>
      <c r="R157" s="35" t="str">
        <f t="shared" si="11"/>
        <v/>
      </c>
      <c r="S157" s="35">
        <f t="shared" si="12"/>
        <v>1</v>
      </c>
      <c r="T157" s="35">
        <f t="shared" si="13"/>
        <v>-56.71174423</v>
      </c>
      <c r="U157" s="35">
        <f t="shared" si="14"/>
        <v>-56.71174423</v>
      </c>
      <c r="V157" s="38" t="str">
        <f t="shared" si="15"/>
        <v/>
      </c>
      <c r="W157" s="39">
        <f t="shared" si="16"/>
        <v>88.71035368</v>
      </c>
      <c r="X157" s="39">
        <f t="shared" si="17"/>
        <v>5.75</v>
      </c>
      <c r="Y157" s="39" t="str">
        <f>if(N157=1,(W157*(S157-V157))*'Säännöt ja ohjeet'!$B$54+X157,"")</f>
        <v/>
      </c>
      <c r="Z157" s="39">
        <f t="shared" si="18"/>
        <v>0</v>
      </c>
      <c r="AA157" s="39">
        <f t="shared" si="19"/>
        <v>1</v>
      </c>
      <c r="AB157" s="39">
        <f t="shared" si="20"/>
        <v>88.71035368</v>
      </c>
      <c r="AC157" s="39">
        <f t="shared" si="21"/>
        <v>5.75</v>
      </c>
      <c r="AD157" s="39" t="str">
        <f>if(N157=1,(AB157*(Z157-AA157))*'Säännöt ja ohjeet'!$B$54+AC157,"")</f>
        <v/>
      </c>
      <c r="AE157" s="40">
        <f t="shared" si="22"/>
        <v>11</v>
      </c>
      <c r="AF157" s="40">
        <f t="shared" si="23"/>
        <v>11</v>
      </c>
      <c r="AG157" s="1"/>
      <c r="AH157" s="9"/>
      <c r="AI157" s="28">
        <f t="shared" ref="AI157:ED157" si="185">if($B157=AI$3,AI156+$Y157,if($C157=AI$3,AI156+$AD157,AI156))</f>
        <v>1204.770186</v>
      </c>
      <c r="AJ157" s="28">
        <f t="shared" si="185"/>
        <v>1784.092572</v>
      </c>
      <c r="AK157" s="28">
        <f t="shared" si="185"/>
        <v>2411.459736</v>
      </c>
      <c r="AL157" s="28">
        <f t="shared" si="185"/>
        <v>1723.634458</v>
      </c>
      <c r="AM157" s="28">
        <f t="shared" si="185"/>
        <v>1644.010986</v>
      </c>
      <c r="AN157" s="28">
        <f t="shared" si="185"/>
        <v>1353.792648</v>
      </c>
      <c r="AO157" s="28">
        <f t="shared" si="185"/>
        <v>2249.842673</v>
      </c>
      <c r="AP157" s="28">
        <f t="shared" si="185"/>
        <v>1493.563773</v>
      </c>
      <c r="AQ157" s="28">
        <f t="shared" si="185"/>
        <v>1156.199115</v>
      </c>
      <c r="AR157" s="28">
        <f t="shared" si="185"/>
        <v>2172.779715</v>
      </c>
      <c r="AS157" s="28">
        <f t="shared" si="185"/>
        <v>1917.754482</v>
      </c>
      <c r="AT157" s="28">
        <f t="shared" si="185"/>
        <v>2363.383595</v>
      </c>
      <c r="AU157" s="28">
        <f t="shared" si="185"/>
        <v>2245.808389</v>
      </c>
      <c r="AV157" s="28">
        <f t="shared" si="185"/>
        <v>1913.93138</v>
      </c>
      <c r="AW157" s="28">
        <f t="shared" si="185"/>
        <v>1015.463624</v>
      </c>
      <c r="AX157" s="28">
        <f t="shared" si="185"/>
        <v>2205.116746</v>
      </c>
      <c r="AY157" s="28">
        <f t="shared" si="185"/>
        <v>1335.441433</v>
      </c>
      <c r="AZ157" s="28">
        <f t="shared" si="185"/>
        <v>2316.469488</v>
      </c>
      <c r="BA157" s="28">
        <f t="shared" si="185"/>
        <v>2132.244373</v>
      </c>
      <c r="BB157" s="28">
        <f t="shared" si="185"/>
        <v>636.9434937</v>
      </c>
      <c r="BC157" s="28">
        <f t="shared" si="185"/>
        <v>832.7574368</v>
      </c>
      <c r="BD157" s="28">
        <f t="shared" si="185"/>
        <v>1690.538553</v>
      </c>
      <c r="BE157" s="28">
        <f t="shared" si="185"/>
        <v>281.1497685</v>
      </c>
      <c r="BF157" s="28">
        <f t="shared" si="185"/>
        <v>-59.07358257</v>
      </c>
      <c r="BG157" s="28">
        <f t="shared" si="185"/>
        <v>1282.733877</v>
      </c>
      <c r="BH157" s="28">
        <f t="shared" si="185"/>
        <v>190.2275877</v>
      </c>
      <c r="BI157" s="28">
        <f t="shared" si="185"/>
        <v>1741.081085</v>
      </c>
      <c r="BJ157" s="28">
        <f t="shared" si="185"/>
        <v>398.5029281</v>
      </c>
      <c r="BK157" s="28">
        <f t="shared" si="185"/>
        <v>1813.591524</v>
      </c>
      <c r="BL157" s="28" t="str">
        <f t="shared" si="185"/>
        <v>#N/A</v>
      </c>
      <c r="BM157" s="28" t="str">
        <f t="shared" si="185"/>
        <v>#N/A</v>
      </c>
      <c r="BN157" s="28" t="str">
        <f t="shared" si="185"/>
        <v>#N/A</v>
      </c>
      <c r="BO157" s="28" t="str">
        <f t="shared" si="185"/>
        <v>#N/A</v>
      </c>
      <c r="BP157" s="28" t="str">
        <f t="shared" si="185"/>
        <v>#N/A</v>
      </c>
      <c r="BQ157" s="28" t="str">
        <f t="shared" si="185"/>
        <v>#N/A</v>
      </c>
      <c r="BR157" s="28" t="str">
        <f t="shared" si="185"/>
        <v>#N/A</v>
      </c>
      <c r="BS157" s="28" t="str">
        <f t="shared" si="185"/>
        <v>#N/A</v>
      </c>
      <c r="BT157" s="28" t="str">
        <f t="shared" si="185"/>
        <v>#N/A</v>
      </c>
      <c r="BU157" s="28" t="str">
        <f t="shared" si="185"/>
        <v>#N/A</v>
      </c>
      <c r="BV157" s="28" t="str">
        <f t="shared" si="185"/>
        <v>#N/A</v>
      </c>
      <c r="BW157" s="28" t="str">
        <f t="shared" si="185"/>
        <v>#N/A</v>
      </c>
      <c r="BX157" s="28" t="str">
        <f t="shared" si="185"/>
        <v>#N/A</v>
      </c>
      <c r="BY157" s="28" t="str">
        <f t="shared" si="185"/>
        <v>#N/A</v>
      </c>
      <c r="BZ157" s="28" t="str">
        <f t="shared" si="185"/>
        <v>#N/A</v>
      </c>
      <c r="CA157" s="28" t="str">
        <f t="shared" si="185"/>
        <v>#N/A</v>
      </c>
      <c r="CB157" s="28" t="str">
        <f t="shared" si="185"/>
        <v>#N/A</v>
      </c>
      <c r="CC157" s="28" t="str">
        <f t="shared" si="185"/>
        <v>#N/A</v>
      </c>
      <c r="CD157" s="28" t="str">
        <f t="shared" si="185"/>
        <v>#N/A</v>
      </c>
      <c r="CE157" s="28" t="str">
        <f t="shared" si="185"/>
        <v>#N/A</v>
      </c>
      <c r="CF157" s="28" t="str">
        <f t="shared" si="185"/>
        <v>#N/A</v>
      </c>
      <c r="CG157" s="28" t="str">
        <f t="shared" si="185"/>
        <v>#N/A</v>
      </c>
      <c r="CH157" s="28" t="str">
        <f t="shared" si="185"/>
        <v>#N/A</v>
      </c>
      <c r="CI157" s="28" t="str">
        <f t="shared" si="185"/>
        <v>#N/A</v>
      </c>
      <c r="CJ157" s="28" t="str">
        <f t="shared" si="185"/>
        <v>#N/A</v>
      </c>
      <c r="CK157" s="28" t="str">
        <f t="shared" si="185"/>
        <v>#N/A</v>
      </c>
      <c r="CL157" s="28" t="str">
        <f t="shared" si="185"/>
        <v>#N/A</v>
      </c>
      <c r="CM157" s="28" t="str">
        <f t="shared" si="185"/>
        <v>#N/A</v>
      </c>
      <c r="CN157" s="28" t="str">
        <f t="shared" si="185"/>
        <v>#N/A</v>
      </c>
      <c r="CO157" s="28" t="str">
        <f t="shared" si="185"/>
        <v>#N/A</v>
      </c>
      <c r="CP157" s="28" t="str">
        <f t="shared" si="185"/>
        <v>#N/A</v>
      </c>
      <c r="CQ157" s="28" t="str">
        <f t="shared" si="185"/>
        <v>#N/A</v>
      </c>
      <c r="CR157" s="28" t="str">
        <f t="shared" si="185"/>
        <v>#N/A</v>
      </c>
      <c r="CS157" s="28" t="str">
        <f t="shared" si="185"/>
        <v>#N/A</v>
      </c>
      <c r="CT157" s="28" t="str">
        <f t="shared" si="185"/>
        <v>#N/A</v>
      </c>
      <c r="CU157" s="28" t="str">
        <f t="shared" si="185"/>
        <v>#N/A</v>
      </c>
      <c r="CV157" s="28" t="str">
        <f t="shared" si="185"/>
        <v>#N/A</v>
      </c>
      <c r="CW157" s="28" t="str">
        <f t="shared" si="185"/>
        <v>#N/A</v>
      </c>
      <c r="CX157" s="28" t="str">
        <f t="shared" si="185"/>
        <v>#N/A</v>
      </c>
      <c r="CY157" s="28" t="str">
        <f t="shared" si="185"/>
        <v>#N/A</v>
      </c>
      <c r="CZ157" s="28" t="str">
        <f t="shared" si="185"/>
        <v>#N/A</v>
      </c>
      <c r="DA157" s="28" t="str">
        <f t="shared" si="185"/>
        <v>#N/A</v>
      </c>
      <c r="DB157" s="28" t="str">
        <f t="shared" si="185"/>
        <v>#N/A</v>
      </c>
      <c r="DC157" s="28" t="str">
        <f t="shared" si="185"/>
        <v>#N/A</v>
      </c>
      <c r="DD157" s="28" t="str">
        <f t="shared" si="185"/>
        <v>#N/A</v>
      </c>
      <c r="DE157" s="28" t="str">
        <f t="shared" si="185"/>
        <v>#N/A</v>
      </c>
      <c r="DF157" s="28" t="str">
        <f t="shared" si="185"/>
        <v>#N/A</v>
      </c>
      <c r="DG157" s="28" t="str">
        <f t="shared" si="185"/>
        <v>#N/A</v>
      </c>
      <c r="DH157" s="28" t="str">
        <f t="shared" si="185"/>
        <v>#N/A</v>
      </c>
      <c r="DI157" s="28" t="str">
        <f t="shared" si="185"/>
        <v>#N/A</v>
      </c>
      <c r="DJ157" s="28" t="str">
        <f t="shared" si="185"/>
        <v>#N/A</v>
      </c>
      <c r="DK157" s="28" t="str">
        <f t="shared" si="185"/>
        <v>#N/A</v>
      </c>
      <c r="DL157" s="28" t="str">
        <f t="shared" si="185"/>
        <v>#N/A</v>
      </c>
      <c r="DM157" s="28" t="str">
        <f t="shared" si="185"/>
        <v>#N/A</v>
      </c>
      <c r="DN157" s="28" t="str">
        <f t="shared" si="185"/>
        <v>#N/A</v>
      </c>
      <c r="DO157" s="28" t="str">
        <f t="shared" si="185"/>
        <v>#N/A</v>
      </c>
      <c r="DP157" s="28" t="str">
        <f t="shared" si="185"/>
        <v>#N/A</v>
      </c>
      <c r="DQ157" s="28" t="str">
        <f t="shared" si="185"/>
        <v>#N/A</v>
      </c>
      <c r="DR157" s="28" t="str">
        <f t="shared" si="185"/>
        <v>#N/A</v>
      </c>
      <c r="DS157" s="28" t="str">
        <f t="shared" si="185"/>
        <v>#N/A</v>
      </c>
      <c r="DT157" s="28" t="str">
        <f t="shared" si="185"/>
        <v>#N/A</v>
      </c>
      <c r="DU157" s="28" t="str">
        <f t="shared" si="185"/>
        <v>#N/A</v>
      </c>
      <c r="DV157" s="28" t="str">
        <f t="shared" si="185"/>
        <v>#N/A</v>
      </c>
      <c r="DW157" s="28" t="str">
        <f t="shared" si="185"/>
        <v>#N/A</v>
      </c>
      <c r="DX157" s="28" t="str">
        <f t="shared" si="185"/>
        <v>#N/A</v>
      </c>
      <c r="DY157" s="28" t="str">
        <f t="shared" si="185"/>
        <v>#N/A</v>
      </c>
      <c r="DZ157" s="28" t="str">
        <f t="shared" si="185"/>
        <v>#N/A</v>
      </c>
      <c r="EA157" s="28" t="str">
        <f t="shared" si="185"/>
        <v>#N/A</v>
      </c>
      <c r="EB157" s="28" t="str">
        <f t="shared" si="185"/>
        <v>#N/A</v>
      </c>
      <c r="EC157" s="28" t="str">
        <f t="shared" si="185"/>
        <v>#N/A</v>
      </c>
      <c r="ED157" s="28" t="str">
        <f t="shared" si="185"/>
        <v>#N/A</v>
      </c>
      <c r="EE157" s="29">
        <f t="shared" si="2"/>
        <v>1519.039866</v>
      </c>
    </row>
    <row r="158">
      <c r="A158" s="1"/>
      <c r="B158" s="45"/>
      <c r="C158" s="46"/>
      <c r="D158" s="46"/>
      <c r="E158" s="46"/>
      <c r="F158" s="47"/>
      <c r="G158" s="34"/>
      <c r="H158" s="34" t="b">
        <f t="shared" si="3"/>
        <v>0</v>
      </c>
      <c r="I158" s="34" t="b">
        <f>if(iferror(match(B158,'Osallistujat ja seuranta'!C:C,0),0)&gt;0,TRUE,FALSE)</f>
        <v>0</v>
      </c>
      <c r="J158" s="34" t="b">
        <f>if(iferror(match(C158,'Osallistujat ja seuranta'!C:C,0),0)&gt;0,TRUE,FALSE)</f>
        <v>0</v>
      </c>
      <c r="K158" s="34" t="b">
        <f t="shared" si="4"/>
        <v>0</v>
      </c>
      <c r="L158" s="34" t="b">
        <f t="shared" si="5"/>
        <v>1</v>
      </c>
      <c r="M158" s="34" t="b">
        <f t="shared" si="6"/>
        <v>0</v>
      </c>
      <c r="N158" s="35" t="str">
        <f t="shared" si="33"/>
        <v/>
      </c>
      <c r="O158" s="36" t="str">
        <f t="shared" si="8"/>
        <v/>
      </c>
      <c r="P158" s="36" t="str">
        <f t="shared" si="9"/>
        <v/>
      </c>
      <c r="Q158" s="37" t="str">
        <f t="shared" si="10"/>
        <v/>
      </c>
      <c r="R158" s="35" t="str">
        <f t="shared" si="11"/>
        <v/>
      </c>
      <c r="S158" s="35">
        <f t="shared" si="12"/>
        <v>1</v>
      </c>
      <c r="T158" s="35">
        <f t="shared" si="13"/>
        <v>-56.71174423</v>
      </c>
      <c r="U158" s="35">
        <f t="shared" si="14"/>
        <v>-56.71174423</v>
      </c>
      <c r="V158" s="38" t="str">
        <f t="shared" si="15"/>
        <v/>
      </c>
      <c r="W158" s="39">
        <f t="shared" si="16"/>
        <v>88.71035368</v>
      </c>
      <c r="X158" s="39">
        <f t="shared" si="17"/>
        <v>5.75</v>
      </c>
      <c r="Y158" s="39" t="str">
        <f>if(N158=1,(W158*(S158-V158))*'Säännöt ja ohjeet'!$B$54+X158,"")</f>
        <v/>
      </c>
      <c r="Z158" s="39">
        <f t="shared" si="18"/>
        <v>0</v>
      </c>
      <c r="AA158" s="39">
        <f t="shared" si="19"/>
        <v>1</v>
      </c>
      <c r="AB158" s="39">
        <f t="shared" si="20"/>
        <v>88.71035368</v>
      </c>
      <c r="AC158" s="39">
        <f t="shared" si="21"/>
        <v>5.75</v>
      </c>
      <c r="AD158" s="39" t="str">
        <f>if(N158=1,(AB158*(Z158-AA158))*'Säännöt ja ohjeet'!$B$54+AC158,"")</f>
        <v/>
      </c>
      <c r="AE158" s="40">
        <f t="shared" si="22"/>
        <v>11</v>
      </c>
      <c r="AF158" s="40">
        <f t="shared" si="23"/>
        <v>11</v>
      </c>
      <c r="AG158" s="1"/>
      <c r="AH158" s="9"/>
      <c r="AI158" s="28">
        <f t="shared" ref="AI158:ED158" si="186">if($B158=AI$3,AI157+$Y158,if($C158=AI$3,AI157+$AD158,AI157))</f>
        <v>1204.770186</v>
      </c>
      <c r="AJ158" s="28">
        <f t="shared" si="186"/>
        <v>1784.092572</v>
      </c>
      <c r="AK158" s="28">
        <f t="shared" si="186"/>
        <v>2411.459736</v>
      </c>
      <c r="AL158" s="28">
        <f t="shared" si="186"/>
        <v>1723.634458</v>
      </c>
      <c r="AM158" s="28">
        <f t="shared" si="186"/>
        <v>1644.010986</v>
      </c>
      <c r="AN158" s="28">
        <f t="shared" si="186"/>
        <v>1353.792648</v>
      </c>
      <c r="AO158" s="28">
        <f t="shared" si="186"/>
        <v>2249.842673</v>
      </c>
      <c r="AP158" s="28">
        <f t="shared" si="186"/>
        <v>1493.563773</v>
      </c>
      <c r="AQ158" s="28">
        <f t="shared" si="186"/>
        <v>1156.199115</v>
      </c>
      <c r="AR158" s="28">
        <f t="shared" si="186"/>
        <v>2172.779715</v>
      </c>
      <c r="AS158" s="28">
        <f t="shared" si="186"/>
        <v>1917.754482</v>
      </c>
      <c r="AT158" s="28">
        <f t="shared" si="186"/>
        <v>2363.383595</v>
      </c>
      <c r="AU158" s="28">
        <f t="shared" si="186"/>
        <v>2245.808389</v>
      </c>
      <c r="AV158" s="28">
        <f t="shared" si="186"/>
        <v>1913.93138</v>
      </c>
      <c r="AW158" s="28">
        <f t="shared" si="186"/>
        <v>1015.463624</v>
      </c>
      <c r="AX158" s="28">
        <f t="shared" si="186"/>
        <v>2205.116746</v>
      </c>
      <c r="AY158" s="28">
        <f t="shared" si="186"/>
        <v>1335.441433</v>
      </c>
      <c r="AZ158" s="28">
        <f t="shared" si="186"/>
        <v>2316.469488</v>
      </c>
      <c r="BA158" s="28">
        <f t="shared" si="186"/>
        <v>2132.244373</v>
      </c>
      <c r="BB158" s="28">
        <f t="shared" si="186"/>
        <v>636.9434937</v>
      </c>
      <c r="BC158" s="28">
        <f t="shared" si="186"/>
        <v>832.7574368</v>
      </c>
      <c r="BD158" s="28">
        <f t="shared" si="186"/>
        <v>1690.538553</v>
      </c>
      <c r="BE158" s="28">
        <f t="shared" si="186"/>
        <v>281.1497685</v>
      </c>
      <c r="BF158" s="28">
        <f t="shared" si="186"/>
        <v>-59.07358257</v>
      </c>
      <c r="BG158" s="28">
        <f t="shared" si="186"/>
        <v>1282.733877</v>
      </c>
      <c r="BH158" s="28">
        <f t="shared" si="186"/>
        <v>190.2275877</v>
      </c>
      <c r="BI158" s="28">
        <f t="shared" si="186"/>
        <v>1741.081085</v>
      </c>
      <c r="BJ158" s="28">
        <f t="shared" si="186"/>
        <v>398.5029281</v>
      </c>
      <c r="BK158" s="28">
        <f t="shared" si="186"/>
        <v>1813.591524</v>
      </c>
      <c r="BL158" s="28" t="str">
        <f t="shared" si="186"/>
        <v>#N/A</v>
      </c>
      <c r="BM158" s="28" t="str">
        <f t="shared" si="186"/>
        <v>#N/A</v>
      </c>
      <c r="BN158" s="28" t="str">
        <f t="shared" si="186"/>
        <v>#N/A</v>
      </c>
      <c r="BO158" s="28" t="str">
        <f t="shared" si="186"/>
        <v>#N/A</v>
      </c>
      <c r="BP158" s="28" t="str">
        <f t="shared" si="186"/>
        <v>#N/A</v>
      </c>
      <c r="BQ158" s="28" t="str">
        <f t="shared" si="186"/>
        <v>#N/A</v>
      </c>
      <c r="BR158" s="28" t="str">
        <f t="shared" si="186"/>
        <v>#N/A</v>
      </c>
      <c r="BS158" s="28" t="str">
        <f t="shared" si="186"/>
        <v>#N/A</v>
      </c>
      <c r="BT158" s="28" t="str">
        <f t="shared" si="186"/>
        <v>#N/A</v>
      </c>
      <c r="BU158" s="28" t="str">
        <f t="shared" si="186"/>
        <v>#N/A</v>
      </c>
      <c r="BV158" s="28" t="str">
        <f t="shared" si="186"/>
        <v>#N/A</v>
      </c>
      <c r="BW158" s="28" t="str">
        <f t="shared" si="186"/>
        <v>#N/A</v>
      </c>
      <c r="BX158" s="28" t="str">
        <f t="shared" si="186"/>
        <v>#N/A</v>
      </c>
      <c r="BY158" s="28" t="str">
        <f t="shared" si="186"/>
        <v>#N/A</v>
      </c>
      <c r="BZ158" s="28" t="str">
        <f t="shared" si="186"/>
        <v>#N/A</v>
      </c>
      <c r="CA158" s="28" t="str">
        <f t="shared" si="186"/>
        <v>#N/A</v>
      </c>
      <c r="CB158" s="28" t="str">
        <f t="shared" si="186"/>
        <v>#N/A</v>
      </c>
      <c r="CC158" s="28" t="str">
        <f t="shared" si="186"/>
        <v>#N/A</v>
      </c>
      <c r="CD158" s="28" t="str">
        <f t="shared" si="186"/>
        <v>#N/A</v>
      </c>
      <c r="CE158" s="28" t="str">
        <f t="shared" si="186"/>
        <v>#N/A</v>
      </c>
      <c r="CF158" s="28" t="str">
        <f t="shared" si="186"/>
        <v>#N/A</v>
      </c>
      <c r="CG158" s="28" t="str">
        <f t="shared" si="186"/>
        <v>#N/A</v>
      </c>
      <c r="CH158" s="28" t="str">
        <f t="shared" si="186"/>
        <v>#N/A</v>
      </c>
      <c r="CI158" s="28" t="str">
        <f t="shared" si="186"/>
        <v>#N/A</v>
      </c>
      <c r="CJ158" s="28" t="str">
        <f t="shared" si="186"/>
        <v>#N/A</v>
      </c>
      <c r="CK158" s="28" t="str">
        <f t="shared" si="186"/>
        <v>#N/A</v>
      </c>
      <c r="CL158" s="28" t="str">
        <f t="shared" si="186"/>
        <v>#N/A</v>
      </c>
      <c r="CM158" s="28" t="str">
        <f t="shared" si="186"/>
        <v>#N/A</v>
      </c>
      <c r="CN158" s="28" t="str">
        <f t="shared" si="186"/>
        <v>#N/A</v>
      </c>
      <c r="CO158" s="28" t="str">
        <f t="shared" si="186"/>
        <v>#N/A</v>
      </c>
      <c r="CP158" s="28" t="str">
        <f t="shared" si="186"/>
        <v>#N/A</v>
      </c>
      <c r="CQ158" s="28" t="str">
        <f t="shared" si="186"/>
        <v>#N/A</v>
      </c>
      <c r="CR158" s="28" t="str">
        <f t="shared" si="186"/>
        <v>#N/A</v>
      </c>
      <c r="CS158" s="28" t="str">
        <f t="shared" si="186"/>
        <v>#N/A</v>
      </c>
      <c r="CT158" s="28" t="str">
        <f t="shared" si="186"/>
        <v>#N/A</v>
      </c>
      <c r="CU158" s="28" t="str">
        <f t="shared" si="186"/>
        <v>#N/A</v>
      </c>
      <c r="CV158" s="28" t="str">
        <f t="shared" si="186"/>
        <v>#N/A</v>
      </c>
      <c r="CW158" s="28" t="str">
        <f t="shared" si="186"/>
        <v>#N/A</v>
      </c>
      <c r="CX158" s="28" t="str">
        <f t="shared" si="186"/>
        <v>#N/A</v>
      </c>
      <c r="CY158" s="28" t="str">
        <f t="shared" si="186"/>
        <v>#N/A</v>
      </c>
      <c r="CZ158" s="28" t="str">
        <f t="shared" si="186"/>
        <v>#N/A</v>
      </c>
      <c r="DA158" s="28" t="str">
        <f t="shared" si="186"/>
        <v>#N/A</v>
      </c>
      <c r="DB158" s="28" t="str">
        <f t="shared" si="186"/>
        <v>#N/A</v>
      </c>
      <c r="DC158" s="28" t="str">
        <f t="shared" si="186"/>
        <v>#N/A</v>
      </c>
      <c r="DD158" s="28" t="str">
        <f t="shared" si="186"/>
        <v>#N/A</v>
      </c>
      <c r="DE158" s="28" t="str">
        <f t="shared" si="186"/>
        <v>#N/A</v>
      </c>
      <c r="DF158" s="28" t="str">
        <f t="shared" si="186"/>
        <v>#N/A</v>
      </c>
      <c r="DG158" s="28" t="str">
        <f t="shared" si="186"/>
        <v>#N/A</v>
      </c>
      <c r="DH158" s="28" t="str">
        <f t="shared" si="186"/>
        <v>#N/A</v>
      </c>
      <c r="DI158" s="28" t="str">
        <f t="shared" si="186"/>
        <v>#N/A</v>
      </c>
      <c r="DJ158" s="28" t="str">
        <f t="shared" si="186"/>
        <v>#N/A</v>
      </c>
      <c r="DK158" s="28" t="str">
        <f t="shared" si="186"/>
        <v>#N/A</v>
      </c>
      <c r="DL158" s="28" t="str">
        <f t="shared" si="186"/>
        <v>#N/A</v>
      </c>
      <c r="DM158" s="28" t="str">
        <f t="shared" si="186"/>
        <v>#N/A</v>
      </c>
      <c r="DN158" s="28" t="str">
        <f t="shared" si="186"/>
        <v>#N/A</v>
      </c>
      <c r="DO158" s="28" t="str">
        <f t="shared" si="186"/>
        <v>#N/A</v>
      </c>
      <c r="DP158" s="28" t="str">
        <f t="shared" si="186"/>
        <v>#N/A</v>
      </c>
      <c r="DQ158" s="28" t="str">
        <f t="shared" si="186"/>
        <v>#N/A</v>
      </c>
      <c r="DR158" s="28" t="str">
        <f t="shared" si="186"/>
        <v>#N/A</v>
      </c>
      <c r="DS158" s="28" t="str">
        <f t="shared" si="186"/>
        <v>#N/A</v>
      </c>
      <c r="DT158" s="28" t="str">
        <f t="shared" si="186"/>
        <v>#N/A</v>
      </c>
      <c r="DU158" s="28" t="str">
        <f t="shared" si="186"/>
        <v>#N/A</v>
      </c>
      <c r="DV158" s="28" t="str">
        <f t="shared" si="186"/>
        <v>#N/A</v>
      </c>
      <c r="DW158" s="28" t="str">
        <f t="shared" si="186"/>
        <v>#N/A</v>
      </c>
      <c r="DX158" s="28" t="str">
        <f t="shared" si="186"/>
        <v>#N/A</v>
      </c>
      <c r="DY158" s="28" t="str">
        <f t="shared" si="186"/>
        <v>#N/A</v>
      </c>
      <c r="DZ158" s="28" t="str">
        <f t="shared" si="186"/>
        <v>#N/A</v>
      </c>
      <c r="EA158" s="28" t="str">
        <f t="shared" si="186"/>
        <v>#N/A</v>
      </c>
      <c r="EB158" s="28" t="str">
        <f t="shared" si="186"/>
        <v>#N/A</v>
      </c>
      <c r="EC158" s="28" t="str">
        <f t="shared" si="186"/>
        <v>#N/A</v>
      </c>
      <c r="ED158" s="28" t="str">
        <f t="shared" si="186"/>
        <v>#N/A</v>
      </c>
      <c r="EE158" s="29">
        <f t="shared" si="2"/>
        <v>1519.039866</v>
      </c>
    </row>
    <row r="159">
      <c r="A159" s="1"/>
      <c r="B159" s="45"/>
      <c r="C159" s="46"/>
      <c r="D159" s="46"/>
      <c r="E159" s="46"/>
      <c r="F159" s="47"/>
      <c r="G159" s="34"/>
      <c r="H159" s="34" t="b">
        <f t="shared" si="3"/>
        <v>0</v>
      </c>
      <c r="I159" s="34" t="b">
        <f>if(iferror(match(B159,'Osallistujat ja seuranta'!C:C,0),0)&gt;0,TRUE,FALSE)</f>
        <v>0</v>
      </c>
      <c r="J159" s="34" t="b">
        <f>if(iferror(match(C159,'Osallistujat ja seuranta'!C:C,0),0)&gt;0,TRUE,FALSE)</f>
        <v>0</v>
      </c>
      <c r="K159" s="34" t="b">
        <f t="shared" si="4"/>
        <v>0</v>
      </c>
      <c r="L159" s="34" t="b">
        <f t="shared" si="5"/>
        <v>1</v>
      </c>
      <c r="M159" s="34" t="b">
        <f t="shared" si="6"/>
        <v>0</v>
      </c>
      <c r="N159" s="35" t="str">
        <f t="shared" si="33"/>
        <v/>
      </c>
      <c r="O159" s="36" t="str">
        <f t="shared" si="8"/>
        <v/>
      </c>
      <c r="P159" s="36" t="str">
        <f t="shared" si="9"/>
        <v/>
      </c>
      <c r="Q159" s="37" t="str">
        <f t="shared" si="10"/>
        <v/>
      </c>
      <c r="R159" s="35" t="str">
        <f t="shared" si="11"/>
        <v/>
      </c>
      <c r="S159" s="35">
        <f t="shared" si="12"/>
        <v>1</v>
      </c>
      <c r="T159" s="35">
        <f t="shared" si="13"/>
        <v>-56.71174423</v>
      </c>
      <c r="U159" s="35">
        <f t="shared" si="14"/>
        <v>-56.71174423</v>
      </c>
      <c r="V159" s="38" t="str">
        <f t="shared" si="15"/>
        <v/>
      </c>
      <c r="W159" s="39">
        <f t="shared" si="16"/>
        <v>88.71035368</v>
      </c>
      <c r="X159" s="39">
        <f t="shared" si="17"/>
        <v>5.75</v>
      </c>
      <c r="Y159" s="39" t="str">
        <f>if(N159=1,(W159*(S159-V159))*'Säännöt ja ohjeet'!$B$54+X159,"")</f>
        <v/>
      </c>
      <c r="Z159" s="39">
        <f t="shared" si="18"/>
        <v>0</v>
      </c>
      <c r="AA159" s="39">
        <f t="shared" si="19"/>
        <v>1</v>
      </c>
      <c r="AB159" s="39">
        <f t="shared" si="20"/>
        <v>88.71035368</v>
      </c>
      <c r="AC159" s="39">
        <f t="shared" si="21"/>
        <v>5.75</v>
      </c>
      <c r="AD159" s="39" t="str">
        <f>if(N159=1,(AB159*(Z159-AA159))*'Säännöt ja ohjeet'!$B$54+AC159,"")</f>
        <v/>
      </c>
      <c r="AE159" s="40">
        <f t="shared" si="22"/>
        <v>11</v>
      </c>
      <c r="AF159" s="40">
        <f t="shared" si="23"/>
        <v>11</v>
      </c>
      <c r="AG159" s="1"/>
      <c r="AH159" s="9"/>
      <c r="AI159" s="28">
        <f t="shared" ref="AI159:ED159" si="187">if($B159=AI$3,AI158+$Y159,if($C159=AI$3,AI158+$AD159,AI158))</f>
        <v>1204.770186</v>
      </c>
      <c r="AJ159" s="28">
        <f t="shared" si="187"/>
        <v>1784.092572</v>
      </c>
      <c r="AK159" s="28">
        <f t="shared" si="187"/>
        <v>2411.459736</v>
      </c>
      <c r="AL159" s="28">
        <f t="shared" si="187"/>
        <v>1723.634458</v>
      </c>
      <c r="AM159" s="28">
        <f t="shared" si="187"/>
        <v>1644.010986</v>
      </c>
      <c r="AN159" s="28">
        <f t="shared" si="187"/>
        <v>1353.792648</v>
      </c>
      <c r="AO159" s="28">
        <f t="shared" si="187"/>
        <v>2249.842673</v>
      </c>
      <c r="AP159" s="28">
        <f t="shared" si="187"/>
        <v>1493.563773</v>
      </c>
      <c r="AQ159" s="28">
        <f t="shared" si="187"/>
        <v>1156.199115</v>
      </c>
      <c r="AR159" s="28">
        <f t="shared" si="187"/>
        <v>2172.779715</v>
      </c>
      <c r="AS159" s="28">
        <f t="shared" si="187"/>
        <v>1917.754482</v>
      </c>
      <c r="AT159" s="28">
        <f t="shared" si="187"/>
        <v>2363.383595</v>
      </c>
      <c r="AU159" s="28">
        <f t="shared" si="187"/>
        <v>2245.808389</v>
      </c>
      <c r="AV159" s="28">
        <f t="shared" si="187"/>
        <v>1913.93138</v>
      </c>
      <c r="AW159" s="28">
        <f t="shared" si="187"/>
        <v>1015.463624</v>
      </c>
      <c r="AX159" s="28">
        <f t="shared" si="187"/>
        <v>2205.116746</v>
      </c>
      <c r="AY159" s="28">
        <f t="shared" si="187"/>
        <v>1335.441433</v>
      </c>
      <c r="AZ159" s="28">
        <f t="shared" si="187"/>
        <v>2316.469488</v>
      </c>
      <c r="BA159" s="28">
        <f t="shared" si="187"/>
        <v>2132.244373</v>
      </c>
      <c r="BB159" s="28">
        <f t="shared" si="187"/>
        <v>636.9434937</v>
      </c>
      <c r="BC159" s="28">
        <f t="shared" si="187"/>
        <v>832.7574368</v>
      </c>
      <c r="BD159" s="28">
        <f t="shared" si="187"/>
        <v>1690.538553</v>
      </c>
      <c r="BE159" s="28">
        <f t="shared" si="187"/>
        <v>281.1497685</v>
      </c>
      <c r="BF159" s="28">
        <f t="shared" si="187"/>
        <v>-59.07358257</v>
      </c>
      <c r="BG159" s="28">
        <f t="shared" si="187"/>
        <v>1282.733877</v>
      </c>
      <c r="BH159" s="28">
        <f t="shared" si="187"/>
        <v>190.2275877</v>
      </c>
      <c r="BI159" s="28">
        <f t="shared" si="187"/>
        <v>1741.081085</v>
      </c>
      <c r="BJ159" s="28">
        <f t="shared" si="187"/>
        <v>398.5029281</v>
      </c>
      <c r="BK159" s="28">
        <f t="shared" si="187"/>
        <v>1813.591524</v>
      </c>
      <c r="BL159" s="28" t="str">
        <f t="shared" si="187"/>
        <v>#N/A</v>
      </c>
      <c r="BM159" s="28" t="str">
        <f t="shared" si="187"/>
        <v>#N/A</v>
      </c>
      <c r="BN159" s="28" t="str">
        <f t="shared" si="187"/>
        <v>#N/A</v>
      </c>
      <c r="BO159" s="28" t="str">
        <f t="shared" si="187"/>
        <v>#N/A</v>
      </c>
      <c r="BP159" s="28" t="str">
        <f t="shared" si="187"/>
        <v>#N/A</v>
      </c>
      <c r="BQ159" s="28" t="str">
        <f t="shared" si="187"/>
        <v>#N/A</v>
      </c>
      <c r="BR159" s="28" t="str">
        <f t="shared" si="187"/>
        <v>#N/A</v>
      </c>
      <c r="BS159" s="28" t="str">
        <f t="shared" si="187"/>
        <v>#N/A</v>
      </c>
      <c r="BT159" s="28" t="str">
        <f t="shared" si="187"/>
        <v>#N/A</v>
      </c>
      <c r="BU159" s="28" t="str">
        <f t="shared" si="187"/>
        <v>#N/A</v>
      </c>
      <c r="BV159" s="28" t="str">
        <f t="shared" si="187"/>
        <v>#N/A</v>
      </c>
      <c r="BW159" s="28" t="str">
        <f t="shared" si="187"/>
        <v>#N/A</v>
      </c>
      <c r="BX159" s="28" t="str">
        <f t="shared" si="187"/>
        <v>#N/A</v>
      </c>
      <c r="BY159" s="28" t="str">
        <f t="shared" si="187"/>
        <v>#N/A</v>
      </c>
      <c r="BZ159" s="28" t="str">
        <f t="shared" si="187"/>
        <v>#N/A</v>
      </c>
      <c r="CA159" s="28" t="str">
        <f t="shared" si="187"/>
        <v>#N/A</v>
      </c>
      <c r="CB159" s="28" t="str">
        <f t="shared" si="187"/>
        <v>#N/A</v>
      </c>
      <c r="CC159" s="28" t="str">
        <f t="shared" si="187"/>
        <v>#N/A</v>
      </c>
      <c r="CD159" s="28" t="str">
        <f t="shared" si="187"/>
        <v>#N/A</v>
      </c>
      <c r="CE159" s="28" t="str">
        <f t="shared" si="187"/>
        <v>#N/A</v>
      </c>
      <c r="CF159" s="28" t="str">
        <f t="shared" si="187"/>
        <v>#N/A</v>
      </c>
      <c r="CG159" s="28" t="str">
        <f t="shared" si="187"/>
        <v>#N/A</v>
      </c>
      <c r="CH159" s="28" t="str">
        <f t="shared" si="187"/>
        <v>#N/A</v>
      </c>
      <c r="CI159" s="28" t="str">
        <f t="shared" si="187"/>
        <v>#N/A</v>
      </c>
      <c r="CJ159" s="28" t="str">
        <f t="shared" si="187"/>
        <v>#N/A</v>
      </c>
      <c r="CK159" s="28" t="str">
        <f t="shared" si="187"/>
        <v>#N/A</v>
      </c>
      <c r="CL159" s="28" t="str">
        <f t="shared" si="187"/>
        <v>#N/A</v>
      </c>
      <c r="CM159" s="28" t="str">
        <f t="shared" si="187"/>
        <v>#N/A</v>
      </c>
      <c r="CN159" s="28" t="str">
        <f t="shared" si="187"/>
        <v>#N/A</v>
      </c>
      <c r="CO159" s="28" t="str">
        <f t="shared" si="187"/>
        <v>#N/A</v>
      </c>
      <c r="CP159" s="28" t="str">
        <f t="shared" si="187"/>
        <v>#N/A</v>
      </c>
      <c r="CQ159" s="28" t="str">
        <f t="shared" si="187"/>
        <v>#N/A</v>
      </c>
      <c r="CR159" s="28" t="str">
        <f t="shared" si="187"/>
        <v>#N/A</v>
      </c>
      <c r="CS159" s="28" t="str">
        <f t="shared" si="187"/>
        <v>#N/A</v>
      </c>
      <c r="CT159" s="28" t="str">
        <f t="shared" si="187"/>
        <v>#N/A</v>
      </c>
      <c r="CU159" s="28" t="str">
        <f t="shared" si="187"/>
        <v>#N/A</v>
      </c>
      <c r="CV159" s="28" t="str">
        <f t="shared" si="187"/>
        <v>#N/A</v>
      </c>
      <c r="CW159" s="28" t="str">
        <f t="shared" si="187"/>
        <v>#N/A</v>
      </c>
      <c r="CX159" s="28" t="str">
        <f t="shared" si="187"/>
        <v>#N/A</v>
      </c>
      <c r="CY159" s="28" t="str">
        <f t="shared" si="187"/>
        <v>#N/A</v>
      </c>
      <c r="CZ159" s="28" t="str">
        <f t="shared" si="187"/>
        <v>#N/A</v>
      </c>
      <c r="DA159" s="28" t="str">
        <f t="shared" si="187"/>
        <v>#N/A</v>
      </c>
      <c r="DB159" s="28" t="str">
        <f t="shared" si="187"/>
        <v>#N/A</v>
      </c>
      <c r="DC159" s="28" t="str">
        <f t="shared" si="187"/>
        <v>#N/A</v>
      </c>
      <c r="DD159" s="28" t="str">
        <f t="shared" si="187"/>
        <v>#N/A</v>
      </c>
      <c r="DE159" s="28" t="str">
        <f t="shared" si="187"/>
        <v>#N/A</v>
      </c>
      <c r="DF159" s="28" t="str">
        <f t="shared" si="187"/>
        <v>#N/A</v>
      </c>
      <c r="DG159" s="28" t="str">
        <f t="shared" si="187"/>
        <v>#N/A</v>
      </c>
      <c r="DH159" s="28" t="str">
        <f t="shared" si="187"/>
        <v>#N/A</v>
      </c>
      <c r="DI159" s="28" t="str">
        <f t="shared" si="187"/>
        <v>#N/A</v>
      </c>
      <c r="DJ159" s="28" t="str">
        <f t="shared" si="187"/>
        <v>#N/A</v>
      </c>
      <c r="DK159" s="28" t="str">
        <f t="shared" si="187"/>
        <v>#N/A</v>
      </c>
      <c r="DL159" s="28" t="str">
        <f t="shared" si="187"/>
        <v>#N/A</v>
      </c>
      <c r="DM159" s="28" t="str">
        <f t="shared" si="187"/>
        <v>#N/A</v>
      </c>
      <c r="DN159" s="28" t="str">
        <f t="shared" si="187"/>
        <v>#N/A</v>
      </c>
      <c r="DO159" s="28" t="str">
        <f t="shared" si="187"/>
        <v>#N/A</v>
      </c>
      <c r="DP159" s="28" t="str">
        <f t="shared" si="187"/>
        <v>#N/A</v>
      </c>
      <c r="DQ159" s="28" t="str">
        <f t="shared" si="187"/>
        <v>#N/A</v>
      </c>
      <c r="DR159" s="28" t="str">
        <f t="shared" si="187"/>
        <v>#N/A</v>
      </c>
      <c r="DS159" s="28" t="str">
        <f t="shared" si="187"/>
        <v>#N/A</v>
      </c>
      <c r="DT159" s="28" t="str">
        <f t="shared" si="187"/>
        <v>#N/A</v>
      </c>
      <c r="DU159" s="28" t="str">
        <f t="shared" si="187"/>
        <v>#N/A</v>
      </c>
      <c r="DV159" s="28" t="str">
        <f t="shared" si="187"/>
        <v>#N/A</v>
      </c>
      <c r="DW159" s="28" t="str">
        <f t="shared" si="187"/>
        <v>#N/A</v>
      </c>
      <c r="DX159" s="28" t="str">
        <f t="shared" si="187"/>
        <v>#N/A</v>
      </c>
      <c r="DY159" s="28" t="str">
        <f t="shared" si="187"/>
        <v>#N/A</v>
      </c>
      <c r="DZ159" s="28" t="str">
        <f t="shared" si="187"/>
        <v>#N/A</v>
      </c>
      <c r="EA159" s="28" t="str">
        <f t="shared" si="187"/>
        <v>#N/A</v>
      </c>
      <c r="EB159" s="28" t="str">
        <f t="shared" si="187"/>
        <v>#N/A</v>
      </c>
      <c r="EC159" s="28" t="str">
        <f t="shared" si="187"/>
        <v>#N/A</v>
      </c>
      <c r="ED159" s="28" t="str">
        <f t="shared" si="187"/>
        <v>#N/A</v>
      </c>
      <c r="EE159" s="29">
        <f t="shared" si="2"/>
        <v>1519.039866</v>
      </c>
    </row>
    <row r="160">
      <c r="A160" s="1"/>
      <c r="B160" s="45"/>
      <c r="C160" s="46"/>
      <c r="D160" s="46"/>
      <c r="E160" s="46"/>
      <c r="F160" s="47"/>
      <c r="G160" s="34"/>
      <c r="H160" s="34" t="b">
        <f t="shared" si="3"/>
        <v>0</v>
      </c>
      <c r="I160" s="34" t="b">
        <f>if(iferror(match(B160,'Osallistujat ja seuranta'!C:C,0),0)&gt;0,TRUE,FALSE)</f>
        <v>0</v>
      </c>
      <c r="J160" s="34" t="b">
        <f>if(iferror(match(C160,'Osallistujat ja seuranta'!C:C,0),0)&gt;0,TRUE,FALSE)</f>
        <v>0</v>
      </c>
      <c r="K160" s="34" t="b">
        <f t="shared" si="4"/>
        <v>0</v>
      </c>
      <c r="L160" s="34" t="b">
        <f t="shared" si="5"/>
        <v>1</v>
      </c>
      <c r="M160" s="34" t="b">
        <f t="shared" si="6"/>
        <v>0</v>
      </c>
      <c r="N160" s="35" t="str">
        <f t="shared" si="33"/>
        <v/>
      </c>
      <c r="O160" s="36" t="str">
        <f t="shared" si="8"/>
        <v/>
      </c>
      <c r="P160" s="36" t="str">
        <f t="shared" si="9"/>
        <v/>
      </c>
      <c r="Q160" s="37" t="str">
        <f t="shared" si="10"/>
        <v/>
      </c>
      <c r="R160" s="35" t="str">
        <f t="shared" si="11"/>
        <v/>
      </c>
      <c r="S160" s="35">
        <f t="shared" si="12"/>
        <v>1</v>
      </c>
      <c r="T160" s="35">
        <f t="shared" si="13"/>
        <v>-56.71174423</v>
      </c>
      <c r="U160" s="35">
        <f t="shared" si="14"/>
        <v>-56.71174423</v>
      </c>
      <c r="V160" s="38" t="str">
        <f t="shared" si="15"/>
        <v/>
      </c>
      <c r="W160" s="39">
        <f t="shared" si="16"/>
        <v>88.71035368</v>
      </c>
      <c r="X160" s="39">
        <f t="shared" si="17"/>
        <v>5.75</v>
      </c>
      <c r="Y160" s="39" t="str">
        <f>if(N160=1,(W160*(S160-V160))*'Säännöt ja ohjeet'!$B$54+X160,"")</f>
        <v/>
      </c>
      <c r="Z160" s="39">
        <f t="shared" si="18"/>
        <v>0</v>
      </c>
      <c r="AA160" s="39">
        <f t="shared" si="19"/>
        <v>1</v>
      </c>
      <c r="AB160" s="39">
        <f t="shared" si="20"/>
        <v>88.71035368</v>
      </c>
      <c r="AC160" s="39">
        <f t="shared" si="21"/>
        <v>5.75</v>
      </c>
      <c r="AD160" s="39" t="str">
        <f>if(N160=1,(AB160*(Z160-AA160))*'Säännöt ja ohjeet'!$B$54+AC160,"")</f>
        <v/>
      </c>
      <c r="AE160" s="40">
        <f t="shared" si="22"/>
        <v>11</v>
      </c>
      <c r="AF160" s="40">
        <f t="shared" si="23"/>
        <v>11</v>
      </c>
      <c r="AG160" s="1"/>
      <c r="AH160" s="9"/>
      <c r="AI160" s="28">
        <f t="shared" ref="AI160:ED160" si="188">if($B160=AI$3,AI159+$Y160,if($C160=AI$3,AI159+$AD160,AI159))</f>
        <v>1204.770186</v>
      </c>
      <c r="AJ160" s="28">
        <f t="shared" si="188"/>
        <v>1784.092572</v>
      </c>
      <c r="AK160" s="28">
        <f t="shared" si="188"/>
        <v>2411.459736</v>
      </c>
      <c r="AL160" s="28">
        <f t="shared" si="188"/>
        <v>1723.634458</v>
      </c>
      <c r="AM160" s="28">
        <f t="shared" si="188"/>
        <v>1644.010986</v>
      </c>
      <c r="AN160" s="28">
        <f t="shared" si="188"/>
        <v>1353.792648</v>
      </c>
      <c r="AO160" s="28">
        <f t="shared" si="188"/>
        <v>2249.842673</v>
      </c>
      <c r="AP160" s="28">
        <f t="shared" si="188"/>
        <v>1493.563773</v>
      </c>
      <c r="AQ160" s="28">
        <f t="shared" si="188"/>
        <v>1156.199115</v>
      </c>
      <c r="AR160" s="28">
        <f t="shared" si="188"/>
        <v>2172.779715</v>
      </c>
      <c r="AS160" s="28">
        <f t="shared" si="188"/>
        <v>1917.754482</v>
      </c>
      <c r="AT160" s="28">
        <f t="shared" si="188"/>
        <v>2363.383595</v>
      </c>
      <c r="AU160" s="28">
        <f t="shared" si="188"/>
        <v>2245.808389</v>
      </c>
      <c r="AV160" s="28">
        <f t="shared" si="188"/>
        <v>1913.93138</v>
      </c>
      <c r="AW160" s="28">
        <f t="shared" si="188"/>
        <v>1015.463624</v>
      </c>
      <c r="AX160" s="28">
        <f t="shared" si="188"/>
        <v>2205.116746</v>
      </c>
      <c r="AY160" s="28">
        <f t="shared" si="188"/>
        <v>1335.441433</v>
      </c>
      <c r="AZ160" s="28">
        <f t="shared" si="188"/>
        <v>2316.469488</v>
      </c>
      <c r="BA160" s="28">
        <f t="shared" si="188"/>
        <v>2132.244373</v>
      </c>
      <c r="BB160" s="28">
        <f t="shared" si="188"/>
        <v>636.9434937</v>
      </c>
      <c r="BC160" s="28">
        <f t="shared" si="188"/>
        <v>832.7574368</v>
      </c>
      <c r="BD160" s="28">
        <f t="shared" si="188"/>
        <v>1690.538553</v>
      </c>
      <c r="BE160" s="28">
        <f t="shared" si="188"/>
        <v>281.1497685</v>
      </c>
      <c r="BF160" s="28">
        <f t="shared" si="188"/>
        <v>-59.07358257</v>
      </c>
      <c r="BG160" s="28">
        <f t="shared" si="188"/>
        <v>1282.733877</v>
      </c>
      <c r="BH160" s="28">
        <f t="shared" si="188"/>
        <v>190.2275877</v>
      </c>
      <c r="BI160" s="28">
        <f t="shared" si="188"/>
        <v>1741.081085</v>
      </c>
      <c r="BJ160" s="28">
        <f t="shared" si="188"/>
        <v>398.5029281</v>
      </c>
      <c r="BK160" s="28">
        <f t="shared" si="188"/>
        <v>1813.591524</v>
      </c>
      <c r="BL160" s="28" t="str">
        <f t="shared" si="188"/>
        <v>#N/A</v>
      </c>
      <c r="BM160" s="28" t="str">
        <f t="shared" si="188"/>
        <v>#N/A</v>
      </c>
      <c r="BN160" s="28" t="str">
        <f t="shared" si="188"/>
        <v>#N/A</v>
      </c>
      <c r="BO160" s="28" t="str">
        <f t="shared" si="188"/>
        <v>#N/A</v>
      </c>
      <c r="BP160" s="28" t="str">
        <f t="shared" si="188"/>
        <v>#N/A</v>
      </c>
      <c r="BQ160" s="28" t="str">
        <f t="shared" si="188"/>
        <v>#N/A</v>
      </c>
      <c r="BR160" s="28" t="str">
        <f t="shared" si="188"/>
        <v>#N/A</v>
      </c>
      <c r="BS160" s="28" t="str">
        <f t="shared" si="188"/>
        <v>#N/A</v>
      </c>
      <c r="BT160" s="28" t="str">
        <f t="shared" si="188"/>
        <v>#N/A</v>
      </c>
      <c r="BU160" s="28" t="str">
        <f t="shared" si="188"/>
        <v>#N/A</v>
      </c>
      <c r="BV160" s="28" t="str">
        <f t="shared" si="188"/>
        <v>#N/A</v>
      </c>
      <c r="BW160" s="28" t="str">
        <f t="shared" si="188"/>
        <v>#N/A</v>
      </c>
      <c r="BX160" s="28" t="str">
        <f t="shared" si="188"/>
        <v>#N/A</v>
      </c>
      <c r="BY160" s="28" t="str">
        <f t="shared" si="188"/>
        <v>#N/A</v>
      </c>
      <c r="BZ160" s="28" t="str">
        <f t="shared" si="188"/>
        <v>#N/A</v>
      </c>
      <c r="CA160" s="28" t="str">
        <f t="shared" si="188"/>
        <v>#N/A</v>
      </c>
      <c r="CB160" s="28" t="str">
        <f t="shared" si="188"/>
        <v>#N/A</v>
      </c>
      <c r="CC160" s="28" t="str">
        <f t="shared" si="188"/>
        <v>#N/A</v>
      </c>
      <c r="CD160" s="28" t="str">
        <f t="shared" si="188"/>
        <v>#N/A</v>
      </c>
      <c r="CE160" s="28" t="str">
        <f t="shared" si="188"/>
        <v>#N/A</v>
      </c>
      <c r="CF160" s="28" t="str">
        <f t="shared" si="188"/>
        <v>#N/A</v>
      </c>
      <c r="CG160" s="28" t="str">
        <f t="shared" si="188"/>
        <v>#N/A</v>
      </c>
      <c r="CH160" s="28" t="str">
        <f t="shared" si="188"/>
        <v>#N/A</v>
      </c>
      <c r="CI160" s="28" t="str">
        <f t="shared" si="188"/>
        <v>#N/A</v>
      </c>
      <c r="CJ160" s="28" t="str">
        <f t="shared" si="188"/>
        <v>#N/A</v>
      </c>
      <c r="CK160" s="28" t="str">
        <f t="shared" si="188"/>
        <v>#N/A</v>
      </c>
      <c r="CL160" s="28" t="str">
        <f t="shared" si="188"/>
        <v>#N/A</v>
      </c>
      <c r="CM160" s="28" t="str">
        <f t="shared" si="188"/>
        <v>#N/A</v>
      </c>
      <c r="CN160" s="28" t="str">
        <f t="shared" si="188"/>
        <v>#N/A</v>
      </c>
      <c r="CO160" s="28" t="str">
        <f t="shared" si="188"/>
        <v>#N/A</v>
      </c>
      <c r="CP160" s="28" t="str">
        <f t="shared" si="188"/>
        <v>#N/A</v>
      </c>
      <c r="CQ160" s="28" t="str">
        <f t="shared" si="188"/>
        <v>#N/A</v>
      </c>
      <c r="CR160" s="28" t="str">
        <f t="shared" si="188"/>
        <v>#N/A</v>
      </c>
      <c r="CS160" s="28" t="str">
        <f t="shared" si="188"/>
        <v>#N/A</v>
      </c>
      <c r="CT160" s="28" t="str">
        <f t="shared" si="188"/>
        <v>#N/A</v>
      </c>
      <c r="CU160" s="28" t="str">
        <f t="shared" si="188"/>
        <v>#N/A</v>
      </c>
      <c r="CV160" s="28" t="str">
        <f t="shared" si="188"/>
        <v>#N/A</v>
      </c>
      <c r="CW160" s="28" t="str">
        <f t="shared" si="188"/>
        <v>#N/A</v>
      </c>
      <c r="CX160" s="28" t="str">
        <f t="shared" si="188"/>
        <v>#N/A</v>
      </c>
      <c r="CY160" s="28" t="str">
        <f t="shared" si="188"/>
        <v>#N/A</v>
      </c>
      <c r="CZ160" s="28" t="str">
        <f t="shared" si="188"/>
        <v>#N/A</v>
      </c>
      <c r="DA160" s="28" t="str">
        <f t="shared" si="188"/>
        <v>#N/A</v>
      </c>
      <c r="DB160" s="28" t="str">
        <f t="shared" si="188"/>
        <v>#N/A</v>
      </c>
      <c r="DC160" s="28" t="str">
        <f t="shared" si="188"/>
        <v>#N/A</v>
      </c>
      <c r="DD160" s="28" t="str">
        <f t="shared" si="188"/>
        <v>#N/A</v>
      </c>
      <c r="DE160" s="28" t="str">
        <f t="shared" si="188"/>
        <v>#N/A</v>
      </c>
      <c r="DF160" s="28" t="str">
        <f t="shared" si="188"/>
        <v>#N/A</v>
      </c>
      <c r="DG160" s="28" t="str">
        <f t="shared" si="188"/>
        <v>#N/A</v>
      </c>
      <c r="DH160" s="28" t="str">
        <f t="shared" si="188"/>
        <v>#N/A</v>
      </c>
      <c r="DI160" s="28" t="str">
        <f t="shared" si="188"/>
        <v>#N/A</v>
      </c>
      <c r="DJ160" s="28" t="str">
        <f t="shared" si="188"/>
        <v>#N/A</v>
      </c>
      <c r="DK160" s="28" t="str">
        <f t="shared" si="188"/>
        <v>#N/A</v>
      </c>
      <c r="DL160" s="28" t="str">
        <f t="shared" si="188"/>
        <v>#N/A</v>
      </c>
      <c r="DM160" s="28" t="str">
        <f t="shared" si="188"/>
        <v>#N/A</v>
      </c>
      <c r="DN160" s="28" t="str">
        <f t="shared" si="188"/>
        <v>#N/A</v>
      </c>
      <c r="DO160" s="28" t="str">
        <f t="shared" si="188"/>
        <v>#N/A</v>
      </c>
      <c r="DP160" s="28" t="str">
        <f t="shared" si="188"/>
        <v>#N/A</v>
      </c>
      <c r="DQ160" s="28" t="str">
        <f t="shared" si="188"/>
        <v>#N/A</v>
      </c>
      <c r="DR160" s="28" t="str">
        <f t="shared" si="188"/>
        <v>#N/A</v>
      </c>
      <c r="DS160" s="28" t="str">
        <f t="shared" si="188"/>
        <v>#N/A</v>
      </c>
      <c r="DT160" s="28" t="str">
        <f t="shared" si="188"/>
        <v>#N/A</v>
      </c>
      <c r="DU160" s="28" t="str">
        <f t="shared" si="188"/>
        <v>#N/A</v>
      </c>
      <c r="DV160" s="28" t="str">
        <f t="shared" si="188"/>
        <v>#N/A</v>
      </c>
      <c r="DW160" s="28" t="str">
        <f t="shared" si="188"/>
        <v>#N/A</v>
      </c>
      <c r="DX160" s="28" t="str">
        <f t="shared" si="188"/>
        <v>#N/A</v>
      </c>
      <c r="DY160" s="28" t="str">
        <f t="shared" si="188"/>
        <v>#N/A</v>
      </c>
      <c r="DZ160" s="28" t="str">
        <f t="shared" si="188"/>
        <v>#N/A</v>
      </c>
      <c r="EA160" s="28" t="str">
        <f t="shared" si="188"/>
        <v>#N/A</v>
      </c>
      <c r="EB160" s="28" t="str">
        <f t="shared" si="188"/>
        <v>#N/A</v>
      </c>
      <c r="EC160" s="28" t="str">
        <f t="shared" si="188"/>
        <v>#N/A</v>
      </c>
      <c r="ED160" s="28" t="str">
        <f t="shared" si="188"/>
        <v>#N/A</v>
      </c>
      <c r="EE160" s="29">
        <f t="shared" si="2"/>
        <v>1519.039866</v>
      </c>
    </row>
    <row r="161">
      <c r="A161" s="1"/>
      <c r="B161" s="45"/>
      <c r="C161" s="46"/>
      <c r="D161" s="46"/>
      <c r="E161" s="46"/>
      <c r="F161" s="47"/>
      <c r="G161" s="34"/>
      <c r="H161" s="34" t="b">
        <f t="shared" si="3"/>
        <v>0</v>
      </c>
      <c r="I161" s="34" t="b">
        <f>if(iferror(match(B161,'Osallistujat ja seuranta'!C:C,0),0)&gt;0,TRUE,FALSE)</f>
        <v>0</v>
      </c>
      <c r="J161" s="34" t="b">
        <f>if(iferror(match(C161,'Osallistujat ja seuranta'!C:C,0),0)&gt;0,TRUE,FALSE)</f>
        <v>0</v>
      </c>
      <c r="K161" s="34" t="b">
        <f t="shared" si="4"/>
        <v>0</v>
      </c>
      <c r="L161" s="34" t="b">
        <f t="shared" si="5"/>
        <v>1</v>
      </c>
      <c r="M161" s="34" t="b">
        <f t="shared" si="6"/>
        <v>0</v>
      </c>
      <c r="N161" s="35" t="str">
        <f t="shared" si="33"/>
        <v/>
      </c>
      <c r="O161" s="36" t="str">
        <f t="shared" si="8"/>
        <v/>
      </c>
      <c r="P161" s="36" t="str">
        <f t="shared" si="9"/>
        <v/>
      </c>
      <c r="Q161" s="37" t="str">
        <f t="shared" si="10"/>
        <v/>
      </c>
      <c r="R161" s="35" t="str">
        <f t="shared" si="11"/>
        <v/>
      </c>
      <c r="S161" s="35">
        <f t="shared" si="12"/>
        <v>1</v>
      </c>
      <c r="T161" s="35">
        <f t="shared" si="13"/>
        <v>-56.71174423</v>
      </c>
      <c r="U161" s="35">
        <f t="shared" si="14"/>
        <v>-56.71174423</v>
      </c>
      <c r="V161" s="38" t="str">
        <f t="shared" si="15"/>
        <v/>
      </c>
      <c r="W161" s="39">
        <f t="shared" si="16"/>
        <v>88.71035368</v>
      </c>
      <c r="X161" s="39">
        <f t="shared" si="17"/>
        <v>5.75</v>
      </c>
      <c r="Y161" s="39" t="str">
        <f>if(N161=1,(W161*(S161-V161))*'Säännöt ja ohjeet'!$B$54+X161,"")</f>
        <v/>
      </c>
      <c r="Z161" s="39">
        <f t="shared" si="18"/>
        <v>0</v>
      </c>
      <c r="AA161" s="39">
        <f t="shared" si="19"/>
        <v>1</v>
      </c>
      <c r="AB161" s="39">
        <f t="shared" si="20"/>
        <v>88.71035368</v>
      </c>
      <c r="AC161" s="39">
        <f t="shared" si="21"/>
        <v>5.75</v>
      </c>
      <c r="AD161" s="39" t="str">
        <f>if(N161=1,(AB161*(Z161-AA161))*'Säännöt ja ohjeet'!$B$54+AC161,"")</f>
        <v/>
      </c>
      <c r="AE161" s="40">
        <f t="shared" si="22"/>
        <v>11</v>
      </c>
      <c r="AF161" s="40">
        <f t="shared" si="23"/>
        <v>11</v>
      </c>
      <c r="AG161" s="1"/>
      <c r="AH161" s="9"/>
      <c r="AI161" s="28">
        <f t="shared" ref="AI161:ED161" si="189">if($B161=AI$3,AI160+$Y161,if($C161=AI$3,AI160+$AD161,AI160))</f>
        <v>1204.770186</v>
      </c>
      <c r="AJ161" s="28">
        <f t="shared" si="189"/>
        <v>1784.092572</v>
      </c>
      <c r="AK161" s="28">
        <f t="shared" si="189"/>
        <v>2411.459736</v>
      </c>
      <c r="AL161" s="28">
        <f t="shared" si="189"/>
        <v>1723.634458</v>
      </c>
      <c r="AM161" s="28">
        <f t="shared" si="189"/>
        <v>1644.010986</v>
      </c>
      <c r="AN161" s="28">
        <f t="shared" si="189"/>
        <v>1353.792648</v>
      </c>
      <c r="AO161" s="28">
        <f t="shared" si="189"/>
        <v>2249.842673</v>
      </c>
      <c r="AP161" s="28">
        <f t="shared" si="189"/>
        <v>1493.563773</v>
      </c>
      <c r="AQ161" s="28">
        <f t="shared" si="189"/>
        <v>1156.199115</v>
      </c>
      <c r="AR161" s="28">
        <f t="shared" si="189"/>
        <v>2172.779715</v>
      </c>
      <c r="AS161" s="28">
        <f t="shared" si="189"/>
        <v>1917.754482</v>
      </c>
      <c r="AT161" s="28">
        <f t="shared" si="189"/>
        <v>2363.383595</v>
      </c>
      <c r="AU161" s="28">
        <f t="shared" si="189"/>
        <v>2245.808389</v>
      </c>
      <c r="AV161" s="28">
        <f t="shared" si="189"/>
        <v>1913.93138</v>
      </c>
      <c r="AW161" s="28">
        <f t="shared" si="189"/>
        <v>1015.463624</v>
      </c>
      <c r="AX161" s="28">
        <f t="shared" si="189"/>
        <v>2205.116746</v>
      </c>
      <c r="AY161" s="28">
        <f t="shared" si="189"/>
        <v>1335.441433</v>
      </c>
      <c r="AZ161" s="28">
        <f t="shared" si="189"/>
        <v>2316.469488</v>
      </c>
      <c r="BA161" s="28">
        <f t="shared" si="189"/>
        <v>2132.244373</v>
      </c>
      <c r="BB161" s="28">
        <f t="shared" si="189"/>
        <v>636.9434937</v>
      </c>
      <c r="BC161" s="28">
        <f t="shared" si="189"/>
        <v>832.7574368</v>
      </c>
      <c r="BD161" s="28">
        <f t="shared" si="189"/>
        <v>1690.538553</v>
      </c>
      <c r="BE161" s="28">
        <f t="shared" si="189"/>
        <v>281.1497685</v>
      </c>
      <c r="BF161" s="28">
        <f t="shared" si="189"/>
        <v>-59.07358257</v>
      </c>
      <c r="BG161" s="28">
        <f t="shared" si="189"/>
        <v>1282.733877</v>
      </c>
      <c r="BH161" s="28">
        <f t="shared" si="189"/>
        <v>190.2275877</v>
      </c>
      <c r="BI161" s="28">
        <f t="shared" si="189"/>
        <v>1741.081085</v>
      </c>
      <c r="BJ161" s="28">
        <f t="shared" si="189"/>
        <v>398.5029281</v>
      </c>
      <c r="BK161" s="28">
        <f t="shared" si="189"/>
        <v>1813.591524</v>
      </c>
      <c r="BL161" s="28" t="str">
        <f t="shared" si="189"/>
        <v>#N/A</v>
      </c>
      <c r="BM161" s="28" t="str">
        <f t="shared" si="189"/>
        <v>#N/A</v>
      </c>
      <c r="BN161" s="28" t="str">
        <f t="shared" si="189"/>
        <v>#N/A</v>
      </c>
      <c r="BO161" s="28" t="str">
        <f t="shared" si="189"/>
        <v>#N/A</v>
      </c>
      <c r="BP161" s="28" t="str">
        <f t="shared" si="189"/>
        <v>#N/A</v>
      </c>
      <c r="BQ161" s="28" t="str">
        <f t="shared" si="189"/>
        <v>#N/A</v>
      </c>
      <c r="BR161" s="28" t="str">
        <f t="shared" si="189"/>
        <v>#N/A</v>
      </c>
      <c r="BS161" s="28" t="str">
        <f t="shared" si="189"/>
        <v>#N/A</v>
      </c>
      <c r="BT161" s="28" t="str">
        <f t="shared" si="189"/>
        <v>#N/A</v>
      </c>
      <c r="BU161" s="28" t="str">
        <f t="shared" si="189"/>
        <v>#N/A</v>
      </c>
      <c r="BV161" s="28" t="str">
        <f t="shared" si="189"/>
        <v>#N/A</v>
      </c>
      <c r="BW161" s="28" t="str">
        <f t="shared" si="189"/>
        <v>#N/A</v>
      </c>
      <c r="BX161" s="28" t="str">
        <f t="shared" si="189"/>
        <v>#N/A</v>
      </c>
      <c r="BY161" s="28" t="str">
        <f t="shared" si="189"/>
        <v>#N/A</v>
      </c>
      <c r="BZ161" s="28" t="str">
        <f t="shared" si="189"/>
        <v>#N/A</v>
      </c>
      <c r="CA161" s="28" t="str">
        <f t="shared" si="189"/>
        <v>#N/A</v>
      </c>
      <c r="CB161" s="28" t="str">
        <f t="shared" si="189"/>
        <v>#N/A</v>
      </c>
      <c r="CC161" s="28" t="str">
        <f t="shared" si="189"/>
        <v>#N/A</v>
      </c>
      <c r="CD161" s="28" t="str">
        <f t="shared" si="189"/>
        <v>#N/A</v>
      </c>
      <c r="CE161" s="28" t="str">
        <f t="shared" si="189"/>
        <v>#N/A</v>
      </c>
      <c r="CF161" s="28" t="str">
        <f t="shared" si="189"/>
        <v>#N/A</v>
      </c>
      <c r="CG161" s="28" t="str">
        <f t="shared" si="189"/>
        <v>#N/A</v>
      </c>
      <c r="CH161" s="28" t="str">
        <f t="shared" si="189"/>
        <v>#N/A</v>
      </c>
      <c r="CI161" s="28" t="str">
        <f t="shared" si="189"/>
        <v>#N/A</v>
      </c>
      <c r="CJ161" s="28" t="str">
        <f t="shared" si="189"/>
        <v>#N/A</v>
      </c>
      <c r="CK161" s="28" t="str">
        <f t="shared" si="189"/>
        <v>#N/A</v>
      </c>
      <c r="CL161" s="28" t="str">
        <f t="shared" si="189"/>
        <v>#N/A</v>
      </c>
      <c r="CM161" s="28" t="str">
        <f t="shared" si="189"/>
        <v>#N/A</v>
      </c>
      <c r="CN161" s="28" t="str">
        <f t="shared" si="189"/>
        <v>#N/A</v>
      </c>
      <c r="CO161" s="28" t="str">
        <f t="shared" si="189"/>
        <v>#N/A</v>
      </c>
      <c r="CP161" s="28" t="str">
        <f t="shared" si="189"/>
        <v>#N/A</v>
      </c>
      <c r="CQ161" s="28" t="str">
        <f t="shared" si="189"/>
        <v>#N/A</v>
      </c>
      <c r="CR161" s="28" t="str">
        <f t="shared" si="189"/>
        <v>#N/A</v>
      </c>
      <c r="CS161" s="28" t="str">
        <f t="shared" si="189"/>
        <v>#N/A</v>
      </c>
      <c r="CT161" s="28" t="str">
        <f t="shared" si="189"/>
        <v>#N/A</v>
      </c>
      <c r="CU161" s="28" t="str">
        <f t="shared" si="189"/>
        <v>#N/A</v>
      </c>
      <c r="CV161" s="28" t="str">
        <f t="shared" si="189"/>
        <v>#N/A</v>
      </c>
      <c r="CW161" s="28" t="str">
        <f t="shared" si="189"/>
        <v>#N/A</v>
      </c>
      <c r="CX161" s="28" t="str">
        <f t="shared" si="189"/>
        <v>#N/A</v>
      </c>
      <c r="CY161" s="28" t="str">
        <f t="shared" si="189"/>
        <v>#N/A</v>
      </c>
      <c r="CZ161" s="28" t="str">
        <f t="shared" si="189"/>
        <v>#N/A</v>
      </c>
      <c r="DA161" s="28" t="str">
        <f t="shared" si="189"/>
        <v>#N/A</v>
      </c>
      <c r="DB161" s="28" t="str">
        <f t="shared" si="189"/>
        <v>#N/A</v>
      </c>
      <c r="DC161" s="28" t="str">
        <f t="shared" si="189"/>
        <v>#N/A</v>
      </c>
      <c r="DD161" s="28" t="str">
        <f t="shared" si="189"/>
        <v>#N/A</v>
      </c>
      <c r="DE161" s="28" t="str">
        <f t="shared" si="189"/>
        <v>#N/A</v>
      </c>
      <c r="DF161" s="28" t="str">
        <f t="shared" si="189"/>
        <v>#N/A</v>
      </c>
      <c r="DG161" s="28" t="str">
        <f t="shared" si="189"/>
        <v>#N/A</v>
      </c>
      <c r="DH161" s="28" t="str">
        <f t="shared" si="189"/>
        <v>#N/A</v>
      </c>
      <c r="DI161" s="28" t="str">
        <f t="shared" si="189"/>
        <v>#N/A</v>
      </c>
      <c r="DJ161" s="28" t="str">
        <f t="shared" si="189"/>
        <v>#N/A</v>
      </c>
      <c r="DK161" s="28" t="str">
        <f t="shared" si="189"/>
        <v>#N/A</v>
      </c>
      <c r="DL161" s="28" t="str">
        <f t="shared" si="189"/>
        <v>#N/A</v>
      </c>
      <c r="DM161" s="28" t="str">
        <f t="shared" si="189"/>
        <v>#N/A</v>
      </c>
      <c r="DN161" s="28" t="str">
        <f t="shared" si="189"/>
        <v>#N/A</v>
      </c>
      <c r="DO161" s="28" t="str">
        <f t="shared" si="189"/>
        <v>#N/A</v>
      </c>
      <c r="DP161" s="28" t="str">
        <f t="shared" si="189"/>
        <v>#N/A</v>
      </c>
      <c r="DQ161" s="28" t="str">
        <f t="shared" si="189"/>
        <v>#N/A</v>
      </c>
      <c r="DR161" s="28" t="str">
        <f t="shared" si="189"/>
        <v>#N/A</v>
      </c>
      <c r="DS161" s="28" t="str">
        <f t="shared" si="189"/>
        <v>#N/A</v>
      </c>
      <c r="DT161" s="28" t="str">
        <f t="shared" si="189"/>
        <v>#N/A</v>
      </c>
      <c r="DU161" s="28" t="str">
        <f t="shared" si="189"/>
        <v>#N/A</v>
      </c>
      <c r="DV161" s="28" t="str">
        <f t="shared" si="189"/>
        <v>#N/A</v>
      </c>
      <c r="DW161" s="28" t="str">
        <f t="shared" si="189"/>
        <v>#N/A</v>
      </c>
      <c r="DX161" s="28" t="str">
        <f t="shared" si="189"/>
        <v>#N/A</v>
      </c>
      <c r="DY161" s="28" t="str">
        <f t="shared" si="189"/>
        <v>#N/A</v>
      </c>
      <c r="DZ161" s="28" t="str">
        <f t="shared" si="189"/>
        <v>#N/A</v>
      </c>
      <c r="EA161" s="28" t="str">
        <f t="shared" si="189"/>
        <v>#N/A</v>
      </c>
      <c r="EB161" s="28" t="str">
        <f t="shared" si="189"/>
        <v>#N/A</v>
      </c>
      <c r="EC161" s="28" t="str">
        <f t="shared" si="189"/>
        <v>#N/A</v>
      </c>
      <c r="ED161" s="28" t="str">
        <f t="shared" si="189"/>
        <v>#N/A</v>
      </c>
      <c r="EE161" s="29">
        <f t="shared" si="2"/>
        <v>1519.039866</v>
      </c>
    </row>
    <row r="162">
      <c r="A162" s="1"/>
      <c r="B162" s="45"/>
      <c r="C162" s="46"/>
      <c r="D162" s="46"/>
      <c r="E162" s="46"/>
      <c r="F162" s="47"/>
      <c r="G162" s="34"/>
      <c r="H162" s="34" t="b">
        <f t="shared" si="3"/>
        <v>0</v>
      </c>
      <c r="I162" s="34" t="b">
        <f>if(iferror(match(B162,'Osallistujat ja seuranta'!C:C,0),0)&gt;0,TRUE,FALSE)</f>
        <v>0</v>
      </c>
      <c r="J162" s="34" t="b">
        <f>if(iferror(match(C162,'Osallistujat ja seuranta'!C:C,0),0)&gt;0,TRUE,FALSE)</f>
        <v>0</v>
      </c>
      <c r="K162" s="34" t="b">
        <f t="shared" si="4"/>
        <v>0</v>
      </c>
      <c r="L162" s="34" t="b">
        <f t="shared" si="5"/>
        <v>1</v>
      </c>
      <c r="M162" s="34" t="b">
        <f t="shared" si="6"/>
        <v>0</v>
      </c>
      <c r="N162" s="35" t="str">
        <f t="shared" si="33"/>
        <v/>
      </c>
      <c r="O162" s="36" t="str">
        <f t="shared" si="8"/>
        <v/>
      </c>
      <c r="P162" s="36" t="str">
        <f t="shared" si="9"/>
        <v/>
      </c>
      <c r="Q162" s="37" t="str">
        <f t="shared" si="10"/>
        <v/>
      </c>
      <c r="R162" s="35" t="str">
        <f t="shared" si="11"/>
        <v/>
      </c>
      <c r="S162" s="35">
        <f t="shared" si="12"/>
        <v>1</v>
      </c>
      <c r="T162" s="35">
        <f t="shared" si="13"/>
        <v>-56.71174423</v>
      </c>
      <c r="U162" s="35">
        <f t="shared" si="14"/>
        <v>-56.71174423</v>
      </c>
      <c r="V162" s="38" t="str">
        <f t="shared" si="15"/>
        <v/>
      </c>
      <c r="W162" s="39">
        <f t="shared" si="16"/>
        <v>88.71035368</v>
      </c>
      <c r="X162" s="39">
        <f t="shared" si="17"/>
        <v>5.75</v>
      </c>
      <c r="Y162" s="39" t="str">
        <f>if(N162=1,(W162*(S162-V162))*'Säännöt ja ohjeet'!$B$54+X162,"")</f>
        <v/>
      </c>
      <c r="Z162" s="39">
        <f t="shared" si="18"/>
        <v>0</v>
      </c>
      <c r="AA162" s="39">
        <f t="shared" si="19"/>
        <v>1</v>
      </c>
      <c r="AB162" s="39">
        <f t="shared" si="20"/>
        <v>88.71035368</v>
      </c>
      <c r="AC162" s="39">
        <f t="shared" si="21"/>
        <v>5.75</v>
      </c>
      <c r="AD162" s="39" t="str">
        <f>if(N162=1,(AB162*(Z162-AA162))*'Säännöt ja ohjeet'!$B$54+AC162,"")</f>
        <v/>
      </c>
      <c r="AE162" s="40">
        <f t="shared" si="22"/>
        <v>11</v>
      </c>
      <c r="AF162" s="40">
        <f t="shared" si="23"/>
        <v>11</v>
      </c>
      <c r="AG162" s="1"/>
      <c r="AH162" s="9"/>
      <c r="AI162" s="28">
        <f t="shared" ref="AI162:ED162" si="190">if($B162=AI$3,AI161+$Y162,if($C162=AI$3,AI161+$AD162,AI161))</f>
        <v>1204.770186</v>
      </c>
      <c r="AJ162" s="28">
        <f t="shared" si="190"/>
        <v>1784.092572</v>
      </c>
      <c r="AK162" s="28">
        <f t="shared" si="190"/>
        <v>2411.459736</v>
      </c>
      <c r="AL162" s="28">
        <f t="shared" si="190"/>
        <v>1723.634458</v>
      </c>
      <c r="AM162" s="28">
        <f t="shared" si="190"/>
        <v>1644.010986</v>
      </c>
      <c r="AN162" s="28">
        <f t="shared" si="190"/>
        <v>1353.792648</v>
      </c>
      <c r="AO162" s="28">
        <f t="shared" si="190"/>
        <v>2249.842673</v>
      </c>
      <c r="AP162" s="28">
        <f t="shared" si="190"/>
        <v>1493.563773</v>
      </c>
      <c r="AQ162" s="28">
        <f t="shared" si="190"/>
        <v>1156.199115</v>
      </c>
      <c r="AR162" s="28">
        <f t="shared" si="190"/>
        <v>2172.779715</v>
      </c>
      <c r="AS162" s="28">
        <f t="shared" si="190"/>
        <v>1917.754482</v>
      </c>
      <c r="AT162" s="28">
        <f t="shared" si="190"/>
        <v>2363.383595</v>
      </c>
      <c r="AU162" s="28">
        <f t="shared" si="190"/>
        <v>2245.808389</v>
      </c>
      <c r="AV162" s="28">
        <f t="shared" si="190"/>
        <v>1913.93138</v>
      </c>
      <c r="AW162" s="28">
        <f t="shared" si="190"/>
        <v>1015.463624</v>
      </c>
      <c r="AX162" s="28">
        <f t="shared" si="190"/>
        <v>2205.116746</v>
      </c>
      <c r="AY162" s="28">
        <f t="shared" si="190"/>
        <v>1335.441433</v>
      </c>
      <c r="AZ162" s="28">
        <f t="shared" si="190"/>
        <v>2316.469488</v>
      </c>
      <c r="BA162" s="28">
        <f t="shared" si="190"/>
        <v>2132.244373</v>
      </c>
      <c r="BB162" s="28">
        <f t="shared" si="190"/>
        <v>636.9434937</v>
      </c>
      <c r="BC162" s="28">
        <f t="shared" si="190"/>
        <v>832.7574368</v>
      </c>
      <c r="BD162" s="28">
        <f t="shared" si="190"/>
        <v>1690.538553</v>
      </c>
      <c r="BE162" s="28">
        <f t="shared" si="190"/>
        <v>281.1497685</v>
      </c>
      <c r="BF162" s="28">
        <f t="shared" si="190"/>
        <v>-59.07358257</v>
      </c>
      <c r="BG162" s="28">
        <f t="shared" si="190"/>
        <v>1282.733877</v>
      </c>
      <c r="BH162" s="28">
        <f t="shared" si="190"/>
        <v>190.2275877</v>
      </c>
      <c r="BI162" s="28">
        <f t="shared" si="190"/>
        <v>1741.081085</v>
      </c>
      <c r="BJ162" s="28">
        <f t="shared" si="190"/>
        <v>398.5029281</v>
      </c>
      <c r="BK162" s="28">
        <f t="shared" si="190"/>
        <v>1813.591524</v>
      </c>
      <c r="BL162" s="28" t="str">
        <f t="shared" si="190"/>
        <v>#N/A</v>
      </c>
      <c r="BM162" s="28" t="str">
        <f t="shared" si="190"/>
        <v>#N/A</v>
      </c>
      <c r="BN162" s="28" t="str">
        <f t="shared" si="190"/>
        <v>#N/A</v>
      </c>
      <c r="BO162" s="28" t="str">
        <f t="shared" si="190"/>
        <v>#N/A</v>
      </c>
      <c r="BP162" s="28" t="str">
        <f t="shared" si="190"/>
        <v>#N/A</v>
      </c>
      <c r="BQ162" s="28" t="str">
        <f t="shared" si="190"/>
        <v>#N/A</v>
      </c>
      <c r="BR162" s="28" t="str">
        <f t="shared" si="190"/>
        <v>#N/A</v>
      </c>
      <c r="BS162" s="28" t="str">
        <f t="shared" si="190"/>
        <v>#N/A</v>
      </c>
      <c r="BT162" s="28" t="str">
        <f t="shared" si="190"/>
        <v>#N/A</v>
      </c>
      <c r="BU162" s="28" t="str">
        <f t="shared" si="190"/>
        <v>#N/A</v>
      </c>
      <c r="BV162" s="28" t="str">
        <f t="shared" si="190"/>
        <v>#N/A</v>
      </c>
      <c r="BW162" s="28" t="str">
        <f t="shared" si="190"/>
        <v>#N/A</v>
      </c>
      <c r="BX162" s="28" t="str">
        <f t="shared" si="190"/>
        <v>#N/A</v>
      </c>
      <c r="BY162" s="28" t="str">
        <f t="shared" si="190"/>
        <v>#N/A</v>
      </c>
      <c r="BZ162" s="28" t="str">
        <f t="shared" si="190"/>
        <v>#N/A</v>
      </c>
      <c r="CA162" s="28" t="str">
        <f t="shared" si="190"/>
        <v>#N/A</v>
      </c>
      <c r="CB162" s="28" t="str">
        <f t="shared" si="190"/>
        <v>#N/A</v>
      </c>
      <c r="CC162" s="28" t="str">
        <f t="shared" si="190"/>
        <v>#N/A</v>
      </c>
      <c r="CD162" s="28" t="str">
        <f t="shared" si="190"/>
        <v>#N/A</v>
      </c>
      <c r="CE162" s="28" t="str">
        <f t="shared" si="190"/>
        <v>#N/A</v>
      </c>
      <c r="CF162" s="28" t="str">
        <f t="shared" si="190"/>
        <v>#N/A</v>
      </c>
      <c r="CG162" s="28" t="str">
        <f t="shared" si="190"/>
        <v>#N/A</v>
      </c>
      <c r="CH162" s="28" t="str">
        <f t="shared" si="190"/>
        <v>#N/A</v>
      </c>
      <c r="CI162" s="28" t="str">
        <f t="shared" si="190"/>
        <v>#N/A</v>
      </c>
      <c r="CJ162" s="28" t="str">
        <f t="shared" si="190"/>
        <v>#N/A</v>
      </c>
      <c r="CK162" s="28" t="str">
        <f t="shared" si="190"/>
        <v>#N/A</v>
      </c>
      <c r="CL162" s="28" t="str">
        <f t="shared" si="190"/>
        <v>#N/A</v>
      </c>
      <c r="CM162" s="28" t="str">
        <f t="shared" si="190"/>
        <v>#N/A</v>
      </c>
      <c r="CN162" s="28" t="str">
        <f t="shared" si="190"/>
        <v>#N/A</v>
      </c>
      <c r="CO162" s="28" t="str">
        <f t="shared" si="190"/>
        <v>#N/A</v>
      </c>
      <c r="CP162" s="28" t="str">
        <f t="shared" si="190"/>
        <v>#N/A</v>
      </c>
      <c r="CQ162" s="28" t="str">
        <f t="shared" si="190"/>
        <v>#N/A</v>
      </c>
      <c r="CR162" s="28" t="str">
        <f t="shared" si="190"/>
        <v>#N/A</v>
      </c>
      <c r="CS162" s="28" t="str">
        <f t="shared" si="190"/>
        <v>#N/A</v>
      </c>
      <c r="CT162" s="28" t="str">
        <f t="shared" si="190"/>
        <v>#N/A</v>
      </c>
      <c r="CU162" s="28" t="str">
        <f t="shared" si="190"/>
        <v>#N/A</v>
      </c>
      <c r="CV162" s="28" t="str">
        <f t="shared" si="190"/>
        <v>#N/A</v>
      </c>
      <c r="CW162" s="28" t="str">
        <f t="shared" si="190"/>
        <v>#N/A</v>
      </c>
      <c r="CX162" s="28" t="str">
        <f t="shared" si="190"/>
        <v>#N/A</v>
      </c>
      <c r="CY162" s="28" t="str">
        <f t="shared" si="190"/>
        <v>#N/A</v>
      </c>
      <c r="CZ162" s="28" t="str">
        <f t="shared" si="190"/>
        <v>#N/A</v>
      </c>
      <c r="DA162" s="28" t="str">
        <f t="shared" si="190"/>
        <v>#N/A</v>
      </c>
      <c r="DB162" s="28" t="str">
        <f t="shared" si="190"/>
        <v>#N/A</v>
      </c>
      <c r="DC162" s="28" t="str">
        <f t="shared" si="190"/>
        <v>#N/A</v>
      </c>
      <c r="DD162" s="28" t="str">
        <f t="shared" si="190"/>
        <v>#N/A</v>
      </c>
      <c r="DE162" s="28" t="str">
        <f t="shared" si="190"/>
        <v>#N/A</v>
      </c>
      <c r="DF162" s="28" t="str">
        <f t="shared" si="190"/>
        <v>#N/A</v>
      </c>
      <c r="DG162" s="28" t="str">
        <f t="shared" si="190"/>
        <v>#N/A</v>
      </c>
      <c r="DH162" s="28" t="str">
        <f t="shared" si="190"/>
        <v>#N/A</v>
      </c>
      <c r="DI162" s="28" t="str">
        <f t="shared" si="190"/>
        <v>#N/A</v>
      </c>
      <c r="DJ162" s="28" t="str">
        <f t="shared" si="190"/>
        <v>#N/A</v>
      </c>
      <c r="DK162" s="28" t="str">
        <f t="shared" si="190"/>
        <v>#N/A</v>
      </c>
      <c r="DL162" s="28" t="str">
        <f t="shared" si="190"/>
        <v>#N/A</v>
      </c>
      <c r="DM162" s="28" t="str">
        <f t="shared" si="190"/>
        <v>#N/A</v>
      </c>
      <c r="DN162" s="28" t="str">
        <f t="shared" si="190"/>
        <v>#N/A</v>
      </c>
      <c r="DO162" s="28" t="str">
        <f t="shared" si="190"/>
        <v>#N/A</v>
      </c>
      <c r="DP162" s="28" t="str">
        <f t="shared" si="190"/>
        <v>#N/A</v>
      </c>
      <c r="DQ162" s="28" t="str">
        <f t="shared" si="190"/>
        <v>#N/A</v>
      </c>
      <c r="DR162" s="28" t="str">
        <f t="shared" si="190"/>
        <v>#N/A</v>
      </c>
      <c r="DS162" s="28" t="str">
        <f t="shared" si="190"/>
        <v>#N/A</v>
      </c>
      <c r="DT162" s="28" t="str">
        <f t="shared" si="190"/>
        <v>#N/A</v>
      </c>
      <c r="DU162" s="28" t="str">
        <f t="shared" si="190"/>
        <v>#N/A</v>
      </c>
      <c r="DV162" s="28" t="str">
        <f t="shared" si="190"/>
        <v>#N/A</v>
      </c>
      <c r="DW162" s="28" t="str">
        <f t="shared" si="190"/>
        <v>#N/A</v>
      </c>
      <c r="DX162" s="28" t="str">
        <f t="shared" si="190"/>
        <v>#N/A</v>
      </c>
      <c r="DY162" s="28" t="str">
        <f t="shared" si="190"/>
        <v>#N/A</v>
      </c>
      <c r="DZ162" s="28" t="str">
        <f t="shared" si="190"/>
        <v>#N/A</v>
      </c>
      <c r="EA162" s="28" t="str">
        <f t="shared" si="190"/>
        <v>#N/A</v>
      </c>
      <c r="EB162" s="28" t="str">
        <f t="shared" si="190"/>
        <v>#N/A</v>
      </c>
      <c r="EC162" s="28" t="str">
        <f t="shared" si="190"/>
        <v>#N/A</v>
      </c>
      <c r="ED162" s="28" t="str">
        <f t="shared" si="190"/>
        <v>#N/A</v>
      </c>
      <c r="EE162" s="29">
        <f t="shared" si="2"/>
        <v>1519.039866</v>
      </c>
    </row>
    <row r="163">
      <c r="A163" s="1"/>
      <c r="B163" s="45"/>
      <c r="C163" s="46"/>
      <c r="D163" s="46"/>
      <c r="E163" s="46"/>
      <c r="F163" s="47"/>
      <c r="G163" s="34"/>
      <c r="H163" s="34" t="b">
        <f t="shared" si="3"/>
        <v>0</v>
      </c>
      <c r="I163" s="34" t="b">
        <f>if(iferror(match(B163,'Osallistujat ja seuranta'!C:C,0),0)&gt;0,TRUE,FALSE)</f>
        <v>0</v>
      </c>
      <c r="J163" s="34" t="b">
        <f>if(iferror(match(C163,'Osallistujat ja seuranta'!C:C,0),0)&gt;0,TRUE,FALSE)</f>
        <v>0</v>
      </c>
      <c r="K163" s="34" t="b">
        <f t="shared" si="4"/>
        <v>0</v>
      </c>
      <c r="L163" s="34" t="b">
        <f t="shared" si="5"/>
        <v>1</v>
      </c>
      <c r="M163" s="34" t="b">
        <f t="shared" si="6"/>
        <v>0</v>
      </c>
      <c r="N163" s="35" t="str">
        <f t="shared" si="33"/>
        <v/>
      </c>
      <c r="O163" s="36" t="str">
        <f t="shared" si="8"/>
        <v/>
      </c>
      <c r="P163" s="36" t="str">
        <f t="shared" si="9"/>
        <v/>
      </c>
      <c r="Q163" s="37" t="str">
        <f t="shared" si="10"/>
        <v/>
      </c>
      <c r="R163" s="35" t="str">
        <f t="shared" si="11"/>
        <v/>
      </c>
      <c r="S163" s="35">
        <f t="shared" si="12"/>
        <v>1</v>
      </c>
      <c r="T163" s="35">
        <f t="shared" si="13"/>
        <v>-56.71174423</v>
      </c>
      <c r="U163" s="35">
        <f t="shared" si="14"/>
        <v>-56.71174423</v>
      </c>
      <c r="V163" s="38" t="str">
        <f t="shared" si="15"/>
        <v/>
      </c>
      <c r="W163" s="39">
        <f t="shared" si="16"/>
        <v>88.71035368</v>
      </c>
      <c r="X163" s="39">
        <f t="shared" si="17"/>
        <v>5.75</v>
      </c>
      <c r="Y163" s="39" t="str">
        <f>if(N163=1,(W163*(S163-V163))*'Säännöt ja ohjeet'!$B$54+X163,"")</f>
        <v/>
      </c>
      <c r="Z163" s="39">
        <f t="shared" si="18"/>
        <v>0</v>
      </c>
      <c r="AA163" s="39">
        <f t="shared" si="19"/>
        <v>1</v>
      </c>
      <c r="AB163" s="39">
        <f t="shared" si="20"/>
        <v>88.71035368</v>
      </c>
      <c r="AC163" s="39">
        <f t="shared" si="21"/>
        <v>5.75</v>
      </c>
      <c r="AD163" s="39" t="str">
        <f>if(N163=1,(AB163*(Z163-AA163))*'Säännöt ja ohjeet'!$B$54+AC163,"")</f>
        <v/>
      </c>
      <c r="AE163" s="40">
        <f t="shared" si="22"/>
        <v>11</v>
      </c>
      <c r="AF163" s="40">
        <f t="shared" si="23"/>
        <v>11</v>
      </c>
      <c r="AG163" s="1"/>
      <c r="AH163" s="9"/>
      <c r="AI163" s="28">
        <f t="shared" ref="AI163:ED163" si="191">if($B163=AI$3,AI162+$Y163,if($C163=AI$3,AI162+$AD163,AI162))</f>
        <v>1204.770186</v>
      </c>
      <c r="AJ163" s="28">
        <f t="shared" si="191"/>
        <v>1784.092572</v>
      </c>
      <c r="AK163" s="28">
        <f t="shared" si="191"/>
        <v>2411.459736</v>
      </c>
      <c r="AL163" s="28">
        <f t="shared" si="191"/>
        <v>1723.634458</v>
      </c>
      <c r="AM163" s="28">
        <f t="shared" si="191"/>
        <v>1644.010986</v>
      </c>
      <c r="AN163" s="28">
        <f t="shared" si="191"/>
        <v>1353.792648</v>
      </c>
      <c r="AO163" s="28">
        <f t="shared" si="191"/>
        <v>2249.842673</v>
      </c>
      <c r="AP163" s="28">
        <f t="shared" si="191"/>
        <v>1493.563773</v>
      </c>
      <c r="AQ163" s="28">
        <f t="shared" si="191"/>
        <v>1156.199115</v>
      </c>
      <c r="AR163" s="28">
        <f t="shared" si="191"/>
        <v>2172.779715</v>
      </c>
      <c r="AS163" s="28">
        <f t="shared" si="191"/>
        <v>1917.754482</v>
      </c>
      <c r="AT163" s="28">
        <f t="shared" si="191"/>
        <v>2363.383595</v>
      </c>
      <c r="AU163" s="28">
        <f t="shared" si="191"/>
        <v>2245.808389</v>
      </c>
      <c r="AV163" s="28">
        <f t="shared" si="191"/>
        <v>1913.93138</v>
      </c>
      <c r="AW163" s="28">
        <f t="shared" si="191"/>
        <v>1015.463624</v>
      </c>
      <c r="AX163" s="28">
        <f t="shared" si="191"/>
        <v>2205.116746</v>
      </c>
      <c r="AY163" s="28">
        <f t="shared" si="191"/>
        <v>1335.441433</v>
      </c>
      <c r="AZ163" s="28">
        <f t="shared" si="191"/>
        <v>2316.469488</v>
      </c>
      <c r="BA163" s="28">
        <f t="shared" si="191"/>
        <v>2132.244373</v>
      </c>
      <c r="BB163" s="28">
        <f t="shared" si="191"/>
        <v>636.9434937</v>
      </c>
      <c r="BC163" s="28">
        <f t="shared" si="191"/>
        <v>832.7574368</v>
      </c>
      <c r="BD163" s="28">
        <f t="shared" si="191"/>
        <v>1690.538553</v>
      </c>
      <c r="BE163" s="28">
        <f t="shared" si="191"/>
        <v>281.1497685</v>
      </c>
      <c r="BF163" s="28">
        <f t="shared" si="191"/>
        <v>-59.07358257</v>
      </c>
      <c r="BG163" s="28">
        <f t="shared" si="191"/>
        <v>1282.733877</v>
      </c>
      <c r="BH163" s="28">
        <f t="shared" si="191"/>
        <v>190.2275877</v>
      </c>
      <c r="BI163" s="28">
        <f t="shared" si="191"/>
        <v>1741.081085</v>
      </c>
      <c r="BJ163" s="28">
        <f t="shared" si="191"/>
        <v>398.5029281</v>
      </c>
      <c r="BK163" s="28">
        <f t="shared" si="191"/>
        <v>1813.591524</v>
      </c>
      <c r="BL163" s="28" t="str">
        <f t="shared" si="191"/>
        <v>#N/A</v>
      </c>
      <c r="BM163" s="28" t="str">
        <f t="shared" si="191"/>
        <v>#N/A</v>
      </c>
      <c r="BN163" s="28" t="str">
        <f t="shared" si="191"/>
        <v>#N/A</v>
      </c>
      <c r="BO163" s="28" t="str">
        <f t="shared" si="191"/>
        <v>#N/A</v>
      </c>
      <c r="BP163" s="28" t="str">
        <f t="shared" si="191"/>
        <v>#N/A</v>
      </c>
      <c r="BQ163" s="28" t="str">
        <f t="shared" si="191"/>
        <v>#N/A</v>
      </c>
      <c r="BR163" s="28" t="str">
        <f t="shared" si="191"/>
        <v>#N/A</v>
      </c>
      <c r="BS163" s="28" t="str">
        <f t="shared" si="191"/>
        <v>#N/A</v>
      </c>
      <c r="BT163" s="28" t="str">
        <f t="shared" si="191"/>
        <v>#N/A</v>
      </c>
      <c r="BU163" s="28" t="str">
        <f t="shared" si="191"/>
        <v>#N/A</v>
      </c>
      <c r="BV163" s="28" t="str">
        <f t="shared" si="191"/>
        <v>#N/A</v>
      </c>
      <c r="BW163" s="28" t="str">
        <f t="shared" si="191"/>
        <v>#N/A</v>
      </c>
      <c r="BX163" s="28" t="str">
        <f t="shared" si="191"/>
        <v>#N/A</v>
      </c>
      <c r="BY163" s="28" t="str">
        <f t="shared" si="191"/>
        <v>#N/A</v>
      </c>
      <c r="BZ163" s="28" t="str">
        <f t="shared" si="191"/>
        <v>#N/A</v>
      </c>
      <c r="CA163" s="28" t="str">
        <f t="shared" si="191"/>
        <v>#N/A</v>
      </c>
      <c r="CB163" s="28" t="str">
        <f t="shared" si="191"/>
        <v>#N/A</v>
      </c>
      <c r="CC163" s="28" t="str">
        <f t="shared" si="191"/>
        <v>#N/A</v>
      </c>
      <c r="CD163" s="28" t="str">
        <f t="shared" si="191"/>
        <v>#N/A</v>
      </c>
      <c r="CE163" s="28" t="str">
        <f t="shared" si="191"/>
        <v>#N/A</v>
      </c>
      <c r="CF163" s="28" t="str">
        <f t="shared" si="191"/>
        <v>#N/A</v>
      </c>
      <c r="CG163" s="28" t="str">
        <f t="shared" si="191"/>
        <v>#N/A</v>
      </c>
      <c r="CH163" s="28" t="str">
        <f t="shared" si="191"/>
        <v>#N/A</v>
      </c>
      <c r="CI163" s="28" t="str">
        <f t="shared" si="191"/>
        <v>#N/A</v>
      </c>
      <c r="CJ163" s="28" t="str">
        <f t="shared" si="191"/>
        <v>#N/A</v>
      </c>
      <c r="CK163" s="28" t="str">
        <f t="shared" si="191"/>
        <v>#N/A</v>
      </c>
      <c r="CL163" s="28" t="str">
        <f t="shared" si="191"/>
        <v>#N/A</v>
      </c>
      <c r="CM163" s="28" t="str">
        <f t="shared" si="191"/>
        <v>#N/A</v>
      </c>
      <c r="CN163" s="28" t="str">
        <f t="shared" si="191"/>
        <v>#N/A</v>
      </c>
      <c r="CO163" s="28" t="str">
        <f t="shared" si="191"/>
        <v>#N/A</v>
      </c>
      <c r="CP163" s="28" t="str">
        <f t="shared" si="191"/>
        <v>#N/A</v>
      </c>
      <c r="CQ163" s="28" t="str">
        <f t="shared" si="191"/>
        <v>#N/A</v>
      </c>
      <c r="CR163" s="28" t="str">
        <f t="shared" si="191"/>
        <v>#N/A</v>
      </c>
      <c r="CS163" s="28" t="str">
        <f t="shared" si="191"/>
        <v>#N/A</v>
      </c>
      <c r="CT163" s="28" t="str">
        <f t="shared" si="191"/>
        <v>#N/A</v>
      </c>
      <c r="CU163" s="28" t="str">
        <f t="shared" si="191"/>
        <v>#N/A</v>
      </c>
      <c r="CV163" s="28" t="str">
        <f t="shared" si="191"/>
        <v>#N/A</v>
      </c>
      <c r="CW163" s="28" t="str">
        <f t="shared" si="191"/>
        <v>#N/A</v>
      </c>
      <c r="CX163" s="28" t="str">
        <f t="shared" si="191"/>
        <v>#N/A</v>
      </c>
      <c r="CY163" s="28" t="str">
        <f t="shared" si="191"/>
        <v>#N/A</v>
      </c>
      <c r="CZ163" s="28" t="str">
        <f t="shared" si="191"/>
        <v>#N/A</v>
      </c>
      <c r="DA163" s="28" t="str">
        <f t="shared" si="191"/>
        <v>#N/A</v>
      </c>
      <c r="DB163" s="28" t="str">
        <f t="shared" si="191"/>
        <v>#N/A</v>
      </c>
      <c r="DC163" s="28" t="str">
        <f t="shared" si="191"/>
        <v>#N/A</v>
      </c>
      <c r="DD163" s="28" t="str">
        <f t="shared" si="191"/>
        <v>#N/A</v>
      </c>
      <c r="DE163" s="28" t="str">
        <f t="shared" si="191"/>
        <v>#N/A</v>
      </c>
      <c r="DF163" s="28" t="str">
        <f t="shared" si="191"/>
        <v>#N/A</v>
      </c>
      <c r="DG163" s="28" t="str">
        <f t="shared" si="191"/>
        <v>#N/A</v>
      </c>
      <c r="DH163" s="28" t="str">
        <f t="shared" si="191"/>
        <v>#N/A</v>
      </c>
      <c r="DI163" s="28" t="str">
        <f t="shared" si="191"/>
        <v>#N/A</v>
      </c>
      <c r="DJ163" s="28" t="str">
        <f t="shared" si="191"/>
        <v>#N/A</v>
      </c>
      <c r="DK163" s="28" t="str">
        <f t="shared" si="191"/>
        <v>#N/A</v>
      </c>
      <c r="DL163" s="28" t="str">
        <f t="shared" si="191"/>
        <v>#N/A</v>
      </c>
      <c r="DM163" s="28" t="str">
        <f t="shared" si="191"/>
        <v>#N/A</v>
      </c>
      <c r="DN163" s="28" t="str">
        <f t="shared" si="191"/>
        <v>#N/A</v>
      </c>
      <c r="DO163" s="28" t="str">
        <f t="shared" si="191"/>
        <v>#N/A</v>
      </c>
      <c r="DP163" s="28" t="str">
        <f t="shared" si="191"/>
        <v>#N/A</v>
      </c>
      <c r="DQ163" s="28" t="str">
        <f t="shared" si="191"/>
        <v>#N/A</v>
      </c>
      <c r="DR163" s="28" t="str">
        <f t="shared" si="191"/>
        <v>#N/A</v>
      </c>
      <c r="DS163" s="28" t="str">
        <f t="shared" si="191"/>
        <v>#N/A</v>
      </c>
      <c r="DT163" s="28" t="str">
        <f t="shared" si="191"/>
        <v>#N/A</v>
      </c>
      <c r="DU163" s="28" t="str">
        <f t="shared" si="191"/>
        <v>#N/A</v>
      </c>
      <c r="DV163" s="28" t="str">
        <f t="shared" si="191"/>
        <v>#N/A</v>
      </c>
      <c r="DW163" s="28" t="str">
        <f t="shared" si="191"/>
        <v>#N/A</v>
      </c>
      <c r="DX163" s="28" t="str">
        <f t="shared" si="191"/>
        <v>#N/A</v>
      </c>
      <c r="DY163" s="28" t="str">
        <f t="shared" si="191"/>
        <v>#N/A</v>
      </c>
      <c r="DZ163" s="28" t="str">
        <f t="shared" si="191"/>
        <v>#N/A</v>
      </c>
      <c r="EA163" s="28" t="str">
        <f t="shared" si="191"/>
        <v>#N/A</v>
      </c>
      <c r="EB163" s="28" t="str">
        <f t="shared" si="191"/>
        <v>#N/A</v>
      </c>
      <c r="EC163" s="28" t="str">
        <f t="shared" si="191"/>
        <v>#N/A</v>
      </c>
      <c r="ED163" s="28" t="str">
        <f t="shared" si="191"/>
        <v>#N/A</v>
      </c>
      <c r="EE163" s="29">
        <f t="shared" si="2"/>
        <v>1519.039866</v>
      </c>
    </row>
    <row r="164">
      <c r="A164" s="1"/>
      <c r="B164" s="45"/>
      <c r="C164" s="46"/>
      <c r="D164" s="46"/>
      <c r="E164" s="46"/>
      <c r="F164" s="47"/>
      <c r="G164" s="34"/>
      <c r="H164" s="34" t="b">
        <f t="shared" si="3"/>
        <v>0</v>
      </c>
      <c r="I164" s="34" t="b">
        <f>if(iferror(match(B164,'Osallistujat ja seuranta'!C:C,0),0)&gt;0,TRUE,FALSE)</f>
        <v>0</v>
      </c>
      <c r="J164" s="34" t="b">
        <f>if(iferror(match(C164,'Osallistujat ja seuranta'!C:C,0),0)&gt;0,TRUE,FALSE)</f>
        <v>0</v>
      </c>
      <c r="K164" s="34" t="b">
        <f t="shared" si="4"/>
        <v>0</v>
      </c>
      <c r="L164" s="34" t="b">
        <f t="shared" si="5"/>
        <v>1</v>
      </c>
      <c r="M164" s="34" t="b">
        <f t="shared" si="6"/>
        <v>0</v>
      </c>
      <c r="N164" s="35" t="str">
        <f t="shared" si="33"/>
        <v/>
      </c>
      <c r="O164" s="36" t="str">
        <f t="shared" si="8"/>
        <v/>
      </c>
      <c r="P164" s="36" t="str">
        <f t="shared" si="9"/>
        <v/>
      </c>
      <c r="Q164" s="37" t="str">
        <f t="shared" si="10"/>
        <v/>
      </c>
      <c r="R164" s="35" t="str">
        <f t="shared" si="11"/>
        <v/>
      </c>
      <c r="S164" s="35">
        <f t="shared" si="12"/>
        <v>1</v>
      </c>
      <c r="T164" s="35">
        <f t="shared" si="13"/>
        <v>-56.71174423</v>
      </c>
      <c r="U164" s="35">
        <f t="shared" si="14"/>
        <v>-56.71174423</v>
      </c>
      <c r="V164" s="38" t="str">
        <f t="shared" si="15"/>
        <v/>
      </c>
      <c r="W164" s="39">
        <f t="shared" si="16"/>
        <v>88.71035368</v>
      </c>
      <c r="X164" s="39">
        <f t="shared" si="17"/>
        <v>5.75</v>
      </c>
      <c r="Y164" s="39" t="str">
        <f>if(N164=1,(W164*(S164-V164))*'Säännöt ja ohjeet'!$B$54+X164,"")</f>
        <v/>
      </c>
      <c r="Z164" s="39">
        <f t="shared" si="18"/>
        <v>0</v>
      </c>
      <c r="AA164" s="39">
        <f t="shared" si="19"/>
        <v>1</v>
      </c>
      <c r="AB164" s="39">
        <f t="shared" si="20"/>
        <v>88.71035368</v>
      </c>
      <c r="AC164" s="39">
        <f t="shared" si="21"/>
        <v>5.75</v>
      </c>
      <c r="AD164" s="39" t="str">
        <f>if(N164=1,(AB164*(Z164-AA164))*'Säännöt ja ohjeet'!$B$54+AC164,"")</f>
        <v/>
      </c>
      <c r="AE164" s="40">
        <f t="shared" si="22"/>
        <v>11</v>
      </c>
      <c r="AF164" s="40">
        <f t="shared" si="23"/>
        <v>11</v>
      </c>
      <c r="AG164" s="1"/>
      <c r="AH164" s="9"/>
      <c r="AI164" s="28">
        <f t="shared" ref="AI164:ED164" si="192">if($B164=AI$3,AI163+$Y164,if($C164=AI$3,AI163+$AD164,AI163))</f>
        <v>1204.770186</v>
      </c>
      <c r="AJ164" s="28">
        <f t="shared" si="192"/>
        <v>1784.092572</v>
      </c>
      <c r="AK164" s="28">
        <f t="shared" si="192"/>
        <v>2411.459736</v>
      </c>
      <c r="AL164" s="28">
        <f t="shared" si="192"/>
        <v>1723.634458</v>
      </c>
      <c r="AM164" s="28">
        <f t="shared" si="192"/>
        <v>1644.010986</v>
      </c>
      <c r="AN164" s="28">
        <f t="shared" si="192"/>
        <v>1353.792648</v>
      </c>
      <c r="AO164" s="28">
        <f t="shared" si="192"/>
        <v>2249.842673</v>
      </c>
      <c r="AP164" s="28">
        <f t="shared" si="192"/>
        <v>1493.563773</v>
      </c>
      <c r="AQ164" s="28">
        <f t="shared" si="192"/>
        <v>1156.199115</v>
      </c>
      <c r="AR164" s="28">
        <f t="shared" si="192"/>
        <v>2172.779715</v>
      </c>
      <c r="AS164" s="28">
        <f t="shared" si="192"/>
        <v>1917.754482</v>
      </c>
      <c r="AT164" s="28">
        <f t="shared" si="192"/>
        <v>2363.383595</v>
      </c>
      <c r="AU164" s="28">
        <f t="shared" si="192"/>
        <v>2245.808389</v>
      </c>
      <c r="AV164" s="28">
        <f t="shared" si="192"/>
        <v>1913.93138</v>
      </c>
      <c r="AW164" s="28">
        <f t="shared" si="192"/>
        <v>1015.463624</v>
      </c>
      <c r="AX164" s="28">
        <f t="shared" si="192"/>
        <v>2205.116746</v>
      </c>
      <c r="AY164" s="28">
        <f t="shared" si="192"/>
        <v>1335.441433</v>
      </c>
      <c r="AZ164" s="28">
        <f t="shared" si="192"/>
        <v>2316.469488</v>
      </c>
      <c r="BA164" s="28">
        <f t="shared" si="192"/>
        <v>2132.244373</v>
      </c>
      <c r="BB164" s="28">
        <f t="shared" si="192"/>
        <v>636.9434937</v>
      </c>
      <c r="BC164" s="28">
        <f t="shared" si="192"/>
        <v>832.7574368</v>
      </c>
      <c r="BD164" s="28">
        <f t="shared" si="192"/>
        <v>1690.538553</v>
      </c>
      <c r="BE164" s="28">
        <f t="shared" si="192"/>
        <v>281.1497685</v>
      </c>
      <c r="BF164" s="28">
        <f t="shared" si="192"/>
        <v>-59.07358257</v>
      </c>
      <c r="BG164" s="28">
        <f t="shared" si="192"/>
        <v>1282.733877</v>
      </c>
      <c r="BH164" s="28">
        <f t="shared" si="192"/>
        <v>190.2275877</v>
      </c>
      <c r="BI164" s="28">
        <f t="shared" si="192"/>
        <v>1741.081085</v>
      </c>
      <c r="BJ164" s="28">
        <f t="shared" si="192"/>
        <v>398.5029281</v>
      </c>
      <c r="BK164" s="28">
        <f t="shared" si="192"/>
        <v>1813.591524</v>
      </c>
      <c r="BL164" s="28" t="str">
        <f t="shared" si="192"/>
        <v>#N/A</v>
      </c>
      <c r="BM164" s="28" t="str">
        <f t="shared" si="192"/>
        <v>#N/A</v>
      </c>
      <c r="BN164" s="28" t="str">
        <f t="shared" si="192"/>
        <v>#N/A</v>
      </c>
      <c r="BO164" s="28" t="str">
        <f t="shared" si="192"/>
        <v>#N/A</v>
      </c>
      <c r="BP164" s="28" t="str">
        <f t="shared" si="192"/>
        <v>#N/A</v>
      </c>
      <c r="BQ164" s="28" t="str">
        <f t="shared" si="192"/>
        <v>#N/A</v>
      </c>
      <c r="BR164" s="28" t="str">
        <f t="shared" si="192"/>
        <v>#N/A</v>
      </c>
      <c r="BS164" s="28" t="str">
        <f t="shared" si="192"/>
        <v>#N/A</v>
      </c>
      <c r="BT164" s="28" t="str">
        <f t="shared" si="192"/>
        <v>#N/A</v>
      </c>
      <c r="BU164" s="28" t="str">
        <f t="shared" si="192"/>
        <v>#N/A</v>
      </c>
      <c r="BV164" s="28" t="str">
        <f t="shared" si="192"/>
        <v>#N/A</v>
      </c>
      <c r="BW164" s="28" t="str">
        <f t="shared" si="192"/>
        <v>#N/A</v>
      </c>
      <c r="BX164" s="28" t="str">
        <f t="shared" si="192"/>
        <v>#N/A</v>
      </c>
      <c r="BY164" s="28" t="str">
        <f t="shared" si="192"/>
        <v>#N/A</v>
      </c>
      <c r="BZ164" s="28" t="str">
        <f t="shared" si="192"/>
        <v>#N/A</v>
      </c>
      <c r="CA164" s="28" t="str">
        <f t="shared" si="192"/>
        <v>#N/A</v>
      </c>
      <c r="CB164" s="28" t="str">
        <f t="shared" si="192"/>
        <v>#N/A</v>
      </c>
      <c r="CC164" s="28" t="str">
        <f t="shared" si="192"/>
        <v>#N/A</v>
      </c>
      <c r="CD164" s="28" t="str">
        <f t="shared" si="192"/>
        <v>#N/A</v>
      </c>
      <c r="CE164" s="28" t="str">
        <f t="shared" si="192"/>
        <v>#N/A</v>
      </c>
      <c r="CF164" s="28" t="str">
        <f t="shared" si="192"/>
        <v>#N/A</v>
      </c>
      <c r="CG164" s="28" t="str">
        <f t="shared" si="192"/>
        <v>#N/A</v>
      </c>
      <c r="CH164" s="28" t="str">
        <f t="shared" si="192"/>
        <v>#N/A</v>
      </c>
      <c r="CI164" s="28" t="str">
        <f t="shared" si="192"/>
        <v>#N/A</v>
      </c>
      <c r="CJ164" s="28" t="str">
        <f t="shared" si="192"/>
        <v>#N/A</v>
      </c>
      <c r="CK164" s="28" t="str">
        <f t="shared" si="192"/>
        <v>#N/A</v>
      </c>
      <c r="CL164" s="28" t="str">
        <f t="shared" si="192"/>
        <v>#N/A</v>
      </c>
      <c r="CM164" s="28" t="str">
        <f t="shared" si="192"/>
        <v>#N/A</v>
      </c>
      <c r="CN164" s="28" t="str">
        <f t="shared" si="192"/>
        <v>#N/A</v>
      </c>
      <c r="CO164" s="28" t="str">
        <f t="shared" si="192"/>
        <v>#N/A</v>
      </c>
      <c r="CP164" s="28" t="str">
        <f t="shared" si="192"/>
        <v>#N/A</v>
      </c>
      <c r="CQ164" s="28" t="str">
        <f t="shared" si="192"/>
        <v>#N/A</v>
      </c>
      <c r="CR164" s="28" t="str">
        <f t="shared" si="192"/>
        <v>#N/A</v>
      </c>
      <c r="CS164" s="28" t="str">
        <f t="shared" si="192"/>
        <v>#N/A</v>
      </c>
      <c r="CT164" s="28" t="str">
        <f t="shared" si="192"/>
        <v>#N/A</v>
      </c>
      <c r="CU164" s="28" t="str">
        <f t="shared" si="192"/>
        <v>#N/A</v>
      </c>
      <c r="CV164" s="28" t="str">
        <f t="shared" si="192"/>
        <v>#N/A</v>
      </c>
      <c r="CW164" s="28" t="str">
        <f t="shared" si="192"/>
        <v>#N/A</v>
      </c>
      <c r="CX164" s="28" t="str">
        <f t="shared" si="192"/>
        <v>#N/A</v>
      </c>
      <c r="CY164" s="28" t="str">
        <f t="shared" si="192"/>
        <v>#N/A</v>
      </c>
      <c r="CZ164" s="28" t="str">
        <f t="shared" si="192"/>
        <v>#N/A</v>
      </c>
      <c r="DA164" s="28" t="str">
        <f t="shared" si="192"/>
        <v>#N/A</v>
      </c>
      <c r="DB164" s="28" t="str">
        <f t="shared" si="192"/>
        <v>#N/A</v>
      </c>
      <c r="DC164" s="28" t="str">
        <f t="shared" si="192"/>
        <v>#N/A</v>
      </c>
      <c r="DD164" s="28" t="str">
        <f t="shared" si="192"/>
        <v>#N/A</v>
      </c>
      <c r="DE164" s="28" t="str">
        <f t="shared" si="192"/>
        <v>#N/A</v>
      </c>
      <c r="DF164" s="28" t="str">
        <f t="shared" si="192"/>
        <v>#N/A</v>
      </c>
      <c r="DG164" s="28" t="str">
        <f t="shared" si="192"/>
        <v>#N/A</v>
      </c>
      <c r="DH164" s="28" t="str">
        <f t="shared" si="192"/>
        <v>#N/A</v>
      </c>
      <c r="DI164" s="28" t="str">
        <f t="shared" si="192"/>
        <v>#N/A</v>
      </c>
      <c r="DJ164" s="28" t="str">
        <f t="shared" si="192"/>
        <v>#N/A</v>
      </c>
      <c r="DK164" s="28" t="str">
        <f t="shared" si="192"/>
        <v>#N/A</v>
      </c>
      <c r="DL164" s="28" t="str">
        <f t="shared" si="192"/>
        <v>#N/A</v>
      </c>
      <c r="DM164" s="28" t="str">
        <f t="shared" si="192"/>
        <v>#N/A</v>
      </c>
      <c r="DN164" s="28" t="str">
        <f t="shared" si="192"/>
        <v>#N/A</v>
      </c>
      <c r="DO164" s="28" t="str">
        <f t="shared" si="192"/>
        <v>#N/A</v>
      </c>
      <c r="DP164" s="28" t="str">
        <f t="shared" si="192"/>
        <v>#N/A</v>
      </c>
      <c r="DQ164" s="28" t="str">
        <f t="shared" si="192"/>
        <v>#N/A</v>
      </c>
      <c r="DR164" s="28" t="str">
        <f t="shared" si="192"/>
        <v>#N/A</v>
      </c>
      <c r="DS164" s="28" t="str">
        <f t="shared" si="192"/>
        <v>#N/A</v>
      </c>
      <c r="DT164" s="28" t="str">
        <f t="shared" si="192"/>
        <v>#N/A</v>
      </c>
      <c r="DU164" s="28" t="str">
        <f t="shared" si="192"/>
        <v>#N/A</v>
      </c>
      <c r="DV164" s="28" t="str">
        <f t="shared" si="192"/>
        <v>#N/A</v>
      </c>
      <c r="DW164" s="28" t="str">
        <f t="shared" si="192"/>
        <v>#N/A</v>
      </c>
      <c r="DX164" s="28" t="str">
        <f t="shared" si="192"/>
        <v>#N/A</v>
      </c>
      <c r="DY164" s="28" t="str">
        <f t="shared" si="192"/>
        <v>#N/A</v>
      </c>
      <c r="DZ164" s="28" t="str">
        <f t="shared" si="192"/>
        <v>#N/A</v>
      </c>
      <c r="EA164" s="28" t="str">
        <f t="shared" si="192"/>
        <v>#N/A</v>
      </c>
      <c r="EB164" s="28" t="str">
        <f t="shared" si="192"/>
        <v>#N/A</v>
      </c>
      <c r="EC164" s="28" t="str">
        <f t="shared" si="192"/>
        <v>#N/A</v>
      </c>
      <c r="ED164" s="28" t="str">
        <f t="shared" si="192"/>
        <v>#N/A</v>
      </c>
      <c r="EE164" s="29">
        <f t="shared" si="2"/>
        <v>1519.039866</v>
      </c>
    </row>
    <row r="165">
      <c r="A165" s="1"/>
      <c r="B165" s="45"/>
      <c r="C165" s="46"/>
      <c r="D165" s="46"/>
      <c r="E165" s="46"/>
      <c r="F165" s="47"/>
      <c r="G165" s="34"/>
      <c r="H165" s="34" t="b">
        <f t="shared" si="3"/>
        <v>0</v>
      </c>
      <c r="I165" s="34" t="b">
        <f>if(iferror(match(B165,'Osallistujat ja seuranta'!C:C,0),0)&gt;0,TRUE,FALSE)</f>
        <v>0</v>
      </c>
      <c r="J165" s="34" t="b">
        <f>if(iferror(match(C165,'Osallistujat ja seuranta'!C:C,0),0)&gt;0,TRUE,FALSE)</f>
        <v>0</v>
      </c>
      <c r="K165" s="34" t="b">
        <f t="shared" si="4"/>
        <v>0</v>
      </c>
      <c r="L165" s="34" t="b">
        <f t="shared" si="5"/>
        <v>1</v>
      </c>
      <c r="M165" s="34" t="b">
        <f t="shared" si="6"/>
        <v>0</v>
      </c>
      <c r="N165" s="35" t="str">
        <f t="shared" si="33"/>
        <v/>
      </c>
      <c r="O165" s="36" t="str">
        <f t="shared" si="8"/>
        <v/>
      </c>
      <c r="P165" s="36" t="str">
        <f t="shared" si="9"/>
        <v/>
      </c>
      <c r="Q165" s="37" t="str">
        <f t="shared" si="10"/>
        <v/>
      </c>
      <c r="R165" s="35" t="str">
        <f t="shared" si="11"/>
        <v/>
      </c>
      <c r="S165" s="35">
        <f t="shared" si="12"/>
        <v>1</v>
      </c>
      <c r="T165" s="35">
        <f t="shared" si="13"/>
        <v>-56.71174423</v>
      </c>
      <c r="U165" s="35">
        <f t="shared" si="14"/>
        <v>-56.71174423</v>
      </c>
      <c r="V165" s="38" t="str">
        <f t="shared" si="15"/>
        <v/>
      </c>
      <c r="W165" s="39">
        <f t="shared" si="16"/>
        <v>88.71035368</v>
      </c>
      <c r="X165" s="39">
        <f t="shared" si="17"/>
        <v>5.75</v>
      </c>
      <c r="Y165" s="39" t="str">
        <f>if(N165=1,(W165*(S165-V165))*'Säännöt ja ohjeet'!$B$54+X165,"")</f>
        <v/>
      </c>
      <c r="Z165" s="39">
        <f t="shared" si="18"/>
        <v>0</v>
      </c>
      <c r="AA165" s="39">
        <f t="shared" si="19"/>
        <v>1</v>
      </c>
      <c r="AB165" s="39">
        <f t="shared" si="20"/>
        <v>88.71035368</v>
      </c>
      <c r="AC165" s="39">
        <f t="shared" si="21"/>
        <v>5.75</v>
      </c>
      <c r="AD165" s="39" t="str">
        <f>if(N165=1,(AB165*(Z165-AA165))*'Säännöt ja ohjeet'!$B$54+AC165,"")</f>
        <v/>
      </c>
      <c r="AE165" s="40">
        <f t="shared" si="22"/>
        <v>11</v>
      </c>
      <c r="AF165" s="40">
        <f t="shared" si="23"/>
        <v>11</v>
      </c>
      <c r="AG165" s="1"/>
      <c r="AH165" s="9"/>
      <c r="AI165" s="28">
        <f t="shared" ref="AI165:ED165" si="193">if($B165=AI$3,AI164+$Y165,if($C165=AI$3,AI164+$AD165,AI164))</f>
        <v>1204.770186</v>
      </c>
      <c r="AJ165" s="28">
        <f t="shared" si="193"/>
        <v>1784.092572</v>
      </c>
      <c r="AK165" s="28">
        <f t="shared" si="193"/>
        <v>2411.459736</v>
      </c>
      <c r="AL165" s="28">
        <f t="shared" si="193"/>
        <v>1723.634458</v>
      </c>
      <c r="AM165" s="28">
        <f t="shared" si="193"/>
        <v>1644.010986</v>
      </c>
      <c r="AN165" s="28">
        <f t="shared" si="193"/>
        <v>1353.792648</v>
      </c>
      <c r="AO165" s="28">
        <f t="shared" si="193"/>
        <v>2249.842673</v>
      </c>
      <c r="AP165" s="28">
        <f t="shared" si="193"/>
        <v>1493.563773</v>
      </c>
      <c r="AQ165" s="28">
        <f t="shared" si="193"/>
        <v>1156.199115</v>
      </c>
      <c r="AR165" s="28">
        <f t="shared" si="193"/>
        <v>2172.779715</v>
      </c>
      <c r="AS165" s="28">
        <f t="shared" si="193"/>
        <v>1917.754482</v>
      </c>
      <c r="AT165" s="28">
        <f t="shared" si="193"/>
        <v>2363.383595</v>
      </c>
      <c r="AU165" s="28">
        <f t="shared" si="193"/>
        <v>2245.808389</v>
      </c>
      <c r="AV165" s="28">
        <f t="shared" si="193"/>
        <v>1913.93138</v>
      </c>
      <c r="AW165" s="28">
        <f t="shared" si="193"/>
        <v>1015.463624</v>
      </c>
      <c r="AX165" s="28">
        <f t="shared" si="193"/>
        <v>2205.116746</v>
      </c>
      <c r="AY165" s="28">
        <f t="shared" si="193"/>
        <v>1335.441433</v>
      </c>
      <c r="AZ165" s="28">
        <f t="shared" si="193"/>
        <v>2316.469488</v>
      </c>
      <c r="BA165" s="28">
        <f t="shared" si="193"/>
        <v>2132.244373</v>
      </c>
      <c r="BB165" s="28">
        <f t="shared" si="193"/>
        <v>636.9434937</v>
      </c>
      <c r="BC165" s="28">
        <f t="shared" si="193"/>
        <v>832.7574368</v>
      </c>
      <c r="BD165" s="28">
        <f t="shared" si="193"/>
        <v>1690.538553</v>
      </c>
      <c r="BE165" s="28">
        <f t="shared" si="193"/>
        <v>281.1497685</v>
      </c>
      <c r="BF165" s="28">
        <f t="shared" si="193"/>
        <v>-59.07358257</v>
      </c>
      <c r="BG165" s="28">
        <f t="shared" si="193"/>
        <v>1282.733877</v>
      </c>
      <c r="BH165" s="28">
        <f t="shared" si="193"/>
        <v>190.2275877</v>
      </c>
      <c r="BI165" s="28">
        <f t="shared" si="193"/>
        <v>1741.081085</v>
      </c>
      <c r="BJ165" s="28">
        <f t="shared" si="193"/>
        <v>398.5029281</v>
      </c>
      <c r="BK165" s="28">
        <f t="shared" si="193"/>
        <v>1813.591524</v>
      </c>
      <c r="BL165" s="28" t="str">
        <f t="shared" si="193"/>
        <v>#N/A</v>
      </c>
      <c r="BM165" s="28" t="str">
        <f t="shared" si="193"/>
        <v>#N/A</v>
      </c>
      <c r="BN165" s="28" t="str">
        <f t="shared" si="193"/>
        <v>#N/A</v>
      </c>
      <c r="BO165" s="28" t="str">
        <f t="shared" si="193"/>
        <v>#N/A</v>
      </c>
      <c r="BP165" s="28" t="str">
        <f t="shared" si="193"/>
        <v>#N/A</v>
      </c>
      <c r="BQ165" s="28" t="str">
        <f t="shared" si="193"/>
        <v>#N/A</v>
      </c>
      <c r="BR165" s="28" t="str">
        <f t="shared" si="193"/>
        <v>#N/A</v>
      </c>
      <c r="BS165" s="28" t="str">
        <f t="shared" si="193"/>
        <v>#N/A</v>
      </c>
      <c r="BT165" s="28" t="str">
        <f t="shared" si="193"/>
        <v>#N/A</v>
      </c>
      <c r="BU165" s="28" t="str">
        <f t="shared" si="193"/>
        <v>#N/A</v>
      </c>
      <c r="BV165" s="28" t="str">
        <f t="shared" si="193"/>
        <v>#N/A</v>
      </c>
      <c r="BW165" s="28" t="str">
        <f t="shared" si="193"/>
        <v>#N/A</v>
      </c>
      <c r="BX165" s="28" t="str">
        <f t="shared" si="193"/>
        <v>#N/A</v>
      </c>
      <c r="BY165" s="28" t="str">
        <f t="shared" si="193"/>
        <v>#N/A</v>
      </c>
      <c r="BZ165" s="28" t="str">
        <f t="shared" si="193"/>
        <v>#N/A</v>
      </c>
      <c r="CA165" s="28" t="str">
        <f t="shared" si="193"/>
        <v>#N/A</v>
      </c>
      <c r="CB165" s="28" t="str">
        <f t="shared" si="193"/>
        <v>#N/A</v>
      </c>
      <c r="CC165" s="28" t="str">
        <f t="shared" si="193"/>
        <v>#N/A</v>
      </c>
      <c r="CD165" s="28" t="str">
        <f t="shared" si="193"/>
        <v>#N/A</v>
      </c>
      <c r="CE165" s="28" t="str">
        <f t="shared" si="193"/>
        <v>#N/A</v>
      </c>
      <c r="CF165" s="28" t="str">
        <f t="shared" si="193"/>
        <v>#N/A</v>
      </c>
      <c r="CG165" s="28" t="str">
        <f t="shared" si="193"/>
        <v>#N/A</v>
      </c>
      <c r="CH165" s="28" t="str">
        <f t="shared" si="193"/>
        <v>#N/A</v>
      </c>
      <c r="CI165" s="28" t="str">
        <f t="shared" si="193"/>
        <v>#N/A</v>
      </c>
      <c r="CJ165" s="28" t="str">
        <f t="shared" si="193"/>
        <v>#N/A</v>
      </c>
      <c r="CK165" s="28" t="str">
        <f t="shared" si="193"/>
        <v>#N/A</v>
      </c>
      <c r="CL165" s="28" t="str">
        <f t="shared" si="193"/>
        <v>#N/A</v>
      </c>
      <c r="CM165" s="28" t="str">
        <f t="shared" si="193"/>
        <v>#N/A</v>
      </c>
      <c r="CN165" s="28" t="str">
        <f t="shared" si="193"/>
        <v>#N/A</v>
      </c>
      <c r="CO165" s="28" t="str">
        <f t="shared" si="193"/>
        <v>#N/A</v>
      </c>
      <c r="CP165" s="28" t="str">
        <f t="shared" si="193"/>
        <v>#N/A</v>
      </c>
      <c r="CQ165" s="28" t="str">
        <f t="shared" si="193"/>
        <v>#N/A</v>
      </c>
      <c r="CR165" s="28" t="str">
        <f t="shared" si="193"/>
        <v>#N/A</v>
      </c>
      <c r="CS165" s="28" t="str">
        <f t="shared" si="193"/>
        <v>#N/A</v>
      </c>
      <c r="CT165" s="28" t="str">
        <f t="shared" si="193"/>
        <v>#N/A</v>
      </c>
      <c r="CU165" s="28" t="str">
        <f t="shared" si="193"/>
        <v>#N/A</v>
      </c>
      <c r="CV165" s="28" t="str">
        <f t="shared" si="193"/>
        <v>#N/A</v>
      </c>
      <c r="CW165" s="28" t="str">
        <f t="shared" si="193"/>
        <v>#N/A</v>
      </c>
      <c r="CX165" s="28" t="str">
        <f t="shared" si="193"/>
        <v>#N/A</v>
      </c>
      <c r="CY165" s="28" t="str">
        <f t="shared" si="193"/>
        <v>#N/A</v>
      </c>
      <c r="CZ165" s="28" t="str">
        <f t="shared" si="193"/>
        <v>#N/A</v>
      </c>
      <c r="DA165" s="28" t="str">
        <f t="shared" si="193"/>
        <v>#N/A</v>
      </c>
      <c r="DB165" s="28" t="str">
        <f t="shared" si="193"/>
        <v>#N/A</v>
      </c>
      <c r="DC165" s="28" t="str">
        <f t="shared" si="193"/>
        <v>#N/A</v>
      </c>
      <c r="DD165" s="28" t="str">
        <f t="shared" si="193"/>
        <v>#N/A</v>
      </c>
      <c r="DE165" s="28" t="str">
        <f t="shared" si="193"/>
        <v>#N/A</v>
      </c>
      <c r="DF165" s="28" t="str">
        <f t="shared" si="193"/>
        <v>#N/A</v>
      </c>
      <c r="DG165" s="28" t="str">
        <f t="shared" si="193"/>
        <v>#N/A</v>
      </c>
      <c r="DH165" s="28" t="str">
        <f t="shared" si="193"/>
        <v>#N/A</v>
      </c>
      <c r="DI165" s="28" t="str">
        <f t="shared" si="193"/>
        <v>#N/A</v>
      </c>
      <c r="DJ165" s="28" t="str">
        <f t="shared" si="193"/>
        <v>#N/A</v>
      </c>
      <c r="DK165" s="28" t="str">
        <f t="shared" si="193"/>
        <v>#N/A</v>
      </c>
      <c r="DL165" s="28" t="str">
        <f t="shared" si="193"/>
        <v>#N/A</v>
      </c>
      <c r="DM165" s="28" t="str">
        <f t="shared" si="193"/>
        <v>#N/A</v>
      </c>
      <c r="DN165" s="28" t="str">
        <f t="shared" si="193"/>
        <v>#N/A</v>
      </c>
      <c r="DO165" s="28" t="str">
        <f t="shared" si="193"/>
        <v>#N/A</v>
      </c>
      <c r="DP165" s="28" t="str">
        <f t="shared" si="193"/>
        <v>#N/A</v>
      </c>
      <c r="DQ165" s="28" t="str">
        <f t="shared" si="193"/>
        <v>#N/A</v>
      </c>
      <c r="DR165" s="28" t="str">
        <f t="shared" si="193"/>
        <v>#N/A</v>
      </c>
      <c r="DS165" s="28" t="str">
        <f t="shared" si="193"/>
        <v>#N/A</v>
      </c>
      <c r="DT165" s="28" t="str">
        <f t="shared" si="193"/>
        <v>#N/A</v>
      </c>
      <c r="DU165" s="28" t="str">
        <f t="shared" si="193"/>
        <v>#N/A</v>
      </c>
      <c r="DV165" s="28" t="str">
        <f t="shared" si="193"/>
        <v>#N/A</v>
      </c>
      <c r="DW165" s="28" t="str">
        <f t="shared" si="193"/>
        <v>#N/A</v>
      </c>
      <c r="DX165" s="28" t="str">
        <f t="shared" si="193"/>
        <v>#N/A</v>
      </c>
      <c r="DY165" s="28" t="str">
        <f t="shared" si="193"/>
        <v>#N/A</v>
      </c>
      <c r="DZ165" s="28" t="str">
        <f t="shared" si="193"/>
        <v>#N/A</v>
      </c>
      <c r="EA165" s="28" t="str">
        <f t="shared" si="193"/>
        <v>#N/A</v>
      </c>
      <c r="EB165" s="28" t="str">
        <f t="shared" si="193"/>
        <v>#N/A</v>
      </c>
      <c r="EC165" s="28" t="str">
        <f t="shared" si="193"/>
        <v>#N/A</v>
      </c>
      <c r="ED165" s="28" t="str">
        <f t="shared" si="193"/>
        <v>#N/A</v>
      </c>
      <c r="EE165" s="29">
        <f t="shared" si="2"/>
        <v>1519.039866</v>
      </c>
    </row>
    <row r="166">
      <c r="A166" s="1"/>
      <c r="B166" s="45"/>
      <c r="C166" s="46"/>
      <c r="D166" s="46"/>
      <c r="E166" s="46"/>
      <c r="F166" s="47"/>
      <c r="G166" s="34"/>
      <c r="H166" s="34" t="b">
        <f t="shared" si="3"/>
        <v>0</v>
      </c>
      <c r="I166" s="34" t="b">
        <f>if(iferror(match(B166,'Osallistujat ja seuranta'!C:C,0),0)&gt;0,TRUE,FALSE)</f>
        <v>0</v>
      </c>
      <c r="J166" s="34" t="b">
        <f>if(iferror(match(C166,'Osallistujat ja seuranta'!C:C,0),0)&gt;0,TRUE,FALSE)</f>
        <v>0</v>
      </c>
      <c r="K166" s="34" t="b">
        <f t="shared" si="4"/>
        <v>0</v>
      </c>
      <c r="L166" s="34" t="b">
        <f t="shared" si="5"/>
        <v>1</v>
      </c>
      <c r="M166" s="34" t="b">
        <f t="shared" si="6"/>
        <v>0</v>
      </c>
      <c r="N166" s="35" t="str">
        <f t="shared" si="33"/>
        <v/>
      </c>
      <c r="O166" s="36" t="str">
        <f t="shared" si="8"/>
        <v/>
      </c>
      <c r="P166" s="36" t="str">
        <f t="shared" si="9"/>
        <v/>
      </c>
      <c r="Q166" s="37" t="str">
        <f t="shared" si="10"/>
        <v/>
      </c>
      <c r="R166" s="35" t="str">
        <f t="shared" si="11"/>
        <v/>
      </c>
      <c r="S166" s="35">
        <f t="shared" si="12"/>
        <v>1</v>
      </c>
      <c r="T166" s="35">
        <f t="shared" si="13"/>
        <v>-56.71174423</v>
      </c>
      <c r="U166" s="35">
        <f t="shared" si="14"/>
        <v>-56.71174423</v>
      </c>
      <c r="V166" s="38" t="str">
        <f t="shared" si="15"/>
        <v/>
      </c>
      <c r="W166" s="39">
        <f t="shared" si="16"/>
        <v>88.71035368</v>
      </c>
      <c r="X166" s="39">
        <f t="shared" si="17"/>
        <v>5.75</v>
      </c>
      <c r="Y166" s="39" t="str">
        <f>if(N166=1,(W166*(S166-V166))*'Säännöt ja ohjeet'!$B$54+X166,"")</f>
        <v/>
      </c>
      <c r="Z166" s="39">
        <f t="shared" si="18"/>
        <v>0</v>
      </c>
      <c r="AA166" s="39">
        <f t="shared" si="19"/>
        <v>1</v>
      </c>
      <c r="AB166" s="39">
        <f t="shared" si="20"/>
        <v>88.71035368</v>
      </c>
      <c r="AC166" s="39">
        <f t="shared" si="21"/>
        <v>5.75</v>
      </c>
      <c r="AD166" s="39" t="str">
        <f>if(N166=1,(AB166*(Z166-AA166))*'Säännöt ja ohjeet'!$B$54+AC166,"")</f>
        <v/>
      </c>
      <c r="AE166" s="40">
        <f t="shared" si="22"/>
        <v>11</v>
      </c>
      <c r="AF166" s="40">
        <f t="shared" si="23"/>
        <v>11</v>
      </c>
      <c r="AG166" s="1"/>
      <c r="AH166" s="9"/>
      <c r="AI166" s="28">
        <f t="shared" ref="AI166:ED166" si="194">if($B166=AI$3,AI165+$Y166,if($C166=AI$3,AI165+$AD166,AI165))</f>
        <v>1204.770186</v>
      </c>
      <c r="AJ166" s="28">
        <f t="shared" si="194"/>
        <v>1784.092572</v>
      </c>
      <c r="AK166" s="28">
        <f t="shared" si="194"/>
        <v>2411.459736</v>
      </c>
      <c r="AL166" s="28">
        <f t="shared" si="194"/>
        <v>1723.634458</v>
      </c>
      <c r="AM166" s="28">
        <f t="shared" si="194"/>
        <v>1644.010986</v>
      </c>
      <c r="AN166" s="28">
        <f t="shared" si="194"/>
        <v>1353.792648</v>
      </c>
      <c r="AO166" s="28">
        <f t="shared" si="194"/>
        <v>2249.842673</v>
      </c>
      <c r="AP166" s="28">
        <f t="shared" si="194"/>
        <v>1493.563773</v>
      </c>
      <c r="AQ166" s="28">
        <f t="shared" si="194"/>
        <v>1156.199115</v>
      </c>
      <c r="AR166" s="28">
        <f t="shared" si="194"/>
        <v>2172.779715</v>
      </c>
      <c r="AS166" s="28">
        <f t="shared" si="194"/>
        <v>1917.754482</v>
      </c>
      <c r="AT166" s="28">
        <f t="shared" si="194"/>
        <v>2363.383595</v>
      </c>
      <c r="AU166" s="28">
        <f t="shared" si="194"/>
        <v>2245.808389</v>
      </c>
      <c r="AV166" s="28">
        <f t="shared" si="194"/>
        <v>1913.93138</v>
      </c>
      <c r="AW166" s="28">
        <f t="shared" si="194"/>
        <v>1015.463624</v>
      </c>
      <c r="AX166" s="28">
        <f t="shared" si="194"/>
        <v>2205.116746</v>
      </c>
      <c r="AY166" s="28">
        <f t="shared" si="194"/>
        <v>1335.441433</v>
      </c>
      <c r="AZ166" s="28">
        <f t="shared" si="194"/>
        <v>2316.469488</v>
      </c>
      <c r="BA166" s="28">
        <f t="shared" si="194"/>
        <v>2132.244373</v>
      </c>
      <c r="BB166" s="28">
        <f t="shared" si="194"/>
        <v>636.9434937</v>
      </c>
      <c r="BC166" s="28">
        <f t="shared" si="194"/>
        <v>832.7574368</v>
      </c>
      <c r="BD166" s="28">
        <f t="shared" si="194"/>
        <v>1690.538553</v>
      </c>
      <c r="BE166" s="28">
        <f t="shared" si="194"/>
        <v>281.1497685</v>
      </c>
      <c r="BF166" s="28">
        <f t="shared" si="194"/>
        <v>-59.07358257</v>
      </c>
      <c r="BG166" s="28">
        <f t="shared" si="194"/>
        <v>1282.733877</v>
      </c>
      <c r="BH166" s="28">
        <f t="shared" si="194"/>
        <v>190.2275877</v>
      </c>
      <c r="BI166" s="28">
        <f t="shared" si="194"/>
        <v>1741.081085</v>
      </c>
      <c r="BJ166" s="28">
        <f t="shared" si="194"/>
        <v>398.5029281</v>
      </c>
      <c r="BK166" s="28">
        <f t="shared" si="194"/>
        <v>1813.591524</v>
      </c>
      <c r="BL166" s="28" t="str">
        <f t="shared" si="194"/>
        <v>#N/A</v>
      </c>
      <c r="BM166" s="28" t="str">
        <f t="shared" si="194"/>
        <v>#N/A</v>
      </c>
      <c r="BN166" s="28" t="str">
        <f t="shared" si="194"/>
        <v>#N/A</v>
      </c>
      <c r="BO166" s="28" t="str">
        <f t="shared" si="194"/>
        <v>#N/A</v>
      </c>
      <c r="BP166" s="28" t="str">
        <f t="shared" si="194"/>
        <v>#N/A</v>
      </c>
      <c r="BQ166" s="28" t="str">
        <f t="shared" si="194"/>
        <v>#N/A</v>
      </c>
      <c r="BR166" s="28" t="str">
        <f t="shared" si="194"/>
        <v>#N/A</v>
      </c>
      <c r="BS166" s="28" t="str">
        <f t="shared" si="194"/>
        <v>#N/A</v>
      </c>
      <c r="BT166" s="28" t="str">
        <f t="shared" si="194"/>
        <v>#N/A</v>
      </c>
      <c r="BU166" s="28" t="str">
        <f t="shared" si="194"/>
        <v>#N/A</v>
      </c>
      <c r="BV166" s="28" t="str">
        <f t="shared" si="194"/>
        <v>#N/A</v>
      </c>
      <c r="BW166" s="28" t="str">
        <f t="shared" si="194"/>
        <v>#N/A</v>
      </c>
      <c r="BX166" s="28" t="str">
        <f t="shared" si="194"/>
        <v>#N/A</v>
      </c>
      <c r="BY166" s="28" t="str">
        <f t="shared" si="194"/>
        <v>#N/A</v>
      </c>
      <c r="BZ166" s="28" t="str">
        <f t="shared" si="194"/>
        <v>#N/A</v>
      </c>
      <c r="CA166" s="28" t="str">
        <f t="shared" si="194"/>
        <v>#N/A</v>
      </c>
      <c r="CB166" s="28" t="str">
        <f t="shared" si="194"/>
        <v>#N/A</v>
      </c>
      <c r="CC166" s="28" t="str">
        <f t="shared" si="194"/>
        <v>#N/A</v>
      </c>
      <c r="CD166" s="28" t="str">
        <f t="shared" si="194"/>
        <v>#N/A</v>
      </c>
      <c r="CE166" s="28" t="str">
        <f t="shared" si="194"/>
        <v>#N/A</v>
      </c>
      <c r="CF166" s="28" t="str">
        <f t="shared" si="194"/>
        <v>#N/A</v>
      </c>
      <c r="CG166" s="28" t="str">
        <f t="shared" si="194"/>
        <v>#N/A</v>
      </c>
      <c r="CH166" s="28" t="str">
        <f t="shared" si="194"/>
        <v>#N/A</v>
      </c>
      <c r="CI166" s="28" t="str">
        <f t="shared" si="194"/>
        <v>#N/A</v>
      </c>
      <c r="CJ166" s="28" t="str">
        <f t="shared" si="194"/>
        <v>#N/A</v>
      </c>
      <c r="CK166" s="28" t="str">
        <f t="shared" si="194"/>
        <v>#N/A</v>
      </c>
      <c r="CL166" s="28" t="str">
        <f t="shared" si="194"/>
        <v>#N/A</v>
      </c>
      <c r="CM166" s="28" t="str">
        <f t="shared" si="194"/>
        <v>#N/A</v>
      </c>
      <c r="CN166" s="28" t="str">
        <f t="shared" si="194"/>
        <v>#N/A</v>
      </c>
      <c r="CO166" s="28" t="str">
        <f t="shared" si="194"/>
        <v>#N/A</v>
      </c>
      <c r="CP166" s="28" t="str">
        <f t="shared" si="194"/>
        <v>#N/A</v>
      </c>
      <c r="CQ166" s="28" t="str">
        <f t="shared" si="194"/>
        <v>#N/A</v>
      </c>
      <c r="CR166" s="28" t="str">
        <f t="shared" si="194"/>
        <v>#N/A</v>
      </c>
      <c r="CS166" s="28" t="str">
        <f t="shared" si="194"/>
        <v>#N/A</v>
      </c>
      <c r="CT166" s="28" t="str">
        <f t="shared" si="194"/>
        <v>#N/A</v>
      </c>
      <c r="CU166" s="28" t="str">
        <f t="shared" si="194"/>
        <v>#N/A</v>
      </c>
      <c r="CV166" s="28" t="str">
        <f t="shared" si="194"/>
        <v>#N/A</v>
      </c>
      <c r="CW166" s="28" t="str">
        <f t="shared" si="194"/>
        <v>#N/A</v>
      </c>
      <c r="CX166" s="28" t="str">
        <f t="shared" si="194"/>
        <v>#N/A</v>
      </c>
      <c r="CY166" s="28" t="str">
        <f t="shared" si="194"/>
        <v>#N/A</v>
      </c>
      <c r="CZ166" s="28" t="str">
        <f t="shared" si="194"/>
        <v>#N/A</v>
      </c>
      <c r="DA166" s="28" t="str">
        <f t="shared" si="194"/>
        <v>#N/A</v>
      </c>
      <c r="DB166" s="28" t="str">
        <f t="shared" si="194"/>
        <v>#N/A</v>
      </c>
      <c r="DC166" s="28" t="str">
        <f t="shared" si="194"/>
        <v>#N/A</v>
      </c>
      <c r="DD166" s="28" t="str">
        <f t="shared" si="194"/>
        <v>#N/A</v>
      </c>
      <c r="DE166" s="28" t="str">
        <f t="shared" si="194"/>
        <v>#N/A</v>
      </c>
      <c r="DF166" s="28" t="str">
        <f t="shared" si="194"/>
        <v>#N/A</v>
      </c>
      <c r="DG166" s="28" t="str">
        <f t="shared" si="194"/>
        <v>#N/A</v>
      </c>
      <c r="DH166" s="28" t="str">
        <f t="shared" si="194"/>
        <v>#N/A</v>
      </c>
      <c r="DI166" s="28" t="str">
        <f t="shared" si="194"/>
        <v>#N/A</v>
      </c>
      <c r="DJ166" s="28" t="str">
        <f t="shared" si="194"/>
        <v>#N/A</v>
      </c>
      <c r="DK166" s="28" t="str">
        <f t="shared" si="194"/>
        <v>#N/A</v>
      </c>
      <c r="DL166" s="28" t="str">
        <f t="shared" si="194"/>
        <v>#N/A</v>
      </c>
      <c r="DM166" s="28" t="str">
        <f t="shared" si="194"/>
        <v>#N/A</v>
      </c>
      <c r="DN166" s="28" t="str">
        <f t="shared" si="194"/>
        <v>#N/A</v>
      </c>
      <c r="DO166" s="28" t="str">
        <f t="shared" si="194"/>
        <v>#N/A</v>
      </c>
      <c r="DP166" s="28" t="str">
        <f t="shared" si="194"/>
        <v>#N/A</v>
      </c>
      <c r="DQ166" s="28" t="str">
        <f t="shared" si="194"/>
        <v>#N/A</v>
      </c>
      <c r="DR166" s="28" t="str">
        <f t="shared" si="194"/>
        <v>#N/A</v>
      </c>
      <c r="DS166" s="28" t="str">
        <f t="shared" si="194"/>
        <v>#N/A</v>
      </c>
      <c r="DT166" s="28" t="str">
        <f t="shared" si="194"/>
        <v>#N/A</v>
      </c>
      <c r="DU166" s="28" t="str">
        <f t="shared" si="194"/>
        <v>#N/A</v>
      </c>
      <c r="DV166" s="28" t="str">
        <f t="shared" si="194"/>
        <v>#N/A</v>
      </c>
      <c r="DW166" s="28" t="str">
        <f t="shared" si="194"/>
        <v>#N/A</v>
      </c>
      <c r="DX166" s="28" t="str">
        <f t="shared" si="194"/>
        <v>#N/A</v>
      </c>
      <c r="DY166" s="28" t="str">
        <f t="shared" si="194"/>
        <v>#N/A</v>
      </c>
      <c r="DZ166" s="28" t="str">
        <f t="shared" si="194"/>
        <v>#N/A</v>
      </c>
      <c r="EA166" s="28" t="str">
        <f t="shared" si="194"/>
        <v>#N/A</v>
      </c>
      <c r="EB166" s="28" t="str">
        <f t="shared" si="194"/>
        <v>#N/A</v>
      </c>
      <c r="EC166" s="28" t="str">
        <f t="shared" si="194"/>
        <v>#N/A</v>
      </c>
      <c r="ED166" s="28" t="str">
        <f t="shared" si="194"/>
        <v>#N/A</v>
      </c>
      <c r="EE166" s="29">
        <f t="shared" si="2"/>
        <v>1519.039866</v>
      </c>
    </row>
    <row r="167">
      <c r="A167" s="1"/>
      <c r="B167" s="45"/>
      <c r="C167" s="46"/>
      <c r="D167" s="46"/>
      <c r="E167" s="46"/>
      <c r="F167" s="47"/>
      <c r="G167" s="34"/>
      <c r="H167" s="34" t="b">
        <f t="shared" si="3"/>
        <v>0</v>
      </c>
      <c r="I167" s="34" t="b">
        <f>if(iferror(match(B167,'Osallistujat ja seuranta'!C:C,0),0)&gt;0,TRUE,FALSE)</f>
        <v>0</v>
      </c>
      <c r="J167" s="34" t="b">
        <f>if(iferror(match(C167,'Osallistujat ja seuranta'!C:C,0),0)&gt;0,TRUE,FALSE)</f>
        <v>0</v>
      </c>
      <c r="K167" s="34" t="b">
        <f t="shared" si="4"/>
        <v>0</v>
      </c>
      <c r="L167" s="34" t="b">
        <f t="shared" si="5"/>
        <v>1</v>
      </c>
      <c r="M167" s="34" t="b">
        <f t="shared" si="6"/>
        <v>0</v>
      </c>
      <c r="N167" s="35" t="str">
        <f t="shared" si="33"/>
        <v/>
      </c>
      <c r="O167" s="36" t="str">
        <f t="shared" si="8"/>
        <v/>
      </c>
      <c r="P167" s="36" t="str">
        <f t="shared" si="9"/>
        <v/>
      </c>
      <c r="Q167" s="37" t="str">
        <f t="shared" si="10"/>
        <v/>
      </c>
      <c r="R167" s="35" t="str">
        <f t="shared" si="11"/>
        <v/>
      </c>
      <c r="S167" s="35">
        <f t="shared" si="12"/>
        <v>1</v>
      </c>
      <c r="T167" s="35">
        <f t="shared" si="13"/>
        <v>-56.71174423</v>
      </c>
      <c r="U167" s="35">
        <f t="shared" si="14"/>
        <v>-56.71174423</v>
      </c>
      <c r="V167" s="38" t="str">
        <f t="shared" si="15"/>
        <v/>
      </c>
      <c r="W167" s="39">
        <f t="shared" si="16"/>
        <v>88.71035368</v>
      </c>
      <c r="X167" s="39">
        <f t="shared" si="17"/>
        <v>5.75</v>
      </c>
      <c r="Y167" s="39" t="str">
        <f>if(N167=1,(W167*(S167-V167))*'Säännöt ja ohjeet'!$B$54+X167,"")</f>
        <v/>
      </c>
      <c r="Z167" s="39">
        <f t="shared" si="18"/>
        <v>0</v>
      </c>
      <c r="AA167" s="39">
        <f t="shared" si="19"/>
        <v>1</v>
      </c>
      <c r="AB167" s="39">
        <f t="shared" si="20"/>
        <v>88.71035368</v>
      </c>
      <c r="AC167" s="39">
        <f t="shared" si="21"/>
        <v>5.75</v>
      </c>
      <c r="AD167" s="39" t="str">
        <f>if(N167=1,(AB167*(Z167-AA167))*'Säännöt ja ohjeet'!$B$54+AC167,"")</f>
        <v/>
      </c>
      <c r="AE167" s="40">
        <f t="shared" si="22"/>
        <v>11</v>
      </c>
      <c r="AF167" s="40">
        <f t="shared" si="23"/>
        <v>11</v>
      </c>
      <c r="AG167" s="1"/>
      <c r="AH167" s="9"/>
      <c r="AI167" s="28">
        <f t="shared" ref="AI167:ED167" si="195">if($B167=AI$3,AI166+$Y167,if($C167=AI$3,AI166+$AD167,AI166))</f>
        <v>1204.770186</v>
      </c>
      <c r="AJ167" s="28">
        <f t="shared" si="195"/>
        <v>1784.092572</v>
      </c>
      <c r="AK167" s="28">
        <f t="shared" si="195"/>
        <v>2411.459736</v>
      </c>
      <c r="AL167" s="28">
        <f t="shared" si="195"/>
        <v>1723.634458</v>
      </c>
      <c r="AM167" s="28">
        <f t="shared" si="195"/>
        <v>1644.010986</v>
      </c>
      <c r="AN167" s="28">
        <f t="shared" si="195"/>
        <v>1353.792648</v>
      </c>
      <c r="AO167" s="28">
        <f t="shared" si="195"/>
        <v>2249.842673</v>
      </c>
      <c r="AP167" s="28">
        <f t="shared" si="195"/>
        <v>1493.563773</v>
      </c>
      <c r="AQ167" s="28">
        <f t="shared" si="195"/>
        <v>1156.199115</v>
      </c>
      <c r="AR167" s="28">
        <f t="shared" si="195"/>
        <v>2172.779715</v>
      </c>
      <c r="AS167" s="28">
        <f t="shared" si="195"/>
        <v>1917.754482</v>
      </c>
      <c r="AT167" s="28">
        <f t="shared" si="195"/>
        <v>2363.383595</v>
      </c>
      <c r="AU167" s="28">
        <f t="shared" si="195"/>
        <v>2245.808389</v>
      </c>
      <c r="AV167" s="28">
        <f t="shared" si="195"/>
        <v>1913.93138</v>
      </c>
      <c r="AW167" s="28">
        <f t="shared" si="195"/>
        <v>1015.463624</v>
      </c>
      <c r="AX167" s="28">
        <f t="shared" si="195"/>
        <v>2205.116746</v>
      </c>
      <c r="AY167" s="28">
        <f t="shared" si="195"/>
        <v>1335.441433</v>
      </c>
      <c r="AZ167" s="28">
        <f t="shared" si="195"/>
        <v>2316.469488</v>
      </c>
      <c r="BA167" s="28">
        <f t="shared" si="195"/>
        <v>2132.244373</v>
      </c>
      <c r="BB167" s="28">
        <f t="shared" si="195"/>
        <v>636.9434937</v>
      </c>
      <c r="BC167" s="28">
        <f t="shared" si="195"/>
        <v>832.7574368</v>
      </c>
      <c r="BD167" s="28">
        <f t="shared" si="195"/>
        <v>1690.538553</v>
      </c>
      <c r="BE167" s="28">
        <f t="shared" si="195"/>
        <v>281.1497685</v>
      </c>
      <c r="BF167" s="28">
        <f t="shared" si="195"/>
        <v>-59.07358257</v>
      </c>
      <c r="BG167" s="28">
        <f t="shared" si="195"/>
        <v>1282.733877</v>
      </c>
      <c r="BH167" s="28">
        <f t="shared" si="195"/>
        <v>190.2275877</v>
      </c>
      <c r="BI167" s="28">
        <f t="shared" si="195"/>
        <v>1741.081085</v>
      </c>
      <c r="BJ167" s="28">
        <f t="shared" si="195"/>
        <v>398.5029281</v>
      </c>
      <c r="BK167" s="28">
        <f t="shared" si="195"/>
        <v>1813.591524</v>
      </c>
      <c r="BL167" s="28" t="str">
        <f t="shared" si="195"/>
        <v>#N/A</v>
      </c>
      <c r="BM167" s="28" t="str">
        <f t="shared" si="195"/>
        <v>#N/A</v>
      </c>
      <c r="BN167" s="28" t="str">
        <f t="shared" si="195"/>
        <v>#N/A</v>
      </c>
      <c r="BO167" s="28" t="str">
        <f t="shared" si="195"/>
        <v>#N/A</v>
      </c>
      <c r="BP167" s="28" t="str">
        <f t="shared" si="195"/>
        <v>#N/A</v>
      </c>
      <c r="BQ167" s="28" t="str">
        <f t="shared" si="195"/>
        <v>#N/A</v>
      </c>
      <c r="BR167" s="28" t="str">
        <f t="shared" si="195"/>
        <v>#N/A</v>
      </c>
      <c r="BS167" s="28" t="str">
        <f t="shared" si="195"/>
        <v>#N/A</v>
      </c>
      <c r="BT167" s="28" t="str">
        <f t="shared" si="195"/>
        <v>#N/A</v>
      </c>
      <c r="BU167" s="28" t="str">
        <f t="shared" si="195"/>
        <v>#N/A</v>
      </c>
      <c r="BV167" s="28" t="str">
        <f t="shared" si="195"/>
        <v>#N/A</v>
      </c>
      <c r="BW167" s="28" t="str">
        <f t="shared" si="195"/>
        <v>#N/A</v>
      </c>
      <c r="BX167" s="28" t="str">
        <f t="shared" si="195"/>
        <v>#N/A</v>
      </c>
      <c r="BY167" s="28" t="str">
        <f t="shared" si="195"/>
        <v>#N/A</v>
      </c>
      <c r="BZ167" s="28" t="str">
        <f t="shared" si="195"/>
        <v>#N/A</v>
      </c>
      <c r="CA167" s="28" t="str">
        <f t="shared" si="195"/>
        <v>#N/A</v>
      </c>
      <c r="CB167" s="28" t="str">
        <f t="shared" si="195"/>
        <v>#N/A</v>
      </c>
      <c r="CC167" s="28" t="str">
        <f t="shared" si="195"/>
        <v>#N/A</v>
      </c>
      <c r="CD167" s="28" t="str">
        <f t="shared" si="195"/>
        <v>#N/A</v>
      </c>
      <c r="CE167" s="28" t="str">
        <f t="shared" si="195"/>
        <v>#N/A</v>
      </c>
      <c r="CF167" s="28" t="str">
        <f t="shared" si="195"/>
        <v>#N/A</v>
      </c>
      <c r="CG167" s="28" t="str">
        <f t="shared" si="195"/>
        <v>#N/A</v>
      </c>
      <c r="CH167" s="28" t="str">
        <f t="shared" si="195"/>
        <v>#N/A</v>
      </c>
      <c r="CI167" s="28" t="str">
        <f t="shared" si="195"/>
        <v>#N/A</v>
      </c>
      <c r="CJ167" s="28" t="str">
        <f t="shared" si="195"/>
        <v>#N/A</v>
      </c>
      <c r="CK167" s="28" t="str">
        <f t="shared" si="195"/>
        <v>#N/A</v>
      </c>
      <c r="CL167" s="28" t="str">
        <f t="shared" si="195"/>
        <v>#N/A</v>
      </c>
      <c r="CM167" s="28" t="str">
        <f t="shared" si="195"/>
        <v>#N/A</v>
      </c>
      <c r="CN167" s="28" t="str">
        <f t="shared" si="195"/>
        <v>#N/A</v>
      </c>
      <c r="CO167" s="28" t="str">
        <f t="shared" si="195"/>
        <v>#N/A</v>
      </c>
      <c r="CP167" s="28" t="str">
        <f t="shared" si="195"/>
        <v>#N/A</v>
      </c>
      <c r="CQ167" s="28" t="str">
        <f t="shared" si="195"/>
        <v>#N/A</v>
      </c>
      <c r="CR167" s="28" t="str">
        <f t="shared" si="195"/>
        <v>#N/A</v>
      </c>
      <c r="CS167" s="28" t="str">
        <f t="shared" si="195"/>
        <v>#N/A</v>
      </c>
      <c r="CT167" s="28" t="str">
        <f t="shared" si="195"/>
        <v>#N/A</v>
      </c>
      <c r="CU167" s="28" t="str">
        <f t="shared" si="195"/>
        <v>#N/A</v>
      </c>
      <c r="CV167" s="28" t="str">
        <f t="shared" si="195"/>
        <v>#N/A</v>
      </c>
      <c r="CW167" s="28" t="str">
        <f t="shared" si="195"/>
        <v>#N/A</v>
      </c>
      <c r="CX167" s="28" t="str">
        <f t="shared" si="195"/>
        <v>#N/A</v>
      </c>
      <c r="CY167" s="28" t="str">
        <f t="shared" si="195"/>
        <v>#N/A</v>
      </c>
      <c r="CZ167" s="28" t="str">
        <f t="shared" si="195"/>
        <v>#N/A</v>
      </c>
      <c r="DA167" s="28" t="str">
        <f t="shared" si="195"/>
        <v>#N/A</v>
      </c>
      <c r="DB167" s="28" t="str">
        <f t="shared" si="195"/>
        <v>#N/A</v>
      </c>
      <c r="DC167" s="28" t="str">
        <f t="shared" si="195"/>
        <v>#N/A</v>
      </c>
      <c r="DD167" s="28" t="str">
        <f t="shared" si="195"/>
        <v>#N/A</v>
      </c>
      <c r="DE167" s="28" t="str">
        <f t="shared" si="195"/>
        <v>#N/A</v>
      </c>
      <c r="DF167" s="28" t="str">
        <f t="shared" si="195"/>
        <v>#N/A</v>
      </c>
      <c r="DG167" s="28" t="str">
        <f t="shared" si="195"/>
        <v>#N/A</v>
      </c>
      <c r="DH167" s="28" t="str">
        <f t="shared" si="195"/>
        <v>#N/A</v>
      </c>
      <c r="DI167" s="28" t="str">
        <f t="shared" si="195"/>
        <v>#N/A</v>
      </c>
      <c r="DJ167" s="28" t="str">
        <f t="shared" si="195"/>
        <v>#N/A</v>
      </c>
      <c r="DK167" s="28" t="str">
        <f t="shared" si="195"/>
        <v>#N/A</v>
      </c>
      <c r="DL167" s="28" t="str">
        <f t="shared" si="195"/>
        <v>#N/A</v>
      </c>
      <c r="DM167" s="28" t="str">
        <f t="shared" si="195"/>
        <v>#N/A</v>
      </c>
      <c r="DN167" s="28" t="str">
        <f t="shared" si="195"/>
        <v>#N/A</v>
      </c>
      <c r="DO167" s="28" t="str">
        <f t="shared" si="195"/>
        <v>#N/A</v>
      </c>
      <c r="DP167" s="28" t="str">
        <f t="shared" si="195"/>
        <v>#N/A</v>
      </c>
      <c r="DQ167" s="28" t="str">
        <f t="shared" si="195"/>
        <v>#N/A</v>
      </c>
      <c r="DR167" s="28" t="str">
        <f t="shared" si="195"/>
        <v>#N/A</v>
      </c>
      <c r="DS167" s="28" t="str">
        <f t="shared" si="195"/>
        <v>#N/A</v>
      </c>
      <c r="DT167" s="28" t="str">
        <f t="shared" si="195"/>
        <v>#N/A</v>
      </c>
      <c r="DU167" s="28" t="str">
        <f t="shared" si="195"/>
        <v>#N/A</v>
      </c>
      <c r="DV167" s="28" t="str">
        <f t="shared" si="195"/>
        <v>#N/A</v>
      </c>
      <c r="DW167" s="28" t="str">
        <f t="shared" si="195"/>
        <v>#N/A</v>
      </c>
      <c r="DX167" s="28" t="str">
        <f t="shared" si="195"/>
        <v>#N/A</v>
      </c>
      <c r="DY167" s="28" t="str">
        <f t="shared" si="195"/>
        <v>#N/A</v>
      </c>
      <c r="DZ167" s="28" t="str">
        <f t="shared" si="195"/>
        <v>#N/A</v>
      </c>
      <c r="EA167" s="28" t="str">
        <f t="shared" si="195"/>
        <v>#N/A</v>
      </c>
      <c r="EB167" s="28" t="str">
        <f t="shared" si="195"/>
        <v>#N/A</v>
      </c>
      <c r="EC167" s="28" t="str">
        <f t="shared" si="195"/>
        <v>#N/A</v>
      </c>
      <c r="ED167" s="28" t="str">
        <f t="shared" si="195"/>
        <v>#N/A</v>
      </c>
      <c r="EE167" s="29">
        <f t="shared" si="2"/>
        <v>1519.039866</v>
      </c>
    </row>
    <row r="168">
      <c r="A168" s="1"/>
      <c r="B168" s="45"/>
      <c r="C168" s="46"/>
      <c r="D168" s="46"/>
      <c r="E168" s="46"/>
      <c r="F168" s="47"/>
      <c r="G168" s="34"/>
      <c r="H168" s="34" t="b">
        <f t="shared" si="3"/>
        <v>0</v>
      </c>
      <c r="I168" s="34" t="b">
        <f>if(iferror(match(B168,'Osallistujat ja seuranta'!C:C,0),0)&gt;0,TRUE,FALSE)</f>
        <v>0</v>
      </c>
      <c r="J168" s="34" t="b">
        <f>if(iferror(match(C168,'Osallistujat ja seuranta'!C:C,0),0)&gt;0,TRUE,FALSE)</f>
        <v>0</v>
      </c>
      <c r="K168" s="34" t="b">
        <f t="shared" si="4"/>
        <v>0</v>
      </c>
      <c r="L168" s="34" t="b">
        <f t="shared" si="5"/>
        <v>1</v>
      </c>
      <c r="M168" s="34" t="b">
        <f t="shared" si="6"/>
        <v>0</v>
      </c>
      <c r="N168" s="35" t="str">
        <f t="shared" si="33"/>
        <v/>
      </c>
      <c r="O168" s="36" t="str">
        <f t="shared" si="8"/>
        <v/>
      </c>
      <c r="P168" s="36" t="str">
        <f t="shared" si="9"/>
        <v/>
      </c>
      <c r="Q168" s="37" t="str">
        <f t="shared" si="10"/>
        <v/>
      </c>
      <c r="R168" s="35" t="str">
        <f t="shared" si="11"/>
        <v/>
      </c>
      <c r="S168" s="35">
        <f t="shared" si="12"/>
        <v>1</v>
      </c>
      <c r="T168" s="35">
        <f t="shared" si="13"/>
        <v>-56.71174423</v>
      </c>
      <c r="U168" s="35">
        <f t="shared" si="14"/>
        <v>-56.71174423</v>
      </c>
      <c r="V168" s="38" t="str">
        <f t="shared" si="15"/>
        <v/>
      </c>
      <c r="W168" s="39">
        <f t="shared" si="16"/>
        <v>88.71035368</v>
      </c>
      <c r="X168" s="39">
        <f t="shared" si="17"/>
        <v>5.75</v>
      </c>
      <c r="Y168" s="39" t="str">
        <f>if(N168=1,(W168*(S168-V168))*'Säännöt ja ohjeet'!$B$54+X168,"")</f>
        <v/>
      </c>
      <c r="Z168" s="39">
        <f t="shared" si="18"/>
        <v>0</v>
      </c>
      <c r="AA168" s="39">
        <f t="shared" si="19"/>
        <v>1</v>
      </c>
      <c r="AB168" s="39">
        <f t="shared" si="20"/>
        <v>88.71035368</v>
      </c>
      <c r="AC168" s="39">
        <f t="shared" si="21"/>
        <v>5.75</v>
      </c>
      <c r="AD168" s="39" t="str">
        <f>if(N168=1,(AB168*(Z168-AA168))*'Säännöt ja ohjeet'!$B$54+AC168,"")</f>
        <v/>
      </c>
      <c r="AE168" s="40">
        <f t="shared" si="22"/>
        <v>11</v>
      </c>
      <c r="AF168" s="40">
        <f t="shared" si="23"/>
        <v>11</v>
      </c>
      <c r="AG168" s="1"/>
      <c r="AH168" s="9"/>
      <c r="AI168" s="28">
        <f t="shared" ref="AI168:ED168" si="196">if($B168=AI$3,AI167+$Y168,if($C168=AI$3,AI167+$AD168,AI167))</f>
        <v>1204.770186</v>
      </c>
      <c r="AJ168" s="28">
        <f t="shared" si="196"/>
        <v>1784.092572</v>
      </c>
      <c r="AK168" s="28">
        <f t="shared" si="196"/>
        <v>2411.459736</v>
      </c>
      <c r="AL168" s="28">
        <f t="shared" si="196"/>
        <v>1723.634458</v>
      </c>
      <c r="AM168" s="28">
        <f t="shared" si="196"/>
        <v>1644.010986</v>
      </c>
      <c r="AN168" s="28">
        <f t="shared" si="196"/>
        <v>1353.792648</v>
      </c>
      <c r="AO168" s="28">
        <f t="shared" si="196"/>
        <v>2249.842673</v>
      </c>
      <c r="AP168" s="28">
        <f t="shared" si="196"/>
        <v>1493.563773</v>
      </c>
      <c r="AQ168" s="28">
        <f t="shared" si="196"/>
        <v>1156.199115</v>
      </c>
      <c r="AR168" s="28">
        <f t="shared" si="196"/>
        <v>2172.779715</v>
      </c>
      <c r="AS168" s="28">
        <f t="shared" si="196"/>
        <v>1917.754482</v>
      </c>
      <c r="AT168" s="28">
        <f t="shared" si="196"/>
        <v>2363.383595</v>
      </c>
      <c r="AU168" s="28">
        <f t="shared" si="196"/>
        <v>2245.808389</v>
      </c>
      <c r="AV168" s="28">
        <f t="shared" si="196"/>
        <v>1913.93138</v>
      </c>
      <c r="AW168" s="28">
        <f t="shared" si="196"/>
        <v>1015.463624</v>
      </c>
      <c r="AX168" s="28">
        <f t="shared" si="196"/>
        <v>2205.116746</v>
      </c>
      <c r="AY168" s="28">
        <f t="shared" si="196"/>
        <v>1335.441433</v>
      </c>
      <c r="AZ168" s="28">
        <f t="shared" si="196"/>
        <v>2316.469488</v>
      </c>
      <c r="BA168" s="28">
        <f t="shared" si="196"/>
        <v>2132.244373</v>
      </c>
      <c r="BB168" s="28">
        <f t="shared" si="196"/>
        <v>636.9434937</v>
      </c>
      <c r="BC168" s="28">
        <f t="shared" si="196"/>
        <v>832.7574368</v>
      </c>
      <c r="BD168" s="28">
        <f t="shared" si="196"/>
        <v>1690.538553</v>
      </c>
      <c r="BE168" s="28">
        <f t="shared" si="196"/>
        <v>281.1497685</v>
      </c>
      <c r="BF168" s="28">
        <f t="shared" si="196"/>
        <v>-59.07358257</v>
      </c>
      <c r="BG168" s="28">
        <f t="shared" si="196"/>
        <v>1282.733877</v>
      </c>
      <c r="BH168" s="28">
        <f t="shared" si="196"/>
        <v>190.2275877</v>
      </c>
      <c r="BI168" s="28">
        <f t="shared" si="196"/>
        <v>1741.081085</v>
      </c>
      <c r="BJ168" s="28">
        <f t="shared" si="196"/>
        <v>398.5029281</v>
      </c>
      <c r="BK168" s="28">
        <f t="shared" si="196"/>
        <v>1813.591524</v>
      </c>
      <c r="BL168" s="28" t="str">
        <f t="shared" si="196"/>
        <v>#N/A</v>
      </c>
      <c r="BM168" s="28" t="str">
        <f t="shared" si="196"/>
        <v>#N/A</v>
      </c>
      <c r="BN168" s="28" t="str">
        <f t="shared" si="196"/>
        <v>#N/A</v>
      </c>
      <c r="BO168" s="28" t="str">
        <f t="shared" si="196"/>
        <v>#N/A</v>
      </c>
      <c r="BP168" s="28" t="str">
        <f t="shared" si="196"/>
        <v>#N/A</v>
      </c>
      <c r="BQ168" s="28" t="str">
        <f t="shared" si="196"/>
        <v>#N/A</v>
      </c>
      <c r="BR168" s="28" t="str">
        <f t="shared" si="196"/>
        <v>#N/A</v>
      </c>
      <c r="BS168" s="28" t="str">
        <f t="shared" si="196"/>
        <v>#N/A</v>
      </c>
      <c r="BT168" s="28" t="str">
        <f t="shared" si="196"/>
        <v>#N/A</v>
      </c>
      <c r="BU168" s="28" t="str">
        <f t="shared" si="196"/>
        <v>#N/A</v>
      </c>
      <c r="BV168" s="28" t="str">
        <f t="shared" si="196"/>
        <v>#N/A</v>
      </c>
      <c r="BW168" s="28" t="str">
        <f t="shared" si="196"/>
        <v>#N/A</v>
      </c>
      <c r="BX168" s="28" t="str">
        <f t="shared" si="196"/>
        <v>#N/A</v>
      </c>
      <c r="BY168" s="28" t="str">
        <f t="shared" si="196"/>
        <v>#N/A</v>
      </c>
      <c r="BZ168" s="28" t="str">
        <f t="shared" si="196"/>
        <v>#N/A</v>
      </c>
      <c r="CA168" s="28" t="str">
        <f t="shared" si="196"/>
        <v>#N/A</v>
      </c>
      <c r="CB168" s="28" t="str">
        <f t="shared" si="196"/>
        <v>#N/A</v>
      </c>
      <c r="CC168" s="28" t="str">
        <f t="shared" si="196"/>
        <v>#N/A</v>
      </c>
      <c r="CD168" s="28" t="str">
        <f t="shared" si="196"/>
        <v>#N/A</v>
      </c>
      <c r="CE168" s="28" t="str">
        <f t="shared" si="196"/>
        <v>#N/A</v>
      </c>
      <c r="CF168" s="28" t="str">
        <f t="shared" si="196"/>
        <v>#N/A</v>
      </c>
      <c r="CG168" s="28" t="str">
        <f t="shared" si="196"/>
        <v>#N/A</v>
      </c>
      <c r="CH168" s="28" t="str">
        <f t="shared" si="196"/>
        <v>#N/A</v>
      </c>
      <c r="CI168" s="28" t="str">
        <f t="shared" si="196"/>
        <v>#N/A</v>
      </c>
      <c r="CJ168" s="28" t="str">
        <f t="shared" si="196"/>
        <v>#N/A</v>
      </c>
      <c r="CK168" s="28" t="str">
        <f t="shared" si="196"/>
        <v>#N/A</v>
      </c>
      <c r="CL168" s="28" t="str">
        <f t="shared" si="196"/>
        <v>#N/A</v>
      </c>
      <c r="CM168" s="28" t="str">
        <f t="shared" si="196"/>
        <v>#N/A</v>
      </c>
      <c r="CN168" s="28" t="str">
        <f t="shared" si="196"/>
        <v>#N/A</v>
      </c>
      <c r="CO168" s="28" t="str">
        <f t="shared" si="196"/>
        <v>#N/A</v>
      </c>
      <c r="CP168" s="28" t="str">
        <f t="shared" si="196"/>
        <v>#N/A</v>
      </c>
      <c r="CQ168" s="28" t="str">
        <f t="shared" si="196"/>
        <v>#N/A</v>
      </c>
      <c r="CR168" s="28" t="str">
        <f t="shared" si="196"/>
        <v>#N/A</v>
      </c>
      <c r="CS168" s="28" t="str">
        <f t="shared" si="196"/>
        <v>#N/A</v>
      </c>
      <c r="CT168" s="28" t="str">
        <f t="shared" si="196"/>
        <v>#N/A</v>
      </c>
      <c r="CU168" s="28" t="str">
        <f t="shared" si="196"/>
        <v>#N/A</v>
      </c>
      <c r="CV168" s="28" t="str">
        <f t="shared" si="196"/>
        <v>#N/A</v>
      </c>
      <c r="CW168" s="28" t="str">
        <f t="shared" si="196"/>
        <v>#N/A</v>
      </c>
      <c r="CX168" s="28" t="str">
        <f t="shared" si="196"/>
        <v>#N/A</v>
      </c>
      <c r="CY168" s="28" t="str">
        <f t="shared" si="196"/>
        <v>#N/A</v>
      </c>
      <c r="CZ168" s="28" t="str">
        <f t="shared" si="196"/>
        <v>#N/A</v>
      </c>
      <c r="DA168" s="28" t="str">
        <f t="shared" si="196"/>
        <v>#N/A</v>
      </c>
      <c r="DB168" s="28" t="str">
        <f t="shared" si="196"/>
        <v>#N/A</v>
      </c>
      <c r="DC168" s="28" t="str">
        <f t="shared" si="196"/>
        <v>#N/A</v>
      </c>
      <c r="DD168" s="28" t="str">
        <f t="shared" si="196"/>
        <v>#N/A</v>
      </c>
      <c r="DE168" s="28" t="str">
        <f t="shared" si="196"/>
        <v>#N/A</v>
      </c>
      <c r="DF168" s="28" t="str">
        <f t="shared" si="196"/>
        <v>#N/A</v>
      </c>
      <c r="DG168" s="28" t="str">
        <f t="shared" si="196"/>
        <v>#N/A</v>
      </c>
      <c r="DH168" s="28" t="str">
        <f t="shared" si="196"/>
        <v>#N/A</v>
      </c>
      <c r="DI168" s="28" t="str">
        <f t="shared" si="196"/>
        <v>#N/A</v>
      </c>
      <c r="DJ168" s="28" t="str">
        <f t="shared" si="196"/>
        <v>#N/A</v>
      </c>
      <c r="DK168" s="28" t="str">
        <f t="shared" si="196"/>
        <v>#N/A</v>
      </c>
      <c r="DL168" s="28" t="str">
        <f t="shared" si="196"/>
        <v>#N/A</v>
      </c>
      <c r="DM168" s="28" t="str">
        <f t="shared" si="196"/>
        <v>#N/A</v>
      </c>
      <c r="DN168" s="28" t="str">
        <f t="shared" si="196"/>
        <v>#N/A</v>
      </c>
      <c r="DO168" s="28" t="str">
        <f t="shared" si="196"/>
        <v>#N/A</v>
      </c>
      <c r="DP168" s="28" t="str">
        <f t="shared" si="196"/>
        <v>#N/A</v>
      </c>
      <c r="DQ168" s="28" t="str">
        <f t="shared" si="196"/>
        <v>#N/A</v>
      </c>
      <c r="DR168" s="28" t="str">
        <f t="shared" si="196"/>
        <v>#N/A</v>
      </c>
      <c r="DS168" s="28" t="str">
        <f t="shared" si="196"/>
        <v>#N/A</v>
      </c>
      <c r="DT168" s="28" t="str">
        <f t="shared" si="196"/>
        <v>#N/A</v>
      </c>
      <c r="DU168" s="28" t="str">
        <f t="shared" si="196"/>
        <v>#N/A</v>
      </c>
      <c r="DV168" s="28" t="str">
        <f t="shared" si="196"/>
        <v>#N/A</v>
      </c>
      <c r="DW168" s="28" t="str">
        <f t="shared" si="196"/>
        <v>#N/A</v>
      </c>
      <c r="DX168" s="28" t="str">
        <f t="shared" si="196"/>
        <v>#N/A</v>
      </c>
      <c r="DY168" s="28" t="str">
        <f t="shared" si="196"/>
        <v>#N/A</v>
      </c>
      <c r="DZ168" s="28" t="str">
        <f t="shared" si="196"/>
        <v>#N/A</v>
      </c>
      <c r="EA168" s="28" t="str">
        <f t="shared" si="196"/>
        <v>#N/A</v>
      </c>
      <c r="EB168" s="28" t="str">
        <f t="shared" si="196"/>
        <v>#N/A</v>
      </c>
      <c r="EC168" s="28" t="str">
        <f t="shared" si="196"/>
        <v>#N/A</v>
      </c>
      <c r="ED168" s="28" t="str">
        <f t="shared" si="196"/>
        <v>#N/A</v>
      </c>
      <c r="EE168" s="29">
        <f t="shared" si="2"/>
        <v>1519.039866</v>
      </c>
    </row>
    <row r="169">
      <c r="A169" s="1"/>
      <c r="B169" s="45"/>
      <c r="C169" s="46"/>
      <c r="D169" s="46"/>
      <c r="E169" s="46"/>
      <c r="F169" s="47"/>
      <c r="G169" s="34"/>
      <c r="H169" s="34" t="b">
        <f t="shared" si="3"/>
        <v>0</v>
      </c>
      <c r="I169" s="34" t="b">
        <f>if(iferror(match(B169,'Osallistujat ja seuranta'!C:C,0),0)&gt;0,TRUE,FALSE)</f>
        <v>0</v>
      </c>
      <c r="J169" s="34" t="b">
        <f>if(iferror(match(C169,'Osallistujat ja seuranta'!C:C,0),0)&gt;0,TRUE,FALSE)</f>
        <v>0</v>
      </c>
      <c r="K169" s="34" t="b">
        <f t="shared" si="4"/>
        <v>0</v>
      </c>
      <c r="L169" s="34" t="b">
        <f t="shared" si="5"/>
        <v>1</v>
      </c>
      <c r="M169" s="34" t="b">
        <f t="shared" si="6"/>
        <v>0</v>
      </c>
      <c r="N169" s="35" t="str">
        <f t="shared" si="33"/>
        <v/>
      </c>
      <c r="O169" s="36" t="str">
        <f t="shared" si="8"/>
        <v/>
      </c>
      <c r="P169" s="36" t="str">
        <f t="shared" si="9"/>
        <v/>
      </c>
      <c r="Q169" s="37" t="str">
        <f t="shared" si="10"/>
        <v/>
      </c>
      <c r="R169" s="35" t="str">
        <f t="shared" si="11"/>
        <v/>
      </c>
      <c r="S169" s="35">
        <f t="shared" si="12"/>
        <v>1</v>
      </c>
      <c r="T169" s="35">
        <f t="shared" si="13"/>
        <v>-56.71174423</v>
      </c>
      <c r="U169" s="35">
        <f t="shared" si="14"/>
        <v>-56.71174423</v>
      </c>
      <c r="V169" s="38" t="str">
        <f t="shared" si="15"/>
        <v/>
      </c>
      <c r="W169" s="39">
        <f t="shared" si="16"/>
        <v>88.71035368</v>
      </c>
      <c r="X169" s="39">
        <f t="shared" si="17"/>
        <v>5.75</v>
      </c>
      <c r="Y169" s="39" t="str">
        <f>if(N169=1,(W169*(S169-V169))*'Säännöt ja ohjeet'!$B$54+X169,"")</f>
        <v/>
      </c>
      <c r="Z169" s="39">
        <f t="shared" si="18"/>
        <v>0</v>
      </c>
      <c r="AA169" s="39">
        <f t="shared" si="19"/>
        <v>1</v>
      </c>
      <c r="AB169" s="39">
        <f t="shared" si="20"/>
        <v>88.71035368</v>
      </c>
      <c r="AC169" s="39">
        <f t="shared" si="21"/>
        <v>5.75</v>
      </c>
      <c r="AD169" s="39" t="str">
        <f>if(N169=1,(AB169*(Z169-AA169))*'Säännöt ja ohjeet'!$B$54+AC169,"")</f>
        <v/>
      </c>
      <c r="AE169" s="40">
        <f t="shared" si="22"/>
        <v>11</v>
      </c>
      <c r="AF169" s="40">
        <f t="shared" si="23"/>
        <v>11</v>
      </c>
      <c r="AG169" s="1"/>
      <c r="AH169" s="9"/>
      <c r="AI169" s="28">
        <f t="shared" ref="AI169:ED169" si="197">if($B169=AI$3,AI168+$Y169,if($C169=AI$3,AI168+$AD169,AI168))</f>
        <v>1204.770186</v>
      </c>
      <c r="AJ169" s="28">
        <f t="shared" si="197"/>
        <v>1784.092572</v>
      </c>
      <c r="AK169" s="28">
        <f t="shared" si="197"/>
        <v>2411.459736</v>
      </c>
      <c r="AL169" s="28">
        <f t="shared" si="197"/>
        <v>1723.634458</v>
      </c>
      <c r="AM169" s="28">
        <f t="shared" si="197"/>
        <v>1644.010986</v>
      </c>
      <c r="AN169" s="28">
        <f t="shared" si="197"/>
        <v>1353.792648</v>
      </c>
      <c r="AO169" s="28">
        <f t="shared" si="197"/>
        <v>2249.842673</v>
      </c>
      <c r="AP169" s="28">
        <f t="shared" si="197"/>
        <v>1493.563773</v>
      </c>
      <c r="AQ169" s="28">
        <f t="shared" si="197"/>
        <v>1156.199115</v>
      </c>
      <c r="AR169" s="28">
        <f t="shared" si="197"/>
        <v>2172.779715</v>
      </c>
      <c r="AS169" s="28">
        <f t="shared" si="197"/>
        <v>1917.754482</v>
      </c>
      <c r="AT169" s="28">
        <f t="shared" si="197"/>
        <v>2363.383595</v>
      </c>
      <c r="AU169" s="28">
        <f t="shared" si="197"/>
        <v>2245.808389</v>
      </c>
      <c r="AV169" s="28">
        <f t="shared" si="197"/>
        <v>1913.93138</v>
      </c>
      <c r="AW169" s="28">
        <f t="shared" si="197"/>
        <v>1015.463624</v>
      </c>
      <c r="AX169" s="28">
        <f t="shared" si="197"/>
        <v>2205.116746</v>
      </c>
      <c r="AY169" s="28">
        <f t="shared" si="197"/>
        <v>1335.441433</v>
      </c>
      <c r="AZ169" s="28">
        <f t="shared" si="197"/>
        <v>2316.469488</v>
      </c>
      <c r="BA169" s="28">
        <f t="shared" si="197"/>
        <v>2132.244373</v>
      </c>
      <c r="BB169" s="28">
        <f t="shared" si="197"/>
        <v>636.9434937</v>
      </c>
      <c r="BC169" s="28">
        <f t="shared" si="197"/>
        <v>832.7574368</v>
      </c>
      <c r="BD169" s="28">
        <f t="shared" si="197"/>
        <v>1690.538553</v>
      </c>
      <c r="BE169" s="28">
        <f t="shared" si="197"/>
        <v>281.1497685</v>
      </c>
      <c r="BF169" s="28">
        <f t="shared" si="197"/>
        <v>-59.07358257</v>
      </c>
      <c r="BG169" s="28">
        <f t="shared" si="197"/>
        <v>1282.733877</v>
      </c>
      <c r="BH169" s="28">
        <f t="shared" si="197"/>
        <v>190.2275877</v>
      </c>
      <c r="BI169" s="28">
        <f t="shared" si="197"/>
        <v>1741.081085</v>
      </c>
      <c r="BJ169" s="28">
        <f t="shared" si="197"/>
        <v>398.5029281</v>
      </c>
      <c r="BK169" s="28">
        <f t="shared" si="197"/>
        <v>1813.591524</v>
      </c>
      <c r="BL169" s="28" t="str">
        <f t="shared" si="197"/>
        <v>#N/A</v>
      </c>
      <c r="BM169" s="28" t="str">
        <f t="shared" si="197"/>
        <v>#N/A</v>
      </c>
      <c r="BN169" s="28" t="str">
        <f t="shared" si="197"/>
        <v>#N/A</v>
      </c>
      <c r="BO169" s="28" t="str">
        <f t="shared" si="197"/>
        <v>#N/A</v>
      </c>
      <c r="BP169" s="28" t="str">
        <f t="shared" si="197"/>
        <v>#N/A</v>
      </c>
      <c r="BQ169" s="28" t="str">
        <f t="shared" si="197"/>
        <v>#N/A</v>
      </c>
      <c r="BR169" s="28" t="str">
        <f t="shared" si="197"/>
        <v>#N/A</v>
      </c>
      <c r="BS169" s="28" t="str">
        <f t="shared" si="197"/>
        <v>#N/A</v>
      </c>
      <c r="BT169" s="28" t="str">
        <f t="shared" si="197"/>
        <v>#N/A</v>
      </c>
      <c r="BU169" s="28" t="str">
        <f t="shared" si="197"/>
        <v>#N/A</v>
      </c>
      <c r="BV169" s="28" t="str">
        <f t="shared" si="197"/>
        <v>#N/A</v>
      </c>
      <c r="BW169" s="28" t="str">
        <f t="shared" si="197"/>
        <v>#N/A</v>
      </c>
      <c r="BX169" s="28" t="str">
        <f t="shared" si="197"/>
        <v>#N/A</v>
      </c>
      <c r="BY169" s="28" t="str">
        <f t="shared" si="197"/>
        <v>#N/A</v>
      </c>
      <c r="BZ169" s="28" t="str">
        <f t="shared" si="197"/>
        <v>#N/A</v>
      </c>
      <c r="CA169" s="28" t="str">
        <f t="shared" si="197"/>
        <v>#N/A</v>
      </c>
      <c r="CB169" s="28" t="str">
        <f t="shared" si="197"/>
        <v>#N/A</v>
      </c>
      <c r="CC169" s="28" t="str">
        <f t="shared" si="197"/>
        <v>#N/A</v>
      </c>
      <c r="CD169" s="28" t="str">
        <f t="shared" si="197"/>
        <v>#N/A</v>
      </c>
      <c r="CE169" s="28" t="str">
        <f t="shared" si="197"/>
        <v>#N/A</v>
      </c>
      <c r="CF169" s="28" t="str">
        <f t="shared" si="197"/>
        <v>#N/A</v>
      </c>
      <c r="CG169" s="28" t="str">
        <f t="shared" si="197"/>
        <v>#N/A</v>
      </c>
      <c r="CH169" s="28" t="str">
        <f t="shared" si="197"/>
        <v>#N/A</v>
      </c>
      <c r="CI169" s="28" t="str">
        <f t="shared" si="197"/>
        <v>#N/A</v>
      </c>
      <c r="CJ169" s="28" t="str">
        <f t="shared" si="197"/>
        <v>#N/A</v>
      </c>
      <c r="CK169" s="28" t="str">
        <f t="shared" si="197"/>
        <v>#N/A</v>
      </c>
      <c r="CL169" s="28" t="str">
        <f t="shared" si="197"/>
        <v>#N/A</v>
      </c>
      <c r="CM169" s="28" t="str">
        <f t="shared" si="197"/>
        <v>#N/A</v>
      </c>
      <c r="CN169" s="28" t="str">
        <f t="shared" si="197"/>
        <v>#N/A</v>
      </c>
      <c r="CO169" s="28" t="str">
        <f t="shared" si="197"/>
        <v>#N/A</v>
      </c>
      <c r="CP169" s="28" t="str">
        <f t="shared" si="197"/>
        <v>#N/A</v>
      </c>
      <c r="CQ169" s="28" t="str">
        <f t="shared" si="197"/>
        <v>#N/A</v>
      </c>
      <c r="CR169" s="28" t="str">
        <f t="shared" si="197"/>
        <v>#N/A</v>
      </c>
      <c r="CS169" s="28" t="str">
        <f t="shared" si="197"/>
        <v>#N/A</v>
      </c>
      <c r="CT169" s="28" t="str">
        <f t="shared" si="197"/>
        <v>#N/A</v>
      </c>
      <c r="CU169" s="28" t="str">
        <f t="shared" si="197"/>
        <v>#N/A</v>
      </c>
      <c r="CV169" s="28" t="str">
        <f t="shared" si="197"/>
        <v>#N/A</v>
      </c>
      <c r="CW169" s="28" t="str">
        <f t="shared" si="197"/>
        <v>#N/A</v>
      </c>
      <c r="CX169" s="28" t="str">
        <f t="shared" si="197"/>
        <v>#N/A</v>
      </c>
      <c r="CY169" s="28" t="str">
        <f t="shared" si="197"/>
        <v>#N/A</v>
      </c>
      <c r="CZ169" s="28" t="str">
        <f t="shared" si="197"/>
        <v>#N/A</v>
      </c>
      <c r="DA169" s="28" t="str">
        <f t="shared" si="197"/>
        <v>#N/A</v>
      </c>
      <c r="DB169" s="28" t="str">
        <f t="shared" si="197"/>
        <v>#N/A</v>
      </c>
      <c r="DC169" s="28" t="str">
        <f t="shared" si="197"/>
        <v>#N/A</v>
      </c>
      <c r="DD169" s="28" t="str">
        <f t="shared" si="197"/>
        <v>#N/A</v>
      </c>
      <c r="DE169" s="28" t="str">
        <f t="shared" si="197"/>
        <v>#N/A</v>
      </c>
      <c r="DF169" s="28" t="str">
        <f t="shared" si="197"/>
        <v>#N/A</v>
      </c>
      <c r="DG169" s="28" t="str">
        <f t="shared" si="197"/>
        <v>#N/A</v>
      </c>
      <c r="DH169" s="28" t="str">
        <f t="shared" si="197"/>
        <v>#N/A</v>
      </c>
      <c r="DI169" s="28" t="str">
        <f t="shared" si="197"/>
        <v>#N/A</v>
      </c>
      <c r="DJ169" s="28" t="str">
        <f t="shared" si="197"/>
        <v>#N/A</v>
      </c>
      <c r="DK169" s="28" t="str">
        <f t="shared" si="197"/>
        <v>#N/A</v>
      </c>
      <c r="DL169" s="28" t="str">
        <f t="shared" si="197"/>
        <v>#N/A</v>
      </c>
      <c r="DM169" s="28" t="str">
        <f t="shared" si="197"/>
        <v>#N/A</v>
      </c>
      <c r="DN169" s="28" t="str">
        <f t="shared" si="197"/>
        <v>#N/A</v>
      </c>
      <c r="DO169" s="28" t="str">
        <f t="shared" si="197"/>
        <v>#N/A</v>
      </c>
      <c r="DP169" s="28" t="str">
        <f t="shared" si="197"/>
        <v>#N/A</v>
      </c>
      <c r="DQ169" s="28" t="str">
        <f t="shared" si="197"/>
        <v>#N/A</v>
      </c>
      <c r="DR169" s="28" t="str">
        <f t="shared" si="197"/>
        <v>#N/A</v>
      </c>
      <c r="DS169" s="28" t="str">
        <f t="shared" si="197"/>
        <v>#N/A</v>
      </c>
      <c r="DT169" s="28" t="str">
        <f t="shared" si="197"/>
        <v>#N/A</v>
      </c>
      <c r="DU169" s="28" t="str">
        <f t="shared" si="197"/>
        <v>#N/A</v>
      </c>
      <c r="DV169" s="28" t="str">
        <f t="shared" si="197"/>
        <v>#N/A</v>
      </c>
      <c r="DW169" s="28" t="str">
        <f t="shared" si="197"/>
        <v>#N/A</v>
      </c>
      <c r="DX169" s="28" t="str">
        <f t="shared" si="197"/>
        <v>#N/A</v>
      </c>
      <c r="DY169" s="28" t="str">
        <f t="shared" si="197"/>
        <v>#N/A</v>
      </c>
      <c r="DZ169" s="28" t="str">
        <f t="shared" si="197"/>
        <v>#N/A</v>
      </c>
      <c r="EA169" s="28" t="str">
        <f t="shared" si="197"/>
        <v>#N/A</v>
      </c>
      <c r="EB169" s="28" t="str">
        <f t="shared" si="197"/>
        <v>#N/A</v>
      </c>
      <c r="EC169" s="28" t="str">
        <f t="shared" si="197"/>
        <v>#N/A</v>
      </c>
      <c r="ED169" s="28" t="str">
        <f t="shared" si="197"/>
        <v>#N/A</v>
      </c>
      <c r="EE169" s="29">
        <f t="shared" si="2"/>
        <v>1519.039866</v>
      </c>
    </row>
    <row r="170">
      <c r="A170" s="1"/>
      <c r="B170" s="45"/>
      <c r="C170" s="46"/>
      <c r="D170" s="46"/>
      <c r="E170" s="46"/>
      <c r="F170" s="47"/>
      <c r="G170" s="34"/>
      <c r="H170" s="34" t="b">
        <f t="shared" si="3"/>
        <v>0</v>
      </c>
      <c r="I170" s="34" t="b">
        <f>if(iferror(match(B170,'Osallistujat ja seuranta'!C:C,0),0)&gt;0,TRUE,FALSE)</f>
        <v>0</v>
      </c>
      <c r="J170" s="34" t="b">
        <f>if(iferror(match(C170,'Osallistujat ja seuranta'!C:C,0),0)&gt;0,TRUE,FALSE)</f>
        <v>0</v>
      </c>
      <c r="K170" s="34" t="b">
        <f t="shared" si="4"/>
        <v>0</v>
      </c>
      <c r="L170" s="34" t="b">
        <f t="shared" si="5"/>
        <v>1</v>
      </c>
      <c r="M170" s="34" t="b">
        <f t="shared" si="6"/>
        <v>0</v>
      </c>
      <c r="N170" s="35" t="str">
        <f t="shared" si="33"/>
        <v/>
      </c>
      <c r="O170" s="36" t="str">
        <f t="shared" si="8"/>
        <v/>
      </c>
      <c r="P170" s="36" t="str">
        <f t="shared" si="9"/>
        <v/>
      </c>
      <c r="Q170" s="37" t="str">
        <f t="shared" si="10"/>
        <v/>
      </c>
      <c r="R170" s="35" t="str">
        <f t="shared" si="11"/>
        <v/>
      </c>
      <c r="S170" s="35">
        <f t="shared" si="12"/>
        <v>1</v>
      </c>
      <c r="T170" s="35">
        <f t="shared" si="13"/>
        <v>-56.71174423</v>
      </c>
      <c r="U170" s="35">
        <f t="shared" si="14"/>
        <v>-56.71174423</v>
      </c>
      <c r="V170" s="38" t="str">
        <f t="shared" si="15"/>
        <v/>
      </c>
      <c r="W170" s="39">
        <f t="shared" si="16"/>
        <v>88.71035368</v>
      </c>
      <c r="X170" s="39">
        <f t="shared" si="17"/>
        <v>5.75</v>
      </c>
      <c r="Y170" s="39" t="str">
        <f>if(N170=1,(W170*(S170-V170))*'Säännöt ja ohjeet'!$B$54+X170,"")</f>
        <v/>
      </c>
      <c r="Z170" s="39">
        <f t="shared" si="18"/>
        <v>0</v>
      </c>
      <c r="AA170" s="39">
        <f t="shared" si="19"/>
        <v>1</v>
      </c>
      <c r="AB170" s="39">
        <f t="shared" si="20"/>
        <v>88.71035368</v>
      </c>
      <c r="AC170" s="39">
        <f t="shared" si="21"/>
        <v>5.75</v>
      </c>
      <c r="AD170" s="39" t="str">
        <f>if(N170=1,(AB170*(Z170-AA170))*'Säännöt ja ohjeet'!$B$54+AC170,"")</f>
        <v/>
      </c>
      <c r="AE170" s="40">
        <f t="shared" si="22"/>
        <v>11</v>
      </c>
      <c r="AF170" s="40">
        <f t="shared" si="23"/>
        <v>11</v>
      </c>
      <c r="AG170" s="1"/>
      <c r="AH170" s="9"/>
      <c r="AI170" s="28">
        <f t="shared" ref="AI170:ED170" si="198">if($B170=AI$3,AI169+$Y170,if($C170=AI$3,AI169+$AD170,AI169))</f>
        <v>1204.770186</v>
      </c>
      <c r="AJ170" s="28">
        <f t="shared" si="198"/>
        <v>1784.092572</v>
      </c>
      <c r="AK170" s="28">
        <f t="shared" si="198"/>
        <v>2411.459736</v>
      </c>
      <c r="AL170" s="28">
        <f t="shared" si="198"/>
        <v>1723.634458</v>
      </c>
      <c r="AM170" s="28">
        <f t="shared" si="198"/>
        <v>1644.010986</v>
      </c>
      <c r="AN170" s="28">
        <f t="shared" si="198"/>
        <v>1353.792648</v>
      </c>
      <c r="AO170" s="28">
        <f t="shared" si="198"/>
        <v>2249.842673</v>
      </c>
      <c r="AP170" s="28">
        <f t="shared" si="198"/>
        <v>1493.563773</v>
      </c>
      <c r="AQ170" s="28">
        <f t="shared" si="198"/>
        <v>1156.199115</v>
      </c>
      <c r="AR170" s="28">
        <f t="shared" si="198"/>
        <v>2172.779715</v>
      </c>
      <c r="AS170" s="28">
        <f t="shared" si="198"/>
        <v>1917.754482</v>
      </c>
      <c r="AT170" s="28">
        <f t="shared" si="198"/>
        <v>2363.383595</v>
      </c>
      <c r="AU170" s="28">
        <f t="shared" si="198"/>
        <v>2245.808389</v>
      </c>
      <c r="AV170" s="28">
        <f t="shared" si="198"/>
        <v>1913.93138</v>
      </c>
      <c r="AW170" s="28">
        <f t="shared" si="198"/>
        <v>1015.463624</v>
      </c>
      <c r="AX170" s="28">
        <f t="shared" si="198"/>
        <v>2205.116746</v>
      </c>
      <c r="AY170" s="28">
        <f t="shared" si="198"/>
        <v>1335.441433</v>
      </c>
      <c r="AZ170" s="28">
        <f t="shared" si="198"/>
        <v>2316.469488</v>
      </c>
      <c r="BA170" s="28">
        <f t="shared" si="198"/>
        <v>2132.244373</v>
      </c>
      <c r="BB170" s="28">
        <f t="shared" si="198"/>
        <v>636.9434937</v>
      </c>
      <c r="BC170" s="28">
        <f t="shared" si="198"/>
        <v>832.7574368</v>
      </c>
      <c r="BD170" s="28">
        <f t="shared" si="198"/>
        <v>1690.538553</v>
      </c>
      <c r="BE170" s="28">
        <f t="shared" si="198"/>
        <v>281.1497685</v>
      </c>
      <c r="BF170" s="28">
        <f t="shared" si="198"/>
        <v>-59.07358257</v>
      </c>
      <c r="BG170" s="28">
        <f t="shared" si="198"/>
        <v>1282.733877</v>
      </c>
      <c r="BH170" s="28">
        <f t="shared" si="198"/>
        <v>190.2275877</v>
      </c>
      <c r="BI170" s="28">
        <f t="shared" si="198"/>
        <v>1741.081085</v>
      </c>
      <c r="BJ170" s="28">
        <f t="shared" si="198"/>
        <v>398.5029281</v>
      </c>
      <c r="BK170" s="28">
        <f t="shared" si="198"/>
        <v>1813.591524</v>
      </c>
      <c r="BL170" s="28" t="str">
        <f t="shared" si="198"/>
        <v>#N/A</v>
      </c>
      <c r="BM170" s="28" t="str">
        <f t="shared" si="198"/>
        <v>#N/A</v>
      </c>
      <c r="BN170" s="28" t="str">
        <f t="shared" si="198"/>
        <v>#N/A</v>
      </c>
      <c r="BO170" s="28" t="str">
        <f t="shared" si="198"/>
        <v>#N/A</v>
      </c>
      <c r="BP170" s="28" t="str">
        <f t="shared" si="198"/>
        <v>#N/A</v>
      </c>
      <c r="BQ170" s="28" t="str">
        <f t="shared" si="198"/>
        <v>#N/A</v>
      </c>
      <c r="BR170" s="28" t="str">
        <f t="shared" si="198"/>
        <v>#N/A</v>
      </c>
      <c r="BS170" s="28" t="str">
        <f t="shared" si="198"/>
        <v>#N/A</v>
      </c>
      <c r="BT170" s="28" t="str">
        <f t="shared" si="198"/>
        <v>#N/A</v>
      </c>
      <c r="BU170" s="28" t="str">
        <f t="shared" si="198"/>
        <v>#N/A</v>
      </c>
      <c r="BV170" s="28" t="str">
        <f t="shared" si="198"/>
        <v>#N/A</v>
      </c>
      <c r="BW170" s="28" t="str">
        <f t="shared" si="198"/>
        <v>#N/A</v>
      </c>
      <c r="BX170" s="28" t="str">
        <f t="shared" si="198"/>
        <v>#N/A</v>
      </c>
      <c r="BY170" s="28" t="str">
        <f t="shared" si="198"/>
        <v>#N/A</v>
      </c>
      <c r="BZ170" s="28" t="str">
        <f t="shared" si="198"/>
        <v>#N/A</v>
      </c>
      <c r="CA170" s="28" t="str">
        <f t="shared" si="198"/>
        <v>#N/A</v>
      </c>
      <c r="CB170" s="28" t="str">
        <f t="shared" si="198"/>
        <v>#N/A</v>
      </c>
      <c r="CC170" s="28" t="str">
        <f t="shared" si="198"/>
        <v>#N/A</v>
      </c>
      <c r="CD170" s="28" t="str">
        <f t="shared" si="198"/>
        <v>#N/A</v>
      </c>
      <c r="CE170" s="28" t="str">
        <f t="shared" si="198"/>
        <v>#N/A</v>
      </c>
      <c r="CF170" s="28" t="str">
        <f t="shared" si="198"/>
        <v>#N/A</v>
      </c>
      <c r="CG170" s="28" t="str">
        <f t="shared" si="198"/>
        <v>#N/A</v>
      </c>
      <c r="CH170" s="28" t="str">
        <f t="shared" si="198"/>
        <v>#N/A</v>
      </c>
      <c r="CI170" s="28" t="str">
        <f t="shared" si="198"/>
        <v>#N/A</v>
      </c>
      <c r="CJ170" s="28" t="str">
        <f t="shared" si="198"/>
        <v>#N/A</v>
      </c>
      <c r="CK170" s="28" t="str">
        <f t="shared" si="198"/>
        <v>#N/A</v>
      </c>
      <c r="CL170" s="28" t="str">
        <f t="shared" si="198"/>
        <v>#N/A</v>
      </c>
      <c r="CM170" s="28" t="str">
        <f t="shared" si="198"/>
        <v>#N/A</v>
      </c>
      <c r="CN170" s="28" t="str">
        <f t="shared" si="198"/>
        <v>#N/A</v>
      </c>
      <c r="CO170" s="28" t="str">
        <f t="shared" si="198"/>
        <v>#N/A</v>
      </c>
      <c r="CP170" s="28" t="str">
        <f t="shared" si="198"/>
        <v>#N/A</v>
      </c>
      <c r="CQ170" s="28" t="str">
        <f t="shared" si="198"/>
        <v>#N/A</v>
      </c>
      <c r="CR170" s="28" t="str">
        <f t="shared" si="198"/>
        <v>#N/A</v>
      </c>
      <c r="CS170" s="28" t="str">
        <f t="shared" si="198"/>
        <v>#N/A</v>
      </c>
      <c r="CT170" s="28" t="str">
        <f t="shared" si="198"/>
        <v>#N/A</v>
      </c>
      <c r="CU170" s="28" t="str">
        <f t="shared" si="198"/>
        <v>#N/A</v>
      </c>
      <c r="CV170" s="28" t="str">
        <f t="shared" si="198"/>
        <v>#N/A</v>
      </c>
      <c r="CW170" s="28" t="str">
        <f t="shared" si="198"/>
        <v>#N/A</v>
      </c>
      <c r="CX170" s="28" t="str">
        <f t="shared" si="198"/>
        <v>#N/A</v>
      </c>
      <c r="CY170" s="28" t="str">
        <f t="shared" si="198"/>
        <v>#N/A</v>
      </c>
      <c r="CZ170" s="28" t="str">
        <f t="shared" si="198"/>
        <v>#N/A</v>
      </c>
      <c r="DA170" s="28" t="str">
        <f t="shared" si="198"/>
        <v>#N/A</v>
      </c>
      <c r="DB170" s="28" t="str">
        <f t="shared" si="198"/>
        <v>#N/A</v>
      </c>
      <c r="DC170" s="28" t="str">
        <f t="shared" si="198"/>
        <v>#N/A</v>
      </c>
      <c r="DD170" s="28" t="str">
        <f t="shared" si="198"/>
        <v>#N/A</v>
      </c>
      <c r="DE170" s="28" t="str">
        <f t="shared" si="198"/>
        <v>#N/A</v>
      </c>
      <c r="DF170" s="28" t="str">
        <f t="shared" si="198"/>
        <v>#N/A</v>
      </c>
      <c r="DG170" s="28" t="str">
        <f t="shared" si="198"/>
        <v>#N/A</v>
      </c>
      <c r="DH170" s="28" t="str">
        <f t="shared" si="198"/>
        <v>#N/A</v>
      </c>
      <c r="DI170" s="28" t="str">
        <f t="shared" si="198"/>
        <v>#N/A</v>
      </c>
      <c r="DJ170" s="28" t="str">
        <f t="shared" si="198"/>
        <v>#N/A</v>
      </c>
      <c r="DK170" s="28" t="str">
        <f t="shared" si="198"/>
        <v>#N/A</v>
      </c>
      <c r="DL170" s="28" t="str">
        <f t="shared" si="198"/>
        <v>#N/A</v>
      </c>
      <c r="DM170" s="28" t="str">
        <f t="shared" si="198"/>
        <v>#N/A</v>
      </c>
      <c r="DN170" s="28" t="str">
        <f t="shared" si="198"/>
        <v>#N/A</v>
      </c>
      <c r="DO170" s="28" t="str">
        <f t="shared" si="198"/>
        <v>#N/A</v>
      </c>
      <c r="DP170" s="28" t="str">
        <f t="shared" si="198"/>
        <v>#N/A</v>
      </c>
      <c r="DQ170" s="28" t="str">
        <f t="shared" si="198"/>
        <v>#N/A</v>
      </c>
      <c r="DR170" s="28" t="str">
        <f t="shared" si="198"/>
        <v>#N/A</v>
      </c>
      <c r="DS170" s="28" t="str">
        <f t="shared" si="198"/>
        <v>#N/A</v>
      </c>
      <c r="DT170" s="28" t="str">
        <f t="shared" si="198"/>
        <v>#N/A</v>
      </c>
      <c r="DU170" s="28" t="str">
        <f t="shared" si="198"/>
        <v>#N/A</v>
      </c>
      <c r="DV170" s="28" t="str">
        <f t="shared" si="198"/>
        <v>#N/A</v>
      </c>
      <c r="DW170" s="28" t="str">
        <f t="shared" si="198"/>
        <v>#N/A</v>
      </c>
      <c r="DX170" s="28" t="str">
        <f t="shared" si="198"/>
        <v>#N/A</v>
      </c>
      <c r="DY170" s="28" t="str">
        <f t="shared" si="198"/>
        <v>#N/A</v>
      </c>
      <c r="DZ170" s="28" t="str">
        <f t="shared" si="198"/>
        <v>#N/A</v>
      </c>
      <c r="EA170" s="28" t="str">
        <f t="shared" si="198"/>
        <v>#N/A</v>
      </c>
      <c r="EB170" s="28" t="str">
        <f t="shared" si="198"/>
        <v>#N/A</v>
      </c>
      <c r="EC170" s="28" t="str">
        <f t="shared" si="198"/>
        <v>#N/A</v>
      </c>
      <c r="ED170" s="28" t="str">
        <f t="shared" si="198"/>
        <v>#N/A</v>
      </c>
      <c r="EE170" s="29">
        <f t="shared" si="2"/>
        <v>1519.039866</v>
      </c>
    </row>
    <row r="171">
      <c r="A171" s="1"/>
      <c r="B171" s="45"/>
      <c r="C171" s="46"/>
      <c r="D171" s="46"/>
      <c r="E171" s="46"/>
      <c r="F171" s="47"/>
      <c r="G171" s="34"/>
      <c r="H171" s="34" t="b">
        <f t="shared" si="3"/>
        <v>0</v>
      </c>
      <c r="I171" s="34" t="b">
        <f>if(iferror(match(B171,'Osallistujat ja seuranta'!C:C,0),0)&gt;0,TRUE,FALSE)</f>
        <v>0</v>
      </c>
      <c r="J171" s="34" t="b">
        <f>if(iferror(match(C171,'Osallistujat ja seuranta'!C:C,0),0)&gt;0,TRUE,FALSE)</f>
        <v>0</v>
      </c>
      <c r="K171" s="34" t="b">
        <f t="shared" si="4"/>
        <v>0</v>
      </c>
      <c r="L171" s="34" t="b">
        <f t="shared" si="5"/>
        <v>1</v>
      </c>
      <c r="M171" s="34" t="b">
        <f t="shared" si="6"/>
        <v>0</v>
      </c>
      <c r="N171" s="35" t="str">
        <f t="shared" si="33"/>
        <v/>
      </c>
      <c r="O171" s="36" t="str">
        <f t="shared" si="8"/>
        <v/>
      </c>
      <c r="P171" s="36" t="str">
        <f t="shared" si="9"/>
        <v/>
      </c>
      <c r="Q171" s="37" t="str">
        <f t="shared" si="10"/>
        <v/>
      </c>
      <c r="R171" s="35" t="str">
        <f t="shared" si="11"/>
        <v/>
      </c>
      <c r="S171" s="35">
        <f t="shared" si="12"/>
        <v>1</v>
      </c>
      <c r="T171" s="35">
        <f t="shared" si="13"/>
        <v>-56.71174423</v>
      </c>
      <c r="U171" s="35">
        <f t="shared" si="14"/>
        <v>-56.71174423</v>
      </c>
      <c r="V171" s="38" t="str">
        <f t="shared" si="15"/>
        <v/>
      </c>
      <c r="W171" s="39">
        <f t="shared" si="16"/>
        <v>88.71035368</v>
      </c>
      <c r="X171" s="39">
        <f t="shared" si="17"/>
        <v>5.75</v>
      </c>
      <c r="Y171" s="39" t="str">
        <f>if(N171=1,(W171*(S171-V171))*'Säännöt ja ohjeet'!$B$54+X171,"")</f>
        <v/>
      </c>
      <c r="Z171" s="39">
        <f t="shared" si="18"/>
        <v>0</v>
      </c>
      <c r="AA171" s="39">
        <f t="shared" si="19"/>
        <v>1</v>
      </c>
      <c r="AB171" s="39">
        <f t="shared" si="20"/>
        <v>88.71035368</v>
      </c>
      <c r="AC171" s="39">
        <f t="shared" si="21"/>
        <v>5.75</v>
      </c>
      <c r="AD171" s="39" t="str">
        <f>if(N171=1,(AB171*(Z171-AA171))*'Säännöt ja ohjeet'!$B$54+AC171,"")</f>
        <v/>
      </c>
      <c r="AE171" s="40">
        <f t="shared" si="22"/>
        <v>11</v>
      </c>
      <c r="AF171" s="40">
        <f t="shared" si="23"/>
        <v>11</v>
      </c>
      <c r="AG171" s="1"/>
      <c r="AH171" s="9"/>
      <c r="AI171" s="28">
        <f t="shared" ref="AI171:ED171" si="199">if($B171=AI$3,AI170+$Y171,if($C171=AI$3,AI170+$AD171,AI170))</f>
        <v>1204.770186</v>
      </c>
      <c r="AJ171" s="28">
        <f t="shared" si="199"/>
        <v>1784.092572</v>
      </c>
      <c r="AK171" s="28">
        <f t="shared" si="199"/>
        <v>2411.459736</v>
      </c>
      <c r="AL171" s="28">
        <f t="shared" si="199"/>
        <v>1723.634458</v>
      </c>
      <c r="AM171" s="28">
        <f t="shared" si="199"/>
        <v>1644.010986</v>
      </c>
      <c r="AN171" s="28">
        <f t="shared" si="199"/>
        <v>1353.792648</v>
      </c>
      <c r="AO171" s="28">
        <f t="shared" si="199"/>
        <v>2249.842673</v>
      </c>
      <c r="AP171" s="28">
        <f t="shared" si="199"/>
        <v>1493.563773</v>
      </c>
      <c r="AQ171" s="28">
        <f t="shared" si="199"/>
        <v>1156.199115</v>
      </c>
      <c r="AR171" s="28">
        <f t="shared" si="199"/>
        <v>2172.779715</v>
      </c>
      <c r="AS171" s="28">
        <f t="shared" si="199"/>
        <v>1917.754482</v>
      </c>
      <c r="AT171" s="28">
        <f t="shared" si="199"/>
        <v>2363.383595</v>
      </c>
      <c r="AU171" s="28">
        <f t="shared" si="199"/>
        <v>2245.808389</v>
      </c>
      <c r="AV171" s="28">
        <f t="shared" si="199"/>
        <v>1913.93138</v>
      </c>
      <c r="AW171" s="28">
        <f t="shared" si="199"/>
        <v>1015.463624</v>
      </c>
      <c r="AX171" s="28">
        <f t="shared" si="199"/>
        <v>2205.116746</v>
      </c>
      <c r="AY171" s="28">
        <f t="shared" si="199"/>
        <v>1335.441433</v>
      </c>
      <c r="AZ171" s="28">
        <f t="shared" si="199"/>
        <v>2316.469488</v>
      </c>
      <c r="BA171" s="28">
        <f t="shared" si="199"/>
        <v>2132.244373</v>
      </c>
      <c r="BB171" s="28">
        <f t="shared" si="199"/>
        <v>636.9434937</v>
      </c>
      <c r="BC171" s="28">
        <f t="shared" si="199"/>
        <v>832.7574368</v>
      </c>
      <c r="BD171" s="28">
        <f t="shared" si="199"/>
        <v>1690.538553</v>
      </c>
      <c r="BE171" s="28">
        <f t="shared" si="199"/>
        <v>281.1497685</v>
      </c>
      <c r="BF171" s="28">
        <f t="shared" si="199"/>
        <v>-59.07358257</v>
      </c>
      <c r="BG171" s="28">
        <f t="shared" si="199"/>
        <v>1282.733877</v>
      </c>
      <c r="BH171" s="28">
        <f t="shared" si="199"/>
        <v>190.2275877</v>
      </c>
      <c r="BI171" s="28">
        <f t="shared" si="199"/>
        <v>1741.081085</v>
      </c>
      <c r="BJ171" s="28">
        <f t="shared" si="199"/>
        <v>398.5029281</v>
      </c>
      <c r="BK171" s="28">
        <f t="shared" si="199"/>
        <v>1813.591524</v>
      </c>
      <c r="BL171" s="28" t="str">
        <f t="shared" si="199"/>
        <v>#N/A</v>
      </c>
      <c r="BM171" s="28" t="str">
        <f t="shared" si="199"/>
        <v>#N/A</v>
      </c>
      <c r="BN171" s="28" t="str">
        <f t="shared" si="199"/>
        <v>#N/A</v>
      </c>
      <c r="BO171" s="28" t="str">
        <f t="shared" si="199"/>
        <v>#N/A</v>
      </c>
      <c r="BP171" s="28" t="str">
        <f t="shared" si="199"/>
        <v>#N/A</v>
      </c>
      <c r="BQ171" s="28" t="str">
        <f t="shared" si="199"/>
        <v>#N/A</v>
      </c>
      <c r="BR171" s="28" t="str">
        <f t="shared" si="199"/>
        <v>#N/A</v>
      </c>
      <c r="BS171" s="28" t="str">
        <f t="shared" si="199"/>
        <v>#N/A</v>
      </c>
      <c r="BT171" s="28" t="str">
        <f t="shared" si="199"/>
        <v>#N/A</v>
      </c>
      <c r="BU171" s="28" t="str">
        <f t="shared" si="199"/>
        <v>#N/A</v>
      </c>
      <c r="BV171" s="28" t="str">
        <f t="shared" si="199"/>
        <v>#N/A</v>
      </c>
      <c r="BW171" s="28" t="str">
        <f t="shared" si="199"/>
        <v>#N/A</v>
      </c>
      <c r="BX171" s="28" t="str">
        <f t="shared" si="199"/>
        <v>#N/A</v>
      </c>
      <c r="BY171" s="28" t="str">
        <f t="shared" si="199"/>
        <v>#N/A</v>
      </c>
      <c r="BZ171" s="28" t="str">
        <f t="shared" si="199"/>
        <v>#N/A</v>
      </c>
      <c r="CA171" s="28" t="str">
        <f t="shared" si="199"/>
        <v>#N/A</v>
      </c>
      <c r="CB171" s="28" t="str">
        <f t="shared" si="199"/>
        <v>#N/A</v>
      </c>
      <c r="CC171" s="28" t="str">
        <f t="shared" si="199"/>
        <v>#N/A</v>
      </c>
      <c r="CD171" s="28" t="str">
        <f t="shared" si="199"/>
        <v>#N/A</v>
      </c>
      <c r="CE171" s="28" t="str">
        <f t="shared" si="199"/>
        <v>#N/A</v>
      </c>
      <c r="CF171" s="28" t="str">
        <f t="shared" si="199"/>
        <v>#N/A</v>
      </c>
      <c r="CG171" s="28" t="str">
        <f t="shared" si="199"/>
        <v>#N/A</v>
      </c>
      <c r="CH171" s="28" t="str">
        <f t="shared" si="199"/>
        <v>#N/A</v>
      </c>
      <c r="CI171" s="28" t="str">
        <f t="shared" si="199"/>
        <v>#N/A</v>
      </c>
      <c r="CJ171" s="28" t="str">
        <f t="shared" si="199"/>
        <v>#N/A</v>
      </c>
      <c r="CK171" s="28" t="str">
        <f t="shared" si="199"/>
        <v>#N/A</v>
      </c>
      <c r="CL171" s="28" t="str">
        <f t="shared" si="199"/>
        <v>#N/A</v>
      </c>
      <c r="CM171" s="28" t="str">
        <f t="shared" si="199"/>
        <v>#N/A</v>
      </c>
      <c r="CN171" s="28" t="str">
        <f t="shared" si="199"/>
        <v>#N/A</v>
      </c>
      <c r="CO171" s="28" t="str">
        <f t="shared" si="199"/>
        <v>#N/A</v>
      </c>
      <c r="CP171" s="28" t="str">
        <f t="shared" si="199"/>
        <v>#N/A</v>
      </c>
      <c r="CQ171" s="28" t="str">
        <f t="shared" si="199"/>
        <v>#N/A</v>
      </c>
      <c r="CR171" s="28" t="str">
        <f t="shared" si="199"/>
        <v>#N/A</v>
      </c>
      <c r="CS171" s="28" t="str">
        <f t="shared" si="199"/>
        <v>#N/A</v>
      </c>
      <c r="CT171" s="28" t="str">
        <f t="shared" si="199"/>
        <v>#N/A</v>
      </c>
      <c r="CU171" s="28" t="str">
        <f t="shared" si="199"/>
        <v>#N/A</v>
      </c>
      <c r="CV171" s="28" t="str">
        <f t="shared" si="199"/>
        <v>#N/A</v>
      </c>
      <c r="CW171" s="28" t="str">
        <f t="shared" si="199"/>
        <v>#N/A</v>
      </c>
      <c r="CX171" s="28" t="str">
        <f t="shared" si="199"/>
        <v>#N/A</v>
      </c>
      <c r="CY171" s="28" t="str">
        <f t="shared" si="199"/>
        <v>#N/A</v>
      </c>
      <c r="CZ171" s="28" t="str">
        <f t="shared" si="199"/>
        <v>#N/A</v>
      </c>
      <c r="DA171" s="28" t="str">
        <f t="shared" si="199"/>
        <v>#N/A</v>
      </c>
      <c r="DB171" s="28" t="str">
        <f t="shared" si="199"/>
        <v>#N/A</v>
      </c>
      <c r="DC171" s="28" t="str">
        <f t="shared" si="199"/>
        <v>#N/A</v>
      </c>
      <c r="DD171" s="28" t="str">
        <f t="shared" si="199"/>
        <v>#N/A</v>
      </c>
      <c r="DE171" s="28" t="str">
        <f t="shared" si="199"/>
        <v>#N/A</v>
      </c>
      <c r="DF171" s="28" t="str">
        <f t="shared" si="199"/>
        <v>#N/A</v>
      </c>
      <c r="DG171" s="28" t="str">
        <f t="shared" si="199"/>
        <v>#N/A</v>
      </c>
      <c r="DH171" s="28" t="str">
        <f t="shared" si="199"/>
        <v>#N/A</v>
      </c>
      <c r="DI171" s="28" t="str">
        <f t="shared" si="199"/>
        <v>#N/A</v>
      </c>
      <c r="DJ171" s="28" t="str">
        <f t="shared" si="199"/>
        <v>#N/A</v>
      </c>
      <c r="DK171" s="28" t="str">
        <f t="shared" si="199"/>
        <v>#N/A</v>
      </c>
      <c r="DL171" s="28" t="str">
        <f t="shared" si="199"/>
        <v>#N/A</v>
      </c>
      <c r="DM171" s="28" t="str">
        <f t="shared" si="199"/>
        <v>#N/A</v>
      </c>
      <c r="DN171" s="28" t="str">
        <f t="shared" si="199"/>
        <v>#N/A</v>
      </c>
      <c r="DO171" s="28" t="str">
        <f t="shared" si="199"/>
        <v>#N/A</v>
      </c>
      <c r="DP171" s="28" t="str">
        <f t="shared" si="199"/>
        <v>#N/A</v>
      </c>
      <c r="DQ171" s="28" t="str">
        <f t="shared" si="199"/>
        <v>#N/A</v>
      </c>
      <c r="DR171" s="28" t="str">
        <f t="shared" si="199"/>
        <v>#N/A</v>
      </c>
      <c r="DS171" s="28" t="str">
        <f t="shared" si="199"/>
        <v>#N/A</v>
      </c>
      <c r="DT171" s="28" t="str">
        <f t="shared" si="199"/>
        <v>#N/A</v>
      </c>
      <c r="DU171" s="28" t="str">
        <f t="shared" si="199"/>
        <v>#N/A</v>
      </c>
      <c r="DV171" s="28" t="str">
        <f t="shared" si="199"/>
        <v>#N/A</v>
      </c>
      <c r="DW171" s="28" t="str">
        <f t="shared" si="199"/>
        <v>#N/A</v>
      </c>
      <c r="DX171" s="28" t="str">
        <f t="shared" si="199"/>
        <v>#N/A</v>
      </c>
      <c r="DY171" s="28" t="str">
        <f t="shared" si="199"/>
        <v>#N/A</v>
      </c>
      <c r="DZ171" s="28" t="str">
        <f t="shared" si="199"/>
        <v>#N/A</v>
      </c>
      <c r="EA171" s="28" t="str">
        <f t="shared" si="199"/>
        <v>#N/A</v>
      </c>
      <c r="EB171" s="28" t="str">
        <f t="shared" si="199"/>
        <v>#N/A</v>
      </c>
      <c r="EC171" s="28" t="str">
        <f t="shared" si="199"/>
        <v>#N/A</v>
      </c>
      <c r="ED171" s="28" t="str">
        <f t="shared" si="199"/>
        <v>#N/A</v>
      </c>
      <c r="EE171" s="29">
        <f t="shared" si="2"/>
        <v>1519.039866</v>
      </c>
    </row>
    <row r="172">
      <c r="A172" s="1"/>
      <c r="B172" s="45"/>
      <c r="C172" s="46"/>
      <c r="D172" s="46"/>
      <c r="E172" s="46"/>
      <c r="F172" s="47"/>
      <c r="G172" s="34"/>
      <c r="H172" s="34" t="b">
        <f t="shared" si="3"/>
        <v>0</v>
      </c>
      <c r="I172" s="34" t="b">
        <f>if(iferror(match(B172,'Osallistujat ja seuranta'!C:C,0),0)&gt;0,TRUE,FALSE)</f>
        <v>0</v>
      </c>
      <c r="J172" s="34" t="b">
        <f>if(iferror(match(C172,'Osallistujat ja seuranta'!C:C,0),0)&gt;0,TRUE,FALSE)</f>
        <v>0</v>
      </c>
      <c r="K172" s="34" t="b">
        <f t="shared" si="4"/>
        <v>0</v>
      </c>
      <c r="L172" s="34" t="b">
        <f t="shared" si="5"/>
        <v>1</v>
      </c>
      <c r="M172" s="34" t="b">
        <f t="shared" si="6"/>
        <v>0</v>
      </c>
      <c r="N172" s="35" t="str">
        <f t="shared" si="33"/>
        <v/>
      </c>
      <c r="O172" s="36" t="str">
        <f t="shared" si="8"/>
        <v/>
      </c>
      <c r="P172" s="36" t="str">
        <f t="shared" si="9"/>
        <v/>
      </c>
      <c r="Q172" s="37" t="str">
        <f t="shared" si="10"/>
        <v/>
      </c>
      <c r="R172" s="35" t="str">
        <f t="shared" si="11"/>
        <v/>
      </c>
      <c r="S172" s="35">
        <f t="shared" si="12"/>
        <v>1</v>
      </c>
      <c r="T172" s="35">
        <f t="shared" si="13"/>
        <v>-56.71174423</v>
      </c>
      <c r="U172" s="35">
        <f t="shared" si="14"/>
        <v>-56.71174423</v>
      </c>
      <c r="V172" s="38" t="str">
        <f t="shared" si="15"/>
        <v/>
      </c>
      <c r="W172" s="39">
        <f t="shared" si="16"/>
        <v>88.71035368</v>
      </c>
      <c r="X172" s="39">
        <f t="shared" si="17"/>
        <v>5.75</v>
      </c>
      <c r="Y172" s="39" t="str">
        <f>if(N172=1,(W172*(S172-V172))*'Säännöt ja ohjeet'!$B$54+X172,"")</f>
        <v/>
      </c>
      <c r="Z172" s="39">
        <f t="shared" si="18"/>
        <v>0</v>
      </c>
      <c r="AA172" s="39">
        <f t="shared" si="19"/>
        <v>1</v>
      </c>
      <c r="AB172" s="39">
        <f t="shared" si="20"/>
        <v>88.71035368</v>
      </c>
      <c r="AC172" s="39">
        <f t="shared" si="21"/>
        <v>5.75</v>
      </c>
      <c r="AD172" s="39" t="str">
        <f>if(N172=1,(AB172*(Z172-AA172))*'Säännöt ja ohjeet'!$B$54+AC172,"")</f>
        <v/>
      </c>
      <c r="AE172" s="40">
        <f t="shared" si="22"/>
        <v>11</v>
      </c>
      <c r="AF172" s="40">
        <f t="shared" si="23"/>
        <v>11</v>
      </c>
      <c r="AG172" s="1"/>
      <c r="AH172" s="9"/>
      <c r="AI172" s="28">
        <f t="shared" ref="AI172:ED172" si="200">if($B172=AI$3,AI171+$Y172,if($C172=AI$3,AI171+$AD172,AI171))</f>
        <v>1204.770186</v>
      </c>
      <c r="AJ172" s="28">
        <f t="shared" si="200"/>
        <v>1784.092572</v>
      </c>
      <c r="AK172" s="28">
        <f t="shared" si="200"/>
        <v>2411.459736</v>
      </c>
      <c r="AL172" s="28">
        <f t="shared" si="200"/>
        <v>1723.634458</v>
      </c>
      <c r="AM172" s="28">
        <f t="shared" si="200"/>
        <v>1644.010986</v>
      </c>
      <c r="AN172" s="28">
        <f t="shared" si="200"/>
        <v>1353.792648</v>
      </c>
      <c r="AO172" s="28">
        <f t="shared" si="200"/>
        <v>2249.842673</v>
      </c>
      <c r="AP172" s="28">
        <f t="shared" si="200"/>
        <v>1493.563773</v>
      </c>
      <c r="AQ172" s="28">
        <f t="shared" si="200"/>
        <v>1156.199115</v>
      </c>
      <c r="AR172" s="28">
        <f t="shared" si="200"/>
        <v>2172.779715</v>
      </c>
      <c r="AS172" s="28">
        <f t="shared" si="200"/>
        <v>1917.754482</v>
      </c>
      <c r="AT172" s="28">
        <f t="shared" si="200"/>
        <v>2363.383595</v>
      </c>
      <c r="AU172" s="28">
        <f t="shared" si="200"/>
        <v>2245.808389</v>
      </c>
      <c r="AV172" s="28">
        <f t="shared" si="200"/>
        <v>1913.93138</v>
      </c>
      <c r="AW172" s="28">
        <f t="shared" si="200"/>
        <v>1015.463624</v>
      </c>
      <c r="AX172" s="28">
        <f t="shared" si="200"/>
        <v>2205.116746</v>
      </c>
      <c r="AY172" s="28">
        <f t="shared" si="200"/>
        <v>1335.441433</v>
      </c>
      <c r="AZ172" s="28">
        <f t="shared" si="200"/>
        <v>2316.469488</v>
      </c>
      <c r="BA172" s="28">
        <f t="shared" si="200"/>
        <v>2132.244373</v>
      </c>
      <c r="BB172" s="28">
        <f t="shared" si="200"/>
        <v>636.9434937</v>
      </c>
      <c r="BC172" s="28">
        <f t="shared" si="200"/>
        <v>832.7574368</v>
      </c>
      <c r="BD172" s="28">
        <f t="shared" si="200"/>
        <v>1690.538553</v>
      </c>
      <c r="BE172" s="28">
        <f t="shared" si="200"/>
        <v>281.1497685</v>
      </c>
      <c r="BF172" s="28">
        <f t="shared" si="200"/>
        <v>-59.07358257</v>
      </c>
      <c r="BG172" s="28">
        <f t="shared" si="200"/>
        <v>1282.733877</v>
      </c>
      <c r="BH172" s="28">
        <f t="shared" si="200"/>
        <v>190.2275877</v>
      </c>
      <c r="BI172" s="28">
        <f t="shared" si="200"/>
        <v>1741.081085</v>
      </c>
      <c r="BJ172" s="28">
        <f t="shared" si="200"/>
        <v>398.5029281</v>
      </c>
      <c r="BK172" s="28">
        <f t="shared" si="200"/>
        <v>1813.591524</v>
      </c>
      <c r="BL172" s="28" t="str">
        <f t="shared" si="200"/>
        <v>#N/A</v>
      </c>
      <c r="BM172" s="28" t="str">
        <f t="shared" si="200"/>
        <v>#N/A</v>
      </c>
      <c r="BN172" s="28" t="str">
        <f t="shared" si="200"/>
        <v>#N/A</v>
      </c>
      <c r="BO172" s="28" t="str">
        <f t="shared" si="200"/>
        <v>#N/A</v>
      </c>
      <c r="BP172" s="28" t="str">
        <f t="shared" si="200"/>
        <v>#N/A</v>
      </c>
      <c r="BQ172" s="28" t="str">
        <f t="shared" si="200"/>
        <v>#N/A</v>
      </c>
      <c r="BR172" s="28" t="str">
        <f t="shared" si="200"/>
        <v>#N/A</v>
      </c>
      <c r="BS172" s="28" t="str">
        <f t="shared" si="200"/>
        <v>#N/A</v>
      </c>
      <c r="BT172" s="28" t="str">
        <f t="shared" si="200"/>
        <v>#N/A</v>
      </c>
      <c r="BU172" s="28" t="str">
        <f t="shared" si="200"/>
        <v>#N/A</v>
      </c>
      <c r="BV172" s="28" t="str">
        <f t="shared" si="200"/>
        <v>#N/A</v>
      </c>
      <c r="BW172" s="28" t="str">
        <f t="shared" si="200"/>
        <v>#N/A</v>
      </c>
      <c r="BX172" s="28" t="str">
        <f t="shared" si="200"/>
        <v>#N/A</v>
      </c>
      <c r="BY172" s="28" t="str">
        <f t="shared" si="200"/>
        <v>#N/A</v>
      </c>
      <c r="BZ172" s="28" t="str">
        <f t="shared" si="200"/>
        <v>#N/A</v>
      </c>
      <c r="CA172" s="28" t="str">
        <f t="shared" si="200"/>
        <v>#N/A</v>
      </c>
      <c r="CB172" s="28" t="str">
        <f t="shared" si="200"/>
        <v>#N/A</v>
      </c>
      <c r="CC172" s="28" t="str">
        <f t="shared" si="200"/>
        <v>#N/A</v>
      </c>
      <c r="CD172" s="28" t="str">
        <f t="shared" si="200"/>
        <v>#N/A</v>
      </c>
      <c r="CE172" s="28" t="str">
        <f t="shared" si="200"/>
        <v>#N/A</v>
      </c>
      <c r="CF172" s="28" t="str">
        <f t="shared" si="200"/>
        <v>#N/A</v>
      </c>
      <c r="CG172" s="28" t="str">
        <f t="shared" si="200"/>
        <v>#N/A</v>
      </c>
      <c r="CH172" s="28" t="str">
        <f t="shared" si="200"/>
        <v>#N/A</v>
      </c>
      <c r="CI172" s="28" t="str">
        <f t="shared" si="200"/>
        <v>#N/A</v>
      </c>
      <c r="CJ172" s="28" t="str">
        <f t="shared" si="200"/>
        <v>#N/A</v>
      </c>
      <c r="CK172" s="28" t="str">
        <f t="shared" si="200"/>
        <v>#N/A</v>
      </c>
      <c r="CL172" s="28" t="str">
        <f t="shared" si="200"/>
        <v>#N/A</v>
      </c>
      <c r="CM172" s="28" t="str">
        <f t="shared" si="200"/>
        <v>#N/A</v>
      </c>
      <c r="CN172" s="28" t="str">
        <f t="shared" si="200"/>
        <v>#N/A</v>
      </c>
      <c r="CO172" s="28" t="str">
        <f t="shared" si="200"/>
        <v>#N/A</v>
      </c>
      <c r="CP172" s="28" t="str">
        <f t="shared" si="200"/>
        <v>#N/A</v>
      </c>
      <c r="CQ172" s="28" t="str">
        <f t="shared" si="200"/>
        <v>#N/A</v>
      </c>
      <c r="CR172" s="28" t="str">
        <f t="shared" si="200"/>
        <v>#N/A</v>
      </c>
      <c r="CS172" s="28" t="str">
        <f t="shared" si="200"/>
        <v>#N/A</v>
      </c>
      <c r="CT172" s="28" t="str">
        <f t="shared" si="200"/>
        <v>#N/A</v>
      </c>
      <c r="CU172" s="28" t="str">
        <f t="shared" si="200"/>
        <v>#N/A</v>
      </c>
      <c r="CV172" s="28" t="str">
        <f t="shared" si="200"/>
        <v>#N/A</v>
      </c>
      <c r="CW172" s="28" t="str">
        <f t="shared" si="200"/>
        <v>#N/A</v>
      </c>
      <c r="CX172" s="28" t="str">
        <f t="shared" si="200"/>
        <v>#N/A</v>
      </c>
      <c r="CY172" s="28" t="str">
        <f t="shared" si="200"/>
        <v>#N/A</v>
      </c>
      <c r="CZ172" s="28" t="str">
        <f t="shared" si="200"/>
        <v>#N/A</v>
      </c>
      <c r="DA172" s="28" t="str">
        <f t="shared" si="200"/>
        <v>#N/A</v>
      </c>
      <c r="DB172" s="28" t="str">
        <f t="shared" si="200"/>
        <v>#N/A</v>
      </c>
      <c r="DC172" s="28" t="str">
        <f t="shared" si="200"/>
        <v>#N/A</v>
      </c>
      <c r="DD172" s="28" t="str">
        <f t="shared" si="200"/>
        <v>#N/A</v>
      </c>
      <c r="DE172" s="28" t="str">
        <f t="shared" si="200"/>
        <v>#N/A</v>
      </c>
      <c r="DF172" s="28" t="str">
        <f t="shared" si="200"/>
        <v>#N/A</v>
      </c>
      <c r="DG172" s="28" t="str">
        <f t="shared" si="200"/>
        <v>#N/A</v>
      </c>
      <c r="DH172" s="28" t="str">
        <f t="shared" si="200"/>
        <v>#N/A</v>
      </c>
      <c r="DI172" s="28" t="str">
        <f t="shared" si="200"/>
        <v>#N/A</v>
      </c>
      <c r="DJ172" s="28" t="str">
        <f t="shared" si="200"/>
        <v>#N/A</v>
      </c>
      <c r="DK172" s="28" t="str">
        <f t="shared" si="200"/>
        <v>#N/A</v>
      </c>
      <c r="DL172" s="28" t="str">
        <f t="shared" si="200"/>
        <v>#N/A</v>
      </c>
      <c r="DM172" s="28" t="str">
        <f t="shared" si="200"/>
        <v>#N/A</v>
      </c>
      <c r="DN172" s="28" t="str">
        <f t="shared" si="200"/>
        <v>#N/A</v>
      </c>
      <c r="DO172" s="28" t="str">
        <f t="shared" si="200"/>
        <v>#N/A</v>
      </c>
      <c r="DP172" s="28" t="str">
        <f t="shared" si="200"/>
        <v>#N/A</v>
      </c>
      <c r="DQ172" s="28" t="str">
        <f t="shared" si="200"/>
        <v>#N/A</v>
      </c>
      <c r="DR172" s="28" t="str">
        <f t="shared" si="200"/>
        <v>#N/A</v>
      </c>
      <c r="DS172" s="28" t="str">
        <f t="shared" si="200"/>
        <v>#N/A</v>
      </c>
      <c r="DT172" s="28" t="str">
        <f t="shared" si="200"/>
        <v>#N/A</v>
      </c>
      <c r="DU172" s="28" t="str">
        <f t="shared" si="200"/>
        <v>#N/A</v>
      </c>
      <c r="DV172" s="28" t="str">
        <f t="shared" si="200"/>
        <v>#N/A</v>
      </c>
      <c r="DW172" s="28" t="str">
        <f t="shared" si="200"/>
        <v>#N/A</v>
      </c>
      <c r="DX172" s="28" t="str">
        <f t="shared" si="200"/>
        <v>#N/A</v>
      </c>
      <c r="DY172" s="28" t="str">
        <f t="shared" si="200"/>
        <v>#N/A</v>
      </c>
      <c r="DZ172" s="28" t="str">
        <f t="shared" si="200"/>
        <v>#N/A</v>
      </c>
      <c r="EA172" s="28" t="str">
        <f t="shared" si="200"/>
        <v>#N/A</v>
      </c>
      <c r="EB172" s="28" t="str">
        <f t="shared" si="200"/>
        <v>#N/A</v>
      </c>
      <c r="EC172" s="28" t="str">
        <f t="shared" si="200"/>
        <v>#N/A</v>
      </c>
      <c r="ED172" s="28" t="str">
        <f t="shared" si="200"/>
        <v>#N/A</v>
      </c>
      <c r="EE172" s="29">
        <f t="shared" si="2"/>
        <v>1519.039866</v>
      </c>
    </row>
    <row r="173">
      <c r="A173" s="1"/>
      <c r="B173" s="45"/>
      <c r="C173" s="46"/>
      <c r="D173" s="46"/>
      <c r="E173" s="46"/>
      <c r="F173" s="47"/>
      <c r="G173" s="34"/>
      <c r="H173" s="34" t="b">
        <f t="shared" si="3"/>
        <v>0</v>
      </c>
      <c r="I173" s="34" t="b">
        <f>if(iferror(match(B173,'Osallistujat ja seuranta'!C:C,0),0)&gt;0,TRUE,FALSE)</f>
        <v>0</v>
      </c>
      <c r="J173" s="34" t="b">
        <f>if(iferror(match(C173,'Osallistujat ja seuranta'!C:C,0),0)&gt;0,TRUE,FALSE)</f>
        <v>0</v>
      </c>
      <c r="K173" s="34" t="b">
        <f t="shared" si="4"/>
        <v>0</v>
      </c>
      <c r="L173" s="34" t="b">
        <f t="shared" si="5"/>
        <v>1</v>
      </c>
      <c r="M173" s="34" t="b">
        <f t="shared" si="6"/>
        <v>0</v>
      </c>
      <c r="N173" s="35" t="str">
        <f t="shared" si="33"/>
        <v/>
      </c>
      <c r="O173" s="36" t="str">
        <f t="shared" si="8"/>
        <v/>
      </c>
      <c r="P173" s="36" t="str">
        <f t="shared" si="9"/>
        <v/>
      </c>
      <c r="Q173" s="37" t="str">
        <f t="shared" si="10"/>
        <v/>
      </c>
      <c r="R173" s="35" t="str">
        <f t="shared" si="11"/>
        <v/>
      </c>
      <c r="S173" s="35">
        <f t="shared" si="12"/>
        <v>1</v>
      </c>
      <c r="T173" s="35">
        <f t="shared" si="13"/>
        <v>-56.71174423</v>
      </c>
      <c r="U173" s="35">
        <f t="shared" si="14"/>
        <v>-56.71174423</v>
      </c>
      <c r="V173" s="38" t="str">
        <f t="shared" si="15"/>
        <v/>
      </c>
      <c r="W173" s="39">
        <f t="shared" si="16"/>
        <v>88.71035368</v>
      </c>
      <c r="X173" s="39">
        <f t="shared" si="17"/>
        <v>5.75</v>
      </c>
      <c r="Y173" s="39" t="str">
        <f>if(N173=1,(W173*(S173-V173))*'Säännöt ja ohjeet'!$B$54+X173,"")</f>
        <v/>
      </c>
      <c r="Z173" s="39">
        <f t="shared" si="18"/>
        <v>0</v>
      </c>
      <c r="AA173" s="39">
        <f t="shared" si="19"/>
        <v>1</v>
      </c>
      <c r="AB173" s="39">
        <f t="shared" si="20"/>
        <v>88.71035368</v>
      </c>
      <c r="AC173" s="39">
        <f t="shared" si="21"/>
        <v>5.75</v>
      </c>
      <c r="AD173" s="39" t="str">
        <f>if(N173=1,(AB173*(Z173-AA173))*'Säännöt ja ohjeet'!$B$54+AC173,"")</f>
        <v/>
      </c>
      <c r="AE173" s="40">
        <f t="shared" si="22"/>
        <v>11</v>
      </c>
      <c r="AF173" s="40">
        <f t="shared" si="23"/>
        <v>11</v>
      </c>
      <c r="AG173" s="1"/>
      <c r="AH173" s="9"/>
      <c r="AI173" s="28">
        <f t="shared" ref="AI173:ED173" si="201">if($B173=AI$3,AI172+$Y173,if($C173=AI$3,AI172+$AD173,AI172))</f>
        <v>1204.770186</v>
      </c>
      <c r="AJ173" s="28">
        <f t="shared" si="201"/>
        <v>1784.092572</v>
      </c>
      <c r="AK173" s="28">
        <f t="shared" si="201"/>
        <v>2411.459736</v>
      </c>
      <c r="AL173" s="28">
        <f t="shared" si="201"/>
        <v>1723.634458</v>
      </c>
      <c r="AM173" s="28">
        <f t="shared" si="201"/>
        <v>1644.010986</v>
      </c>
      <c r="AN173" s="28">
        <f t="shared" si="201"/>
        <v>1353.792648</v>
      </c>
      <c r="AO173" s="28">
        <f t="shared" si="201"/>
        <v>2249.842673</v>
      </c>
      <c r="AP173" s="28">
        <f t="shared" si="201"/>
        <v>1493.563773</v>
      </c>
      <c r="AQ173" s="28">
        <f t="shared" si="201"/>
        <v>1156.199115</v>
      </c>
      <c r="AR173" s="28">
        <f t="shared" si="201"/>
        <v>2172.779715</v>
      </c>
      <c r="AS173" s="28">
        <f t="shared" si="201"/>
        <v>1917.754482</v>
      </c>
      <c r="AT173" s="28">
        <f t="shared" si="201"/>
        <v>2363.383595</v>
      </c>
      <c r="AU173" s="28">
        <f t="shared" si="201"/>
        <v>2245.808389</v>
      </c>
      <c r="AV173" s="28">
        <f t="shared" si="201"/>
        <v>1913.93138</v>
      </c>
      <c r="AW173" s="28">
        <f t="shared" si="201"/>
        <v>1015.463624</v>
      </c>
      <c r="AX173" s="28">
        <f t="shared" si="201"/>
        <v>2205.116746</v>
      </c>
      <c r="AY173" s="28">
        <f t="shared" si="201"/>
        <v>1335.441433</v>
      </c>
      <c r="AZ173" s="28">
        <f t="shared" si="201"/>
        <v>2316.469488</v>
      </c>
      <c r="BA173" s="28">
        <f t="shared" si="201"/>
        <v>2132.244373</v>
      </c>
      <c r="BB173" s="28">
        <f t="shared" si="201"/>
        <v>636.9434937</v>
      </c>
      <c r="BC173" s="28">
        <f t="shared" si="201"/>
        <v>832.7574368</v>
      </c>
      <c r="BD173" s="28">
        <f t="shared" si="201"/>
        <v>1690.538553</v>
      </c>
      <c r="BE173" s="28">
        <f t="shared" si="201"/>
        <v>281.1497685</v>
      </c>
      <c r="BF173" s="28">
        <f t="shared" si="201"/>
        <v>-59.07358257</v>
      </c>
      <c r="BG173" s="28">
        <f t="shared" si="201"/>
        <v>1282.733877</v>
      </c>
      <c r="BH173" s="28">
        <f t="shared" si="201"/>
        <v>190.2275877</v>
      </c>
      <c r="BI173" s="28">
        <f t="shared" si="201"/>
        <v>1741.081085</v>
      </c>
      <c r="BJ173" s="28">
        <f t="shared" si="201"/>
        <v>398.5029281</v>
      </c>
      <c r="BK173" s="28">
        <f t="shared" si="201"/>
        <v>1813.591524</v>
      </c>
      <c r="BL173" s="28" t="str">
        <f t="shared" si="201"/>
        <v>#N/A</v>
      </c>
      <c r="BM173" s="28" t="str">
        <f t="shared" si="201"/>
        <v>#N/A</v>
      </c>
      <c r="BN173" s="28" t="str">
        <f t="shared" si="201"/>
        <v>#N/A</v>
      </c>
      <c r="BO173" s="28" t="str">
        <f t="shared" si="201"/>
        <v>#N/A</v>
      </c>
      <c r="BP173" s="28" t="str">
        <f t="shared" si="201"/>
        <v>#N/A</v>
      </c>
      <c r="BQ173" s="28" t="str">
        <f t="shared" si="201"/>
        <v>#N/A</v>
      </c>
      <c r="BR173" s="28" t="str">
        <f t="shared" si="201"/>
        <v>#N/A</v>
      </c>
      <c r="BS173" s="28" t="str">
        <f t="shared" si="201"/>
        <v>#N/A</v>
      </c>
      <c r="BT173" s="28" t="str">
        <f t="shared" si="201"/>
        <v>#N/A</v>
      </c>
      <c r="BU173" s="28" t="str">
        <f t="shared" si="201"/>
        <v>#N/A</v>
      </c>
      <c r="BV173" s="28" t="str">
        <f t="shared" si="201"/>
        <v>#N/A</v>
      </c>
      <c r="BW173" s="28" t="str">
        <f t="shared" si="201"/>
        <v>#N/A</v>
      </c>
      <c r="BX173" s="28" t="str">
        <f t="shared" si="201"/>
        <v>#N/A</v>
      </c>
      <c r="BY173" s="28" t="str">
        <f t="shared" si="201"/>
        <v>#N/A</v>
      </c>
      <c r="BZ173" s="28" t="str">
        <f t="shared" si="201"/>
        <v>#N/A</v>
      </c>
      <c r="CA173" s="28" t="str">
        <f t="shared" si="201"/>
        <v>#N/A</v>
      </c>
      <c r="CB173" s="28" t="str">
        <f t="shared" si="201"/>
        <v>#N/A</v>
      </c>
      <c r="CC173" s="28" t="str">
        <f t="shared" si="201"/>
        <v>#N/A</v>
      </c>
      <c r="CD173" s="28" t="str">
        <f t="shared" si="201"/>
        <v>#N/A</v>
      </c>
      <c r="CE173" s="28" t="str">
        <f t="shared" si="201"/>
        <v>#N/A</v>
      </c>
      <c r="CF173" s="28" t="str">
        <f t="shared" si="201"/>
        <v>#N/A</v>
      </c>
      <c r="CG173" s="28" t="str">
        <f t="shared" si="201"/>
        <v>#N/A</v>
      </c>
      <c r="CH173" s="28" t="str">
        <f t="shared" si="201"/>
        <v>#N/A</v>
      </c>
      <c r="CI173" s="28" t="str">
        <f t="shared" si="201"/>
        <v>#N/A</v>
      </c>
      <c r="CJ173" s="28" t="str">
        <f t="shared" si="201"/>
        <v>#N/A</v>
      </c>
      <c r="CK173" s="28" t="str">
        <f t="shared" si="201"/>
        <v>#N/A</v>
      </c>
      <c r="CL173" s="28" t="str">
        <f t="shared" si="201"/>
        <v>#N/A</v>
      </c>
      <c r="CM173" s="28" t="str">
        <f t="shared" si="201"/>
        <v>#N/A</v>
      </c>
      <c r="CN173" s="28" t="str">
        <f t="shared" si="201"/>
        <v>#N/A</v>
      </c>
      <c r="CO173" s="28" t="str">
        <f t="shared" si="201"/>
        <v>#N/A</v>
      </c>
      <c r="CP173" s="28" t="str">
        <f t="shared" si="201"/>
        <v>#N/A</v>
      </c>
      <c r="CQ173" s="28" t="str">
        <f t="shared" si="201"/>
        <v>#N/A</v>
      </c>
      <c r="CR173" s="28" t="str">
        <f t="shared" si="201"/>
        <v>#N/A</v>
      </c>
      <c r="CS173" s="28" t="str">
        <f t="shared" si="201"/>
        <v>#N/A</v>
      </c>
      <c r="CT173" s="28" t="str">
        <f t="shared" si="201"/>
        <v>#N/A</v>
      </c>
      <c r="CU173" s="28" t="str">
        <f t="shared" si="201"/>
        <v>#N/A</v>
      </c>
      <c r="CV173" s="28" t="str">
        <f t="shared" si="201"/>
        <v>#N/A</v>
      </c>
      <c r="CW173" s="28" t="str">
        <f t="shared" si="201"/>
        <v>#N/A</v>
      </c>
      <c r="CX173" s="28" t="str">
        <f t="shared" si="201"/>
        <v>#N/A</v>
      </c>
      <c r="CY173" s="28" t="str">
        <f t="shared" si="201"/>
        <v>#N/A</v>
      </c>
      <c r="CZ173" s="28" t="str">
        <f t="shared" si="201"/>
        <v>#N/A</v>
      </c>
      <c r="DA173" s="28" t="str">
        <f t="shared" si="201"/>
        <v>#N/A</v>
      </c>
      <c r="DB173" s="28" t="str">
        <f t="shared" si="201"/>
        <v>#N/A</v>
      </c>
      <c r="DC173" s="28" t="str">
        <f t="shared" si="201"/>
        <v>#N/A</v>
      </c>
      <c r="DD173" s="28" t="str">
        <f t="shared" si="201"/>
        <v>#N/A</v>
      </c>
      <c r="DE173" s="28" t="str">
        <f t="shared" si="201"/>
        <v>#N/A</v>
      </c>
      <c r="DF173" s="28" t="str">
        <f t="shared" si="201"/>
        <v>#N/A</v>
      </c>
      <c r="DG173" s="28" t="str">
        <f t="shared" si="201"/>
        <v>#N/A</v>
      </c>
      <c r="DH173" s="28" t="str">
        <f t="shared" si="201"/>
        <v>#N/A</v>
      </c>
      <c r="DI173" s="28" t="str">
        <f t="shared" si="201"/>
        <v>#N/A</v>
      </c>
      <c r="DJ173" s="28" t="str">
        <f t="shared" si="201"/>
        <v>#N/A</v>
      </c>
      <c r="DK173" s="28" t="str">
        <f t="shared" si="201"/>
        <v>#N/A</v>
      </c>
      <c r="DL173" s="28" t="str">
        <f t="shared" si="201"/>
        <v>#N/A</v>
      </c>
      <c r="DM173" s="28" t="str">
        <f t="shared" si="201"/>
        <v>#N/A</v>
      </c>
      <c r="DN173" s="28" t="str">
        <f t="shared" si="201"/>
        <v>#N/A</v>
      </c>
      <c r="DO173" s="28" t="str">
        <f t="shared" si="201"/>
        <v>#N/A</v>
      </c>
      <c r="DP173" s="28" t="str">
        <f t="shared" si="201"/>
        <v>#N/A</v>
      </c>
      <c r="DQ173" s="28" t="str">
        <f t="shared" si="201"/>
        <v>#N/A</v>
      </c>
      <c r="DR173" s="28" t="str">
        <f t="shared" si="201"/>
        <v>#N/A</v>
      </c>
      <c r="DS173" s="28" t="str">
        <f t="shared" si="201"/>
        <v>#N/A</v>
      </c>
      <c r="DT173" s="28" t="str">
        <f t="shared" si="201"/>
        <v>#N/A</v>
      </c>
      <c r="DU173" s="28" t="str">
        <f t="shared" si="201"/>
        <v>#N/A</v>
      </c>
      <c r="DV173" s="28" t="str">
        <f t="shared" si="201"/>
        <v>#N/A</v>
      </c>
      <c r="DW173" s="28" t="str">
        <f t="shared" si="201"/>
        <v>#N/A</v>
      </c>
      <c r="DX173" s="28" t="str">
        <f t="shared" si="201"/>
        <v>#N/A</v>
      </c>
      <c r="DY173" s="28" t="str">
        <f t="shared" si="201"/>
        <v>#N/A</v>
      </c>
      <c r="DZ173" s="28" t="str">
        <f t="shared" si="201"/>
        <v>#N/A</v>
      </c>
      <c r="EA173" s="28" t="str">
        <f t="shared" si="201"/>
        <v>#N/A</v>
      </c>
      <c r="EB173" s="28" t="str">
        <f t="shared" si="201"/>
        <v>#N/A</v>
      </c>
      <c r="EC173" s="28" t="str">
        <f t="shared" si="201"/>
        <v>#N/A</v>
      </c>
      <c r="ED173" s="28" t="str">
        <f t="shared" si="201"/>
        <v>#N/A</v>
      </c>
      <c r="EE173" s="29">
        <f t="shared" si="2"/>
        <v>1519.039866</v>
      </c>
    </row>
    <row r="174">
      <c r="A174" s="1"/>
      <c r="B174" s="45"/>
      <c r="C174" s="46"/>
      <c r="D174" s="46"/>
      <c r="E174" s="46"/>
      <c r="F174" s="47"/>
      <c r="G174" s="34"/>
      <c r="H174" s="34" t="b">
        <f t="shared" si="3"/>
        <v>0</v>
      </c>
      <c r="I174" s="34" t="b">
        <f>if(iferror(match(B174,'Osallistujat ja seuranta'!C:C,0),0)&gt;0,TRUE,FALSE)</f>
        <v>0</v>
      </c>
      <c r="J174" s="34" t="b">
        <f>if(iferror(match(C174,'Osallistujat ja seuranta'!C:C,0),0)&gt;0,TRUE,FALSE)</f>
        <v>0</v>
      </c>
      <c r="K174" s="34" t="b">
        <f t="shared" si="4"/>
        <v>0</v>
      </c>
      <c r="L174" s="34" t="b">
        <f t="shared" si="5"/>
        <v>1</v>
      </c>
      <c r="M174" s="34" t="b">
        <f t="shared" si="6"/>
        <v>0</v>
      </c>
      <c r="N174" s="35" t="str">
        <f t="shared" si="33"/>
        <v/>
      </c>
      <c r="O174" s="36" t="str">
        <f t="shared" si="8"/>
        <v/>
      </c>
      <c r="P174" s="36" t="str">
        <f t="shared" si="9"/>
        <v/>
      </c>
      <c r="Q174" s="37" t="str">
        <f t="shared" si="10"/>
        <v/>
      </c>
      <c r="R174" s="35" t="str">
        <f t="shared" si="11"/>
        <v/>
      </c>
      <c r="S174" s="35">
        <f t="shared" si="12"/>
        <v>1</v>
      </c>
      <c r="T174" s="35">
        <f t="shared" si="13"/>
        <v>-56.71174423</v>
      </c>
      <c r="U174" s="35">
        <f t="shared" si="14"/>
        <v>-56.71174423</v>
      </c>
      <c r="V174" s="38" t="str">
        <f t="shared" si="15"/>
        <v/>
      </c>
      <c r="W174" s="39">
        <f t="shared" si="16"/>
        <v>88.71035368</v>
      </c>
      <c r="X174" s="39">
        <f t="shared" si="17"/>
        <v>5.75</v>
      </c>
      <c r="Y174" s="39" t="str">
        <f>if(N174=1,(W174*(S174-V174))*'Säännöt ja ohjeet'!$B$54+X174,"")</f>
        <v/>
      </c>
      <c r="Z174" s="39">
        <f t="shared" si="18"/>
        <v>0</v>
      </c>
      <c r="AA174" s="39">
        <f t="shared" si="19"/>
        <v>1</v>
      </c>
      <c r="AB174" s="39">
        <f t="shared" si="20"/>
        <v>88.71035368</v>
      </c>
      <c r="AC174" s="39">
        <f t="shared" si="21"/>
        <v>5.75</v>
      </c>
      <c r="AD174" s="39" t="str">
        <f>if(N174=1,(AB174*(Z174-AA174))*'Säännöt ja ohjeet'!$B$54+AC174,"")</f>
        <v/>
      </c>
      <c r="AE174" s="40">
        <f t="shared" si="22"/>
        <v>11</v>
      </c>
      <c r="AF174" s="40">
        <f t="shared" si="23"/>
        <v>11</v>
      </c>
      <c r="AG174" s="1"/>
      <c r="AH174" s="9"/>
      <c r="AI174" s="28">
        <f t="shared" ref="AI174:ED174" si="202">if($B174=AI$3,AI173+$Y174,if($C174=AI$3,AI173+$AD174,AI173))</f>
        <v>1204.770186</v>
      </c>
      <c r="AJ174" s="28">
        <f t="shared" si="202"/>
        <v>1784.092572</v>
      </c>
      <c r="AK174" s="28">
        <f t="shared" si="202"/>
        <v>2411.459736</v>
      </c>
      <c r="AL174" s="28">
        <f t="shared" si="202"/>
        <v>1723.634458</v>
      </c>
      <c r="AM174" s="28">
        <f t="shared" si="202"/>
        <v>1644.010986</v>
      </c>
      <c r="AN174" s="28">
        <f t="shared" si="202"/>
        <v>1353.792648</v>
      </c>
      <c r="AO174" s="28">
        <f t="shared" si="202"/>
        <v>2249.842673</v>
      </c>
      <c r="AP174" s="28">
        <f t="shared" si="202"/>
        <v>1493.563773</v>
      </c>
      <c r="AQ174" s="28">
        <f t="shared" si="202"/>
        <v>1156.199115</v>
      </c>
      <c r="AR174" s="28">
        <f t="shared" si="202"/>
        <v>2172.779715</v>
      </c>
      <c r="AS174" s="28">
        <f t="shared" si="202"/>
        <v>1917.754482</v>
      </c>
      <c r="AT174" s="28">
        <f t="shared" si="202"/>
        <v>2363.383595</v>
      </c>
      <c r="AU174" s="28">
        <f t="shared" si="202"/>
        <v>2245.808389</v>
      </c>
      <c r="AV174" s="28">
        <f t="shared" si="202"/>
        <v>1913.93138</v>
      </c>
      <c r="AW174" s="28">
        <f t="shared" si="202"/>
        <v>1015.463624</v>
      </c>
      <c r="AX174" s="28">
        <f t="shared" si="202"/>
        <v>2205.116746</v>
      </c>
      <c r="AY174" s="28">
        <f t="shared" si="202"/>
        <v>1335.441433</v>
      </c>
      <c r="AZ174" s="28">
        <f t="shared" si="202"/>
        <v>2316.469488</v>
      </c>
      <c r="BA174" s="28">
        <f t="shared" si="202"/>
        <v>2132.244373</v>
      </c>
      <c r="BB174" s="28">
        <f t="shared" si="202"/>
        <v>636.9434937</v>
      </c>
      <c r="BC174" s="28">
        <f t="shared" si="202"/>
        <v>832.7574368</v>
      </c>
      <c r="BD174" s="28">
        <f t="shared" si="202"/>
        <v>1690.538553</v>
      </c>
      <c r="BE174" s="28">
        <f t="shared" si="202"/>
        <v>281.1497685</v>
      </c>
      <c r="BF174" s="28">
        <f t="shared" si="202"/>
        <v>-59.07358257</v>
      </c>
      <c r="BG174" s="28">
        <f t="shared" si="202"/>
        <v>1282.733877</v>
      </c>
      <c r="BH174" s="28">
        <f t="shared" si="202"/>
        <v>190.2275877</v>
      </c>
      <c r="BI174" s="28">
        <f t="shared" si="202"/>
        <v>1741.081085</v>
      </c>
      <c r="BJ174" s="28">
        <f t="shared" si="202"/>
        <v>398.5029281</v>
      </c>
      <c r="BK174" s="28">
        <f t="shared" si="202"/>
        <v>1813.591524</v>
      </c>
      <c r="BL174" s="28" t="str">
        <f t="shared" si="202"/>
        <v>#N/A</v>
      </c>
      <c r="BM174" s="28" t="str">
        <f t="shared" si="202"/>
        <v>#N/A</v>
      </c>
      <c r="BN174" s="28" t="str">
        <f t="shared" si="202"/>
        <v>#N/A</v>
      </c>
      <c r="BO174" s="28" t="str">
        <f t="shared" si="202"/>
        <v>#N/A</v>
      </c>
      <c r="BP174" s="28" t="str">
        <f t="shared" si="202"/>
        <v>#N/A</v>
      </c>
      <c r="BQ174" s="28" t="str">
        <f t="shared" si="202"/>
        <v>#N/A</v>
      </c>
      <c r="BR174" s="28" t="str">
        <f t="shared" si="202"/>
        <v>#N/A</v>
      </c>
      <c r="BS174" s="28" t="str">
        <f t="shared" si="202"/>
        <v>#N/A</v>
      </c>
      <c r="BT174" s="28" t="str">
        <f t="shared" si="202"/>
        <v>#N/A</v>
      </c>
      <c r="BU174" s="28" t="str">
        <f t="shared" si="202"/>
        <v>#N/A</v>
      </c>
      <c r="BV174" s="28" t="str">
        <f t="shared" si="202"/>
        <v>#N/A</v>
      </c>
      <c r="BW174" s="28" t="str">
        <f t="shared" si="202"/>
        <v>#N/A</v>
      </c>
      <c r="BX174" s="28" t="str">
        <f t="shared" si="202"/>
        <v>#N/A</v>
      </c>
      <c r="BY174" s="28" t="str">
        <f t="shared" si="202"/>
        <v>#N/A</v>
      </c>
      <c r="BZ174" s="28" t="str">
        <f t="shared" si="202"/>
        <v>#N/A</v>
      </c>
      <c r="CA174" s="28" t="str">
        <f t="shared" si="202"/>
        <v>#N/A</v>
      </c>
      <c r="CB174" s="28" t="str">
        <f t="shared" si="202"/>
        <v>#N/A</v>
      </c>
      <c r="CC174" s="28" t="str">
        <f t="shared" si="202"/>
        <v>#N/A</v>
      </c>
      <c r="CD174" s="28" t="str">
        <f t="shared" si="202"/>
        <v>#N/A</v>
      </c>
      <c r="CE174" s="28" t="str">
        <f t="shared" si="202"/>
        <v>#N/A</v>
      </c>
      <c r="CF174" s="28" t="str">
        <f t="shared" si="202"/>
        <v>#N/A</v>
      </c>
      <c r="CG174" s="28" t="str">
        <f t="shared" si="202"/>
        <v>#N/A</v>
      </c>
      <c r="CH174" s="28" t="str">
        <f t="shared" si="202"/>
        <v>#N/A</v>
      </c>
      <c r="CI174" s="28" t="str">
        <f t="shared" si="202"/>
        <v>#N/A</v>
      </c>
      <c r="CJ174" s="28" t="str">
        <f t="shared" si="202"/>
        <v>#N/A</v>
      </c>
      <c r="CK174" s="28" t="str">
        <f t="shared" si="202"/>
        <v>#N/A</v>
      </c>
      <c r="CL174" s="28" t="str">
        <f t="shared" si="202"/>
        <v>#N/A</v>
      </c>
      <c r="CM174" s="28" t="str">
        <f t="shared" si="202"/>
        <v>#N/A</v>
      </c>
      <c r="CN174" s="28" t="str">
        <f t="shared" si="202"/>
        <v>#N/A</v>
      </c>
      <c r="CO174" s="28" t="str">
        <f t="shared" si="202"/>
        <v>#N/A</v>
      </c>
      <c r="CP174" s="28" t="str">
        <f t="shared" si="202"/>
        <v>#N/A</v>
      </c>
      <c r="CQ174" s="28" t="str">
        <f t="shared" si="202"/>
        <v>#N/A</v>
      </c>
      <c r="CR174" s="28" t="str">
        <f t="shared" si="202"/>
        <v>#N/A</v>
      </c>
      <c r="CS174" s="28" t="str">
        <f t="shared" si="202"/>
        <v>#N/A</v>
      </c>
      <c r="CT174" s="28" t="str">
        <f t="shared" si="202"/>
        <v>#N/A</v>
      </c>
      <c r="CU174" s="28" t="str">
        <f t="shared" si="202"/>
        <v>#N/A</v>
      </c>
      <c r="CV174" s="28" t="str">
        <f t="shared" si="202"/>
        <v>#N/A</v>
      </c>
      <c r="CW174" s="28" t="str">
        <f t="shared" si="202"/>
        <v>#N/A</v>
      </c>
      <c r="CX174" s="28" t="str">
        <f t="shared" si="202"/>
        <v>#N/A</v>
      </c>
      <c r="CY174" s="28" t="str">
        <f t="shared" si="202"/>
        <v>#N/A</v>
      </c>
      <c r="CZ174" s="28" t="str">
        <f t="shared" si="202"/>
        <v>#N/A</v>
      </c>
      <c r="DA174" s="28" t="str">
        <f t="shared" si="202"/>
        <v>#N/A</v>
      </c>
      <c r="DB174" s="28" t="str">
        <f t="shared" si="202"/>
        <v>#N/A</v>
      </c>
      <c r="DC174" s="28" t="str">
        <f t="shared" si="202"/>
        <v>#N/A</v>
      </c>
      <c r="DD174" s="28" t="str">
        <f t="shared" si="202"/>
        <v>#N/A</v>
      </c>
      <c r="DE174" s="28" t="str">
        <f t="shared" si="202"/>
        <v>#N/A</v>
      </c>
      <c r="DF174" s="28" t="str">
        <f t="shared" si="202"/>
        <v>#N/A</v>
      </c>
      <c r="DG174" s="28" t="str">
        <f t="shared" si="202"/>
        <v>#N/A</v>
      </c>
      <c r="DH174" s="28" t="str">
        <f t="shared" si="202"/>
        <v>#N/A</v>
      </c>
      <c r="DI174" s="28" t="str">
        <f t="shared" si="202"/>
        <v>#N/A</v>
      </c>
      <c r="DJ174" s="28" t="str">
        <f t="shared" si="202"/>
        <v>#N/A</v>
      </c>
      <c r="DK174" s="28" t="str">
        <f t="shared" si="202"/>
        <v>#N/A</v>
      </c>
      <c r="DL174" s="28" t="str">
        <f t="shared" si="202"/>
        <v>#N/A</v>
      </c>
      <c r="DM174" s="28" t="str">
        <f t="shared" si="202"/>
        <v>#N/A</v>
      </c>
      <c r="DN174" s="28" t="str">
        <f t="shared" si="202"/>
        <v>#N/A</v>
      </c>
      <c r="DO174" s="28" t="str">
        <f t="shared" si="202"/>
        <v>#N/A</v>
      </c>
      <c r="DP174" s="28" t="str">
        <f t="shared" si="202"/>
        <v>#N/A</v>
      </c>
      <c r="DQ174" s="28" t="str">
        <f t="shared" si="202"/>
        <v>#N/A</v>
      </c>
      <c r="DR174" s="28" t="str">
        <f t="shared" si="202"/>
        <v>#N/A</v>
      </c>
      <c r="DS174" s="28" t="str">
        <f t="shared" si="202"/>
        <v>#N/A</v>
      </c>
      <c r="DT174" s="28" t="str">
        <f t="shared" si="202"/>
        <v>#N/A</v>
      </c>
      <c r="DU174" s="28" t="str">
        <f t="shared" si="202"/>
        <v>#N/A</v>
      </c>
      <c r="DV174" s="28" t="str">
        <f t="shared" si="202"/>
        <v>#N/A</v>
      </c>
      <c r="DW174" s="28" t="str">
        <f t="shared" si="202"/>
        <v>#N/A</v>
      </c>
      <c r="DX174" s="28" t="str">
        <f t="shared" si="202"/>
        <v>#N/A</v>
      </c>
      <c r="DY174" s="28" t="str">
        <f t="shared" si="202"/>
        <v>#N/A</v>
      </c>
      <c r="DZ174" s="28" t="str">
        <f t="shared" si="202"/>
        <v>#N/A</v>
      </c>
      <c r="EA174" s="28" t="str">
        <f t="shared" si="202"/>
        <v>#N/A</v>
      </c>
      <c r="EB174" s="28" t="str">
        <f t="shared" si="202"/>
        <v>#N/A</v>
      </c>
      <c r="EC174" s="28" t="str">
        <f t="shared" si="202"/>
        <v>#N/A</v>
      </c>
      <c r="ED174" s="28" t="str">
        <f t="shared" si="202"/>
        <v>#N/A</v>
      </c>
      <c r="EE174" s="29">
        <f t="shared" si="2"/>
        <v>1519.039866</v>
      </c>
    </row>
    <row r="175">
      <c r="A175" s="1"/>
      <c r="B175" s="45"/>
      <c r="C175" s="46"/>
      <c r="D175" s="46"/>
      <c r="E175" s="46"/>
      <c r="F175" s="47"/>
      <c r="G175" s="34"/>
      <c r="H175" s="34" t="b">
        <f t="shared" si="3"/>
        <v>0</v>
      </c>
      <c r="I175" s="34" t="b">
        <f>if(iferror(match(B175,'Osallistujat ja seuranta'!C:C,0),0)&gt;0,TRUE,FALSE)</f>
        <v>0</v>
      </c>
      <c r="J175" s="34" t="b">
        <f>if(iferror(match(C175,'Osallistujat ja seuranta'!C:C,0),0)&gt;0,TRUE,FALSE)</f>
        <v>0</v>
      </c>
      <c r="K175" s="34" t="b">
        <f t="shared" si="4"/>
        <v>0</v>
      </c>
      <c r="L175" s="34" t="b">
        <f t="shared" si="5"/>
        <v>1</v>
      </c>
      <c r="M175" s="34" t="b">
        <f t="shared" si="6"/>
        <v>0</v>
      </c>
      <c r="N175" s="35" t="str">
        <f t="shared" si="33"/>
        <v/>
      </c>
      <c r="O175" s="36" t="str">
        <f t="shared" si="8"/>
        <v/>
      </c>
      <c r="P175" s="36" t="str">
        <f t="shared" si="9"/>
        <v/>
      </c>
      <c r="Q175" s="37" t="str">
        <f t="shared" si="10"/>
        <v/>
      </c>
      <c r="R175" s="35" t="str">
        <f t="shared" si="11"/>
        <v/>
      </c>
      <c r="S175" s="35">
        <f t="shared" si="12"/>
        <v>1</v>
      </c>
      <c r="T175" s="35">
        <f t="shared" si="13"/>
        <v>-56.71174423</v>
      </c>
      <c r="U175" s="35">
        <f t="shared" si="14"/>
        <v>-56.71174423</v>
      </c>
      <c r="V175" s="38" t="str">
        <f t="shared" si="15"/>
        <v/>
      </c>
      <c r="W175" s="39">
        <f t="shared" si="16"/>
        <v>88.71035368</v>
      </c>
      <c r="X175" s="39">
        <f t="shared" si="17"/>
        <v>5.75</v>
      </c>
      <c r="Y175" s="39" t="str">
        <f>if(N175=1,(W175*(S175-V175))*'Säännöt ja ohjeet'!$B$54+X175,"")</f>
        <v/>
      </c>
      <c r="Z175" s="39">
        <f t="shared" si="18"/>
        <v>0</v>
      </c>
      <c r="AA175" s="39">
        <f t="shared" si="19"/>
        <v>1</v>
      </c>
      <c r="AB175" s="39">
        <f t="shared" si="20"/>
        <v>88.71035368</v>
      </c>
      <c r="AC175" s="39">
        <f t="shared" si="21"/>
        <v>5.75</v>
      </c>
      <c r="AD175" s="39" t="str">
        <f>if(N175=1,(AB175*(Z175-AA175))*'Säännöt ja ohjeet'!$B$54+AC175,"")</f>
        <v/>
      </c>
      <c r="AE175" s="40">
        <f t="shared" si="22"/>
        <v>11</v>
      </c>
      <c r="AF175" s="40">
        <f t="shared" si="23"/>
        <v>11</v>
      </c>
      <c r="AG175" s="1"/>
      <c r="AH175" s="9"/>
      <c r="AI175" s="28">
        <f t="shared" ref="AI175:ED175" si="203">if($B175=AI$3,AI174+$Y175,if($C175=AI$3,AI174+$AD175,AI174))</f>
        <v>1204.770186</v>
      </c>
      <c r="AJ175" s="28">
        <f t="shared" si="203"/>
        <v>1784.092572</v>
      </c>
      <c r="AK175" s="28">
        <f t="shared" si="203"/>
        <v>2411.459736</v>
      </c>
      <c r="AL175" s="28">
        <f t="shared" si="203"/>
        <v>1723.634458</v>
      </c>
      <c r="AM175" s="28">
        <f t="shared" si="203"/>
        <v>1644.010986</v>
      </c>
      <c r="AN175" s="28">
        <f t="shared" si="203"/>
        <v>1353.792648</v>
      </c>
      <c r="AO175" s="28">
        <f t="shared" si="203"/>
        <v>2249.842673</v>
      </c>
      <c r="AP175" s="28">
        <f t="shared" si="203"/>
        <v>1493.563773</v>
      </c>
      <c r="AQ175" s="28">
        <f t="shared" si="203"/>
        <v>1156.199115</v>
      </c>
      <c r="AR175" s="28">
        <f t="shared" si="203"/>
        <v>2172.779715</v>
      </c>
      <c r="AS175" s="28">
        <f t="shared" si="203"/>
        <v>1917.754482</v>
      </c>
      <c r="AT175" s="28">
        <f t="shared" si="203"/>
        <v>2363.383595</v>
      </c>
      <c r="AU175" s="28">
        <f t="shared" si="203"/>
        <v>2245.808389</v>
      </c>
      <c r="AV175" s="28">
        <f t="shared" si="203"/>
        <v>1913.93138</v>
      </c>
      <c r="AW175" s="28">
        <f t="shared" si="203"/>
        <v>1015.463624</v>
      </c>
      <c r="AX175" s="28">
        <f t="shared" si="203"/>
        <v>2205.116746</v>
      </c>
      <c r="AY175" s="28">
        <f t="shared" si="203"/>
        <v>1335.441433</v>
      </c>
      <c r="AZ175" s="28">
        <f t="shared" si="203"/>
        <v>2316.469488</v>
      </c>
      <c r="BA175" s="28">
        <f t="shared" si="203"/>
        <v>2132.244373</v>
      </c>
      <c r="BB175" s="28">
        <f t="shared" si="203"/>
        <v>636.9434937</v>
      </c>
      <c r="BC175" s="28">
        <f t="shared" si="203"/>
        <v>832.7574368</v>
      </c>
      <c r="BD175" s="28">
        <f t="shared" si="203"/>
        <v>1690.538553</v>
      </c>
      <c r="BE175" s="28">
        <f t="shared" si="203"/>
        <v>281.1497685</v>
      </c>
      <c r="BF175" s="28">
        <f t="shared" si="203"/>
        <v>-59.07358257</v>
      </c>
      <c r="BG175" s="28">
        <f t="shared" si="203"/>
        <v>1282.733877</v>
      </c>
      <c r="BH175" s="28">
        <f t="shared" si="203"/>
        <v>190.2275877</v>
      </c>
      <c r="BI175" s="28">
        <f t="shared" si="203"/>
        <v>1741.081085</v>
      </c>
      <c r="BJ175" s="28">
        <f t="shared" si="203"/>
        <v>398.5029281</v>
      </c>
      <c r="BK175" s="28">
        <f t="shared" si="203"/>
        <v>1813.591524</v>
      </c>
      <c r="BL175" s="28" t="str">
        <f t="shared" si="203"/>
        <v>#N/A</v>
      </c>
      <c r="BM175" s="28" t="str">
        <f t="shared" si="203"/>
        <v>#N/A</v>
      </c>
      <c r="BN175" s="28" t="str">
        <f t="shared" si="203"/>
        <v>#N/A</v>
      </c>
      <c r="BO175" s="28" t="str">
        <f t="shared" si="203"/>
        <v>#N/A</v>
      </c>
      <c r="BP175" s="28" t="str">
        <f t="shared" si="203"/>
        <v>#N/A</v>
      </c>
      <c r="BQ175" s="28" t="str">
        <f t="shared" si="203"/>
        <v>#N/A</v>
      </c>
      <c r="BR175" s="28" t="str">
        <f t="shared" si="203"/>
        <v>#N/A</v>
      </c>
      <c r="BS175" s="28" t="str">
        <f t="shared" si="203"/>
        <v>#N/A</v>
      </c>
      <c r="BT175" s="28" t="str">
        <f t="shared" si="203"/>
        <v>#N/A</v>
      </c>
      <c r="BU175" s="28" t="str">
        <f t="shared" si="203"/>
        <v>#N/A</v>
      </c>
      <c r="BV175" s="28" t="str">
        <f t="shared" si="203"/>
        <v>#N/A</v>
      </c>
      <c r="BW175" s="28" t="str">
        <f t="shared" si="203"/>
        <v>#N/A</v>
      </c>
      <c r="BX175" s="28" t="str">
        <f t="shared" si="203"/>
        <v>#N/A</v>
      </c>
      <c r="BY175" s="28" t="str">
        <f t="shared" si="203"/>
        <v>#N/A</v>
      </c>
      <c r="BZ175" s="28" t="str">
        <f t="shared" si="203"/>
        <v>#N/A</v>
      </c>
      <c r="CA175" s="28" t="str">
        <f t="shared" si="203"/>
        <v>#N/A</v>
      </c>
      <c r="CB175" s="28" t="str">
        <f t="shared" si="203"/>
        <v>#N/A</v>
      </c>
      <c r="CC175" s="28" t="str">
        <f t="shared" si="203"/>
        <v>#N/A</v>
      </c>
      <c r="CD175" s="28" t="str">
        <f t="shared" si="203"/>
        <v>#N/A</v>
      </c>
      <c r="CE175" s="28" t="str">
        <f t="shared" si="203"/>
        <v>#N/A</v>
      </c>
      <c r="CF175" s="28" t="str">
        <f t="shared" si="203"/>
        <v>#N/A</v>
      </c>
      <c r="CG175" s="28" t="str">
        <f t="shared" si="203"/>
        <v>#N/A</v>
      </c>
      <c r="CH175" s="28" t="str">
        <f t="shared" si="203"/>
        <v>#N/A</v>
      </c>
      <c r="CI175" s="28" t="str">
        <f t="shared" si="203"/>
        <v>#N/A</v>
      </c>
      <c r="CJ175" s="28" t="str">
        <f t="shared" si="203"/>
        <v>#N/A</v>
      </c>
      <c r="CK175" s="28" t="str">
        <f t="shared" si="203"/>
        <v>#N/A</v>
      </c>
      <c r="CL175" s="28" t="str">
        <f t="shared" si="203"/>
        <v>#N/A</v>
      </c>
      <c r="CM175" s="28" t="str">
        <f t="shared" si="203"/>
        <v>#N/A</v>
      </c>
      <c r="CN175" s="28" t="str">
        <f t="shared" si="203"/>
        <v>#N/A</v>
      </c>
      <c r="CO175" s="28" t="str">
        <f t="shared" si="203"/>
        <v>#N/A</v>
      </c>
      <c r="CP175" s="28" t="str">
        <f t="shared" si="203"/>
        <v>#N/A</v>
      </c>
      <c r="CQ175" s="28" t="str">
        <f t="shared" si="203"/>
        <v>#N/A</v>
      </c>
      <c r="CR175" s="28" t="str">
        <f t="shared" si="203"/>
        <v>#N/A</v>
      </c>
      <c r="CS175" s="28" t="str">
        <f t="shared" si="203"/>
        <v>#N/A</v>
      </c>
      <c r="CT175" s="28" t="str">
        <f t="shared" si="203"/>
        <v>#N/A</v>
      </c>
      <c r="CU175" s="28" t="str">
        <f t="shared" si="203"/>
        <v>#N/A</v>
      </c>
      <c r="CV175" s="28" t="str">
        <f t="shared" si="203"/>
        <v>#N/A</v>
      </c>
      <c r="CW175" s="28" t="str">
        <f t="shared" si="203"/>
        <v>#N/A</v>
      </c>
      <c r="CX175" s="28" t="str">
        <f t="shared" si="203"/>
        <v>#N/A</v>
      </c>
      <c r="CY175" s="28" t="str">
        <f t="shared" si="203"/>
        <v>#N/A</v>
      </c>
      <c r="CZ175" s="28" t="str">
        <f t="shared" si="203"/>
        <v>#N/A</v>
      </c>
      <c r="DA175" s="28" t="str">
        <f t="shared" si="203"/>
        <v>#N/A</v>
      </c>
      <c r="DB175" s="28" t="str">
        <f t="shared" si="203"/>
        <v>#N/A</v>
      </c>
      <c r="DC175" s="28" t="str">
        <f t="shared" si="203"/>
        <v>#N/A</v>
      </c>
      <c r="DD175" s="28" t="str">
        <f t="shared" si="203"/>
        <v>#N/A</v>
      </c>
      <c r="DE175" s="28" t="str">
        <f t="shared" si="203"/>
        <v>#N/A</v>
      </c>
      <c r="DF175" s="28" t="str">
        <f t="shared" si="203"/>
        <v>#N/A</v>
      </c>
      <c r="DG175" s="28" t="str">
        <f t="shared" si="203"/>
        <v>#N/A</v>
      </c>
      <c r="DH175" s="28" t="str">
        <f t="shared" si="203"/>
        <v>#N/A</v>
      </c>
      <c r="DI175" s="28" t="str">
        <f t="shared" si="203"/>
        <v>#N/A</v>
      </c>
      <c r="DJ175" s="28" t="str">
        <f t="shared" si="203"/>
        <v>#N/A</v>
      </c>
      <c r="DK175" s="28" t="str">
        <f t="shared" si="203"/>
        <v>#N/A</v>
      </c>
      <c r="DL175" s="28" t="str">
        <f t="shared" si="203"/>
        <v>#N/A</v>
      </c>
      <c r="DM175" s="28" t="str">
        <f t="shared" si="203"/>
        <v>#N/A</v>
      </c>
      <c r="DN175" s="28" t="str">
        <f t="shared" si="203"/>
        <v>#N/A</v>
      </c>
      <c r="DO175" s="28" t="str">
        <f t="shared" si="203"/>
        <v>#N/A</v>
      </c>
      <c r="DP175" s="28" t="str">
        <f t="shared" si="203"/>
        <v>#N/A</v>
      </c>
      <c r="DQ175" s="28" t="str">
        <f t="shared" si="203"/>
        <v>#N/A</v>
      </c>
      <c r="DR175" s="28" t="str">
        <f t="shared" si="203"/>
        <v>#N/A</v>
      </c>
      <c r="DS175" s="28" t="str">
        <f t="shared" si="203"/>
        <v>#N/A</v>
      </c>
      <c r="DT175" s="28" t="str">
        <f t="shared" si="203"/>
        <v>#N/A</v>
      </c>
      <c r="DU175" s="28" t="str">
        <f t="shared" si="203"/>
        <v>#N/A</v>
      </c>
      <c r="DV175" s="28" t="str">
        <f t="shared" si="203"/>
        <v>#N/A</v>
      </c>
      <c r="DW175" s="28" t="str">
        <f t="shared" si="203"/>
        <v>#N/A</v>
      </c>
      <c r="DX175" s="28" t="str">
        <f t="shared" si="203"/>
        <v>#N/A</v>
      </c>
      <c r="DY175" s="28" t="str">
        <f t="shared" si="203"/>
        <v>#N/A</v>
      </c>
      <c r="DZ175" s="28" t="str">
        <f t="shared" si="203"/>
        <v>#N/A</v>
      </c>
      <c r="EA175" s="28" t="str">
        <f t="shared" si="203"/>
        <v>#N/A</v>
      </c>
      <c r="EB175" s="28" t="str">
        <f t="shared" si="203"/>
        <v>#N/A</v>
      </c>
      <c r="EC175" s="28" t="str">
        <f t="shared" si="203"/>
        <v>#N/A</v>
      </c>
      <c r="ED175" s="28" t="str">
        <f t="shared" si="203"/>
        <v>#N/A</v>
      </c>
      <c r="EE175" s="29">
        <f t="shared" si="2"/>
        <v>1519.039866</v>
      </c>
    </row>
    <row r="176">
      <c r="A176" s="1"/>
      <c r="B176" s="45"/>
      <c r="C176" s="46"/>
      <c r="D176" s="46"/>
      <c r="E176" s="46"/>
      <c r="F176" s="47"/>
      <c r="G176" s="34"/>
      <c r="H176" s="34" t="b">
        <f t="shared" si="3"/>
        <v>0</v>
      </c>
      <c r="I176" s="34" t="b">
        <f>if(iferror(match(B176,'Osallistujat ja seuranta'!C:C,0),0)&gt;0,TRUE,FALSE)</f>
        <v>0</v>
      </c>
      <c r="J176" s="34" t="b">
        <f>if(iferror(match(C176,'Osallistujat ja seuranta'!C:C,0),0)&gt;0,TRUE,FALSE)</f>
        <v>0</v>
      </c>
      <c r="K176" s="34" t="b">
        <f t="shared" si="4"/>
        <v>0</v>
      </c>
      <c r="L176" s="34" t="b">
        <f t="shared" si="5"/>
        <v>1</v>
      </c>
      <c r="M176" s="34" t="b">
        <f t="shared" si="6"/>
        <v>0</v>
      </c>
      <c r="N176" s="35" t="str">
        <f t="shared" si="33"/>
        <v/>
      </c>
      <c r="O176" s="36" t="str">
        <f t="shared" si="8"/>
        <v/>
      </c>
      <c r="P176" s="36" t="str">
        <f t="shared" si="9"/>
        <v/>
      </c>
      <c r="Q176" s="37" t="str">
        <f t="shared" si="10"/>
        <v/>
      </c>
      <c r="R176" s="35" t="str">
        <f t="shared" si="11"/>
        <v/>
      </c>
      <c r="S176" s="35">
        <f t="shared" si="12"/>
        <v>1</v>
      </c>
      <c r="T176" s="35">
        <f t="shared" si="13"/>
        <v>-56.71174423</v>
      </c>
      <c r="U176" s="35">
        <f t="shared" si="14"/>
        <v>-56.71174423</v>
      </c>
      <c r="V176" s="38" t="str">
        <f t="shared" si="15"/>
        <v/>
      </c>
      <c r="W176" s="39">
        <f t="shared" si="16"/>
        <v>88.71035368</v>
      </c>
      <c r="X176" s="39">
        <f t="shared" si="17"/>
        <v>5.75</v>
      </c>
      <c r="Y176" s="39" t="str">
        <f>if(N176=1,(W176*(S176-V176))*'Säännöt ja ohjeet'!$B$54+X176,"")</f>
        <v/>
      </c>
      <c r="Z176" s="39">
        <f t="shared" si="18"/>
        <v>0</v>
      </c>
      <c r="AA176" s="39">
        <f t="shared" si="19"/>
        <v>1</v>
      </c>
      <c r="AB176" s="39">
        <f t="shared" si="20"/>
        <v>88.71035368</v>
      </c>
      <c r="AC176" s="39">
        <f t="shared" si="21"/>
        <v>5.75</v>
      </c>
      <c r="AD176" s="39" t="str">
        <f>if(N176=1,(AB176*(Z176-AA176))*'Säännöt ja ohjeet'!$B$54+AC176,"")</f>
        <v/>
      </c>
      <c r="AE176" s="40">
        <f t="shared" si="22"/>
        <v>11</v>
      </c>
      <c r="AF176" s="40">
        <f t="shared" si="23"/>
        <v>11</v>
      </c>
      <c r="AG176" s="1"/>
      <c r="AH176" s="9"/>
      <c r="AI176" s="28">
        <f t="shared" ref="AI176:ED176" si="204">if($B176=AI$3,AI175+$Y176,if($C176=AI$3,AI175+$AD176,AI175))</f>
        <v>1204.770186</v>
      </c>
      <c r="AJ176" s="28">
        <f t="shared" si="204"/>
        <v>1784.092572</v>
      </c>
      <c r="AK176" s="28">
        <f t="shared" si="204"/>
        <v>2411.459736</v>
      </c>
      <c r="AL176" s="28">
        <f t="shared" si="204"/>
        <v>1723.634458</v>
      </c>
      <c r="AM176" s="28">
        <f t="shared" si="204"/>
        <v>1644.010986</v>
      </c>
      <c r="AN176" s="28">
        <f t="shared" si="204"/>
        <v>1353.792648</v>
      </c>
      <c r="AO176" s="28">
        <f t="shared" si="204"/>
        <v>2249.842673</v>
      </c>
      <c r="AP176" s="28">
        <f t="shared" si="204"/>
        <v>1493.563773</v>
      </c>
      <c r="AQ176" s="28">
        <f t="shared" si="204"/>
        <v>1156.199115</v>
      </c>
      <c r="AR176" s="28">
        <f t="shared" si="204"/>
        <v>2172.779715</v>
      </c>
      <c r="AS176" s="28">
        <f t="shared" si="204"/>
        <v>1917.754482</v>
      </c>
      <c r="AT176" s="28">
        <f t="shared" si="204"/>
        <v>2363.383595</v>
      </c>
      <c r="AU176" s="28">
        <f t="shared" si="204"/>
        <v>2245.808389</v>
      </c>
      <c r="AV176" s="28">
        <f t="shared" si="204"/>
        <v>1913.93138</v>
      </c>
      <c r="AW176" s="28">
        <f t="shared" si="204"/>
        <v>1015.463624</v>
      </c>
      <c r="AX176" s="28">
        <f t="shared" si="204"/>
        <v>2205.116746</v>
      </c>
      <c r="AY176" s="28">
        <f t="shared" si="204"/>
        <v>1335.441433</v>
      </c>
      <c r="AZ176" s="28">
        <f t="shared" si="204"/>
        <v>2316.469488</v>
      </c>
      <c r="BA176" s="28">
        <f t="shared" si="204"/>
        <v>2132.244373</v>
      </c>
      <c r="BB176" s="28">
        <f t="shared" si="204"/>
        <v>636.9434937</v>
      </c>
      <c r="BC176" s="28">
        <f t="shared" si="204"/>
        <v>832.7574368</v>
      </c>
      <c r="BD176" s="28">
        <f t="shared" si="204"/>
        <v>1690.538553</v>
      </c>
      <c r="BE176" s="28">
        <f t="shared" si="204"/>
        <v>281.1497685</v>
      </c>
      <c r="BF176" s="28">
        <f t="shared" si="204"/>
        <v>-59.07358257</v>
      </c>
      <c r="BG176" s="28">
        <f t="shared" si="204"/>
        <v>1282.733877</v>
      </c>
      <c r="BH176" s="28">
        <f t="shared" si="204"/>
        <v>190.2275877</v>
      </c>
      <c r="BI176" s="28">
        <f t="shared" si="204"/>
        <v>1741.081085</v>
      </c>
      <c r="BJ176" s="28">
        <f t="shared" si="204"/>
        <v>398.5029281</v>
      </c>
      <c r="BK176" s="28">
        <f t="shared" si="204"/>
        <v>1813.591524</v>
      </c>
      <c r="BL176" s="28" t="str">
        <f t="shared" si="204"/>
        <v>#N/A</v>
      </c>
      <c r="BM176" s="28" t="str">
        <f t="shared" si="204"/>
        <v>#N/A</v>
      </c>
      <c r="BN176" s="28" t="str">
        <f t="shared" si="204"/>
        <v>#N/A</v>
      </c>
      <c r="BO176" s="28" t="str">
        <f t="shared" si="204"/>
        <v>#N/A</v>
      </c>
      <c r="BP176" s="28" t="str">
        <f t="shared" si="204"/>
        <v>#N/A</v>
      </c>
      <c r="BQ176" s="28" t="str">
        <f t="shared" si="204"/>
        <v>#N/A</v>
      </c>
      <c r="BR176" s="28" t="str">
        <f t="shared" si="204"/>
        <v>#N/A</v>
      </c>
      <c r="BS176" s="28" t="str">
        <f t="shared" si="204"/>
        <v>#N/A</v>
      </c>
      <c r="BT176" s="28" t="str">
        <f t="shared" si="204"/>
        <v>#N/A</v>
      </c>
      <c r="BU176" s="28" t="str">
        <f t="shared" si="204"/>
        <v>#N/A</v>
      </c>
      <c r="BV176" s="28" t="str">
        <f t="shared" si="204"/>
        <v>#N/A</v>
      </c>
      <c r="BW176" s="28" t="str">
        <f t="shared" si="204"/>
        <v>#N/A</v>
      </c>
      <c r="BX176" s="28" t="str">
        <f t="shared" si="204"/>
        <v>#N/A</v>
      </c>
      <c r="BY176" s="28" t="str">
        <f t="shared" si="204"/>
        <v>#N/A</v>
      </c>
      <c r="BZ176" s="28" t="str">
        <f t="shared" si="204"/>
        <v>#N/A</v>
      </c>
      <c r="CA176" s="28" t="str">
        <f t="shared" si="204"/>
        <v>#N/A</v>
      </c>
      <c r="CB176" s="28" t="str">
        <f t="shared" si="204"/>
        <v>#N/A</v>
      </c>
      <c r="CC176" s="28" t="str">
        <f t="shared" si="204"/>
        <v>#N/A</v>
      </c>
      <c r="CD176" s="28" t="str">
        <f t="shared" si="204"/>
        <v>#N/A</v>
      </c>
      <c r="CE176" s="28" t="str">
        <f t="shared" si="204"/>
        <v>#N/A</v>
      </c>
      <c r="CF176" s="28" t="str">
        <f t="shared" si="204"/>
        <v>#N/A</v>
      </c>
      <c r="CG176" s="28" t="str">
        <f t="shared" si="204"/>
        <v>#N/A</v>
      </c>
      <c r="CH176" s="28" t="str">
        <f t="shared" si="204"/>
        <v>#N/A</v>
      </c>
      <c r="CI176" s="28" t="str">
        <f t="shared" si="204"/>
        <v>#N/A</v>
      </c>
      <c r="CJ176" s="28" t="str">
        <f t="shared" si="204"/>
        <v>#N/A</v>
      </c>
      <c r="CK176" s="28" t="str">
        <f t="shared" si="204"/>
        <v>#N/A</v>
      </c>
      <c r="CL176" s="28" t="str">
        <f t="shared" si="204"/>
        <v>#N/A</v>
      </c>
      <c r="CM176" s="28" t="str">
        <f t="shared" si="204"/>
        <v>#N/A</v>
      </c>
      <c r="CN176" s="28" t="str">
        <f t="shared" si="204"/>
        <v>#N/A</v>
      </c>
      <c r="CO176" s="28" t="str">
        <f t="shared" si="204"/>
        <v>#N/A</v>
      </c>
      <c r="CP176" s="28" t="str">
        <f t="shared" si="204"/>
        <v>#N/A</v>
      </c>
      <c r="CQ176" s="28" t="str">
        <f t="shared" si="204"/>
        <v>#N/A</v>
      </c>
      <c r="CR176" s="28" t="str">
        <f t="shared" si="204"/>
        <v>#N/A</v>
      </c>
      <c r="CS176" s="28" t="str">
        <f t="shared" si="204"/>
        <v>#N/A</v>
      </c>
      <c r="CT176" s="28" t="str">
        <f t="shared" si="204"/>
        <v>#N/A</v>
      </c>
      <c r="CU176" s="28" t="str">
        <f t="shared" si="204"/>
        <v>#N/A</v>
      </c>
      <c r="CV176" s="28" t="str">
        <f t="shared" si="204"/>
        <v>#N/A</v>
      </c>
      <c r="CW176" s="28" t="str">
        <f t="shared" si="204"/>
        <v>#N/A</v>
      </c>
      <c r="CX176" s="28" t="str">
        <f t="shared" si="204"/>
        <v>#N/A</v>
      </c>
      <c r="CY176" s="28" t="str">
        <f t="shared" si="204"/>
        <v>#N/A</v>
      </c>
      <c r="CZ176" s="28" t="str">
        <f t="shared" si="204"/>
        <v>#N/A</v>
      </c>
      <c r="DA176" s="28" t="str">
        <f t="shared" si="204"/>
        <v>#N/A</v>
      </c>
      <c r="DB176" s="28" t="str">
        <f t="shared" si="204"/>
        <v>#N/A</v>
      </c>
      <c r="DC176" s="28" t="str">
        <f t="shared" si="204"/>
        <v>#N/A</v>
      </c>
      <c r="DD176" s="28" t="str">
        <f t="shared" si="204"/>
        <v>#N/A</v>
      </c>
      <c r="DE176" s="28" t="str">
        <f t="shared" si="204"/>
        <v>#N/A</v>
      </c>
      <c r="DF176" s="28" t="str">
        <f t="shared" si="204"/>
        <v>#N/A</v>
      </c>
      <c r="DG176" s="28" t="str">
        <f t="shared" si="204"/>
        <v>#N/A</v>
      </c>
      <c r="DH176" s="28" t="str">
        <f t="shared" si="204"/>
        <v>#N/A</v>
      </c>
      <c r="DI176" s="28" t="str">
        <f t="shared" si="204"/>
        <v>#N/A</v>
      </c>
      <c r="DJ176" s="28" t="str">
        <f t="shared" si="204"/>
        <v>#N/A</v>
      </c>
      <c r="DK176" s="28" t="str">
        <f t="shared" si="204"/>
        <v>#N/A</v>
      </c>
      <c r="DL176" s="28" t="str">
        <f t="shared" si="204"/>
        <v>#N/A</v>
      </c>
      <c r="DM176" s="28" t="str">
        <f t="shared" si="204"/>
        <v>#N/A</v>
      </c>
      <c r="DN176" s="28" t="str">
        <f t="shared" si="204"/>
        <v>#N/A</v>
      </c>
      <c r="DO176" s="28" t="str">
        <f t="shared" si="204"/>
        <v>#N/A</v>
      </c>
      <c r="DP176" s="28" t="str">
        <f t="shared" si="204"/>
        <v>#N/A</v>
      </c>
      <c r="DQ176" s="28" t="str">
        <f t="shared" si="204"/>
        <v>#N/A</v>
      </c>
      <c r="DR176" s="28" t="str">
        <f t="shared" si="204"/>
        <v>#N/A</v>
      </c>
      <c r="DS176" s="28" t="str">
        <f t="shared" si="204"/>
        <v>#N/A</v>
      </c>
      <c r="DT176" s="28" t="str">
        <f t="shared" si="204"/>
        <v>#N/A</v>
      </c>
      <c r="DU176" s="28" t="str">
        <f t="shared" si="204"/>
        <v>#N/A</v>
      </c>
      <c r="DV176" s="28" t="str">
        <f t="shared" si="204"/>
        <v>#N/A</v>
      </c>
      <c r="DW176" s="28" t="str">
        <f t="shared" si="204"/>
        <v>#N/A</v>
      </c>
      <c r="DX176" s="28" t="str">
        <f t="shared" si="204"/>
        <v>#N/A</v>
      </c>
      <c r="DY176" s="28" t="str">
        <f t="shared" si="204"/>
        <v>#N/A</v>
      </c>
      <c r="DZ176" s="28" t="str">
        <f t="shared" si="204"/>
        <v>#N/A</v>
      </c>
      <c r="EA176" s="28" t="str">
        <f t="shared" si="204"/>
        <v>#N/A</v>
      </c>
      <c r="EB176" s="28" t="str">
        <f t="shared" si="204"/>
        <v>#N/A</v>
      </c>
      <c r="EC176" s="28" t="str">
        <f t="shared" si="204"/>
        <v>#N/A</v>
      </c>
      <c r="ED176" s="28" t="str">
        <f t="shared" si="204"/>
        <v>#N/A</v>
      </c>
      <c r="EE176" s="29">
        <f t="shared" si="2"/>
        <v>1519.039866</v>
      </c>
    </row>
    <row r="177">
      <c r="A177" s="1"/>
      <c r="B177" s="45"/>
      <c r="C177" s="46"/>
      <c r="D177" s="46"/>
      <c r="E177" s="46"/>
      <c r="F177" s="47"/>
      <c r="G177" s="34"/>
      <c r="H177" s="34" t="b">
        <f t="shared" si="3"/>
        <v>0</v>
      </c>
      <c r="I177" s="34" t="b">
        <f>if(iferror(match(B177,'Osallistujat ja seuranta'!C:C,0),0)&gt;0,TRUE,FALSE)</f>
        <v>0</v>
      </c>
      <c r="J177" s="34" t="b">
        <f>if(iferror(match(C177,'Osallistujat ja seuranta'!C:C,0),0)&gt;0,TRUE,FALSE)</f>
        <v>0</v>
      </c>
      <c r="K177" s="34" t="b">
        <f t="shared" si="4"/>
        <v>0</v>
      </c>
      <c r="L177" s="34" t="b">
        <f t="shared" si="5"/>
        <v>1</v>
      </c>
      <c r="M177" s="34" t="b">
        <f t="shared" si="6"/>
        <v>0</v>
      </c>
      <c r="N177" s="35" t="str">
        <f t="shared" si="33"/>
        <v/>
      </c>
      <c r="O177" s="36" t="str">
        <f t="shared" si="8"/>
        <v/>
      </c>
      <c r="P177" s="36" t="str">
        <f t="shared" si="9"/>
        <v/>
      </c>
      <c r="Q177" s="37" t="str">
        <f t="shared" si="10"/>
        <v/>
      </c>
      <c r="R177" s="35" t="str">
        <f t="shared" si="11"/>
        <v/>
      </c>
      <c r="S177" s="35">
        <f t="shared" si="12"/>
        <v>1</v>
      </c>
      <c r="T177" s="35">
        <f t="shared" si="13"/>
        <v>-56.71174423</v>
      </c>
      <c r="U177" s="35">
        <f t="shared" si="14"/>
        <v>-56.71174423</v>
      </c>
      <c r="V177" s="38" t="str">
        <f t="shared" si="15"/>
        <v/>
      </c>
      <c r="W177" s="39">
        <f t="shared" si="16"/>
        <v>88.71035368</v>
      </c>
      <c r="X177" s="39">
        <f t="shared" si="17"/>
        <v>5.75</v>
      </c>
      <c r="Y177" s="39" t="str">
        <f>if(N177=1,(W177*(S177-V177))*'Säännöt ja ohjeet'!$B$54+X177,"")</f>
        <v/>
      </c>
      <c r="Z177" s="39">
        <f t="shared" si="18"/>
        <v>0</v>
      </c>
      <c r="AA177" s="39">
        <f t="shared" si="19"/>
        <v>1</v>
      </c>
      <c r="AB177" s="39">
        <f t="shared" si="20"/>
        <v>88.71035368</v>
      </c>
      <c r="AC177" s="39">
        <f t="shared" si="21"/>
        <v>5.75</v>
      </c>
      <c r="AD177" s="39" t="str">
        <f>if(N177=1,(AB177*(Z177-AA177))*'Säännöt ja ohjeet'!$B$54+AC177,"")</f>
        <v/>
      </c>
      <c r="AE177" s="40">
        <f t="shared" si="22"/>
        <v>11</v>
      </c>
      <c r="AF177" s="40">
        <f t="shared" si="23"/>
        <v>11</v>
      </c>
      <c r="AG177" s="1"/>
      <c r="AH177" s="9"/>
      <c r="AI177" s="28">
        <f t="shared" ref="AI177:ED177" si="205">if($B177=AI$3,AI176+$Y177,if($C177=AI$3,AI176+$AD177,AI176))</f>
        <v>1204.770186</v>
      </c>
      <c r="AJ177" s="28">
        <f t="shared" si="205"/>
        <v>1784.092572</v>
      </c>
      <c r="AK177" s="28">
        <f t="shared" si="205"/>
        <v>2411.459736</v>
      </c>
      <c r="AL177" s="28">
        <f t="shared" si="205"/>
        <v>1723.634458</v>
      </c>
      <c r="AM177" s="28">
        <f t="shared" si="205"/>
        <v>1644.010986</v>
      </c>
      <c r="AN177" s="28">
        <f t="shared" si="205"/>
        <v>1353.792648</v>
      </c>
      <c r="AO177" s="28">
        <f t="shared" si="205"/>
        <v>2249.842673</v>
      </c>
      <c r="AP177" s="28">
        <f t="shared" si="205"/>
        <v>1493.563773</v>
      </c>
      <c r="AQ177" s="28">
        <f t="shared" si="205"/>
        <v>1156.199115</v>
      </c>
      <c r="AR177" s="28">
        <f t="shared" si="205"/>
        <v>2172.779715</v>
      </c>
      <c r="AS177" s="28">
        <f t="shared" si="205"/>
        <v>1917.754482</v>
      </c>
      <c r="AT177" s="28">
        <f t="shared" si="205"/>
        <v>2363.383595</v>
      </c>
      <c r="AU177" s="28">
        <f t="shared" si="205"/>
        <v>2245.808389</v>
      </c>
      <c r="AV177" s="28">
        <f t="shared" si="205"/>
        <v>1913.93138</v>
      </c>
      <c r="AW177" s="28">
        <f t="shared" si="205"/>
        <v>1015.463624</v>
      </c>
      <c r="AX177" s="28">
        <f t="shared" si="205"/>
        <v>2205.116746</v>
      </c>
      <c r="AY177" s="28">
        <f t="shared" si="205"/>
        <v>1335.441433</v>
      </c>
      <c r="AZ177" s="28">
        <f t="shared" si="205"/>
        <v>2316.469488</v>
      </c>
      <c r="BA177" s="28">
        <f t="shared" si="205"/>
        <v>2132.244373</v>
      </c>
      <c r="BB177" s="28">
        <f t="shared" si="205"/>
        <v>636.9434937</v>
      </c>
      <c r="BC177" s="28">
        <f t="shared" si="205"/>
        <v>832.7574368</v>
      </c>
      <c r="BD177" s="28">
        <f t="shared" si="205"/>
        <v>1690.538553</v>
      </c>
      <c r="BE177" s="28">
        <f t="shared" si="205"/>
        <v>281.1497685</v>
      </c>
      <c r="BF177" s="28">
        <f t="shared" si="205"/>
        <v>-59.07358257</v>
      </c>
      <c r="BG177" s="28">
        <f t="shared" si="205"/>
        <v>1282.733877</v>
      </c>
      <c r="BH177" s="28">
        <f t="shared" si="205"/>
        <v>190.2275877</v>
      </c>
      <c r="BI177" s="28">
        <f t="shared" si="205"/>
        <v>1741.081085</v>
      </c>
      <c r="BJ177" s="28">
        <f t="shared" si="205"/>
        <v>398.5029281</v>
      </c>
      <c r="BK177" s="28">
        <f t="shared" si="205"/>
        <v>1813.591524</v>
      </c>
      <c r="BL177" s="28" t="str">
        <f t="shared" si="205"/>
        <v>#N/A</v>
      </c>
      <c r="BM177" s="28" t="str">
        <f t="shared" si="205"/>
        <v>#N/A</v>
      </c>
      <c r="BN177" s="28" t="str">
        <f t="shared" si="205"/>
        <v>#N/A</v>
      </c>
      <c r="BO177" s="28" t="str">
        <f t="shared" si="205"/>
        <v>#N/A</v>
      </c>
      <c r="BP177" s="28" t="str">
        <f t="shared" si="205"/>
        <v>#N/A</v>
      </c>
      <c r="BQ177" s="28" t="str">
        <f t="shared" si="205"/>
        <v>#N/A</v>
      </c>
      <c r="BR177" s="28" t="str">
        <f t="shared" si="205"/>
        <v>#N/A</v>
      </c>
      <c r="BS177" s="28" t="str">
        <f t="shared" si="205"/>
        <v>#N/A</v>
      </c>
      <c r="BT177" s="28" t="str">
        <f t="shared" si="205"/>
        <v>#N/A</v>
      </c>
      <c r="BU177" s="28" t="str">
        <f t="shared" si="205"/>
        <v>#N/A</v>
      </c>
      <c r="BV177" s="28" t="str">
        <f t="shared" si="205"/>
        <v>#N/A</v>
      </c>
      <c r="BW177" s="28" t="str">
        <f t="shared" si="205"/>
        <v>#N/A</v>
      </c>
      <c r="BX177" s="28" t="str">
        <f t="shared" si="205"/>
        <v>#N/A</v>
      </c>
      <c r="BY177" s="28" t="str">
        <f t="shared" si="205"/>
        <v>#N/A</v>
      </c>
      <c r="BZ177" s="28" t="str">
        <f t="shared" si="205"/>
        <v>#N/A</v>
      </c>
      <c r="CA177" s="28" t="str">
        <f t="shared" si="205"/>
        <v>#N/A</v>
      </c>
      <c r="CB177" s="28" t="str">
        <f t="shared" si="205"/>
        <v>#N/A</v>
      </c>
      <c r="CC177" s="28" t="str">
        <f t="shared" si="205"/>
        <v>#N/A</v>
      </c>
      <c r="CD177" s="28" t="str">
        <f t="shared" si="205"/>
        <v>#N/A</v>
      </c>
      <c r="CE177" s="28" t="str">
        <f t="shared" si="205"/>
        <v>#N/A</v>
      </c>
      <c r="CF177" s="28" t="str">
        <f t="shared" si="205"/>
        <v>#N/A</v>
      </c>
      <c r="CG177" s="28" t="str">
        <f t="shared" si="205"/>
        <v>#N/A</v>
      </c>
      <c r="CH177" s="28" t="str">
        <f t="shared" si="205"/>
        <v>#N/A</v>
      </c>
      <c r="CI177" s="28" t="str">
        <f t="shared" si="205"/>
        <v>#N/A</v>
      </c>
      <c r="CJ177" s="28" t="str">
        <f t="shared" si="205"/>
        <v>#N/A</v>
      </c>
      <c r="CK177" s="28" t="str">
        <f t="shared" si="205"/>
        <v>#N/A</v>
      </c>
      <c r="CL177" s="28" t="str">
        <f t="shared" si="205"/>
        <v>#N/A</v>
      </c>
      <c r="CM177" s="28" t="str">
        <f t="shared" si="205"/>
        <v>#N/A</v>
      </c>
      <c r="CN177" s="28" t="str">
        <f t="shared" si="205"/>
        <v>#N/A</v>
      </c>
      <c r="CO177" s="28" t="str">
        <f t="shared" si="205"/>
        <v>#N/A</v>
      </c>
      <c r="CP177" s="28" t="str">
        <f t="shared" si="205"/>
        <v>#N/A</v>
      </c>
      <c r="CQ177" s="28" t="str">
        <f t="shared" si="205"/>
        <v>#N/A</v>
      </c>
      <c r="CR177" s="28" t="str">
        <f t="shared" si="205"/>
        <v>#N/A</v>
      </c>
      <c r="CS177" s="28" t="str">
        <f t="shared" si="205"/>
        <v>#N/A</v>
      </c>
      <c r="CT177" s="28" t="str">
        <f t="shared" si="205"/>
        <v>#N/A</v>
      </c>
      <c r="CU177" s="28" t="str">
        <f t="shared" si="205"/>
        <v>#N/A</v>
      </c>
      <c r="CV177" s="28" t="str">
        <f t="shared" si="205"/>
        <v>#N/A</v>
      </c>
      <c r="CW177" s="28" t="str">
        <f t="shared" si="205"/>
        <v>#N/A</v>
      </c>
      <c r="CX177" s="28" t="str">
        <f t="shared" si="205"/>
        <v>#N/A</v>
      </c>
      <c r="CY177" s="28" t="str">
        <f t="shared" si="205"/>
        <v>#N/A</v>
      </c>
      <c r="CZ177" s="28" t="str">
        <f t="shared" si="205"/>
        <v>#N/A</v>
      </c>
      <c r="DA177" s="28" t="str">
        <f t="shared" si="205"/>
        <v>#N/A</v>
      </c>
      <c r="DB177" s="28" t="str">
        <f t="shared" si="205"/>
        <v>#N/A</v>
      </c>
      <c r="DC177" s="28" t="str">
        <f t="shared" si="205"/>
        <v>#N/A</v>
      </c>
      <c r="DD177" s="28" t="str">
        <f t="shared" si="205"/>
        <v>#N/A</v>
      </c>
      <c r="DE177" s="28" t="str">
        <f t="shared" si="205"/>
        <v>#N/A</v>
      </c>
      <c r="DF177" s="28" t="str">
        <f t="shared" si="205"/>
        <v>#N/A</v>
      </c>
      <c r="DG177" s="28" t="str">
        <f t="shared" si="205"/>
        <v>#N/A</v>
      </c>
      <c r="DH177" s="28" t="str">
        <f t="shared" si="205"/>
        <v>#N/A</v>
      </c>
      <c r="DI177" s="28" t="str">
        <f t="shared" si="205"/>
        <v>#N/A</v>
      </c>
      <c r="DJ177" s="28" t="str">
        <f t="shared" si="205"/>
        <v>#N/A</v>
      </c>
      <c r="DK177" s="28" t="str">
        <f t="shared" si="205"/>
        <v>#N/A</v>
      </c>
      <c r="DL177" s="28" t="str">
        <f t="shared" si="205"/>
        <v>#N/A</v>
      </c>
      <c r="DM177" s="28" t="str">
        <f t="shared" si="205"/>
        <v>#N/A</v>
      </c>
      <c r="DN177" s="28" t="str">
        <f t="shared" si="205"/>
        <v>#N/A</v>
      </c>
      <c r="DO177" s="28" t="str">
        <f t="shared" si="205"/>
        <v>#N/A</v>
      </c>
      <c r="DP177" s="28" t="str">
        <f t="shared" si="205"/>
        <v>#N/A</v>
      </c>
      <c r="DQ177" s="28" t="str">
        <f t="shared" si="205"/>
        <v>#N/A</v>
      </c>
      <c r="DR177" s="28" t="str">
        <f t="shared" si="205"/>
        <v>#N/A</v>
      </c>
      <c r="DS177" s="28" t="str">
        <f t="shared" si="205"/>
        <v>#N/A</v>
      </c>
      <c r="DT177" s="28" t="str">
        <f t="shared" si="205"/>
        <v>#N/A</v>
      </c>
      <c r="DU177" s="28" t="str">
        <f t="shared" si="205"/>
        <v>#N/A</v>
      </c>
      <c r="DV177" s="28" t="str">
        <f t="shared" si="205"/>
        <v>#N/A</v>
      </c>
      <c r="DW177" s="28" t="str">
        <f t="shared" si="205"/>
        <v>#N/A</v>
      </c>
      <c r="DX177" s="28" t="str">
        <f t="shared" si="205"/>
        <v>#N/A</v>
      </c>
      <c r="DY177" s="28" t="str">
        <f t="shared" si="205"/>
        <v>#N/A</v>
      </c>
      <c r="DZ177" s="28" t="str">
        <f t="shared" si="205"/>
        <v>#N/A</v>
      </c>
      <c r="EA177" s="28" t="str">
        <f t="shared" si="205"/>
        <v>#N/A</v>
      </c>
      <c r="EB177" s="28" t="str">
        <f t="shared" si="205"/>
        <v>#N/A</v>
      </c>
      <c r="EC177" s="28" t="str">
        <f t="shared" si="205"/>
        <v>#N/A</v>
      </c>
      <c r="ED177" s="28" t="str">
        <f t="shared" si="205"/>
        <v>#N/A</v>
      </c>
      <c r="EE177" s="29">
        <f t="shared" si="2"/>
        <v>1519.039866</v>
      </c>
    </row>
    <row r="178">
      <c r="A178" s="1"/>
      <c r="B178" s="45"/>
      <c r="C178" s="46"/>
      <c r="D178" s="46"/>
      <c r="E178" s="46"/>
      <c r="F178" s="47"/>
      <c r="G178" s="34"/>
      <c r="H178" s="34" t="b">
        <f t="shared" si="3"/>
        <v>0</v>
      </c>
      <c r="I178" s="34" t="b">
        <f>if(iferror(match(B178,'Osallistujat ja seuranta'!C:C,0),0)&gt;0,TRUE,FALSE)</f>
        <v>0</v>
      </c>
      <c r="J178" s="34" t="b">
        <f>if(iferror(match(C178,'Osallistujat ja seuranta'!C:C,0),0)&gt;0,TRUE,FALSE)</f>
        <v>0</v>
      </c>
      <c r="K178" s="34" t="b">
        <f t="shared" si="4"/>
        <v>0</v>
      </c>
      <c r="L178" s="34" t="b">
        <f t="shared" si="5"/>
        <v>1</v>
      </c>
      <c r="M178" s="34" t="b">
        <f t="shared" si="6"/>
        <v>0</v>
      </c>
      <c r="N178" s="35" t="str">
        <f t="shared" si="33"/>
        <v/>
      </c>
      <c r="O178" s="36" t="str">
        <f t="shared" si="8"/>
        <v/>
      </c>
      <c r="P178" s="36" t="str">
        <f t="shared" si="9"/>
        <v/>
      </c>
      <c r="Q178" s="37" t="str">
        <f t="shared" si="10"/>
        <v/>
      </c>
      <c r="R178" s="35" t="str">
        <f t="shared" si="11"/>
        <v/>
      </c>
      <c r="S178" s="35">
        <f t="shared" si="12"/>
        <v>1</v>
      </c>
      <c r="T178" s="35">
        <f t="shared" si="13"/>
        <v>-56.71174423</v>
      </c>
      <c r="U178" s="35">
        <f t="shared" si="14"/>
        <v>-56.71174423</v>
      </c>
      <c r="V178" s="38" t="str">
        <f t="shared" si="15"/>
        <v/>
      </c>
      <c r="W178" s="39">
        <f t="shared" si="16"/>
        <v>88.71035368</v>
      </c>
      <c r="X178" s="39">
        <f t="shared" si="17"/>
        <v>5.75</v>
      </c>
      <c r="Y178" s="39" t="str">
        <f>if(N178=1,(W178*(S178-V178))*'Säännöt ja ohjeet'!$B$54+X178,"")</f>
        <v/>
      </c>
      <c r="Z178" s="39">
        <f t="shared" si="18"/>
        <v>0</v>
      </c>
      <c r="AA178" s="39">
        <f t="shared" si="19"/>
        <v>1</v>
      </c>
      <c r="AB178" s="39">
        <f t="shared" si="20"/>
        <v>88.71035368</v>
      </c>
      <c r="AC178" s="39">
        <f t="shared" si="21"/>
        <v>5.75</v>
      </c>
      <c r="AD178" s="39" t="str">
        <f>if(N178=1,(AB178*(Z178-AA178))*'Säännöt ja ohjeet'!$B$54+AC178,"")</f>
        <v/>
      </c>
      <c r="AE178" s="40">
        <f t="shared" si="22"/>
        <v>11</v>
      </c>
      <c r="AF178" s="40">
        <f t="shared" si="23"/>
        <v>11</v>
      </c>
      <c r="AG178" s="1"/>
      <c r="AH178" s="9"/>
      <c r="AI178" s="28">
        <f t="shared" ref="AI178:ED178" si="206">if($B178=AI$3,AI177+$Y178,if($C178=AI$3,AI177+$AD178,AI177))</f>
        <v>1204.770186</v>
      </c>
      <c r="AJ178" s="28">
        <f t="shared" si="206"/>
        <v>1784.092572</v>
      </c>
      <c r="AK178" s="28">
        <f t="shared" si="206"/>
        <v>2411.459736</v>
      </c>
      <c r="AL178" s="28">
        <f t="shared" si="206"/>
        <v>1723.634458</v>
      </c>
      <c r="AM178" s="28">
        <f t="shared" si="206"/>
        <v>1644.010986</v>
      </c>
      <c r="AN178" s="28">
        <f t="shared" si="206"/>
        <v>1353.792648</v>
      </c>
      <c r="AO178" s="28">
        <f t="shared" si="206"/>
        <v>2249.842673</v>
      </c>
      <c r="AP178" s="28">
        <f t="shared" si="206"/>
        <v>1493.563773</v>
      </c>
      <c r="AQ178" s="28">
        <f t="shared" si="206"/>
        <v>1156.199115</v>
      </c>
      <c r="AR178" s="28">
        <f t="shared" si="206"/>
        <v>2172.779715</v>
      </c>
      <c r="AS178" s="28">
        <f t="shared" si="206"/>
        <v>1917.754482</v>
      </c>
      <c r="AT178" s="28">
        <f t="shared" si="206"/>
        <v>2363.383595</v>
      </c>
      <c r="AU178" s="28">
        <f t="shared" si="206"/>
        <v>2245.808389</v>
      </c>
      <c r="AV178" s="28">
        <f t="shared" si="206"/>
        <v>1913.93138</v>
      </c>
      <c r="AW178" s="28">
        <f t="shared" si="206"/>
        <v>1015.463624</v>
      </c>
      <c r="AX178" s="28">
        <f t="shared" si="206"/>
        <v>2205.116746</v>
      </c>
      <c r="AY178" s="28">
        <f t="shared" si="206"/>
        <v>1335.441433</v>
      </c>
      <c r="AZ178" s="28">
        <f t="shared" si="206"/>
        <v>2316.469488</v>
      </c>
      <c r="BA178" s="28">
        <f t="shared" si="206"/>
        <v>2132.244373</v>
      </c>
      <c r="BB178" s="28">
        <f t="shared" si="206"/>
        <v>636.9434937</v>
      </c>
      <c r="BC178" s="28">
        <f t="shared" si="206"/>
        <v>832.7574368</v>
      </c>
      <c r="BD178" s="28">
        <f t="shared" si="206"/>
        <v>1690.538553</v>
      </c>
      <c r="BE178" s="28">
        <f t="shared" si="206"/>
        <v>281.1497685</v>
      </c>
      <c r="BF178" s="28">
        <f t="shared" si="206"/>
        <v>-59.07358257</v>
      </c>
      <c r="BG178" s="28">
        <f t="shared" si="206"/>
        <v>1282.733877</v>
      </c>
      <c r="BH178" s="28">
        <f t="shared" si="206"/>
        <v>190.2275877</v>
      </c>
      <c r="BI178" s="28">
        <f t="shared" si="206"/>
        <v>1741.081085</v>
      </c>
      <c r="BJ178" s="28">
        <f t="shared" si="206"/>
        <v>398.5029281</v>
      </c>
      <c r="BK178" s="28">
        <f t="shared" si="206"/>
        <v>1813.591524</v>
      </c>
      <c r="BL178" s="28" t="str">
        <f t="shared" si="206"/>
        <v>#N/A</v>
      </c>
      <c r="BM178" s="28" t="str">
        <f t="shared" si="206"/>
        <v>#N/A</v>
      </c>
      <c r="BN178" s="28" t="str">
        <f t="shared" si="206"/>
        <v>#N/A</v>
      </c>
      <c r="BO178" s="28" t="str">
        <f t="shared" si="206"/>
        <v>#N/A</v>
      </c>
      <c r="BP178" s="28" t="str">
        <f t="shared" si="206"/>
        <v>#N/A</v>
      </c>
      <c r="BQ178" s="28" t="str">
        <f t="shared" si="206"/>
        <v>#N/A</v>
      </c>
      <c r="BR178" s="28" t="str">
        <f t="shared" si="206"/>
        <v>#N/A</v>
      </c>
      <c r="BS178" s="28" t="str">
        <f t="shared" si="206"/>
        <v>#N/A</v>
      </c>
      <c r="BT178" s="28" t="str">
        <f t="shared" si="206"/>
        <v>#N/A</v>
      </c>
      <c r="BU178" s="28" t="str">
        <f t="shared" si="206"/>
        <v>#N/A</v>
      </c>
      <c r="BV178" s="28" t="str">
        <f t="shared" si="206"/>
        <v>#N/A</v>
      </c>
      <c r="BW178" s="28" t="str">
        <f t="shared" si="206"/>
        <v>#N/A</v>
      </c>
      <c r="BX178" s="28" t="str">
        <f t="shared" si="206"/>
        <v>#N/A</v>
      </c>
      <c r="BY178" s="28" t="str">
        <f t="shared" si="206"/>
        <v>#N/A</v>
      </c>
      <c r="BZ178" s="28" t="str">
        <f t="shared" si="206"/>
        <v>#N/A</v>
      </c>
      <c r="CA178" s="28" t="str">
        <f t="shared" si="206"/>
        <v>#N/A</v>
      </c>
      <c r="CB178" s="28" t="str">
        <f t="shared" si="206"/>
        <v>#N/A</v>
      </c>
      <c r="CC178" s="28" t="str">
        <f t="shared" si="206"/>
        <v>#N/A</v>
      </c>
      <c r="CD178" s="28" t="str">
        <f t="shared" si="206"/>
        <v>#N/A</v>
      </c>
      <c r="CE178" s="28" t="str">
        <f t="shared" si="206"/>
        <v>#N/A</v>
      </c>
      <c r="CF178" s="28" t="str">
        <f t="shared" si="206"/>
        <v>#N/A</v>
      </c>
      <c r="CG178" s="28" t="str">
        <f t="shared" si="206"/>
        <v>#N/A</v>
      </c>
      <c r="CH178" s="28" t="str">
        <f t="shared" si="206"/>
        <v>#N/A</v>
      </c>
      <c r="CI178" s="28" t="str">
        <f t="shared" si="206"/>
        <v>#N/A</v>
      </c>
      <c r="CJ178" s="28" t="str">
        <f t="shared" si="206"/>
        <v>#N/A</v>
      </c>
      <c r="CK178" s="28" t="str">
        <f t="shared" si="206"/>
        <v>#N/A</v>
      </c>
      <c r="CL178" s="28" t="str">
        <f t="shared" si="206"/>
        <v>#N/A</v>
      </c>
      <c r="CM178" s="28" t="str">
        <f t="shared" si="206"/>
        <v>#N/A</v>
      </c>
      <c r="CN178" s="28" t="str">
        <f t="shared" si="206"/>
        <v>#N/A</v>
      </c>
      <c r="CO178" s="28" t="str">
        <f t="shared" si="206"/>
        <v>#N/A</v>
      </c>
      <c r="CP178" s="28" t="str">
        <f t="shared" si="206"/>
        <v>#N/A</v>
      </c>
      <c r="CQ178" s="28" t="str">
        <f t="shared" si="206"/>
        <v>#N/A</v>
      </c>
      <c r="CR178" s="28" t="str">
        <f t="shared" si="206"/>
        <v>#N/A</v>
      </c>
      <c r="CS178" s="28" t="str">
        <f t="shared" si="206"/>
        <v>#N/A</v>
      </c>
      <c r="CT178" s="28" t="str">
        <f t="shared" si="206"/>
        <v>#N/A</v>
      </c>
      <c r="CU178" s="28" t="str">
        <f t="shared" si="206"/>
        <v>#N/A</v>
      </c>
      <c r="CV178" s="28" t="str">
        <f t="shared" si="206"/>
        <v>#N/A</v>
      </c>
      <c r="CW178" s="28" t="str">
        <f t="shared" si="206"/>
        <v>#N/A</v>
      </c>
      <c r="CX178" s="28" t="str">
        <f t="shared" si="206"/>
        <v>#N/A</v>
      </c>
      <c r="CY178" s="28" t="str">
        <f t="shared" si="206"/>
        <v>#N/A</v>
      </c>
      <c r="CZ178" s="28" t="str">
        <f t="shared" si="206"/>
        <v>#N/A</v>
      </c>
      <c r="DA178" s="28" t="str">
        <f t="shared" si="206"/>
        <v>#N/A</v>
      </c>
      <c r="DB178" s="28" t="str">
        <f t="shared" si="206"/>
        <v>#N/A</v>
      </c>
      <c r="DC178" s="28" t="str">
        <f t="shared" si="206"/>
        <v>#N/A</v>
      </c>
      <c r="DD178" s="28" t="str">
        <f t="shared" si="206"/>
        <v>#N/A</v>
      </c>
      <c r="DE178" s="28" t="str">
        <f t="shared" si="206"/>
        <v>#N/A</v>
      </c>
      <c r="DF178" s="28" t="str">
        <f t="shared" si="206"/>
        <v>#N/A</v>
      </c>
      <c r="DG178" s="28" t="str">
        <f t="shared" si="206"/>
        <v>#N/A</v>
      </c>
      <c r="DH178" s="28" t="str">
        <f t="shared" si="206"/>
        <v>#N/A</v>
      </c>
      <c r="DI178" s="28" t="str">
        <f t="shared" si="206"/>
        <v>#N/A</v>
      </c>
      <c r="DJ178" s="28" t="str">
        <f t="shared" si="206"/>
        <v>#N/A</v>
      </c>
      <c r="DK178" s="28" t="str">
        <f t="shared" si="206"/>
        <v>#N/A</v>
      </c>
      <c r="DL178" s="28" t="str">
        <f t="shared" si="206"/>
        <v>#N/A</v>
      </c>
      <c r="DM178" s="28" t="str">
        <f t="shared" si="206"/>
        <v>#N/A</v>
      </c>
      <c r="DN178" s="28" t="str">
        <f t="shared" si="206"/>
        <v>#N/A</v>
      </c>
      <c r="DO178" s="28" t="str">
        <f t="shared" si="206"/>
        <v>#N/A</v>
      </c>
      <c r="DP178" s="28" t="str">
        <f t="shared" si="206"/>
        <v>#N/A</v>
      </c>
      <c r="DQ178" s="28" t="str">
        <f t="shared" si="206"/>
        <v>#N/A</v>
      </c>
      <c r="DR178" s="28" t="str">
        <f t="shared" si="206"/>
        <v>#N/A</v>
      </c>
      <c r="DS178" s="28" t="str">
        <f t="shared" si="206"/>
        <v>#N/A</v>
      </c>
      <c r="DT178" s="28" t="str">
        <f t="shared" si="206"/>
        <v>#N/A</v>
      </c>
      <c r="DU178" s="28" t="str">
        <f t="shared" si="206"/>
        <v>#N/A</v>
      </c>
      <c r="DV178" s="28" t="str">
        <f t="shared" si="206"/>
        <v>#N/A</v>
      </c>
      <c r="DW178" s="28" t="str">
        <f t="shared" si="206"/>
        <v>#N/A</v>
      </c>
      <c r="DX178" s="28" t="str">
        <f t="shared" si="206"/>
        <v>#N/A</v>
      </c>
      <c r="DY178" s="28" t="str">
        <f t="shared" si="206"/>
        <v>#N/A</v>
      </c>
      <c r="DZ178" s="28" t="str">
        <f t="shared" si="206"/>
        <v>#N/A</v>
      </c>
      <c r="EA178" s="28" t="str">
        <f t="shared" si="206"/>
        <v>#N/A</v>
      </c>
      <c r="EB178" s="28" t="str">
        <f t="shared" si="206"/>
        <v>#N/A</v>
      </c>
      <c r="EC178" s="28" t="str">
        <f t="shared" si="206"/>
        <v>#N/A</v>
      </c>
      <c r="ED178" s="28" t="str">
        <f t="shared" si="206"/>
        <v>#N/A</v>
      </c>
      <c r="EE178" s="29">
        <f t="shared" si="2"/>
        <v>1519.039866</v>
      </c>
    </row>
    <row r="179">
      <c r="A179" s="1"/>
      <c r="B179" s="45"/>
      <c r="C179" s="46"/>
      <c r="D179" s="46"/>
      <c r="E179" s="46"/>
      <c r="F179" s="47"/>
      <c r="G179" s="34"/>
      <c r="H179" s="34" t="b">
        <f t="shared" si="3"/>
        <v>0</v>
      </c>
      <c r="I179" s="34" t="b">
        <f>if(iferror(match(B179,'Osallistujat ja seuranta'!C:C,0),0)&gt;0,TRUE,FALSE)</f>
        <v>0</v>
      </c>
      <c r="J179" s="34" t="b">
        <f>if(iferror(match(C179,'Osallistujat ja seuranta'!C:C,0),0)&gt;0,TRUE,FALSE)</f>
        <v>0</v>
      </c>
      <c r="K179" s="34" t="b">
        <f t="shared" si="4"/>
        <v>0</v>
      </c>
      <c r="L179" s="34" t="b">
        <f t="shared" si="5"/>
        <v>1</v>
      </c>
      <c r="M179" s="34" t="b">
        <f t="shared" si="6"/>
        <v>0</v>
      </c>
      <c r="N179" s="35" t="str">
        <f t="shared" si="33"/>
        <v/>
      </c>
      <c r="O179" s="36" t="str">
        <f t="shared" si="8"/>
        <v/>
      </c>
      <c r="P179" s="36" t="str">
        <f t="shared" si="9"/>
        <v/>
      </c>
      <c r="Q179" s="37" t="str">
        <f t="shared" si="10"/>
        <v/>
      </c>
      <c r="R179" s="35" t="str">
        <f t="shared" si="11"/>
        <v/>
      </c>
      <c r="S179" s="35">
        <f t="shared" si="12"/>
        <v>1</v>
      </c>
      <c r="T179" s="35">
        <f t="shared" si="13"/>
        <v>-56.71174423</v>
      </c>
      <c r="U179" s="35">
        <f t="shared" si="14"/>
        <v>-56.71174423</v>
      </c>
      <c r="V179" s="38" t="str">
        <f t="shared" si="15"/>
        <v/>
      </c>
      <c r="W179" s="39">
        <f t="shared" si="16"/>
        <v>88.71035368</v>
      </c>
      <c r="X179" s="39">
        <f t="shared" si="17"/>
        <v>5.75</v>
      </c>
      <c r="Y179" s="39" t="str">
        <f>if(N179=1,(W179*(S179-V179))*'Säännöt ja ohjeet'!$B$54+X179,"")</f>
        <v/>
      </c>
      <c r="Z179" s="39">
        <f t="shared" si="18"/>
        <v>0</v>
      </c>
      <c r="AA179" s="39">
        <f t="shared" si="19"/>
        <v>1</v>
      </c>
      <c r="AB179" s="39">
        <f t="shared" si="20"/>
        <v>88.71035368</v>
      </c>
      <c r="AC179" s="39">
        <f t="shared" si="21"/>
        <v>5.75</v>
      </c>
      <c r="AD179" s="39" t="str">
        <f>if(N179=1,(AB179*(Z179-AA179))*'Säännöt ja ohjeet'!$B$54+AC179,"")</f>
        <v/>
      </c>
      <c r="AE179" s="40">
        <f t="shared" si="22"/>
        <v>11</v>
      </c>
      <c r="AF179" s="40">
        <f t="shared" si="23"/>
        <v>11</v>
      </c>
      <c r="AG179" s="1"/>
      <c r="AH179" s="9"/>
      <c r="AI179" s="28">
        <f t="shared" ref="AI179:ED179" si="207">if($B179=AI$3,AI178+$Y179,if($C179=AI$3,AI178+$AD179,AI178))</f>
        <v>1204.770186</v>
      </c>
      <c r="AJ179" s="28">
        <f t="shared" si="207"/>
        <v>1784.092572</v>
      </c>
      <c r="AK179" s="28">
        <f t="shared" si="207"/>
        <v>2411.459736</v>
      </c>
      <c r="AL179" s="28">
        <f t="shared" si="207"/>
        <v>1723.634458</v>
      </c>
      <c r="AM179" s="28">
        <f t="shared" si="207"/>
        <v>1644.010986</v>
      </c>
      <c r="AN179" s="28">
        <f t="shared" si="207"/>
        <v>1353.792648</v>
      </c>
      <c r="AO179" s="28">
        <f t="shared" si="207"/>
        <v>2249.842673</v>
      </c>
      <c r="AP179" s="28">
        <f t="shared" si="207"/>
        <v>1493.563773</v>
      </c>
      <c r="AQ179" s="28">
        <f t="shared" si="207"/>
        <v>1156.199115</v>
      </c>
      <c r="AR179" s="28">
        <f t="shared" si="207"/>
        <v>2172.779715</v>
      </c>
      <c r="AS179" s="28">
        <f t="shared" si="207"/>
        <v>1917.754482</v>
      </c>
      <c r="AT179" s="28">
        <f t="shared" si="207"/>
        <v>2363.383595</v>
      </c>
      <c r="AU179" s="28">
        <f t="shared" si="207"/>
        <v>2245.808389</v>
      </c>
      <c r="AV179" s="28">
        <f t="shared" si="207"/>
        <v>1913.93138</v>
      </c>
      <c r="AW179" s="28">
        <f t="shared" si="207"/>
        <v>1015.463624</v>
      </c>
      <c r="AX179" s="28">
        <f t="shared" si="207"/>
        <v>2205.116746</v>
      </c>
      <c r="AY179" s="28">
        <f t="shared" si="207"/>
        <v>1335.441433</v>
      </c>
      <c r="AZ179" s="28">
        <f t="shared" si="207"/>
        <v>2316.469488</v>
      </c>
      <c r="BA179" s="28">
        <f t="shared" si="207"/>
        <v>2132.244373</v>
      </c>
      <c r="BB179" s="28">
        <f t="shared" si="207"/>
        <v>636.9434937</v>
      </c>
      <c r="BC179" s="28">
        <f t="shared" si="207"/>
        <v>832.7574368</v>
      </c>
      <c r="BD179" s="28">
        <f t="shared" si="207"/>
        <v>1690.538553</v>
      </c>
      <c r="BE179" s="28">
        <f t="shared" si="207"/>
        <v>281.1497685</v>
      </c>
      <c r="BF179" s="28">
        <f t="shared" si="207"/>
        <v>-59.07358257</v>
      </c>
      <c r="BG179" s="28">
        <f t="shared" si="207"/>
        <v>1282.733877</v>
      </c>
      <c r="BH179" s="28">
        <f t="shared" si="207"/>
        <v>190.2275877</v>
      </c>
      <c r="BI179" s="28">
        <f t="shared" si="207"/>
        <v>1741.081085</v>
      </c>
      <c r="BJ179" s="28">
        <f t="shared" si="207"/>
        <v>398.5029281</v>
      </c>
      <c r="BK179" s="28">
        <f t="shared" si="207"/>
        <v>1813.591524</v>
      </c>
      <c r="BL179" s="28" t="str">
        <f t="shared" si="207"/>
        <v>#N/A</v>
      </c>
      <c r="BM179" s="28" t="str">
        <f t="shared" si="207"/>
        <v>#N/A</v>
      </c>
      <c r="BN179" s="28" t="str">
        <f t="shared" si="207"/>
        <v>#N/A</v>
      </c>
      <c r="BO179" s="28" t="str">
        <f t="shared" si="207"/>
        <v>#N/A</v>
      </c>
      <c r="BP179" s="28" t="str">
        <f t="shared" si="207"/>
        <v>#N/A</v>
      </c>
      <c r="BQ179" s="28" t="str">
        <f t="shared" si="207"/>
        <v>#N/A</v>
      </c>
      <c r="BR179" s="28" t="str">
        <f t="shared" si="207"/>
        <v>#N/A</v>
      </c>
      <c r="BS179" s="28" t="str">
        <f t="shared" si="207"/>
        <v>#N/A</v>
      </c>
      <c r="BT179" s="28" t="str">
        <f t="shared" si="207"/>
        <v>#N/A</v>
      </c>
      <c r="BU179" s="28" t="str">
        <f t="shared" si="207"/>
        <v>#N/A</v>
      </c>
      <c r="BV179" s="28" t="str">
        <f t="shared" si="207"/>
        <v>#N/A</v>
      </c>
      <c r="BW179" s="28" t="str">
        <f t="shared" si="207"/>
        <v>#N/A</v>
      </c>
      <c r="BX179" s="28" t="str">
        <f t="shared" si="207"/>
        <v>#N/A</v>
      </c>
      <c r="BY179" s="28" t="str">
        <f t="shared" si="207"/>
        <v>#N/A</v>
      </c>
      <c r="BZ179" s="28" t="str">
        <f t="shared" si="207"/>
        <v>#N/A</v>
      </c>
      <c r="CA179" s="28" t="str">
        <f t="shared" si="207"/>
        <v>#N/A</v>
      </c>
      <c r="CB179" s="28" t="str">
        <f t="shared" si="207"/>
        <v>#N/A</v>
      </c>
      <c r="CC179" s="28" t="str">
        <f t="shared" si="207"/>
        <v>#N/A</v>
      </c>
      <c r="CD179" s="28" t="str">
        <f t="shared" si="207"/>
        <v>#N/A</v>
      </c>
      <c r="CE179" s="28" t="str">
        <f t="shared" si="207"/>
        <v>#N/A</v>
      </c>
      <c r="CF179" s="28" t="str">
        <f t="shared" si="207"/>
        <v>#N/A</v>
      </c>
      <c r="CG179" s="28" t="str">
        <f t="shared" si="207"/>
        <v>#N/A</v>
      </c>
      <c r="CH179" s="28" t="str">
        <f t="shared" si="207"/>
        <v>#N/A</v>
      </c>
      <c r="CI179" s="28" t="str">
        <f t="shared" si="207"/>
        <v>#N/A</v>
      </c>
      <c r="CJ179" s="28" t="str">
        <f t="shared" si="207"/>
        <v>#N/A</v>
      </c>
      <c r="CK179" s="28" t="str">
        <f t="shared" si="207"/>
        <v>#N/A</v>
      </c>
      <c r="CL179" s="28" t="str">
        <f t="shared" si="207"/>
        <v>#N/A</v>
      </c>
      <c r="CM179" s="28" t="str">
        <f t="shared" si="207"/>
        <v>#N/A</v>
      </c>
      <c r="CN179" s="28" t="str">
        <f t="shared" si="207"/>
        <v>#N/A</v>
      </c>
      <c r="CO179" s="28" t="str">
        <f t="shared" si="207"/>
        <v>#N/A</v>
      </c>
      <c r="CP179" s="28" t="str">
        <f t="shared" si="207"/>
        <v>#N/A</v>
      </c>
      <c r="CQ179" s="28" t="str">
        <f t="shared" si="207"/>
        <v>#N/A</v>
      </c>
      <c r="CR179" s="28" t="str">
        <f t="shared" si="207"/>
        <v>#N/A</v>
      </c>
      <c r="CS179" s="28" t="str">
        <f t="shared" si="207"/>
        <v>#N/A</v>
      </c>
      <c r="CT179" s="28" t="str">
        <f t="shared" si="207"/>
        <v>#N/A</v>
      </c>
      <c r="CU179" s="28" t="str">
        <f t="shared" si="207"/>
        <v>#N/A</v>
      </c>
      <c r="CV179" s="28" t="str">
        <f t="shared" si="207"/>
        <v>#N/A</v>
      </c>
      <c r="CW179" s="28" t="str">
        <f t="shared" si="207"/>
        <v>#N/A</v>
      </c>
      <c r="CX179" s="28" t="str">
        <f t="shared" si="207"/>
        <v>#N/A</v>
      </c>
      <c r="CY179" s="28" t="str">
        <f t="shared" si="207"/>
        <v>#N/A</v>
      </c>
      <c r="CZ179" s="28" t="str">
        <f t="shared" si="207"/>
        <v>#N/A</v>
      </c>
      <c r="DA179" s="28" t="str">
        <f t="shared" si="207"/>
        <v>#N/A</v>
      </c>
      <c r="DB179" s="28" t="str">
        <f t="shared" si="207"/>
        <v>#N/A</v>
      </c>
      <c r="DC179" s="28" t="str">
        <f t="shared" si="207"/>
        <v>#N/A</v>
      </c>
      <c r="DD179" s="28" t="str">
        <f t="shared" si="207"/>
        <v>#N/A</v>
      </c>
      <c r="DE179" s="28" t="str">
        <f t="shared" si="207"/>
        <v>#N/A</v>
      </c>
      <c r="DF179" s="28" t="str">
        <f t="shared" si="207"/>
        <v>#N/A</v>
      </c>
      <c r="DG179" s="28" t="str">
        <f t="shared" si="207"/>
        <v>#N/A</v>
      </c>
      <c r="DH179" s="28" t="str">
        <f t="shared" si="207"/>
        <v>#N/A</v>
      </c>
      <c r="DI179" s="28" t="str">
        <f t="shared" si="207"/>
        <v>#N/A</v>
      </c>
      <c r="DJ179" s="28" t="str">
        <f t="shared" si="207"/>
        <v>#N/A</v>
      </c>
      <c r="DK179" s="28" t="str">
        <f t="shared" si="207"/>
        <v>#N/A</v>
      </c>
      <c r="DL179" s="28" t="str">
        <f t="shared" si="207"/>
        <v>#N/A</v>
      </c>
      <c r="DM179" s="28" t="str">
        <f t="shared" si="207"/>
        <v>#N/A</v>
      </c>
      <c r="DN179" s="28" t="str">
        <f t="shared" si="207"/>
        <v>#N/A</v>
      </c>
      <c r="DO179" s="28" t="str">
        <f t="shared" si="207"/>
        <v>#N/A</v>
      </c>
      <c r="DP179" s="28" t="str">
        <f t="shared" si="207"/>
        <v>#N/A</v>
      </c>
      <c r="DQ179" s="28" t="str">
        <f t="shared" si="207"/>
        <v>#N/A</v>
      </c>
      <c r="DR179" s="28" t="str">
        <f t="shared" si="207"/>
        <v>#N/A</v>
      </c>
      <c r="DS179" s="28" t="str">
        <f t="shared" si="207"/>
        <v>#N/A</v>
      </c>
      <c r="DT179" s="28" t="str">
        <f t="shared" si="207"/>
        <v>#N/A</v>
      </c>
      <c r="DU179" s="28" t="str">
        <f t="shared" si="207"/>
        <v>#N/A</v>
      </c>
      <c r="DV179" s="28" t="str">
        <f t="shared" si="207"/>
        <v>#N/A</v>
      </c>
      <c r="DW179" s="28" t="str">
        <f t="shared" si="207"/>
        <v>#N/A</v>
      </c>
      <c r="DX179" s="28" t="str">
        <f t="shared" si="207"/>
        <v>#N/A</v>
      </c>
      <c r="DY179" s="28" t="str">
        <f t="shared" si="207"/>
        <v>#N/A</v>
      </c>
      <c r="DZ179" s="28" t="str">
        <f t="shared" si="207"/>
        <v>#N/A</v>
      </c>
      <c r="EA179" s="28" t="str">
        <f t="shared" si="207"/>
        <v>#N/A</v>
      </c>
      <c r="EB179" s="28" t="str">
        <f t="shared" si="207"/>
        <v>#N/A</v>
      </c>
      <c r="EC179" s="28" t="str">
        <f t="shared" si="207"/>
        <v>#N/A</v>
      </c>
      <c r="ED179" s="28" t="str">
        <f t="shared" si="207"/>
        <v>#N/A</v>
      </c>
      <c r="EE179" s="29">
        <f t="shared" si="2"/>
        <v>1519.039866</v>
      </c>
    </row>
    <row r="180">
      <c r="A180" s="1"/>
      <c r="B180" s="45"/>
      <c r="C180" s="46"/>
      <c r="D180" s="46"/>
      <c r="E180" s="46"/>
      <c r="F180" s="47"/>
      <c r="G180" s="34"/>
      <c r="H180" s="34" t="b">
        <f t="shared" si="3"/>
        <v>0</v>
      </c>
      <c r="I180" s="34" t="b">
        <f>if(iferror(match(B180,'Osallistujat ja seuranta'!C:C,0),0)&gt;0,TRUE,FALSE)</f>
        <v>0</v>
      </c>
      <c r="J180" s="34" t="b">
        <f>if(iferror(match(C180,'Osallistujat ja seuranta'!C:C,0),0)&gt;0,TRUE,FALSE)</f>
        <v>0</v>
      </c>
      <c r="K180" s="34" t="b">
        <f t="shared" si="4"/>
        <v>0</v>
      </c>
      <c r="L180" s="34" t="b">
        <f t="shared" si="5"/>
        <v>1</v>
      </c>
      <c r="M180" s="34" t="b">
        <f t="shared" si="6"/>
        <v>0</v>
      </c>
      <c r="N180" s="35" t="str">
        <f t="shared" si="33"/>
        <v/>
      </c>
      <c r="O180" s="36" t="str">
        <f t="shared" si="8"/>
        <v/>
      </c>
      <c r="P180" s="36" t="str">
        <f t="shared" si="9"/>
        <v/>
      </c>
      <c r="Q180" s="37" t="str">
        <f t="shared" si="10"/>
        <v/>
      </c>
      <c r="R180" s="35" t="str">
        <f t="shared" si="11"/>
        <v/>
      </c>
      <c r="S180" s="35">
        <f t="shared" si="12"/>
        <v>1</v>
      </c>
      <c r="T180" s="35">
        <f t="shared" si="13"/>
        <v>-56.71174423</v>
      </c>
      <c r="U180" s="35">
        <f t="shared" si="14"/>
        <v>-56.71174423</v>
      </c>
      <c r="V180" s="38" t="str">
        <f t="shared" si="15"/>
        <v/>
      </c>
      <c r="W180" s="39">
        <f t="shared" si="16"/>
        <v>88.71035368</v>
      </c>
      <c r="X180" s="39">
        <f t="shared" si="17"/>
        <v>5.75</v>
      </c>
      <c r="Y180" s="39" t="str">
        <f>if(N180=1,(W180*(S180-V180))*'Säännöt ja ohjeet'!$B$54+X180,"")</f>
        <v/>
      </c>
      <c r="Z180" s="39">
        <f t="shared" si="18"/>
        <v>0</v>
      </c>
      <c r="AA180" s="39">
        <f t="shared" si="19"/>
        <v>1</v>
      </c>
      <c r="AB180" s="39">
        <f t="shared" si="20"/>
        <v>88.71035368</v>
      </c>
      <c r="AC180" s="39">
        <f t="shared" si="21"/>
        <v>5.75</v>
      </c>
      <c r="AD180" s="39" t="str">
        <f>if(N180=1,(AB180*(Z180-AA180))*'Säännöt ja ohjeet'!$B$54+AC180,"")</f>
        <v/>
      </c>
      <c r="AE180" s="40">
        <f t="shared" si="22"/>
        <v>11</v>
      </c>
      <c r="AF180" s="40">
        <f t="shared" si="23"/>
        <v>11</v>
      </c>
      <c r="AG180" s="1"/>
      <c r="AH180" s="9"/>
      <c r="AI180" s="28">
        <f t="shared" ref="AI180:ED180" si="208">if($B180=AI$3,AI179+$Y180,if($C180=AI$3,AI179+$AD180,AI179))</f>
        <v>1204.770186</v>
      </c>
      <c r="AJ180" s="28">
        <f t="shared" si="208"/>
        <v>1784.092572</v>
      </c>
      <c r="AK180" s="28">
        <f t="shared" si="208"/>
        <v>2411.459736</v>
      </c>
      <c r="AL180" s="28">
        <f t="shared" si="208"/>
        <v>1723.634458</v>
      </c>
      <c r="AM180" s="28">
        <f t="shared" si="208"/>
        <v>1644.010986</v>
      </c>
      <c r="AN180" s="28">
        <f t="shared" si="208"/>
        <v>1353.792648</v>
      </c>
      <c r="AO180" s="28">
        <f t="shared" si="208"/>
        <v>2249.842673</v>
      </c>
      <c r="AP180" s="28">
        <f t="shared" si="208"/>
        <v>1493.563773</v>
      </c>
      <c r="AQ180" s="28">
        <f t="shared" si="208"/>
        <v>1156.199115</v>
      </c>
      <c r="AR180" s="28">
        <f t="shared" si="208"/>
        <v>2172.779715</v>
      </c>
      <c r="AS180" s="28">
        <f t="shared" si="208"/>
        <v>1917.754482</v>
      </c>
      <c r="AT180" s="28">
        <f t="shared" si="208"/>
        <v>2363.383595</v>
      </c>
      <c r="AU180" s="28">
        <f t="shared" si="208"/>
        <v>2245.808389</v>
      </c>
      <c r="AV180" s="28">
        <f t="shared" si="208"/>
        <v>1913.93138</v>
      </c>
      <c r="AW180" s="28">
        <f t="shared" si="208"/>
        <v>1015.463624</v>
      </c>
      <c r="AX180" s="28">
        <f t="shared" si="208"/>
        <v>2205.116746</v>
      </c>
      <c r="AY180" s="28">
        <f t="shared" si="208"/>
        <v>1335.441433</v>
      </c>
      <c r="AZ180" s="28">
        <f t="shared" si="208"/>
        <v>2316.469488</v>
      </c>
      <c r="BA180" s="28">
        <f t="shared" si="208"/>
        <v>2132.244373</v>
      </c>
      <c r="BB180" s="28">
        <f t="shared" si="208"/>
        <v>636.9434937</v>
      </c>
      <c r="BC180" s="28">
        <f t="shared" si="208"/>
        <v>832.7574368</v>
      </c>
      <c r="BD180" s="28">
        <f t="shared" si="208"/>
        <v>1690.538553</v>
      </c>
      <c r="BE180" s="28">
        <f t="shared" si="208"/>
        <v>281.1497685</v>
      </c>
      <c r="BF180" s="28">
        <f t="shared" si="208"/>
        <v>-59.07358257</v>
      </c>
      <c r="BG180" s="28">
        <f t="shared" si="208"/>
        <v>1282.733877</v>
      </c>
      <c r="BH180" s="28">
        <f t="shared" si="208"/>
        <v>190.2275877</v>
      </c>
      <c r="BI180" s="28">
        <f t="shared" si="208"/>
        <v>1741.081085</v>
      </c>
      <c r="BJ180" s="28">
        <f t="shared" si="208"/>
        <v>398.5029281</v>
      </c>
      <c r="BK180" s="28">
        <f t="shared" si="208"/>
        <v>1813.591524</v>
      </c>
      <c r="BL180" s="28" t="str">
        <f t="shared" si="208"/>
        <v>#N/A</v>
      </c>
      <c r="BM180" s="28" t="str">
        <f t="shared" si="208"/>
        <v>#N/A</v>
      </c>
      <c r="BN180" s="28" t="str">
        <f t="shared" si="208"/>
        <v>#N/A</v>
      </c>
      <c r="BO180" s="28" t="str">
        <f t="shared" si="208"/>
        <v>#N/A</v>
      </c>
      <c r="BP180" s="28" t="str">
        <f t="shared" si="208"/>
        <v>#N/A</v>
      </c>
      <c r="BQ180" s="28" t="str">
        <f t="shared" si="208"/>
        <v>#N/A</v>
      </c>
      <c r="BR180" s="28" t="str">
        <f t="shared" si="208"/>
        <v>#N/A</v>
      </c>
      <c r="BS180" s="28" t="str">
        <f t="shared" si="208"/>
        <v>#N/A</v>
      </c>
      <c r="BT180" s="28" t="str">
        <f t="shared" si="208"/>
        <v>#N/A</v>
      </c>
      <c r="BU180" s="28" t="str">
        <f t="shared" si="208"/>
        <v>#N/A</v>
      </c>
      <c r="BV180" s="28" t="str">
        <f t="shared" si="208"/>
        <v>#N/A</v>
      </c>
      <c r="BW180" s="28" t="str">
        <f t="shared" si="208"/>
        <v>#N/A</v>
      </c>
      <c r="BX180" s="28" t="str">
        <f t="shared" si="208"/>
        <v>#N/A</v>
      </c>
      <c r="BY180" s="28" t="str">
        <f t="shared" si="208"/>
        <v>#N/A</v>
      </c>
      <c r="BZ180" s="28" t="str">
        <f t="shared" si="208"/>
        <v>#N/A</v>
      </c>
      <c r="CA180" s="28" t="str">
        <f t="shared" si="208"/>
        <v>#N/A</v>
      </c>
      <c r="CB180" s="28" t="str">
        <f t="shared" si="208"/>
        <v>#N/A</v>
      </c>
      <c r="CC180" s="28" t="str">
        <f t="shared" si="208"/>
        <v>#N/A</v>
      </c>
      <c r="CD180" s="28" t="str">
        <f t="shared" si="208"/>
        <v>#N/A</v>
      </c>
      <c r="CE180" s="28" t="str">
        <f t="shared" si="208"/>
        <v>#N/A</v>
      </c>
      <c r="CF180" s="28" t="str">
        <f t="shared" si="208"/>
        <v>#N/A</v>
      </c>
      <c r="CG180" s="28" t="str">
        <f t="shared" si="208"/>
        <v>#N/A</v>
      </c>
      <c r="CH180" s="28" t="str">
        <f t="shared" si="208"/>
        <v>#N/A</v>
      </c>
      <c r="CI180" s="28" t="str">
        <f t="shared" si="208"/>
        <v>#N/A</v>
      </c>
      <c r="CJ180" s="28" t="str">
        <f t="shared" si="208"/>
        <v>#N/A</v>
      </c>
      <c r="CK180" s="28" t="str">
        <f t="shared" si="208"/>
        <v>#N/A</v>
      </c>
      <c r="CL180" s="28" t="str">
        <f t="shared" si="208"/>
        <v>#N/A</v>
      </c>
      <c r="CM180" s="28" t="str">
        <f t="shared" si="208"/>
        <v>#N/A</v>
      </c>
      <c r="CN180" s="28" t="str">
        <f t="shared" si="208"/>
        <v>#N/A</v>
      </c>
      <c r="CO180" s="28" t="str">
        <f t="shared" si="208"/>
        <v>#N/A</v>
      </c>
      <c r="CP180" s="28" t="str">
        <f t="shared" si="208"/>
        <v>#N/A</v>
      </c>
      <c r="CQ180" s="28" t="str">
        <f t="shared" si="208"/>
        <v>#N/A</v>
      </c>
      <c r="CR180" s="28" t="str">
        <f t="shared" si="208"/>
        <v>#N/A</v>
      </c>
      <c r="CS180" s="28" t="str">
        <f t="shared" si="208"/>
        <v>#N/A</v>
      </c>
      <c r="CT180" s="28" t="str">
        <f t="shared" si="208"/>
        <v>#N/A</v>
      </c>
      <c r="CU180" s="28" t="str">
        <f t="shared" si="208"/>
        <v>#N/A</v>
      </c>
      <c r="CV180" s="28" t="str">
        <f t="shared" si="208"/>
        <v>#N/A</v>
      </c>
      <c r="CW180" s="28" t="str">
        <f t="shared" si="208"/>
        <v>#N/A</v>
      </c>
      <c r="CX180" s="28" t="str">
        <f t="shared" si="208"/>
        <v>#N/A</v>
      </c>
      <c r="CY180" s="28" t="str">
        <f t="shared" si="208"/>
        <v>#N/A</v>
      </c>
      <c r="CZ180" s="28" t="str">
        <f t="shared" si="208"/>
        <v>#N/A</v>
      </c>
      <c r="DA180" s="28" t="str">
        <f t="shared" si="208"/>
        <v>#N/A</v>
      </c>
      <c r="DB180" s="28" t="str">
        <f t="shared" si="208"/>
        <v>#N/A</v>
      </c>
      <c r="DC180" s="28" t="str">
        <f t="shared" si="208"/>
        <v>#N/A</v>
      </c>
      <c r="DD180" s="28" t="str">
        <f t="shared" si="208"/>
        <v>#N/A</v>
      </c>
      <c r="DE180" s="28" t="str">
        <f t="shared" si="208"/>
        <v>#N/A</v>
      </c>
      <c r="DF180" s="28" t="str">
        <f t="shared" si="208"/>
        <v>#N/A</v>
      </c>
      <c r="DG180" s="28" t="str">
        <f t="shared" si="208"/>
        <v>#N/A</v>
      </c>
      <c r="DH180" s="28" t="str">
        <f t="shared" si="208"/>
        <v>#N/A</v>
      </c>
      <c r="DI180" s="28" t="str">
        <f t="shared" si="208"/>
        <v>#N/A</v>
      </c>
      <c r="DJ180" s="28" t="str">
        <f t="shared" si="208"/>
        <v>#N/A</v>
      </c>
      <c r="DK180" s="28" t="str">
        <f t="shared" si="208"/>
        <v>#N/A</v>
      </c>
      <c r="DL180" s="28" t="str">
        <f t="shared" si="208"/>
        <v>#N/A</v>
      </c>
      <c r="DM180" s="28" t="str">
        <f t="shared" si="208"/>
        <v>#N/A</v>
      </c>
      <c r="DN180" s="28" t="str">
        <f t="shared" si="208"/>
        <v>#N/A</v>
      </c>
      <c r="DO180" s="28" t="str">
        <f t="shared" si="208"/>
        <v>#N/A</v>
      </c>
      <c r="DP180" s="28" t="str">
        <f t="shared" si="208"/>
        <v>#N/A</v>
      </c>
      <c r="DQ180" s="28" t="str">
        <f t="shared" si="208"/>
        <v>#N/A</v>
      </c>
      <c r="DR180" s="28" t="str">
        <f t="shared" si="208"/>
        <v>#N/A</v>
      </c>
      <c r="DS180" s="28" t="str">
        <f t="shared" si="208"/>
        <v>#N/A</v>
      </c>
      <c r="DT180" s="28" t="str">
        <f t="shared" si="208"/>
        <v>#N/A</v>
      </c>
      <c r="DU180" s="28" t="str">
        <f t="shared" si="208"/>
        <v>#N/A</v>
      </c>
      <c r="DV180" s="28" t="str">
        <f t="shared" si="208"/>
        <v>#N/A</v>
      </c>
      <c r="DW180" s="28" t="str">
        <f t="shared" si="208"/>
        <v>#N/A</v>
      </c>
      <c r="DX180" s="28" t="str">
        <f t="shared" si="208"/>
        <v>#N/A</v>
      </c>
      <c r="DY180" s="28" t="str">
        <f t="shared" si="208"/>
        <v>#N/A</v>
      </c>
      <c r="DZ180" s="28" t="str">
        <f t="shared" si="208"/>
        <v>#N/A</v>
      </c>
      <c r="EA180" s="28" t="str">
        <f t="shared" si="208"/>
        <v>#N/A</v>
      </c>
      <c r="EB180" s="28" t="str">
        <f t="shared" si="208"/>
        <v>#N/A</v>
      </c>
      <c r="EC180" s="28" t="str">
        <f t="shared" si="208"/>
        <v>#N/A</v>
      </c>
      <c r="ED180" s="28" t="str">
        <f t="shared" si="208"/>
        <v>#N/A</v>
      </c>
      <c r="EE180" s="29">
        <f t="shared" si="2"/>
        <v>1519.039866</v>
      </c>
    </row>
    <row r="181">
      <c r="A181" s="1"/>
      <c r="B181" s="45"/>
      <c r="C181" s="46"/>
      <c r="D181" s="46"/>
      <c r="E181" s="46"/>
      <c r="F181" s="47"/>
      <c r="G181" s="34"/>
      <c r="H181" s="34" t="b">
        <f t="shared" si="3"/>
        <v>0</v>
      </c>
      <c r="I181" s="34" t="b">
        <f>if(iferror(match(B181,'Osallistujat ja seuranta'!C:C,0),0)&gt;0,TRUE,FALSE)</f>
        <v>0</v>
      </c>
      <c r="J181" s="34" t="b">
        <f>if(iferror(match(C181,'Osallistujat ja seuranta'!C:C,0),0)&gt;0,TRUE,FALSE)</f>
        <v>0</v>
      </c>
      <c r="K181" s="34" t="b">
        <f t="shared" si="4"/>
        <v>0</v>
      </c>
      <c r="L181" s="34" t="b">
        <f t="shared" si="5"/>
        <v>1</v>
      </c>
      <c r="M181" s="34" t="b">
        <f t="shared" si="6"/>
        <v>0</v>
      </c>
      <c r="N181" s="35"/>
      <c r="O181" s="36"/>
      <c r="P181" s="36"/>
      <c r="Q181" s="37"/>
      <c r="R181" s="35"/>
      <c r="S181" s="35"/>
      <c r="T181" s="35"/>
      <c r="U181" s="35"/>
      <c r="V181" s="38"/>
      <c r="W181" s="39"/>
      <c r="X181" s="39"/>
      <c r="Y181" s="39"/>
      <c r="Z181" s="39"/>
      <c r="AA181" s="39"/>
      <c r="AB181" s="39"/>
      <c r="AC181" s="39"/>
      <c r="AD181" s="39"/>
      <c r="AE181" s="40"/>
      <c r="AF181" s="40"/>
      <c r="AG181" s="1"/>
      <c r="AH181" s="9"/>
      <c r="AI181" s="10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9"/>
    </row>
    <row r="182">
      <c r="A182" s="1"/>
      <c r="B182" s="48"/>
      <c r="C182" s="49"/>
      <c r="D182" s="49"/>
      <c r="E182" s="49"/>
      <c r="F182" s="50"/>
      <c r="G182" s="34"/>
      <c r="H182" s="34" t="b">
        <f t="shared" si="3"/>
        <v>0</v>
      </c>
      <c r="I182" s="34" t="b">
        <f>if(iferror(match(B182,'Osallistujat ja seuranta'!C:C,0),0)&gt;0,TRUE,FALSE)</f>
        <v>0</v>
      </c>
      <c r="J182" s="34" t="b">
        <f>if(iferror(match(C182,'Osallistujat ja seuranta'!C:C,0),0)&gt;0,TRUE,FALSE)</f>
        <v>0</v>
      </c>
      <c r="K182" s="34" t="b">
        <f t="shared" si="4"/>
        <v>0</v>
      </c>
      <c r="L182" s="34" t="b">
        <f t="shared" si="5"/>
        <v>1</v>
      </c>
      <c r="M182" s="34" t="b">
        <f t="shared" si="6"/>
        <v>0</v>
      </c>
      <c r="N182" s="35" t="str">
        <f>if(and(I182:M182),1,if(H182,0,""))</f>
        <v/>
      </c>
      <c r="O182" s="36" t="str">
        <f t="array" ref="O182">if(N182=1,index(74:74,1,match(B182,$3:$3,0)),"")</f>
        <v/>
      </c>
      <c r="P182" s="36" t="str">
        <f t="array" ref="P182">if(N182=1,index(74:74,1,match(C182,$3:$3,0)),"")</f>
        <v/>
      </c>
      <c r="Q182" s="37" t="str">
        <f>if(N182=1,O182-(P182+D182*100-if(D182&gt;0,50,0))*N182,"")</f>
        <v/>
      </c>
      <c r="R182" s="35" t="str">
        <f>if(N182=1,P182+D182*100-if(D182&gt;0,50,0),"")</f>
        <v/>
      </c>
      <c r="S182" s="35">
        <f>if(E182=B182,1,0)</f>
        <v>1</v>
      </c>
      <c r="T182" s="35">
        <f>-7*ln(3300-O182)</f>
        <v>-56.71174423</v>
      </c>
      <c r="U182" s="35">
        <f>-7*ln(3300-R182)</f>
        <v>-56.71174423</v>
      </c>
      <c r="V182" s="38" t="str">
        <f>if(N182=1,1/(1+exp(U182-T182)),"")</f>
        <v/>
      </c>
      <c r="W182" s="39">
        <f>power((3300-O182)/200,1.6)</f>
        <v>88.71035368</v>
      </c>
      <c r="X182" s="39">
        <f>ln(1+exp((2300-O182)/80))/5</f>
        <v>5.75</v>
      </c>
      <c r="Y182" s="39" t="str">
        <f>if(N182=1,(W182*(S182-V182))*'Säännöt ja ohjeet'!$B$54+X182,"")</f>
        <v/>
      </c>
      <c r="Z182" s="39">
        <f>-(S182-1)</f>
        <v>0</v>
      </c>
      <c r="AA182" s="39">
        <f>1-V182</f>
        <v>1</v>
      </c>
      <c r="AB182" s="39">
        <f>power((3300-P182)/200,1.6)</f>
        <v>88.71035368</v>
      </c>
      <c r="AC182" s="39">
        <f>ln(1+exp((2300-P182)/80))/5</f>
        <v>5.75</v>
      </c>
      <c r="AD182" s="39" t="str">
        <f>if(N182=1,(AB182*(Z182-AA182))*'Säännöt ja ohjeet'!$B$54+AC182,"")</f>
        <v/>
      </c>
      <c r="AE182" s="40">
        <f>10*if($E182=B182,1,-1)+min(10,rounddown((P182-O182)/50)-2*$D182*sign(P182-O182))+1</f>
        <v>11</v>
      </c>
      <c r="AF182" s="40">
        <f>10*if($E182=C182,1,-1)+min(10,rounddown((O182-P182)/50)-2*$D182*sign(O182-P182))+1</f>
        <v>11</v>
      </c>
      <c r="AG182" s="51"/>
      <c r="AH182" s="52"/>
      <c r="AI182" s="28">
        <f t="shared" ref="AI182:ED182" si="209">if($B182=AI$3,AI180+$Y182,if($C182=AI$3,AI180+$AD182,AI180))</f>
        <v>1204.770186</v>
      </c>
      <c r="AJ182" s="28">
        <f t="shared" si="209"/>
        <v>1784.092572</v>
      </c>
      <c r="AK182" s="28">
        <f t="shared" si="209"/>
        <v>2411.459736</v>
      </c>
      <c r="AL182" s="28">
        <f t="shared" si="209"/>
        <v>1723.634458</v>
      </c>
      <c r="AM182" s="28">
        <f t="shared" si="209"/>
        <v>1644.010986</v>
      </c>
      <c r="AN182" s="28">
        <f t="shared" si="209"/>
        <v>1353.792648</v>
      </c>
      <c r="AO182" s="28">
        <f t="shared" si="209"/>
        <v>2249.842673</v>
      </c>
      <c r="AP182" s="28">
        <f t="shared" si="209"/>
        <v>1493.563773</v>
      </c>
      <c r="AQ182" s="28">
        <f t="shared" si="209"/>
        <v>1156.199115</v>
      </c>
      <c r="AR182" s="28">
        <f t="shared" si="209"/>
        <v>2172.779715</v>
      </c>
      <c r="AS182" s="28">
        <f t="shared" si="209"/>
        <v>1917.754482</v>
      </c>
      <c r="AT182" s="28">
        <f t="shared" si="209"/>
        <v>2363.383595</v>
      </c>
      <c r="AU182" s="28">
        <f t="shared" si="209"/>
        <v>2245.808389</v>
      </c>
      <c r="AV182" s="28">
        <f t="shared" si="209"/>
        <v>1913.93138</v>
      </c>
      <c r="AW182" s="28">
        <f t="shared" si="209"/>
        <v>1015.463624</v>
      </c>
      <c r="AX182" s="28">
        <f t="shared" si="209"/>
        <v>2205.116746</v>
      </c>
      <c r="AY182" s="28">
        <f t="shared" si="209"/>
        <v>1335.441433</v>
      </c>
      <c r="AZ182" s="28">
        <f t="shared" si="209"/>
        <v>2316.469488</v>
      </c>
      <c r="BA182" s="28">
        <f t="shared" si="209"/>
        <v>2132.244373</v>
      </c>
      <c r="BB182" s="28">
        <f t="shared" si="209"/>
        <v>636.9434937</v>
      </c>
      <c r="BC182" s="28">
        <f t="shared" si="209"/>
        <v>832.7574368</v>
      </c>
      <c r="BD182" s="28">
        <f t="shared" si="209"/>
        <v>1690.538553</v>
      </c>
      <c r="BE182" s="28">
        <f t="shared" si="209"/>
        <v>281.1497685</v>
      </c>
      <c r="BF182" s="28">
        <f t="shared" si="209"/>
        <v>-59.07358257</v>
      </c>
      <c r="BG182" s="28">
        <f t="shared" si="209"/>
        <v>1282.733877</v>
      </c>
      <c r="BH182" s="28">
        <f t="shared" si="209"/>
        <v>190.2275877</v>
      </c>
      <c r="BI182" s="28">
        <f t="shared" si="209"/>
        <v>1741.081085</v>
      </c>
      <c r="BJ182" s="28">
        <f t="shared" si="209"/>
        <v>398.5029281</v>
      </c>
      <c r="BK182" s="28">
        <f t="shared" si="209"/>
        <v>1813.591524</v>
      </c>
      <c r="BL182" s="10" t="str">
        <f t="shared" si="209"/>
        <v>#N/A</v>
      </c>
      <c r="BM182" s="10" t="str">
        <f t="shared" si="209"/>
        <v>#N/A</v>
      </c>
      <c r="BN182" s="10" t="str">
        <f t="shared" si="209"/>
        <v>#N/A</v>
      </c>
      <c r="BO182" s="10" t="str">
        <f t="shared" si="209"/>
        <v>#N/A</v>
      </c>
      <c r="BP182" s="10" t="str">
        <f t="shared" si="209"/>
        <v>#N/A</v>
      </c>
      <c r="BQ182" s="10" t="str">
        <f t="shared" si="209"/>
        <v>#N/A</v>
      </c>
      <c r="BR182" s="10" t="str">
        <f t="shared" si="209"/>
        <v>#N/A</v>
      </c>
      <c r="BS182" s="10" t="str">
        <f t="shared" si="209"/>
        <v>#N/A</v>
      </c>
      <c r="BT182" s="10" t="str">
        <f t="shared" si="209"/>
        <v>#N/A</v>
      </c>
      <c r="BU182" s="10" t="str">
        <f t="shared" si="209"/>
        <v>#N/A</v>
      </c>
      <c r="BV182" s="10" t="str">
        <f t="shared" si="209"/>
        <v>#N/A</v>
      </c>
      <c r="BW182" s="10" t="str">
        <f t="shared" si="209"/>
        <v>#N/A</v>
      </c>
      <c r="BX182" s="10" t="str">
        <f t="shared" si="209"/>
        <v>#N/A</v>
      </c>
      <c r="BY182" s="10" t="str">
        <f t="shared" si="209"/>
        <v>#N/A</v>
      </c>
      <c r="BZ182" s="10" t="str">
        <f t="shared" si="209"/>
        <v>#N/A</v>
      </c>
      <c r="CA182" s="10" t="str">
        <f t="shared" si="209"/>
        <v>#N/A</v>
      </c>
      <c r="CB182" s="10" t="str">
        <f t="shared" si="209"/>
        <v>#N/A</v>
      </c>
      <c r="CC182" s="10" t="str">
        <f t="shared" si="209"/>
        <v>#N/A</v>
      </c>
      <c r="CD182" s="10" t="str">
        <f t="shared" si="209"/>
        <v>#N/A</v>
      </c>
      <c r="CE182" s="10" t="str">
        <f t="shared" si="209"/>
        <v>#N/A</v>
      </c>
      <c r="CF182" s="10" t="str">
        <f t="shared" si="209"/>
        <v>#N/A</v>
      </c>
      <c r="CG182" s="10" t="str">
        <f t="shared" si="209"/>
        <v>#N/A</v>
      </c>
      <c r="CH182" s="10" t="str">
        <f t="shared" si="209"/>
        <v>#N/A</v>
      </c>
      <c r="CI182" s="10" t="str">
        <f t="shared" si="209"/>
        <v>#N/A</v>
      </c>
      <c r="CJ182" s="10" t="str">
        <f t="shared" si="209"/>
        <v>#N/A</v>
      </c>
      <c r="CK182" s="10" t="str">
        <f t="shared" si="209"/>
        <v>#N/A</v>
      </c>
      <c r="CL182" s="10" t="str">
        <f t="shared" si="209"/>
        <v>#N/A</v>
      </c>
      <c r="CM182" s="10" t="str">
        <f t="shared" si="209"/>
        <v>#N/A</v>
      </c>
      <c r="CN182" s="10" t="str">
        <f t="shared" si="209"/>
        <v>#N/A</v>
      </c>
      <c r="CO182" s="10" t="str">
        <f t="shared" si="209"/>
        <v>#N/A</v>
      </c>
      <c r="CP182" s="10" t="str">
        <f t="shared" si="209"/>
        <v>#N/A</v>
      </c>
      <c r="CQ182" s="10" t="str">
        <f t="shared" si="209"/>
        <v>#N/A</v>
      </c>
      <c r="CR182" s="10" t="str">
        <f t="shared" si="209"/>
        <v>#N/A</v>
      </c>
      <c r="CS182" s="10" t="str">
        <f t="shared" si="209"/>
        <v>#N/A</v>
      </c>
      <c r="CT182" s="10" t="str">
        <f t="shared" si="209"/>
        <v>#N/A</v>
      </c>
      <c r="CU182" s="10" t="str">
        <f t="shared" si="209"/>
        <v>#N/A</v>
      </c>
      <c r="CV182" s="10" t="str">
        <f t="shared" si="209"/>
        <v>#N/A</v>
      </c>
      <c r="CW182" s="10" t="str">
        <f t="shared" si="209"/>
        <v>#N/A</v>
      </c>
      <c r="CX182" s="10" t="str">
        <f t="shared" si="209"/>
        <v>#N/A</v>
      </c>
      <c r="CY182" s="10" t="str">
        <f t="shared" si="209"/>
        <v>#N/A</v>
      </c>
      <c r="CZ182" s="10" t="str">
        <f t="shared" si="209"/>
        <v>#N/A</v>
      </c>
      <c r="DA182" s="10" t="str">
        <f t="shared" si="209"/>
        <v>#N/A</v>
      </c>
      <c r="DB182" s="10" t="str">
        <f t="shared" si="209"/>
        <v>#N/A</v>
      </c>
      <c r="DC182" s="10" t="str">
        <f t="shared" si="209"/>
        <v>#N/A</v>
      </c>
      <c r="DD182" s="10" t="str">
        <f t="shared" si="209"/>
        <v>#N/A</v>
      </c>
      <c r="DE182" s="10" t="str">
        <f t="shared" si="209"/>
        <v>#N/A</v>
      </c>
      <c r="DF182" s="10" t="str">
        <f t="shared" si="209"/>
        <v>#N/A</v>
      </c>
      <c r="DG182" s="10" t="str">
        <f t="shared" si="209"/>
        <v>#N/A</v>
      </c>
      <c r="DH182" s="10" t="str">
        <f t="shared" si="209"/>
        <v>#N/A</v>
      </c>
      <c r="DI182" s="10" t="str">
        <f t="shared" si="209"/>
        <v>#N/A</v>
      </c>
      <c r="DJ182" s="10" t="str">
        <f t="shared" si="209"/>
        <v>#N/A</v>
      </c>
      <c r="DK182" s="10" t="str">
        <f t="shared" si="209"/>
        <v>#N/A</v>
      </c>
      <c r="DL182" s="10" t="str">
        <f t="shared" si="209"/>
        <v>#N/A</v>
      </c>
      <c r="DM182" s="10" t="str">
        <f t="shared" si="209"/>
        <v>#N/A</v>
      </c>
      <c r="DN182" s="10" t="str">
        <f t="shared" si="209"/>
        <v>#N/A</v>
      </c>
      <c r="DO182" s="10" t="str">
        <f t="shared" si="209"/>
        <v>#N/A</v>
      </c>
      <c r="DP182" s="10" t="str">
        <f t="shared" si="209"/>
        <v>#N/A</v>
      </c>
      <c r="DQ182" s="10" t="str">
        <f t="shared" si="209"/>
        <v>#N/A</v>
      </c>
      <c r="DR182" s="10" t="str">
        <f t="shared" si="209"/>
        <v>#N/A</v>
      </c>
      <c r="DS182" s="10" t="str">
        <f t="shared" si="209"/>
        <v>#N/A</v>
      </c>
      <c r="DT182" s="10" t="str">
        <f t="shared" si="209"/>
        <v>#N/A</v>
      </c>
      <c r="DU182" s="10" t="str">
        <f t="shared" si="209"/>
        <v>#N/A</v>
      </c>
      <c r="DV182" s="10" t="str">
        <f t="shared" si="209"/>
        <v>#N/A</v>
      </c>
      <c r="DW182" s="10" t="str">
        <f t="shared" si="209"/>
        <v>#N/A</v>
      </c>
      <c r="DX182" s="10" t="str">
        <f t="shared" si="209"/>
        <v>#N/A</v>
      </c>
      <c r="DY182" s="10" t="str">
        <f t="shared" si="209"/>
        <v>#N/A</v>
      </c>
      <c r="DZ182" s="10" t="str">
        <f t="shared" si="209"/>
        <v>#N/A</v>
      </c>
      <c r="EA182" s="10" t="str">
        <f t="shared" si="209"/>
        <v>#N/A</v>
      </c>
      <c r="EB182" s="10" t="str">
        <f t="shared" si="209"/>
        <v>#N/A</v>
      </c>
      <c r="EC182" s="10" t="str">
        <f t="shared" si="209"/>
        <v>#N/A</v>
      </c>
      <c r="ED182" s="10" t="str">
        <f t="shared" si="209"/>
        <v>#N/A</v>
      </c>
      <c r="EE182" s="29">
        <f>sum(iferror(AI182:BH182,0))/count(AI182:BH182)</f>
        <v>1519.039866</v>
      </c>
    </row>
    <row r="183">
      <c r="A183" s="53"/>
      <c r="B183" s="54" t="s">
        <v>57</v>
      </c>
      <c r="C183" s="55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7" t="s">
        <v>58</v>
      </c>
      <c r="AI183" s="58">
        <f t="shared" ref="AI183:EE183" si="210">AI182</f>
        <v>1204.770186</v>
      </c>
      <c r="AJ183" s="58">
        <f t="shared" si="210"/>
        <v>1784.092572</v>
      </c>
      <c r="AK183" s="58">
        <f t="shared" si="210"/>
        <v>2411.459736</v>
      </c>
      <c r="AL183" s="58">
        <f t="shared" si="210"/>
        <v>1723.634458</v>
      </c>
      <c r="AM183" s="58">
        <f t="shared" si="210"/>
        <v>1644.010986</v>
      </c>
      <c r="AN183" s="58">
        <f t="shared" si="210"/>
        <v>1353.792648</v>
      </c>
      <c r="AO183" s="58">
        <f t="shared" si="210"/>
        <v>2249.842673</v>
      </c>
      <c r="AP183" s="58">
        <f t="shared" si="210"/>
        <v>1493.563773</v>
      </c>
      <c r="AQ183" s="58">
        <f t="shared" si="210"/>
        <v>1156.199115</v>
      </c>
      <c r="AR183" s="58">
        <f t="shared" si="210"/>
        <v>2172.779715</v>
      </c>
      <c r="AS183" s="58">
        <f t="shared" si="210"/>
        <v>1917.754482</v>
      </c>
      <c r="AT183" s="58">
        <f t="shared" si="210"/>
        <v>2363.383595</v>
      </c>
      <c r="AU183" s="58">
        <f t="shared" si="210"/>
        <v>2245.808389</v>
      </c>
      <c r="AV183" s="58">
        <f t="shared" si="210"/>
        <v>1913.93138</v>
      </c>
      <c r="AW183" s="58">
        <f t="shared" si="210"/>
        <v>1015.463624</v>
      </c>
      <c r="AX183" s="58">
        <f t="shared" si="210"/>
        <v>2205.116746</v>
      </c>
      <c r="AY183" s="58">
        <f t="shared" si="210"/>
        <v>1335.441433</v>
      </c>
      <c r="AZ183" s="58">
        <f t="shared" si="210"/>
        <v>2316.469488</v>
      </c>
      <c r="BA183" s="58">
        <f t="shared" si="210"/>
        <v>2132.244373</v>
      </c>
      <c r="BB183" s="58">
        <f t="shared" si="210"/>
        <v>636.9434937</v>
      </c>
      <c r="BC183" s="58">
        <f t="shared" si="210"/>
        <v>832.7574368</v>
      </c>
      <c r="BD183" s="58">
        <f t="shared" si="210"/>
        <v>1690.538553</v>
      </c>
      <c r="BE183" s="58">
        <f t="shared" si="210"/>
        <v>281.1497685</v>
      </c>
      <c r="BF183" s="58">
        <f t="shared" si="210"/>
        <v>-59.07358257</v>
      </c>
      <c r="BG183" s="58">
        <f t="shared" si="210"/>
        <v>1282.733877</v>
      </c>
      <c r="BH183" s="58">
        <f t="shared" si="210"/>
        <v>190.2275877</v>
      </c>
      <c r="BI183" s="58">
        <f t="shared" si="210"/>
        <v>1741.081085</v>
      </c>
      <c r="BJ183" s="58">
        <f t="shared" si="210"/>
        <v>398.5029281</v>
      </c>
      <c r="BK183" s="58">
        <f t="shared" si="210"/>
        <v>1813.591524</v>
      </c>
      <c r="BL183" s="59" t="str">
        <f t="shared" si="210"/>
        <v>#N/A</v>
      </c>
      <c r="BM183" s="59" t="str">
        <f t="shared" si="210"/>
        <v>#N/A</v>
      </c>
      <c r="BN183" s="59" t="str">
        <f t="shared" si="210"/>
        <v>#N/A</v>
      </c>
      <c r="BO183" s="59" t="str">
        <f t="shared" si="210"/>
        <v>#N/A</v>
      </c>
      <c r="BP183" s="59" t="str">
        <f t="shared" si="210"/>
        <v>#N/A</v>
      </c>
      <c r="BQ183" s="59" t="str">
        <f t="shared" si="210"/>
        <v>#N/A</v>
      </c>
      <c r="BR183" s="59" t="str">
        <f t="shared" si="210"/>
        <v>#N/A</v>
      </c>
      <c r="BS183" s="59" t="str">
        <f t="shared" si="210"/>
        <v>#N/A</v>
      </c>
      <c r="BT183" s="59" t="str">
        <f t="shared" si="210"/>
        <v>#N/A</v>
      </c>
      <c r="BU183" s="59" t="str">
        <f t="shared" si="210"/>
        <v>#N/A</v>
      </c>
      <c r="BV183" s="59" t="str">
        <f t="shared" si="210"/>
        <v>#N/A</v>
      </c>
      <c r="BW183" s="59" t="str">
        <f t="shared" si="210"/>
        <v>#N/A</v>
      </c>
      <c r="BX183" s="59" t="str">
        <f t="shared" si="210"/>
        <v>#N/A</v>
      </c>
      <c r="BY183" s="59" t="str">
        <f t="shared" si="210"/>
        <v>#N/A</v>
      </c>
      <c r="BZ183" s="59" t="str">
        <f t="shared" si="210"/>
        <v>#N/A</v>
      </c>
      <c r="CA183" s="59" t="str">
        <f t="shared" si="210"/>
        <v>#N/A</v>
      </c>
      <c r="CB183" s="59" t="str">
        <f t="shared" si="210"/>
        <v>#N/A</v>
      </c>
      <c r="CC183" s="59" t="str">
        <f t="shared" si="210"/>
        <v>#N/A</v>
      </c>
      <c r="CD183" s="59" t="str">
        <f t="shared" si="210"/>
        <v>#N/A</v>
      </c>
      <c r="CE183" s="59" t="str">
        <f t="shared" si="210"/>
        <v>#N/A</v>
      </c>
      <c r="CF183" s="59" t="str">
        <f t="shared" si="210"/>
        <v>#N/A</v>
      </c>
      <c r="CG183" s="59" t="str">
        <f t="shared" si="210"/>
        <v>#N/A</v>
      </c>
      <c r="CH183" s="59" t="str">
        <f t="shared" si="210"/>
        <v>#N/A</v>
      </c>
      <c r="CI183" s="59" t="str">
        <f t="shared" si="210"/>
        <v>#N/A</v>
      </c>
      <c r="CJ183" s="59" t="str">
        <f t="shared" si="210"/>
        <v>#N/A</v>
      </c>
      <c r="CK183" s="59" t="str">
        <f t="shared" si="210"/>
        <v>#N/A</v>
      </c>
      <c r="CL183" s="59" t="str">
        <f t="shared" si="210"/>
        <v>#N/A</v>
      </c>
      <c r="CM183" s="59" t="str">
        <f t="shared" si="210"/>
        <v>#N/A</v>
      </c>
      <c r="CN183" s="59" t="str">
        <f t="shared" si="210"/>
        <v>#N/A</v>
      </c>
      <c r="CO183" s="59" t="str">
        <f t="shared" si="210"/>
        <v>#N/A</v>
      </c>
      <c r="CP183" s="59" t="str">
        <f t="shared" si="210"/>
        <v>#N/A</v>
      </c>
      <c r="CQ183" s="59" t="str">
        <f t="shared" si="210"/>
        <v>#N/A</v>
      </c>
      <c r="CR183" s="59" t="str">
        <f t="shared" si="210"/>
        <v>#N/A</v>
      </c>
      <c r="CS183" s="59" t="str">
        <f t="shared" si="210"/>
        <v>#N/A</v>
      </c>
      <c r="CT183" s="59" t="str">
        <f t="shared" si="210"/>
        <v>#N/A</v>
      </c>
      <c r="CU183" s="59" t="str">
        <f t="shared" si="210"/>
        <v>#N/A</v>
      </c>
      <c r="CV183" s="59" t="str">
        <f t="shared" si="210"/>
        <v>#N/A</v>
      </c>
      <c r="CW183" s="59" t="str">
        <f t="shared" si="210"/>
        <v>#N/A</v>
      </c>
      <c r="CX183" s="59" t="str">
        <f t="shared" si="210"/>
        <v>#N/A</v>
      </c>
      <c r="CY183" s="59" t="str">
        <f t="shared" si="210"/>
        <v>#N/A</v>
      </c>
      <c r="CZ183" s="59" t="str">
        <f t="shared" si="210"/>
        <v>#N/A</v>
      </c>
      <c r="DA183" s="59" t="str">
        <f t="shared" si="210"/>
        <v>#N/A</v>
      </c>
      <c r="DB183" s="59" t="str">
        <f t="shared" si="210"/>
        <v>#N/A</v>
      </c>
      <c r="DC183" s="59" t="str">
        <f t="shared" si="210"/>
        <v>#N/A</v>
      </c>
      <c r="DD183" s="59" t="str">
        <f t="shared" si="210"/>
        <v>#N/A</v>
      </c>
      <c r="DE183" s="59" t="str">
        <f t="shared" si="210"/>
        <v>#N/A</v>
      </c>
      <c r="DF183" s="59" t="str">
        <f t="shared" si="210"/>
        <v>#N/A</v>
      </c>
      <c r="DG183" s="59" t="str">
        <f t="shared" si="210"/>
        <v>#N/A</v>
      </c>
      <c r="DH183" s="59" t="str">
        <f t="shared" si="210"/>
        <v>#N/A</v>
      </c>
      <c r="DI183" s="59" t="str">
        <f t="shared" si="210"/>
        <v>#N/A</v>
      </c>
      <c r="DJ183" s="59" t="str">
        <f t="shared" si="210"/>
        <v>#N/A</v>
      </c>
      <c r="DK183" s="59" t="str">
        <f t="shared" si="210"/>
        <v>#N/A</v>
      </c>
      <c r="DL183" s="59" t="str">
        <f t="shared" si="210"/>
        <v>#N/A</v>
      </c>
      <c r="DM183" s="59" t="str">
        <f t="shared" si="210"/>
        <v>#N/A</v>
      </c>
      <c r="DN183" s="59" t="str">
        <f t="shared" si="210"/>
        <v>#N/A</v>
      </c>
      <c r="DO183" s="59" t="str">
        <f t="shared" si="210"/>
        <v>#N/A</v>
      </c>
      <c r="DP183" s="59" t="str">
        <f t="shared" si="210"/>
        <v>#N/A</v>
      </c>
      <c r="DQ183" s="59" t="str">
        <f t="shared" si="210"/>
        <v>#N/A</v>
      </c>
      <c r="DR183" s="59" t="str">
        <f t="shared" si="210"/>
        <v>#N/A</v>
      </c>
      <c r="DS183" s="59" t="str">
        <f t="shared" si="210"/>
        <v>#N/A</v>
      </c>
      <c r="DT183" s="59" t="str">
        <f t="shared" si="210"/>
        <v>#N/A</v>
      </c>
      <c r="DU183" s="59" t="str">
        <f t="shared" si="210"/>
        <v>#N/A</v>
      </c>
      <c r="DV183" s="59" t="str">
        <f t="shared" si="210"/>
        <v>#N/A</v>
      </c>
      <c r="DW183" s="59" t="str">
        <f t="shared" si="210"/>
        <v>#N/A</v>
      </c>
      <c r="DX183" s="59" t="str">
        <f t="shared" si="210"/>
        <v>#N/A</v>
      </c>
      <c r="DY183" s="59" t="str">
        <f t="shared" si="210"/>
        <v>#N/A</v>
      </c>
      <c r="DZ183" s="59" t="str">
        <f t="shared" si="210"/>
        <v>#N/A</v>
      </c>
      <c r="EA183" s="59" t="str">
        <f t="shared" si="210"/>
        <v>#N/A</v>
      </c>
      <c r="EB183" s="59" t="str">
        <f t="shared" si="210"/>
        <v>#N/A</v>
      </c>
      <c r="EC183" s="59" t="str">
        <f t="shared" si="210"/>
        <v>#N/A</v>
      </c>
      <c r="ED183" s="59" t="str">
        <f t="shared" si="210"/>
        <v>#N/A</v>
      </c>
      <c r="EE183" s="60">
        <f t="shared" si="210"/>
        <v>1519.039866</v>
      </c>
    </row>
    <row r="184">
      <c r="A184" s="56"/>
      <c r="B184" s="54" t="s">
        <v>59</v>
      </c>
      <c r="C184" s="55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7" t="s">
        <v>60</v>
      </c>
      <c r="AI184" s="58">
        <f t="shared" ref="AI184:EE184" si="211">max(AI4:AI182)</f>
        <v>1204.770186</v>
      </c>
      <c r="AJ184" s="58">
        <f t="shared" si="211"/>
        <v>1892.516823</v>
      </c>
      <c r="AK184" s="58">
        <f t="shared" si="211"/>
        <v>2411.459736</v>
      </c>
      <c r="AL184" s="58">
        <f t="shared" si="211"/>
        <v>1723.634458</v>
      </c>
      <c r="AM184" s="58">
        <f t="shared" si="211"/>
        <v>1659.529442</v>
      </c>
      <c r="AN184" s="58">
        <f t="shared" si="211"/>
        <v>1353.792648</v>
      </c>
      <c r="AO184" s="58">
        <f t="shared" si="211"/>
        <v>2249.842673</v>
      </c>
      <c r="AP184" s="58">
        <f t="shared" si="211"/>
        <v>1526.868959</v>
      </c>
      <c r="AQ184" s="58">
        <f t="shared" si="211"/>
        <v>1253.241366</v>
      </c>
      <c r="AR184" s="58">
        <f t="shared" si="211"/>
        <v>2209.956341</v>
      </c>
      <c r="AS184" s="58">
        <f t="shared" si="211"/>
        <v>1917.754482</v>
      </c>
      <c r="AT184" s="58">
        <f t="shared" si="211"/>
        <v>2404.373847</v>
      </c>
      <c r="AU184" s="58">
        <f t="shared" si="211"/>
        <v>2245.808389</v>
      </c>
      <c r="AV184" s="58">
        <f t="shared" si="211"/>
        <v>1958.014047</v>
      </c>
      <c r="AW184" s="58">
        <f t="shared" si="211"/>
        <v>1015.463624</v>
      </c>
      <c r="AX184" s="58">
        <f t="shared" si="211"/>
        <v>2205.116746</v>
      </c>
      <c r="AY184" s="58">
        <f t="shared" si="211"/>
        <v>1335.441433</v>
      </c>
      <c r="AZ184" s="58">
        <f t="shared" si="211"/>
        <v>2316.469488</v>
      </c>
      <c r="BA184" s="58">
        <f t="shared" si="211"/>
        <v>2137.903665</v>
      </c>
      <c r="BB184" s="58">
        <f t="shared" si="211"/>
        <v>648.326675</v>
      </c>
      <c r="BC184" s="58">
        <f t="shared" si="211"/>
        <v>832.7574368</v>
      </c>
      <c r="BD184" s="58">
        <f t="shared" si="211"/>
        <v>1690.538553</v>
      </c>
      <c r="BE184" s="58">
        <f t="shared" si="211"/>
        <v>281.1497685</v>
      </c>
      <c r="BF184" s="58">
        <f t="shared" si="211"/>
        <v>66</v>
      </c>
      <c r="BG184" s="58">
        <f t="shared" si="211"/>
        <v>1353.035774</v>
      </c>
      <c r="BH184" s="58">
        <f t="shared" si="211"/>
        <v>198.2876057</v>
      </c>
      <c r="BI184" s="58">
        <f t="shared" si="211"/>
        <v>1741.081085</v>
      </c>
      <c r="BJ184" s="58">
        <f t="shared" si="211"/>
        <v>464.3463767</v>
      </c>
      <c r="BK184" s="58">
        <f t="shared" si="211"/>
        <v>1850.155643</v>
      </c>
      <c r="BL184" s="59" t="str">
        <f t="shared" si="211"/>
        <v>#N/A</v>
      </c>
      <c r="BM184" s="59" t="str">
        <f t="shared" si="211"/>
        <v>#N/A</v>
      </c>
      <c r="BN184" s="59" t="str">
        <f t="shared" si="211"/>
        <v>#N/A</v>
      </c>
      <c r="BO184" s="59" t="str">
        <f t="shared" si="211"/>
        <v>#N/A</v>
      </c>
      <c r="BP184" s="59" t="str">
        <f t="shared" si="211"/>
        <v>#N/A</v>
      </c>
      <c r="BQ184" s="59" t="str">
        <f t="shared" si="211"/>
        <v>#N/A</v>
      </c>
      <c r="BR184" s="59" t="str">
        <f t="shared" si="211"/>
        <v>#N/A</v>
      </c>
      <c r="BS184" s="59" t="str">
        <f t="shared" si="211"/>
        <v>#N/A</v>
      </c>
      <c r="BT184" s="59" t="str">
        <f t="shared" si="211"/>
        <v>#N/A</v>
      </c>
      <c r="BU184" s="59" t="str">
        <f t="shared" si="211"/>
        <v>#N/A</v>
      </c>
      <c r="BV184" s="59" t="str">
        <f t="shared" si="211"/>
        <v>#N/A</v>
      </c>
      <c r="BW184" s="59" t="str">
        <f t="shared" si="211"/>
        <v>#N/A</v>
      </c>
      <c r="BX184" s="59" t="str">
        <f t="shared" si="211"/>
        <v>#N/A</v>
      </c>
      <c r="BY184" s="59" t="str">
        <f t="shared" si="211"/>
        <v>#N/A</v>
      </c>
      <c r="BZ184" s="59" t="str">
        <f t="shared" si="211"/>
        <v>#N/A</v>
      </c>
      <c r="CA184" s="59" t="str">
        <f t="shared" si="211"/>
        <v>#N/A</v>
      </c>
      <c r="CB184" s="59" t="str">
        <f t="shared" si="211"/>
        <v>#N/A</v>
      </c>
      <c r="CC184" s="59" t="str">
        <f t="shared" si="211"/>
        <v>#N/A</v>
      </c>
      <c r="CD184" s="59" t="str">
        <f t="shared" si="211"/>
        <v>#N/A</v>
      </c>
      <c r="CE184" s="59" t="str">
        <f t="shared" si="211"/>
        <v>#N/A</v>
      </c>
      <c r="CF184" s="59" t="str">
        <f t="shared" si="211"/>
        <v>#N/A</v>
      </c>
      <c r="CG184" s="59" t="str">
        <f t="shared" si="211"/>
        <v>#N/A</v>
      </c>
      <c r="CH184" s="59" t="str">
        <f t="shared" si="211"/>
        <v>#N/A</v>
      </c>
      <c r="CI184" s="59" t="str">
        <f t="shared" si="211"/>
        <v>#N/A</v>
      </c>
      <c r="CJ184" s="59" t="str">
        <f t="shared" si="211"/>
        <v>#N/A</v>
      </c>
      <c r="CK184" s="59" t="str">
        <f t="shared" si="211"/>
        <v>#N/A</v>
      </c>
      <c r="CL184" s="59" t="str">
        <f t="shared" si="211"/>
        <v>#N/A</v>
      </c>
      <c r="CM184" s="59" t="str">
        <f t="shared" si="211"/>
        <v>#N/A</v>
      </c>
      <c r="CN184" s="59" t="str">
        <f t="shared" si="211"/>
        <v>#N/A</v>
      </c>
      <c r="CO184" s="59" t="str">
        <f t="shared" si="211"/>
        <v>#N/A</v>
      </c>
      <c r="CP184" s="59" t="str">
        <f t="shared" si="211"/>
        <v>#N/A</v>
      </c>
      <c r="CQ184" s="59" t="str">
        <f t="shared" si="211"/>
        <v>#N/A</v>
      </c>
      <c r="CR184" s="59" t="str">
        <f t="shared" si="211"/>
        <v>#N/A</v>
      </c>
      <c r="CS184" s="59" t="str">
        <f t="shared" si="211"/>
        <v>#N/A</v>
      </c>
      <c r="CT184" s="59" t="str">
        <f t="shared" si="211"/>
        <v>#N/A</v>
      </c>
      <c r="CU184" s="59" t="str">
        <f t="shared" si="211"/>
        <v>#N/A</v>
      </c>
      <c r="CV184" s="59" t="str">
        <f t="shared" si="211"/>
        <v>#N/A</v>
      </c>
      <c r="CW184" s="59" t="str">
        <f t="shared" si="211"/>
        <v>#N/A</v>
      </c>
      <c r="CX184" s="59" t="str">
        <f t="shared" si="211"/>
        <v>#N/A</v>
      </c>
      <c r="CY184" s="59" t="str">
        <f t="shared" si="211"/>
        <v>#N/A</v>
      </c>
      <c r="CZ184" s="59" t="str">
        <f t="shared" si="211"/>
        <v>#N/A</v>
      </c>
      <c r="DA184" s="59" t="str">
        <f t="shared" si="211"/>
        <v>#N/A</v>
      </c>
      <c r="DB184" s="59" t="str">
        <f t="shared" si="211"/>
        <v>#N/A</v>
      </c>
      <c r="DC184" s="59" t="str">
        <f t="shared" si="211"/>
        <v>#N/A</v>
      </c>
      <c r="DD184" s="59" t="str">
        <f t="shared" si="211"/>
        <v>#N/A</v>
      </c>
      <c r="DE184" s="59" t="str">
        <f t="shared" si="211"/>
        <v>#N/A</v>
      </c>
      <c r="DF184" s="59" t="str">
        <f t="shared" si="211"/>
        <v>#N/A</v>
      </c>
      <c r="DG184" s="59" t="str">
        <f t="shared" si="211"/>
        <v>#N/A</v>
      </c>
      <c r="DH184" s="59" t="str">
        <f t="shared" si="211"/>
        <v>#N/A</v>
      </c>
      <c r="DI184" s="59" t="str">
        <f t="shared" si="211"/>
        <v>#N/A</v>
      </c>
      <c r="DJ184" s="59" t="str">
        <f t="shared" si="211"/>
        <v>#N/A</v>
      </c>
      <c r="DK184" s="59" t="str">
        <f t="shared" si="211"/>
        <v>#N/A</v>
      </c>
      <c r="DL184" s="59" t="str">
        <f t="shared" si="211"/>
        <v>#N/A</v>
      </c>
      <c r="DM184" s="59" t="str">
        <f t="shared" si="211"/>
        <v>#N/A</v>
      </c>
      <c r="DN184" s="59" t="str">
        <f t="shared" si="211"/>
        <v>#N/A</v>
      </c>
      <c r="DO184" s="59" t="str">
        <f t="shared" si="211"/>
        <v>#N/A</v>
      </c>
      <c r="DP184" s="59" t="str">
        <f t="shared" si="211"/>
        <v>#N/A</v>
      </c>
      <c r="DQ184" s="59" t="str">
        <f t="shared" si="211"/>
        <v>#N/A</v>
      </c>
      <c r="DR184" s="59" t="str">
        <f t="shared" si="211"/>
        <v>#N/A</v>
      </c>
      <c r="DS184" s="59" t="str">
        <f t="shared" si="211"/>
        <v>#N/A</v>
      </c>
      <c r="DT184" s="59" t="str">
        <f t="shared" si="211"/>
        <v>#N/A</v>
      </c>
      <c r="DU184" s="59" t="str">
        <f t="shared" si="211"/>
        <v>#N/A</v>
      </c>
      <c r="DV184" s="59" t="str">
        <f t="shared" si="211"/>
        <v>#N/A</v>
      </c>
      <c r="DW184" s="59" t="str">
        <f t="shared" si="211"/>
        <v>#N/A</v>
      </c>
      <c r="DX184" s="59" t="str">
        <f t="shared" si="211"/>
        <v>#N/A</v>
      </c>
      <c r="DY184" s="59" t="str">
        <f t="shared" si="211"/>
        <v>#N/A</v>
      </c>
      <c r="DZ184" s="59" t="str">
        <f t="shared" si="211"/>
        <v>#N/A</v>
      </c>
      <c r="EA184" s="59" t="str">
        <f t="shared" si="211"/>
        <v>#N/A</v>
      </c>
      <c r="EB184" s="59" t="str">
        <f t="shared" si="211"/>
        <v>#N/A</v>
      </c>
      <c r="EC184" s="59" t="str">
        <f t="shared" si="211"/>
        <v>#N/A</v>
      </c>
      <c r="ED184" s="59" t="str">
        <f t="shared" si="211"/>
        <v>#N/A</v>
      </c>
      <c r="EE184" s="60">
        <f t="shared" si="211"/>
        <v>1519.039866</v>
      </c>
    </row>
    <row r="185">
      <c r="B185" s="61"/>
      <c r="C185" s="61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</row>
    <row r="186">
      <c r="B186" s="61"/>
      <c r="C186" s="61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</row>
    <row r="187">
      <c r="B187" s="61"/>
      <c r="C187" s="61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</row>
    <row r="188">
      <c r="B188" s="61"/>
      <c r="C188" s="61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</row>
    <row r="189">
      <c r="B189" s="61"/>
      <c r="C189" s="61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</row>
    <row r="190">
      <c r="B190" s="61"/>
      <c r="C190" s="61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</row>
    <row r="191">
      <c r="B191" s="61"/>
      <c r="C191" s="61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</row>
    <row r="192">
      <c r="B192" s="61"/>
      <c r="C192" s="61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</row>
    <row r="193">
      <c r="B193" s="61"/>
      <c r="C193" s="61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</row>
    <row r="194">
      <c r="B194" s="61"/>
      <c r="C194" s="61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</row>
    <row r="195">
      <c r="B195" s="61"/>
      <c r="C195" s="61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</row>
    <row r="196">
      <c r="B196" s="61"/>
      <c r="C196" s="61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</row>
    <row r="197">
      <c r="B197" s="61"/>
      <c r="C197" s="61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</row>
    <row r="198">
      <c r="B198" s="61"/>
      <c r="C198" s="61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</row>
    <row r="199">
      <c r="B199" s="61"/>
      <c r="C199" s="61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</row>
    <row r="200">
      <c r="B200" s="61"/>
      <c r="C200" s="61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</row>
    <row r="201">
      <c r="B201" s="61"/>
      <c r="C201" s="61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</row>
    <row r="202">
      <c r="B202" s="61"/>
      <c r="C202" s="61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</row>
    <row r="203">
      <c r="B203" s="61"/>
      <c r="C203" s="61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</row>
    <row r="204">
      <c r="B204" s="61"/>
      <c r="C204" s="61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</row>
    <row r="205">
      <c r="B205" s="61"/>
      <c r="C205" s="61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</row>
    <row r="206">
      <c r="B206" s="61"/>
      <c r="C206" s="61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</row>
    <row r="207">
      <c r="B207" s="61"/>
      <c r="C207" s="61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</row>
    <row r="208">
      <c r="B208" s="61"/>
      <c r="C208" s="61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</row>
    <row r="209">
      <c r="B209" s="61"/>
      <c r="C209" s="61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</row>
    <row r="210">
      <c r="B210" s="61"/>
      <c r="C210" s="61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</row>
    <row r="211">
      <c r="B211" s="61"/>
      <c r="C211" s="61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</row>
    <row r="212">
      <c r="B212" s="61"/>
      <c r="C212" s="61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</row>
    <row r="213">
      <c r="B213" s="61"/>
      <c r="C213" s="61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</row>
    <row r="214">
      <c r="B214" s="61"/>
      <c r="C214" s="61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</row>
    <row r="215">
      <c r="B215" s="61"/>
      <c r="C215" s="61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</row>
    <row r="216">
      <c r="B216" s="61"/>
      <c r="C216" s="61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</row>
    <row r="217">
      <c r="B217" s="61"/>
      <c r="C217" s="61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</row>
    <row r="218">
      <c r="B218" s="61"/>
      <c r="C218" s="61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</row>
    <row r="219">
      <c r="B219" s="61"/>
      <c r="C219" s="61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</row>
    <row r="220">
      <c r="B220" s="61"/>
      <c r="C220" s="61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</row>
    <row r="221">
      <c r="B221" s="61"/>
      <c r="C221" s="61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</row>
    <row r="222">
      <c r="B222" s="61"/>
      <c r="C222" s="61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</row>
    <row r="223">
      <c r="B223" s="61"/>
      <c r="C223" s="61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</row>
    <row r="224">
      <c r="B224" s="61"/>
      <c r="C224" s="61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</row>
    <row r="225">
      <c r="B225" s="61"/>
      <c r="C225" s="61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</row>
    <row r="226">
      <c r="B226" s="61"/>
      <c r="C226" s="61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</row>
    <row r="227">
      <c r="B227" s="61"/>
      <c r="C227" s="61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</row>
    <row r="228">
      <c r="B228" s="61"/>
      <c r="C228" s="61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</row>
    <row r="229">
      <c r="B229" s="61"/>
      <c r="C229" s="61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</row>
    <row r="230">
      <c r="B230" s="61"/>
      <c r="C230" s="61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</row>
    <row r="231">
      <c r="B231" s="61"/>
      <c r="C231" s="61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</row>
    <row r="232">
      <c r="B232" s="61"/>
      <c r="C232" s="61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</row>
    <row r="233">
      <c r="B233" s="61"/>
      <c r="C233" s="61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</row>
    <row r="234">
      <c r="B234" s="61"/>
      <c r="C234" s="61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</row>
    <row r="235">
      <c r="B235" s="61"/>
      <c r="C235" s="61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</row>
    <row r="236">
      <c r="B236" s="61"/>
      <c r="C236" s="61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</row>
    <row r="237">
      <c r="B237" s="61"/>
      <c r="C237" s="61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</row>
    <row r="238">
      <c r="B238" s="61"/>
      <c r="C238" s="61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</row>
    <row r="239">
      <c r="B239" s="61"/>
      <c r="C239" s="61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</row>
    <row r="240">
      <c r="B240" s="61"/>
      <c r="C240" s="61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</row>
    <row r="241">
      <c r="B241" s="61"/>
      <c r="C241" s="61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</row>
    <row r="242">
      <c r="B242" s="61"/>
      <c r="C242" s="61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</row>
    <row r="243">
      <c r="B243" s="61"/>
      <c r="C243" s="61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</row>
    <row r="244">
      <c r="B244" s="61"/>
      <c r="C244" s="61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</row>
    <row r="245">
      <c r="B245" s="61"/>
      <c r="C245" s="61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</row>
    <row r="246">
      <c r="B246" s="61"/>
      <c r="C246" s="61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</row>
    <row r="247">
      <c r="B247" s="61"/>
      <c r="C247" s="61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</row>
    <row r="248">
      <c r="B248" s="61"/>
      <c r="C248" s="61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</row>
    <row r="249">
      <c r="B249" s="61"/>
      <c r="C249" s="61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</row>
    <row r="250">
      <c r="B250" s="61"/>
      <c r="C250" s="61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</row>
    <row r="251">
      <c r="B251" s="61"/>
      <c r="C251" s="61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</row>
    <row r="252">
      <c r="B252" s="61"/>
      <c r="C252" s="61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</row>
    <row r="253">
      <c r="B253" s="61"/>
      <c r="C253" s="61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</row>
    <row r="254">
      <c r="B254" s="61"/>
      <c r="C254" s="61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</row>
    <row r="255">
      <c r="B255" s="61"/>
      <c r="C255" s="61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</row>
    <row r="256">
      <c r="B256" s="61"/>
      <c r="C256" s="61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</row>
    <row r="257">
      <c r="B257" s="61"/>
      <c r="C257" s="61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</row>
    <row r="258">
      <c r="B258" s="61"/>
      <c r="C258" s="61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</row>
    <row r="259">
      <c r="B259" s="61"/>
      <c r="C259" s="61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</row>
    <row r="260">
      <c r="B260" s="61"/>
      <c r="C260" s="61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</row>
    <row r="261">
      <c r="B261" s="61"/>
      <c r="C261" s="61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</row>
    <row r="262">
      <c r="B262" s="61"/>
      <c r="C262" s="61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</row>
    <row r="263">
      <c r="B263" s="61"/>
      <c r="C263" s="61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</row>
    <row r="264">
      <c r="B264" s="61"/>
      <c r="C264" s="61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</row>
    <row r="265">
      <c r="B265" s="61"/>
      <c r="C265" s="61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</row>
    <row r="266">
      <c r="B266" s="61"/>
      <c r="C266" s="61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</row>
    <row r="267">
      <c r="B267" s="61"/>
      <c r="C267" s="61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</row>
    <row r="268">
      <c r="B268" s="61"/>
      <c r="C268" s="61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</row>
    <row r="269">
      <c r="B269" s="61"/>
      <c r="C269" s="61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</row>
    <row r="270">
      <c r="B270" s="61"/>
      <c r="C270" s="61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</row>
    <row r="271">
      <c r="B271" s="61"/>
      <c r="C271" s="61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</row>
    <row r="272">
      <c r="B272" s="61"/>
      <c r="C272" s="61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</row>
    <row r="273">
      <c r="B273" s="61"/>
      <c r="C273" s="61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</row>
    <row r="274">
      <c r="B274" s="61"/>
      <c r="C274" s="61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</row>
    <row r="275">
      <c r="B275" s="61"/>
      <c r="C275" s="61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</row>
    <row r="276">
      <c r="B276" s="61"/>
      <c r="C276" s="61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</row>
    <row r="277">
      <c r="B277" s="61"/>
      <c r="C277" s="61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</row>
    <row r="278">
      <c r="B278" s="61"/>
      <c r="C278" s="61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</row>
    <row r="279">
      <c r="B279" s="61"/>
      <c r="C279" s="61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</row>
    <row r="280">
      <c r="B280" s="61"/>
      <c r="C280" s="61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</row>
    <row r="281">
      <c r="B281" s="61"/>
      <c r="C281" s="61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</row>
    <row r="282">
      <c r="B282" s="61"/>
      <c r="C282" s="61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</row>
    <row r="283">
      <c r="B283" s="61"/>
      <c r="C283" s="61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</row>
    <row r="284">
      <c r="B284" s="61"/>
      <c r="C284" s="61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</row>
    <row r="285">
      <c r="B285" s="61"/>
      <c r="C285" s="61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</row>
    <row r="286">
      <c r="B286" s="61"/>
      <c r="C286" s="61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</row>
    <row r="287">
      <c r="B287" s="61"/>
      <c r="C287" s="61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</row>
    <row r="288">
      <c r="B288" s="61"/>
      <c r="C288" s="61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</row>
    <row r="289">
      <c r="B289" s="61"/>
      <c r="C289" s="61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</row>
    <row r="290">
      <c r="B290" s="61"/>
      <c r="C290" s="61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</row>
    <row r="291">
      <c r="B291" s="61"/>
      <c r="C291" s="61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</row>
    <row r="292">
      <c r="B292" s="61"/>
      <c r="C292" s="61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</row>
    <row r="293">
      <c r="B293" s="61"/>
      <c r="C293" s="61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</row>
    <row r="294">
      <c r="B294" s="61"/>
      <c r="C294" s="61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</row>
    <row r="295">
      <c r="B295" s="61"/>
      <c r="C295" s="61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</row>
    <row r="296">
      <c r="B296" s="61"/>
      <c r="C296" s="61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</row>
    <row r="297">
      <c r="B297" s="61"/>
      <c r="C297" s="61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</row>
    <row r="298">
      <c r="B298" s="61"/>
      <c r="C298" s="61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</row>
    <row r="299">
      <c r="B299" s="61"/>
      <c r="C299" s="61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</row>
    <row r="300">
      <c r="B300" s="61"/>
      <c r="C300" s="61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</row>
    <row r="301">
      <c r="B301" s="61"/>
      <c r="C301" s="61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</row>
    <row r="302">
      <c r="B302" s="61"/>
      <c r="C302" s="61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</row>
    <row r="303">
      <c r="B303" s="61"/>
      <c r="C303" s="61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</row>
    <row r="304">
      <c r="B304" s="61"/>
      <c r="C304" s="61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</row>
    <row r="305">
      <c r="B305" s="61"/>
      <c r="C305" s="61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</row>
    <row r="306">
      <c r="B306" s="61"/>
      <c r="C306" s="61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</row>
    <row r="307">
      <c r="B307" s="61"/>
      <c r="C307" s="61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</row>
    <row r="308">
      <c r="B308" s="61"/>
      <c r="C308" s="61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</row>
    <row r="309">
      <c r="B309" s="61"/>
      <c r="C309" s="61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</row>
    <row r="310">
      <c r="B310" s="61"/>
      <c r="C310" s="61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</row>
    <row r="311">
      <c r="B311" s="61"/>
      <c r="C311" s="61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</row>
    <row r="312">
      <c r="B312" s="61"/>
      <c r="C312" s="61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</row>
    <row r="313">
      <c r="B313" s="61"/>
      <c r="C313" s="61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</row>
    <row r="314">
      <c r="B314" s="61"/>
      <c r="C314" s="61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</row>
    <row r="315">
      <c r="B315" s="61"/>
      <c r="C315" s="61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</row>
    <row r="316">
      <c r="B316" s="61"/>
      <c r="C316" s="61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</row>
    <row r="317">
      <c r="B317" s="61"/>
      <c r="C317" s="61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</row>
    <row r="318">
      <c r="B318" s="61"/>
      <c r="C318" s="61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</row>
    <row r="319">
      <c r="B319" s="61"/>
      <c r="C319" s="61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</row>
    <row r="320">
      <c r="B320" s="61"/>
      <c r="C320" s="61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</row>
    <row r="321">
      <c r="B321" s="61"/>
      <c r="C321" s="61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</row>
    <row r="322">
      <c r="B322" s="61"/>
      <c r="C322" s="61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</row>
    <row r="323">
      <c r="B323" s="61"/>
      <c r="C323" s="61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</row>
    <row r="324">
      <c r="B324" s="61"/>
      <c r="C324" s="61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</row>
    <row r="325">
      <c r="B325" s="61"/>
      <c r="C325" s="61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</row>
    <row r="326">
      <c r="B326" s="61"/>
      <c r="C326" s="61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</row>
    <row r="327">
      <c r="B327" s="61"/>
      <c r="C327" s="61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</row>
    <row r="328">
      <c r="B328" s="61"/>
      <c r="C328" s="61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</row>
    <row r="329">
      <c r="B329" s="61"/>
      <c r="C329" s="61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</row>
    <row r="330">
      <c r="B330" s="61"/>
      <c r="C330" s="61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</row>
    <row r="331">
      <c r="B331" s="61"/>
      <c r="C331" s="61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</row>
    <row r="332">
      <c r="B332" s="61"/>
      <c r="C332" s="61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</row>
    <row r="333">
      <c r="B333" s="61"/>
      <c r="C333" s="61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</row>
    <row r="334">
      <c r="B334" s="61"/>
      <c r="C334" s="61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</row>
    <row r="335">
      <c r="B335" s="61"/>
      <c r="C335" s="61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</row>
    <row r="336">
      <c r="B336" s="61"/>
      <c r="C336" s="61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</row>
    <row r="337">
      <c r="B337" s="61"/>
      <c r="C337" s="61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</row>
    <row r="338">
      <c r="B338" s="61"/>
      <c r="C338" s="61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</row>
    <row r="339">
      <c r="B339" s="61"/>
      <c r="C339" s="61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</row>
    <row r="340">
      <c r="B340" s="61"/>
      <c r="C340" s="61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</row>
    <row r="341">
      <c r="B341" s="61"/>
      <c r="C341" s="61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</row>
    <row r="342">
      <c r="B342" s="61"/>
      <c r="C342" s="61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</row>
    <row r="343">
      <c r="B343" s="61"/>
      <c r="C343" s="61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</row>
    <row r="344">
      <c r="B344" s="61"/>
      <c r="C344" s="61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</row>
    <row r="345">
      <c r="B345" s="61"/>
      <c r="C345" s="61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</row>
    <row r="346">
      <c r="B346" s="61"/>
      <c r="C346" s="61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</row>
    <row r="347">
      <c r="B347" s="61"/>
      <c r="C347" s="61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</row>
    <row r="348">
      <c r="B348" s="61"/>
      <c r="C348" s="61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</row>
    <row r="349">
      <c r="B349" s="61"/>
      <c r="C349" s="61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</row>
    <row r="350">
      <c r="B350" s="61"/>
      <c r="C350" s="61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</row>
    <row r="351">
      <c r="B351" s="61"/>
      <c r="C351" s="61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</row>
    <row r="352">
      <c r="B352" s="61"/>
      <c r="C352" s="61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</row>
    <row r="353">
      <c r="B353" s="61"/>
      <c r="C353" s="61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</row>
    <row r="354">
      <c r="B354" s="61"/>
      <c r="C354" s="61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</row>
    <row r="355">
      <c r="B355" s="61"/>
      <c r="C355" s="61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</row>
    <row r="356">
      <c r="B356" s="61"/>
      <c r="C356" s="61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</row>
    <row r="357">
      <c r="B357" s="61"/>
      <c r="C357" s="61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</row>
    <row r="358">
      <c r="B358" s="61"/>
      <c r="C358" s="61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</row>
    <row r="359">
      <c r="B359" s="61"/>
      <c r="C359" s="61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</row>
    <row r="360">
      <c r="B360" s="61"/>
      <c r="C360" s="61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</row>
    <row r="361">
      <c r="B361" s="61"/>
      <c r="C361" s="61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</row>
    <row r="362">
      <c r="B362" s="61"/>
      <c r="C362" s="61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</row>
    <row r="363">
      <c r="B363" s="61"/>
      <c r="C363" s="61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</row>
    <row r="364">
      <c r="B364" s="61"/>
      <c r="C364" s="61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</row>
    <row r="365">
      <c r="B365" s="61"/>
      <c r="C365" s="61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</row>
    <row r="366">
      <c r="B366" s="61"/>
      <c r="C366" s="61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</row>
    <row r="367">
      <c r="B367" s="61"/>
      <c r="C367" s="61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</row>
    <row r="368">
      <c r="B368" s="61"/>
      <c r="C368" s="61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</row>
    <row r="369">
      <c r="B369" s="61"/>
      <c r="C369" s="61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</row>
    <row r="370">
      <c r="B370" s="61"/>
      <c r="C370" s="61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</row>
    <row r="371">
      <c r="B371" s="61"/>
      <c r="C371" s="61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</row>
    <row r="372">
      <c r="B372" s="61"/>
      <c r="C372" s="61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</row>
    <row r="373">
      <c r="B373" s="61"/>
      <c r="C373" s="61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</row>
    <row r="374">
      <c r="B374" s="61"/>
      <c r="C374" s="61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</row>
    <row r="375">
      <c r="B375" s="61"/>
      <c r="C375" s="61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</row>
    <row r="376">
      <c r="B376" s="61"/>
      <c r="C376" s="61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</row>
    <row r="377">
      <c r="B377" s="61"/>
      <c r="C377" s="61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</row>
    <row r="378">
      <c r="B378" s="61"/>
      <c r="C378" s="61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</row>
    <row r="379">
      <c r="B379" s="61"/>
      <c r="C379" s="61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</row>
    <row r="380">
      <c r="B380" s="61"/>
      <c r="C380" s="61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</row>
    <row r="381">
      <c r="B381" s="61"/>
      <c r="C381" s="61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</row>
    <row r="382">
      <c r="B382" s="61"/>
      <c r="C382" s="61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</row>
    <row r="383">
      <c r="B383" s="61"/>
      <c r="C383" s="61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</row>
    <row r="384">
      <c r="B384" s="61"/>
      <c r="C384" s="61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</row>
    <row r="385">
      <c r="B385" s="61"/>
      <c r="C385" s="61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</row>
    <row r="386">
      <c r="B386" s="61"/>
      <c r="C386" s="61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</row>
    <row r="387">
      <c r="B387" s="61"/>
      <c r="C387" s="61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</row>
    <row r="388">
      <c r="B388" s="61"/>
      <c r="C388" s="61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</row>
    <row r="389">
      <c r="B389" s="61"/>
      <c r="C389" s="61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</row>
    <row r="390">
      <c r="B390" s="61"/>
      <c r="C390" s="61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</row>
    <row r="391">
      <c r="B391" s="61"/>
      <c r="C391" s="61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</row>
    <row r="392">
      <c r="B392" s="61"/>
      <c r="C392" s="61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</row>
    <row r="393">
      <c r="B393" s="61"/>
      <c r="C393" s="61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</row>
    <row r="394">
      <c r="B394" s="61"/>
      <c r="C394" s="61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</row>
    <row r="395">
      <c r="B395" s="61"/>
      <c r="C395" s="61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</row>
    <row r="396">
      <c r="B396" s="61"/>
      <c r="C396" s="61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</row>
    <row r="397">
      <c r="B397" s="61"/>
      <c r="C397" s="61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</row>
    <row r="398">
      <c r="B398" s="61"/>
      <c r="C398" s="61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</row>
    <row r="399">
      <c r="B399" s="61"/>
      <c r="C399" s="61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</row>
    <row r="400">
      <c r="B400" s="61"/>
      <c r="C400" s="61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</row>
    <row r="401">
      <c r="B401" s="61"/>
      <c r="C401" s="61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</row>
    <row r="402">
      <c r="B402" s="61"/>
      <c r="C402" s="61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</row>
    <row r="403">
      <c r="B403" s="61"/>
      <c r="C403" s="61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</row>
    <row r="404">
      <c r="B404" s="61"/>
      <c r="C404" s="61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</row>
    <row r="405">
      <c r="B405" s="61"/>
      <c r="C405" s="61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</row>
    <row r="406">
      <c r="B406" s="61"/>
      <c r="C406" s="61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</row>
    <row r="407">
      <c r="B407" s="61"/>
      <c r="C407" s="61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</row>
    <row r="408">
      <c r="B408" s="61"/>
      <c r="C408" s="61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</row>
    <row r="409">
      <c r="B409" s="61"/>
      <c r="C409" s="61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</row>
    <row r="410">
      <c r="B410" s="61"/>
      <c r="C410" s="61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</row>
    <row r="411">
      <c r="B411" s="61"/>
      <c r="C411" s="61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</row>
    <row r="412">
      <c r="B412" s="61"/>
      <c r="C412" s="61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</row>
    <row r="413">
      <c r="B413" s="61"/>
      <c r="C413" s="61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</row>
    <row r="414">
      <c r="B414" s="61"/>
      <c r="C414" s="61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</row>
    <row r="415">
      <c r="B415" s="61"/>
      <c r="C415" s="61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</row>
    <row r="416">
      <c r="B416" s="61"/>
      <c r="C416" s="61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</row>
    <row r="417">
      <c r="B417" s="61"/>
      <c r="C417" s="61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</row>
    <row r="418">
      <c r="B418" s="61"/>
      <c r="C418" s="61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</row>
    <row r="419">
      <c r="B419" s="61"/>
      <c r="C419" s="61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</row>
    <row r="420">
      <c r="B420" s="61"/>
      <c r="C420" s="61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</row>
    <row r="421">
      <c r="B421" s="61"/>
      <c r="C421" s="61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</row>
    <row r="422">
      <c r="B422" s="61"/>
      <c r="C422" s="61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</row>
    <row r="423">
      <c r="B423" s="61"/>
      <c r="C423" s="61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</row>
    <row r="424">
      <c r="B424" s="61"/>
      <c r="C424" s="61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</row>
    <row r="425">
      <c r="B425" s="61"/>
      <c r="C425" s="61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</row>
    <row r="426">
      <c r="B426" s="61"/>
      <c r="C426" s="61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</row>
    <row r="427">
      <c r="B427" s="61"/>
      <c r="C427" s="61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</row>
    <row r="428">
      <c r="B428" s="61"/>
      <c r="C428" s="61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</row>
    <row r="429">
      <c r="B429" s="61"/>
      <c r="C429" s="61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</row>
    <row r="430">
      <c r="B430" s="61"/>
      <c r="C430" s="61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</row>
    <row r="431">
      <c r="B431" s="61"/>
      <c r="C431" s="61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</row>
    <row r="432">
      <c r="B432" s="61"/>
      <c r="C432" s="61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</row>
    <row r="433">
      <c r="B433" s="61"/>
      <c r="C433" s="61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</row>
    <row r="434">
      <c r="B434" s="61"/>
      <c r="C434" s="61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</row>
    <row r="435">
      <c r="B435" s="61"/>
      <c r="C435" s="61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</row>
    <row r="436">
      <c r="B436" s="61"/>
      <c r="C436" s="61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</row>
    <row r="437">
      <c r="B437" s="61"/>
      <c r="C437" s="61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</row>
    <row r="438">
      <c r="B438" s="61"/>
      <c r="C438" s="61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</row>
    <row r="439">
      <c r="B439" s="61"/>
      <c r="C439" s="61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</row>
    <row r="440">
      <c r="B440" s="61"/>
      <c r="C440" s="61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</row>
    <row r="441">
      <c r="B441" s="61"/>
      <c r="C441" s="61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</row>
    <row r="442">
      <c r="B442" s="61"/>
      <c r="C442" s="61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</row>
    <row r="443">
      <c r="B443" s="61"/>
      <c r="C443" s="61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</row>
    <row r="444">
      <c r="B444" s="61"/>
      <c r="C444" s="61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</row>
    <row r="445">
      <c r="B445" s="61"/>
      <c r="C445" s="61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</row>
    <row r="446">
      <c r="B446" s="61"/>
      <c r="C446" s="61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</row>
    <row r="447">
      <c r="B447" s="61"/>
      <c r="C447" s="61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</row>
    <row r="448">
      <c r="B448" s="61"/>
      <c r="C448" s="61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</row>
    <row r="449">
      <c r="B449" s="61"/>
      <c r="C449" s="61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</row>
    <row r="450">
      <c r="B450" s="61"/>
      <c r="C450" s="61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</row>
    <row r="451">
      <c r="B451" s="61"/>
      <c r="C451" s="61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</row>
    <row r="452">
      <c r="B452" s="61"/>
      <c r="C452" s="61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</row>
    <row r="453">
      <c r="B453" s="61"/>
      <c r="C453" s="61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</row>
    <row r="454">
      <c r="B454" s="61"/>
      <c r="C454" s="61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</row>
    <row r="455">
      <c r="B455" s="61"/>
      <c r="C455" s="61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</row>
    <row r="456">
      <c r="B456" s="61"/>
      <c r="C456" s="61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</row>
    <row r="457">
      <c r="B457" s="61"/>
      <c r="C457" s="61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</row>
    <row r="458">
      <c r="B458" s="61"/>
      <c r="C458" s="61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</row>
    <row r="459">
      <c r="B459" s="61"/>
      <c r="C459" s="61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</row>
    <row r="460">
      <c r="B460" s="61"/>
      <c r="C460" s="61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</row>
    <row r="461">
      <c r="B461" s="61"/>
      <c r="C461" s="61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</row>
    <row r="462">
      <c r="B462" s="61"/>
      <c r="C462" s="61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</row>
    <row r="463">
      <c r="B463" s="61"/>
      <c r="C463" s="61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</row>
    <row r="464">
      <c r="B464" s="61"/>
      <c r="C464" s="61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</row>
    <row r="465">
      <c r="B465" s="61"/>
      <c r="C465" s="61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</row>
    <row r="466">
      <c r="B466" s="61"/>
      <c r="C466" s="61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</row>
    <row r="467">
      <c r="B467" s="61"/>
      <c r="C467" s="61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</row>
    <row r="468">
      <c r="B468" s="61"/>
      <c r="C468" s="61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</row>
    <row r="469">
      <c r="B469" s="61"/>
      <c r="C469" s="61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</row>
    <row r="470">
      <c r="B470" s="61"/>
      <c r="C470" s="61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</row>
    <row r="471">
      <c r="B471" s="61"/>
      <c r="C471" s="61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</row>
    <row r="472">
      <c r="B472" s="61"/>
      <c r="C472" s="61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</row>
    <row r="473">
      <c r="B473" s="61"/>
      <c r="C473" s="61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</row>
    <row r="474">
      <c r="B474" s="61"/>
      <c r="C474" s="61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</row>
    <row r="475">
      <c r="B475" s="61"/>
      <c r="C475" s="61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</row>
    <row r="476">
      <c r="B476" s="61"/>
      <c r="C476" s="61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</row>
    <row r="477">
      <c r="B477" s="61"/>
      <c r="C477" s="61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</row>
    <row r="478">
      <c r="B478" s="61"/>
      <c r="C478" s="61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</row>
    <row r="479">
      <c r="B479" s="61"/>
      <c r="C479" s="61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</row>
    <row r="480">
      <c r="B480" s="61"/>
      <c r="C480" s="61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</row>
    <row r="481">
      <c r="B481" s="61"/>
      <c r="C481" s="61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</row>
    <row r="482">
      <c r="B482" s="61"/>
      <c r="C482" s="61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</row>
    <row r="483">
      <c r="B483" s="61"/>
      <c r="C483" s="61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</row>
    <row r="484">
      <c r="B484" s="61"/>
      <c r="C484" s="61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</row>
    <row r="485">
      <c r="B485" s="61"/>
      <c r="C485" s="61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</row>
    <row r="486">
      <c r="B486" s="61"/>
      <c r="C486" s="61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</row>
    <row r="487">
      <c r="B487" s="61"/>
      <c r="C487" s="61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</row>
    <row r="488">
      <c r="B488" s="61"/>
      <c r="C488" s="61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</row>
    <row r="489">
      <c r="B489" s="61"/>
      <c r="C489" s="61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</row>
    <row r="490">
      <c r="B490" s="61"/>
      <c r="C490" s="61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</row>
    <row r="491">
      <c r="B491" s="61"/>
      <c r="C491" s="61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</row>
    <row r="492">
      <c r="B492" s="61"/>
      <c r="C492" s="61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</row>
    <row r="493">
      <c r="B493" s="61"/>
      <c r="C493" s="61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</row>
    <row r="494">
      <c r="B494" s="61"/>
      <c r="C494" s="61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</row>
    <row r="495">
      <c r="B495" s="61"/>
      <c r="C495" s="61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</row>
    <row r="496">
      <c r="B496" s="61"/>
      <c r="C496" s="61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</row>
    <row r="497">
      <c r="B497" s="61"/>
      <c r="C497" s="61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</row>
    <row r="498">
      <c r="B498" s="61"/>
      <c r="C498" s="61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</row>
    <row r="499">
      <c r="B499" s="61"/>
      <c r="C499" s="61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</row>
    <row r="500">
      <c r="B500" s="61"/>
      <c r="C500" s="61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</row>
    <row r="501">
      <c r="B501" s="61"/>
      <c r="C501" s="61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</row>
    <row r="502">
      <c r="B502" s="61"/>
      <c r="C502" s="61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</row>
    <row r="503">
      <c r="B503" s="61"/>
      <c r="C503" s="61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</row>
    <row r="504">
      <c r="B504" s="61"/>
      <c r="C504" s="61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</row>
    <row r="505">
      <c r="B505" s="61"/>
      <c r="C505" s="61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</row>
    <row r="506">
      <c r="B506" s="61"/>
      <c r="C506" s="61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</row>
    <row r="507">
      <c r="B507" s="61"/>
      <c r="C507" s="61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</row>
    <row r="508">
      <c r="B508" s="61"/>
      <c r="C508" s="61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</row>
    <row r="509">
      <c r="B509" s="61"/>
      <c r="C509" s="61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</row>
    <row r="510">
      <c r="B510" s="61"/>
      <c r="C510" s="61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</row>
    <row r="511">
      <c r="B511" s="61"/>
      <c r="C511" s="61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</row>
    <row r="512">
      <c r="B512" s="61"/>
      <c r="C512" s="61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</row>
    <row r="513">
      <c r="B513" s="61"/>
      <c r="C513" s="61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</row>
    <row r="514">
      <c r="B514" s="61"/>
      <c r="C514" s="61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</row>
    <row r="515">
      <c r="B515" s="61"/>
      <c r="C515" s="61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</row>
    <row r="516">
      <c r="B516" s="61"/>
      <c r="C516" s="61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</row>
    <row r="517">
      <c r="B517" s="61"/>
      <c r="C517" s="61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</row>
    <row r="518">
      <c r="B518" s="61"/>
      <c r="C518" s="61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</row>
    <row r="519">
      <c r="B519" s="61"/>
      <c r="C519" s="61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</row>
    <row r="520">
      <c r="B520" s="61"/>
      <c r="C520" s="61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</row>
    <row r="521">
      <c r="B521" s="61"/>
      <c r="C521" s="61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</row>
    <row r="522">
      <c r="B522" s="61"/>
      <c r="C522" s="61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</row>
    <row r="523">
      <c r="B523" s="61"/>
      <c r="C523" s="61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</row>
    <row r="524">
      <c r="B524" s="61"/>
      <c r="C524" s="61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</row>
    <row r="525">
      <c r="B525" s="61"/>
      <c r="C525" s="61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</row>
    <row r="526">
      <c r="B526" s="61"/>
      <c r="C526" s="61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</row>
    <row r="527">
      <c r="B527" s="61"/>
      <c r="C527" s="61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</row>
    <row r="528">
      <c r="B528" s="61"/>
      <c r="C528" s="61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</row>
    <row r="529">
      <c r="B529" s="61"/>
      <c r="C529" s="61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</row>
    <row r="530">
      <c r="B530" s="61"/>
      <c r="C530" s="61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</row>
    <row r="531">
      <c r="B531" s="61"/>
      <c r="C531" s="61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</row>
    <row r="532">
      <c r="B532" s="61"/>
      <c r="C532" s="61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</row>
    <row r="533">
      <c r="B533" s="61"/>
      <c r="C533" s="61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</row>
    <row r="534">
      <c r="B534" s="61"/>
      <c r="C534" s="61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</row>
    <row r="535">
      <c r="B535" s="61"/>
      <c r="C535" s="61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</row>
    <row r="536">
      <c r="B536" s="61"/>
      <c r="C536" s="61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</row>
    <row r="537">
      <c r="B537" s="61"/>
      <c r="C537" s="61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</row>
    <row r="538">
      <c r="B538" s="61"/>
      <c r="C538" s="61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</row>
    <row r="539">
      <c r="B539" s="61"/>
      <c r="C539" s="61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</row>
    <row r="540">
      <c r="B540" s="61"/>
      <c r="C540" s="61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</row>
    <row r="541">
      <c r="B541" s="61"/>
      <c r="C541" s="61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</row>
    <row r="542">
      <c r="B542" s="61"/>
      <c r="C542" s="61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</row>
    <row r="543">
      <c r="B543" s="61"/>
      <c r="C543" s="61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</row>
    <row r="544">
      <c r="B544" s="61"/>
      <c r="C544" s="61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</row>
    <row r="545">
      <c r="B545" s="61"/>
      <c r="C545" s="61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</row>
    <row r="546">
      <c r="B546" s="61"/>
      <c r="C546" s="61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</row>
    <row r="547">
      <c r="B547" s="61"/>
      <c r="C547" s="61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</row>
    <row r="548">
      <c r="B548" s="61"/>
      <c r="C548" s="61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</row>
    <row r="549">
      <c r="B549" s="61"/>
      <c r="C549" s="61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</row>
    <row r="550">
      <c r="B550" s="61"/>
      <c r="C550" s="61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</row>
    <row r="551">
      <c r="B551" s="61"/>
      <c r="C551" s="61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</row>
    <row r="552">
      <c r="B552" s="61"/>
      <c r="C552" s="61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</row>
    <row r="553">
      <c r="B553" s="61"/>
      <c r="C553" s="61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</row>
    <row r="554">
      <c r="B554" s="61"/>
      <c r="C554" s="61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</row>
    <row r="555">
      <c r="B555" s="61"/>
      <c r="C555" s="61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</row>
    <row r="556">
      <c r="B556" s="61"/>
      <c r="C556" s="61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</row>
    <row r="557">
      <c r="B557" s="61"/>
      <c r="C557" s="61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</row>
    <row r="558">
      <c r="B558" s="61"/>
      <c r="C558" s="61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</row>
    <row r="559">
      <c r="B559" s="61"/>
      <c r="C559" s="61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</row>
    <row r="560">
      <c r="B560" s="61"/>
      <c r="C560" s="61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</row>
    <row r="561">
      <c r="B561" s="61"/>
      <c r="C561" s="61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</row>
    <row r="562">
      <c r="B562" s="61"/>
      <c r="C562" s="61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</row>
    <row r="563">
      <c r="B563" s="61"/>
      <c r="C563" s="61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</row>
    <row r="564">
      <c r="B564" s="61"/>
      <c r="C564" s="61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</row>
    <row r="565">
      <c r="B565" s="61"/>
      <c r="C565" s="61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</row>
    <row r="566">
      <c r="B566" s="61"/>
      <c r="C566" s="61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</row>
    <row r="567">
      <c r="B567" s="61"/>
      <c r="C567" s="61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</row>
    <row r="568">
      <c r="B568" s="61"/>
      <c r="C568" s="61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</row>
    <row r="569">
      <c r="B569" s="61"/>
      <c r="C569" s="61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</row>
    <row r="570">
      <c r="B570" s="61"/>
      <c r="C570" s="61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</row>
    <row r="571">
      <c r="B571" s="61"/>
      <c r="C571" s="61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</row>
    <row r="572">
      <c r="B572" s="61"/>
      <c r="C572" s="61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</row>
    <row r="573">
      <c r="B573" s="61"/>
      <c r="C573" s="61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</row>
    <row r="574">
      <c r="B574" s="61"/>
      <c r="C574" s="61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</row>
    <row r="575">
      <c r="B575" s="61"/>
      <c r="C575" s="61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</row>
    <row r="576">
      <c r="B576" s="61"/>
      <c r="C576" s="61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</row>
    <row r="577">
      <c r="B577" s="61"/>
      <c r="C577" s="61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</row>
    <row r="578">
      <c r="B578" s="61"/>
      <c r="C578" s="61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</row>
    <row r="579">
      <c r="B579" s="61"/>
      <c r="C579" s="61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</row>
    <row r="580">
      <c r="B580" s="61"/>
      <c r="C580" s="61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</row>
    <row r="581">
      <c r="B581" s="61"/>
      <c r="C581" s="61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</row>
    <row r="582">
      <c r="B582" s="61"/>
      <c r="C582" s="61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</row>
    <row r="583">
      <c r="B583" s="61"/>
      <c r="C583" s="61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</row>
    <row r="584">
      <c r="B584" s="61"/>
      <c r="C584" s="61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</row>
    <row r="585">
      <c r="B585" s="61"/>
      <c r="C585" s="61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</row>
    <row r="586">
      <c r="B586" s="61"/>
      <c r="C586" s="61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</row>
    <row r="587">
      <c r="B587" s="61"/>
      <c r="C587" s="61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</row>
    <row r="588">
      <c r="B588" s="61"/>
      <c r="C588" s="61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</row>
    <row r="589">
      <c r="B589" s="61"/>
      <c r="C589" s="61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</row>
    <row r="590">
      <c r="B590" s="61"/>
      <c r="C590" s="61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</row>
    <row r="591">
      <c r="B591" s="61"/>
      <c r="C591" s="61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</row>
    <row r="592">
      <c r="B592" s="61"/>
      <c r="C592" s="61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</row>
    <row r="593">
      <c r="B593" s="61"/>
      <c r="C593" s="61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</row>
    <row r="594">
      <c r="B594" s="61"/>
      <c r="C594" s="61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</row>
    <row r="595">
      <c r="B595" s="61"/>
      <c r="C595" s="61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</row>
    <row r="596">
      <c r="B596" s="61"/>
      <c r="C596" s="61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</row>
    <row r="597">
      <c r="B597" s="61"/>
      <c r="C597" s="61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</row>
    <row r="598">
      <c r="B598" s="61"/>
      <c r="C598" s="61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</row>
    <row r="599">
      <c r="B599" s="61"/>
      <c r="C599" s="61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</row>
    <row r="600">
      <c r="B600" s="61"/>
      <c r="C600" s="61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</row>
    <row r="601">
      <c r="B601" s="61"/>
      <c r="C601" s="61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</row>
    <row r="602">
      <c r="B602" s="61"/>
      <c r="C602" s="61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</row>
    <row r="603">
      <c r="B603" s="61"/>
      <c r="C603" s="61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</row>
    <row r="604">
      <c r="B604" s="61"/>
      <c r="C604" s="61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</row>
    <row r="605">
      <c r="B605" s="61"/>
      <c r="C605" s="61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</row>
    <row r="606">
      <c r="B606" s="61"/>
      <c r="C606" s="61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</row>
    <row r="607">
      <c r="B607" s="61"/>
      <c r="C607" s="61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</row>
    <row r="608">
      <c r="B608" s="61"/>
      <c r="C608" s="61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</row>
    <row r="609">
      <c r="B609" s="61"/>
      <c r="C609" s="61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</row>
    <row r="610">
      <c r="B610" s="61"/>
      <c r="C610" s="61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</row>
    <row r="611">
      <c r="B611" s="61"/>
      <c r="C611" s="61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</row>
    <row r="612">
      <c r="B612" s="61"/>
      <c r="C612" s="61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</row>
    <row r="613">
      <c r="B613" s="61"/>
      <c r="C613" s="61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</row>
    <row r="614">
      <c r="B614" s="61"/>
      <c r="C614" s="61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</row>
    <row r="615">
      <c r="B615" s="61"/>
      <c r="C615" s="61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</row>
    <row r="616">
      <c r="B616" s="61"/>
      <c r="C616" s="61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</row>
    <row r="617">
      <c r="B617" s="61"/>
      <c r="C617" s="61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</row>
    <row r="618">
      <c r="B618" s="61"/>
      <c r="C618" s="61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</row>
    <row r="619">
      <c r="B619" s="61"/>
      <c r="C619" s="61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</row>
    <row r="620">
      <c r="B620" s="61"/>
      <c r="C620" s="61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</row>
    <row r="621">
      <c r="B621" s="61"/>
      <c r="C621" s="61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</row>
    <row r="622">
      <c r="B622" s="61"/>
      <c r="C622" s="61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</row>
    <row r="623">
      <c r="B623" s="61"/>
      <c r="C623" s="61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</row>
    <row r="624">
      <c r="B624" s="61"/>
      <c r="C624" s="61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</row>
    <row r="625">
      <c r="B625" s="61"/>
      <c r="C625" s="61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</row>
    <row r="626">
      <c r="B626" s="61"/>
      <c r="C626" s="61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</row>
    <row r="627">
      <c r="B627" s="61"/>
      <c r="C627" s="61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</row>
    <row r="628">
      <c r="B628" s="61"/>
      <c r="C628" s="61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</row>
    <row r="629">
      <c r="B629" s="61"/>
      <c r="C629" s="61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</row>
    <row r="630">
      <c r="B630" s="61"/>
      <c r="C630" s="61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</row>
    <row r="631">
      <c r="B631" s="61"/>
      <c r="C631" s="61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</row>
    <row r="632">
      <c r="B632" s="61"/>
      <c r="C632" s="61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</row>
    <row r="633">
      <c r="B633" s="61"/>
      <c r="C633" s="61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</row>
    <row r="634">
      <c r="B634" s="61"/>
      <c r="C634" s="61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</row>
    <row r="635">
      <c r="B635" s="61"/>
      <c r="C635" s="61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</row>
    <row r="636">
      <c r="B636" s="61"/>
      <c r="C636" s="61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</row>
    <row r="637">
      <c r="B637" s="61"/>
      <c r="C637" s="61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</row>
    <row r="638">
      <c r="B638" s="61"/>
      <c r="C638" s="61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</row>
    <row r="639">
      <c r="B639" s="61"/>
      <c r="C639" s="61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</row>
    <row r="640">
      <c r="B640" s="61"/>
      <c r="C640" s="61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</row>
    <row r="641">
      <c r="B641" s="61"/>
      <c r="C641" s="61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</row>
    <row r="642">
      <c r="B642" s="61"/>
      <c r="C642" s="61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</row>
    <row r="643">
      <c r="B643" s="61"/>
      <c r="C643" s="61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</row>
    <row r="644">
      <c r="B644" s="61"/>
      <c r="C644" s="61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</row>
    <row r="645">
      <c r="B645" s="61"/>
      <c r="C645" s="61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</row>
    <row r="646">
      <c r="B646" s="61"/>
      <c r="C646" s="61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</row>
    <row r="647">
      <c r="B647" s="61"/>
      <c r="C647" s="61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</row>
    <row r="648">
      <c r="B648" s="61"/>
      <c r="C648" s="61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</row>
    <row r="649">
      <c r="B649" s="61"/>
      <c r="C649" s="61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</row>
    <row r="650">
      <c r="B650" s="61"/>
      <c r="C650" s="61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</row>
    <row r="651">
      <c r="B651" s="61"/>
      <c r="C651" s="61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</row>
    <row r="652">
      <c r="B652" s="61"/>
      <c r="C652" s="61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</row>
    <row r="653">
      <c r="B653" s="61"/>
      <c r="C653" s="61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</row>
    <row r="654">
      <c r="B654" s="61"/>
      <c r="C654" s="61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</row>
    <row r="655">
      <c r="B655" s="61"/>
      <c r="C655" s="61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</row>
    <row r="656">
      <c r="B656" s="61"/>
      <c r="C656" s="61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</row>
    <row r="657">
      <c r="B657" s="61"/>
      <c r="C657" s="61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</row>
    <row r="658">
      <c r="B658" s="61"/>
      <c r="C658" s="61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</row>
    <row r="659">
      <c r="B659" s="61"/>
      <c r="C659" s="61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</row>
    <row r="660">
      <c r="B660" s="61"/>
      <c r="C660" s="61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</row>
    <row r="661">
      <c r="B661" s="61"/>
      <c r="C661" s="61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</row>
    <row r="662">
      <c r="B662" s="61"/>
      <c r="C662" s="61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</row>
    <row r="663">
      <c r="B663" s="61"/>
      <c r="C663" s="61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</row>
    <row r="664">
      <c r="B664" s="61"/>
      <c r="C664" s="61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</row>
    <row r="665">
      <c r="B665" s="61"/>
      <c r="C665" s="61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</row>
    <row r="666">
      <c r="B666" s="61"/>
      <c r="C666" s="61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</row>
    <row r="667">
      <c r="B667" s="61"/>
      <c r="C667" s="61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</row>
    <row r="668">
      <c r="B668" s="61"/>
      <c r="C668" s="61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</row>
    <row r="669">
      <c r="B669" s="61"/>
      <c r="C669" s="61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</row>
    <row r="670">
      <c r="B670" s="61"/>
      <c r="C670" s="61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</row>
    <row r="671">
      <c r="B671" s="61"/>
      <c r="C671" s="61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</row>
    <row r="672">
      <c r="B672" s="61"/>
      <c r="C672" s="61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</row>
    <row r="673">
      <c r="B673" s="61"/>
      <c r="C673" s="61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</row>
    <row r="674">
      <c r="B674" s="61"/>
      <c r="C674" s="61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</row>
    <row r="675">
      <c r="B675" s="61"/>
      <c r="C675" s="61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</row>
    <row r="676">
      <c r="B676" s="61"/>
      <c r="C676" s="61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</row>
    <row r="677">
      <c r="B677" s="61"/>
      <c r="C677" s="61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</row>
    <row r="678">
      <c r="B678" s="61"/>
      <c r="C678" s="61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</row>
    <row r="679">
      <c r="B679" s="61"/>
      <c r="C679" s="61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</row>
    <row r="680">
      <c r="B680" s="61"/>
      <c r="C680" s="61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</row>
    <row r="681">
      <c r="B681" s="61"/>
      <c r="C681" s="61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</row>
    <row r="682">
      <c r="B682" s="61"/>
      <c r="C682" s="61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</row>
    <row r="683">
      <c r="B683" s="61"/>
      <c r="C683" s="61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</row>
    <row r="684">
      <c r="B684" s="61"/>
      <c r="C684" s="61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</row>
    <row r="685">
      <c r="B685" s="61"/>
      <c r="C685" s="61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</row>
    <row r="686">
      <c r="B686" s="61"/>
      <c r="C686" s="61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</row>
    <row r="687">
      <c r="B687" s="61"/>
      <c r="C687" s="61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</row>
    <row r="688">
      <c r="B688" s="61"/>
      <c r="C688" s="61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</row>
    <row r="689">
      <c r="B689" s="61"/>
      <c r="C689" s="61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</row>
    <row r="690">
      <c r="B690" s="61"/>
      <c r="C690" s="61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</row>
    <row r="691">
      <c r="B691" s="61"/>
      <c r="C691" s="61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</row>
    <row r="692">
      <c r="B692" s="61"/>
      <c r="C692" s="61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</row>
    <row r="693">
      <c r="B693" s="61"/>
      <c r="C693" s="61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</row>
    <row r="694">
      <c r="B694" s="61"/>
      <c r="C694" s="61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</row>
    <row r="695">
      <c r="B695" s="61"/>
      <c r="C695" s="61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</row>
    <row r="696">
      <c r="B696" s="61"/>
      <c r="C696" s="61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</row>
    <row r="697">
      <c r="B697" s="61"/>
      <c r="C697" s="61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</row>
    <row r="698">
      <c r="B698" s="61"/>
      <c r="C698" s="61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</row>
    <row r="699">
      <c r="B699" s="61"/>
      <c r="C699" s="61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</row>
    <row r="700">
      <c r="B700" s="61"/>
      <c r="C700" s="61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</row>
    <row r="701">
      <c r="B701" s="61"/>
      <c r="C701" s="61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</row>
    <row r="702">
      <c r="B702" s="61"/>
      <c r="C702" s="61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</row>
    <row r="703">
      <c r="B703" s="61"/>
      <c r="C703" s="61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</row>
    <row r="704">
      <c r="B704" s="61"/>
      <c r="C704" s="61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</row>
    <row r="705">
      <c r="B705" s="61"/>
      <c r="C705" s="61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</row>
    <row r="706">
      <c r="B706" s="61"/>
      <c r="C706" s="61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</row>
    <row r="707">
      <c r="B707" s="61"/>
      <c r="C707" s="61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</row>
    <row r="708">
      <c r="B708" s="61"/>
      <c r="C708" s="61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</row>
    <row r="709">
      <c r="B709" s="61"/>
      <c r="C709" s="61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</row>
    <row r="710">
      <c r="B710" s="61"/>
      <c r="C710" s="61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</row>
    <row r="711">
      <c r="B711" s="61"/>
      <c r="C711" s="61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</row>
    <row r="712">
      <c r="B712" s="61"/>
      <c r="C712" s="61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</row>
    <row r="713">
      <c r="B713" s="61"/>
      <c r="C713" s="61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</row>
    <row r="714">
      <c r="B714" s="61"/>
      <c r="C714" s="61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</row>
    <row r="715">
      <c r="B715" s="61"/>
      <c r="C715" s="61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</row>
    <row r="716">
      <c r="B716" s="61"/>
      <c r="C716" s="61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</row>
    <row r="717">
      <c r="B717" s="61"/>
      <c r="C717" s="61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</row>
    <row r="718">
      <c r="B718" s="61"/>
      <c r="C718" s="61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</row>
    <row r="719">
      <c r="B719" s="61"/>
      <c r="C719" s="61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</row>
    <row r="720">
      <c r="B720" s="61"/>
      <c r="C720" s="61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</row>
    <row r="721">
      <c r="B721" s="61"/>
      <c r="C721" s="61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</row>
    <row r="722">
      <c r="B722" s="61"/>
      <c r="C722" s="61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</row>
    <row r="723">
      <c r="B723" s="61"/>
      <c r="C723" s="61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</row>
    <row r="724">
      <c r="B724" s="61"/>
      <c r="C724" s="61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</row>
    <row r="725">
      <c r="B725" s="61"/>
      <c r="C725" s="61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</row>
    <row r="726">
      <c r="B726" s="61"/>
      <c r="C726" s="61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</row>
    <row r="727">
      <c r="B727" s="61"/>
      <c r="C727" s="61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</row>
    <row r="728">
      <c r="B728" s="61"/>
      <c r="C728" s="61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</row>
    <row r="729">
      <c r="B729" s="61"/>
      <c r="C729" s="61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</row>
    <row r="730">
      <c r="B730" s="61"/>
      <c r="C730" s="61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</row>
    <row r="731">
      <c r="B731" s="61"/>
      <c r="C731" s="61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</row>
    <row r="732">
      <c r="B732" s="61"/>
      <c r="C732" s="61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</row>
    <row r="733">
      <c r="B733" s="61"/>
      <c r="C733" s="61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</row>
    <row r="734">
      <c r="B734" s="61"/>
      <c r="C734" s="61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</row>
    <row r="735">
      <c r="B735" s="61"/>
      <c r="C735" s="61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</row>
    <row r="736">
      <c r="B736" s="61"/>
      <c r="C736" s="61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</row>
    <row r="737">
      <c r="B737" s="61"/>
      <c r="C737" s="61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</row>
    <row r="738">
      <c r="B738" s="61"/>
      <c r="C738" s="61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</row>
    <row r="739">
      <c r="B739" s="61"/>
      <c r="C739" s="61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</row>
    <row r="740">
      <c r="B740" s="61"/>
      <c r="C740" s="61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</row>
    <row r="741">
      <c r="B741" s="61"/>
      <c r="C741" s="61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</row>
    <row r="742">
      <c r="B742" s="61"/>
      <c r="C742" s="61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</row>
    <row r="743">
      <c r="B743" s="61"/>
      <c r="C743" s="61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</row>
    <row r="744">
      <c r="B744" s="61"/>
      <c r="C744" s="61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</row>
    <row r="745">
      <c r="B745" s="61"/>
      <c r="C745" s="61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</row>
    <row r="746">
      <c r="B746" s="61"/>
      <c r="C746" s="61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</row>
    <row r="747">
      <c r="B747" s="61"/>
      <c r="C747" s="61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</row>
    <row r="748">
      <c r="B748" s="61"/>
      <c r="C748" s="61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</row>
    <row r="749">
      <c r="B749" s="61"/>
      <c r="C749" s="61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</row>
    <row r="750">
      <c r="B750" s="61"/>
      <c r="C750" s="61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</row>
    <row r="751">
      <c r="B751" s="61"/>
      <c r="C751" s="61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</row>
    <row r="752">
      <c r="B752" s="61"/>
      <c r="C752" s="61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</row>
    <row r="753">
      <c r="B753" s="61"/>
      <c r="C753" s="61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</row>
    <row r="754">
      <c r="B754" s="61"/>
      <c r="C754" s="61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</row>
    <row r="755">
      <c r="B755" s="61"/>
      <c r="C755" s="61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</row>
    <row r="756">
      <c r="B756" s="61"/>
      <c r="C756" s="61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</row>
    <row r="757">
      <c r="B757" s="61"/>
      <c r="C757" s="61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</row>
    <row r="758">
      <c r="B758" s="61"/>
      <c r="C758" s="61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</row>
    <row r="759">
      <c r="B759" s="61"/>
      <c r="C759" s="61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</row>
    <row r="760">
      <c r="B760" s="61"/>
      <c r="C760" s="61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</row>
    <row r="761">
      <c r="B761" s="61"/>
      <c r="C761" s="61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</row>
    <row r="762">
      <c r="B762" s="61"/>
      <c r="C762" s="61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</row>
    <row r="763">
      <c r="B763" s="61"/>
      <c r="C763" s="61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</row>
    <row r="764">
      <c r="B764" s="61"/>
      <c r="C764" s="61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</row>
    <row r="765">
      <c r="B765" s="61"/>
      <c r="C765" s="61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</row>
    <row r="766">
      <c r="B766" s="61"/>
      <c r="C766" s="61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</row>
    <row r="767">
      <c r="B767" s="61"/>
      <c r="C767" s="61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</row>
    <row r="768">
      <c r="B768" s="61"/>
      <c r="C768" s="61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</row>
    <row r="769">
      <c r="B769" s="61"/>
      <c r="C769" s="61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</row>
    <row r="770">
      <c r="B770" s="61"/>
      <c r="C770" s="61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</row>
    <row r="771">
      <c r="B771" s="61"/>
      <c r="C771" s="61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</row>
    <row r="772">
      <c r="B772" s="61"/>
      <c r="C772" s="61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</row>
    <row r="773">
      <c r="B773" s="61"/>
      <c r="C773" s="61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</row>
    <row r="774">
      <c r="B774" s="61"/>
      <c r="C774" s="61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</row>
    <row r="775">
      <c r="B775" s="61"/>
      <c r="C775" s="61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</row>
    <row r="776">
      <c r="B776" s="61"/>
      <c r="C776" s="61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</row>
    <row r="777">
      <c r="B777" s="61"/>
      <c r="C777" s="61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</row>
    <row r="778">
      <c r="B778" s="61"/>
      <c r="C778" s="61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</row>
    <row r="779">
      <c r="B779" s="61"/>
      <c r="C779" s="61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</row>
    <row r="780">
      <c r="B780" s="61"/>
      <c r="C780" s="61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</row>
    <row r="781">
      <c r="B781" s="61"/>
      <c r="C781" s="61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</row>
    <row r="782">
      <c r="B782" s="61"/>
      <c r="C782" s="61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</row>
    <row r="783">
      <c r="B783" s="61"/>
      <c r="C783" s="61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</row>
    <row r="784">
      <c r="B784" s="61"/>
      <c r="C784" s="61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</row>
    <row r="785">
      <c r="B785" s="61"/>
      <c r="C785" s="61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</row>
    <row r="786">
      <c r="B786" s="61"/>
      <c r="C786" s="61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</row>
    <row r="787">
      <c r="B787" s="61"/>
      <c r="C787" s="61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</row>
    <row r="788">
      <c r="B788" s="61"/>
      <c r="C788" s="61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</row>
    <row r="789">
      <c r="B789" s="61"/>
      <c r="C789" s="61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</row>
    <row r="790">
      <c r="B790" s="61"/>
      <c r="C790" s="61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</row>
    <row r="791">
      <c r="B791" s="61"/>
      <c r="C791" s="61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</row>
    <row r="792">
      <c r="B792" s="61"/>
      <c r="C792" s="61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</row>
    <row r="793">
      <c r="B793" s="61"/>
      <c r="C793" s="61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</row>
    <row r="794">
      <c r="B794" s="61"/>
      <c r="C794" s="61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</row>
    <row r="795">
      <c r="B795" s="61"/>
      <c r="C795" s="61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</row>
    <row r="796">
      <c r="B796" s="61"/>
      <c r="C796" s="61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</row>
    <row r="797">
      <c r="B797" s="61"/>
      <c r="C797" s="61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</row>
    <row r="798">
      <c r="B798" s="61"/>
      <c r="C798" s="61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</row>
    <row r="799">
      <c r="B799" s="61"/>
      <c r="C799" s="61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</row>
    <row r="800">
      <c r="B800" s="61"/>
      <c r="C800" s="61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</row>
    <row r="801">
      <c r="B801" s="61"/>
      <c r="C801" s="61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</row>
    <row r="802">
      <c r="B802" s="61"/>
      <c r="C802" s="61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</row>
    <row r="803">
      <c r="B803" s="61"/>
      <c r="C803" s="61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</row>
    <row r="804">
      <c r="B804" s="61"/>
      <c r="C804" s="61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</row>
    <row r="805">
      <c r="B805" s="61"/>
      <c r="C805" s="61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</row>
    <row r="806">
      <c r="B806" s="61"/>
      <c r="C806" s="61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</row>
    <row r="807">
      <c r="B807" s="61"/>
      <c r="C807" s="61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</row>
    <row r="808">
      <c r="B808" s="61"/>
      <c r="C808" s="61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</row>
    <row r="809">
      <c r="B809" s="61"/>
      <c r="C809" s="61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</row>
    <row r="810">
      <c r="B810" s="61"/>
      <c r="C810" s="61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</row>
    <row r="811">
      <c r="B811" s="61"/>
      <c r="C811" s="61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</row>
    <row r="812">
      <c r="B812" s="61"/>
      <c r="C812" s="61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</row>
    <row r="813">
      <c r="B813" s="61"/>
      <c r="C813" s="61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</row>
    <row r="814">
      <c r="B814" s="61"/>
      <c r="C814" s="61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</row>
    <row r="815">
      <c r="B815" s="61"/>
      <c r="C815" s="61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</row>
    <row r="816">
      <c r="B816" s="61"/>
      <c r="C816" s="61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</row>
    <row r="817">
      <c r="B817" s="61"/>
      <c r="C817" s="61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</row>
    <row r="818">
      <c r="B818" s="61"/>
      <c r="C818" s="61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</row>
    <row r="819">
      <c r="B819" s="61"/>
      <c r="C819" s="61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</row>
    <row r="820">
      <c r="B820" s="61"/>
      <c r="C820" s="61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</row>
    <row r="821">
      <c r="B821" s="61"/>
      <c r="C821" s="61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</row>
    <row r="822">
      <c r="B822" s="61"/>
      <c r="C822" s="61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</row>
    <row r="823">
      <c r="B823" s="61"/>
      <c r="C823" s="61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</row>
    <row r="824">
      <c r="B824" s="61"/>
      <c r="C824" s="61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</row>
    <row r="825">
      <c r="B825" s="61"/>
      <c r="C825" s="61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</row>
    <row r="826">
      <c r="B826" s="61"/>
      <c r="C826" s="61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</row>
    <row r="827">
      <c r="B827" s="61"/>
      <c r="C827" s="61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</row>
    <row r="828">
      <c r="B828" s="61"/>
      <c r="C828" s="61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</row>
    <row r="829">
      <c r="B829" s="61"/>
      <c r="C829" s="61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</row>
    <row r="830">
      <c r="B830" s="61"/>
      <c r="C830" s="61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</row>
    <row r="831">
      <c r="B831" s="61"/>
      <c r="C831" s="61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</row>
    <row r="832">
      <c r="B832" s="61"/>
      <c r="C832" s="61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</row>
    <row r="833">
      <c r="B833" s="61"/>
      <c r="C833" s="61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</row>
    <row r="834">
      <c r="B834" s="61"/>
      <c r="C834" s="61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</row>
    <row r="835">
      <c r="B835" s="61"/>
      <c r="C835" s="61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</row>
    <row r="836">
      <c r="B836" s="61"/>
      <c r="C836" s="61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</row>
    <row r="837">
      <c r="B837" s="61"/>
      <c r="C837" s="61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</row>
    <row r="838">
      <c r="B838" s="61"/>
      <c r="C838" s="61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</row>
    <row r="839">
      <c r="B839" s="61"/>
      <c r="C839" s="61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</row>
    <row r="840">
      <c r="B840" s="61"/>
      <c r="C840" s="61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</row>
    <row r="841">
      <c r="B841" s="61"/>
      <c r="C841" s="61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</row>
    <row r="842">
      <c r="B842" s="61"/>
      <c r="C842" s="61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</row>
    <row r="843">
      <c r="B843" s="61"/>
      <c r="C843" s="61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</row>
    <row r="844">
      <c r="B844" s="61"/>
      <c r="C844" s="61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</row>
    <row r="845">
      <c r="B845" s="61"/>
      <c r="C845" s="61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</row>
    <row r="846">
      <c r="B846" s="61"/>
      <c r="C846" s="61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</row>
    <row r="847">
      <c r="B847" s="61"/>
      <c r="C847" s="61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</row>
    <row r="848">
      <c r="B848" s="61"/>
      <c r="C848" s="61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</row>
    <row r="849">
      <c r="B849" s="61"/>
      <c r="C849" s="61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</row>
    <row r="850">
      <c r="B850" s="61"/>
      <c r="C850" s="61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</row>
    <row r="851">
      <c r="B851" s="61"/>
      <c r="C851" s="61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</row>
    <row r="852">
      <c r="B852" s="61"/>
      <c r="C852" s="61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</row>
    <row r="853">
      <c r="B853" s="61"/>
      <c r="C853" s="61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</row>
    <row r="854">
      <c r="B854" s="61"/>
      <c r="C854" s="61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</row>
    <row r="855">
      <c r="B855" s="61"/>
      <c r="C855" s="61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</row>
    <row r="856">
      <c r="B856" s="61"/>
      <c r="C856" s="61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</row>
    <row r="857">
      <c r="B857" s="61"/>
      <c r="C857" s="61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</row>
    <row r="858">
      <c r="B858" s="61"/>
      <c r="C858" s="61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</row>
    <row r="859">
      <c r="B859" s="61"/>
      <c r="C859" s="61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</row>
    <row r="860">
      <c r="B860" s="61"/>
      <c r="C860" s="61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</row>
    <row r="861">
      <c r="B861" s="61"/>
      <c r="C861" s="61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</row>
    <row r="862">
      <c r="B862" s="61"/>
      <c r="C862" s="61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</row>
    <row r="863">
      <c r="B863" s="61"/>
      <c r="C863" s="61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</row>
    <row r="864">
      <c r="B864" s="61"/>
      <c r="C864" s="61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</row>
    <row r="865">
      <c r="B865" s="61"/>
      <c r="C865" s="61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</row>
    <row r="866">
      <c r="B866" s="61"/>
      <c r="C866" s="61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</row>
    <row r="867">
      <c r="B867" s="61"/>
      <c r="C867" s="61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</row>
    <row r="868">
      <c r="B868" s="61"/>
      <c r="C868" s="61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</row>
    <row r="869">
      <c r="B869" s="61"/>
      <c r="C869" s="61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</row>
    <row r="870">
      <c r="B870" s="61"/>
      <c r="C870" s="61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</row>
    <row r="871">
      <c r="B871" s="61"/>
      <c r="C871" s="61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</row>
    <row r="872">
      <c r="B872" s="61"/>
      <c r="C872" s="61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</row>
    <row r="873">
      <c r="B873" s="61"/>
      <c r="C873" s="61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</row>
    <row r="874">
      <c r="B874" s="61"/>
      <c r="C874" s="61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</row>
    <row r="875">
      <c r="B875" s="61"/>
      <c r="C875" s="61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</row>
    <row r="876">
      <c r="B876" s="61"/>
      <c r="C876" s="61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</row>
    <row r="877">
      <c r="B877" s="61"/>
      <c r="C877" s="61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</row>
    <row r="878">
      <c r="B878" s="61"/>
      <c r="C878" s="61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</row>
    <row r="879">
      <c r="B879" s="61"/>
      <c r="C879" s="61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</row>
    <row r="880">
      <c r="B880" s="61"/>
      <c r="C880" s="61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</row>
    <row r="881">
      <c r="B881" s="61"/>
      <c r="C881" s="61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</row>
    <row r="882">
      <c r="B882" s="61"/>
      <c r="C882" s="61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</row>
    <row r="883">
      <c r="B883" s="61"/>
      <c r="C883" s="61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</row>
    <row r="884">
      <c r="B884" s="61"/>
      <c r="C884" s="61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</row>
    <row r="885">
      <c r="B885" s="61"/>
      <c r="C885" s="61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</row>
    <row r="886">
      <c r="B886" s="61"/>
      <c r="C886" s="61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</row>
    <row r="887">
      <c r="B887" s="61"/>
      <c r="C887" s="61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</row>
    <row r="888">
      <c r="B888" s="61"/>
      <c r="C888" s="61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</row>
    <row r="889">
      <c r="B889" s="61"/>
      <c r="C889" s="61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</row>
    <row r="890">
      <c r="B890" s="61"/>
      <c r="C890" s="61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</row>
    <row r="891">
      <c r="B891" s="61"/>
      <c r="C891" s="61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</row>
    <row r="892">
      <c r="B892" s="61"/>
      <c r="C892" s="61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</row>
    <row r="893">
      <c r="B893" s="61"/>
      <c r="C893" s="61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</row>
    <row r="894">
      <c r="B894" s="61"/>
      <c r="C894" s="61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</row>
    <row r="895">
      <c r="B895" s="61"/>
      <c r="C895" s="61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</row>
    <row r="896">
      <c r="B896" s="61"/>
      <c r="C896" s="61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</row>
    <row r="897">
      <c r="B897" s="61"/>
      <c r="C897" s="61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</row>
    <row r="898">
      <c r="B898" s="61"/>
      <c r="C898" s="61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</row>
    <row r="899">
      <c r="B899" s="61"/>
      <c r="C899" s="61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</row>
    <row r="900">
      <c r="B900" s="61"/>
      <c r="C900" s="61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</row>
    <row r="901">
      <c r="B901" s="61"/>
      <c r="C901" s="61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</row>
    <row r="902">
      <c r="B902" s="61"/>
      <c r="C902" s="61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</row>
    <row r="903">
      <c r="B903" s="61"/>
      <c r="C903" s="61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</row>
    <row r="904">
      <c r="B904" s="61"/>
      <c r="C904" s="61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</row>
    <row r="905">
      <c r="B905" s="61"/>
      <c r="C905" s="61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</row>
    <row r="906">
      <c r="B906" s="61"/>
      <c r="C906" s="61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</row>
    <row r="907">
      <c r="B907" s="61"/>
      <c r="C907" s="61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</row>
    <row r="908">
      <c r="B908" s="61"/>
      <c r="C908" s="61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</row>
    <row r="909">
      <c r="B909" s="61"/>
      <c r="C909" s="61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</row>
    <row r="910">
      <c r="B910" s="61"/>
      <c r="C910" s="61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</row>
    <row r="911">
      <c r="B911" s="61"/>
      <c r="C911" s="61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</row>
    <row r="912">
      <c r="B912" s="61"/>
      <c r="C912" s="61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</row>
    <row r="913">
      <c r="B913" s="61"/>
      <c r="C913" s="61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</row>
    <row r="914">
      <c r="B914" s="61"/>
      <c r="C914" s="61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</row>
    <row r="915">
      <c r="B915" s="61"/>
      <c r="C915" s="61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</row>
    <row r="916">
      <c r="B916" s="61"/>
      <c r="C916" s="61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</row>
    <row r="917">
      <c r="B917" s="61"/>
      <c r="C917" s="61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</row>
    <row r="918">
      <c r="B918" s="61"/>
      <c r="C918" s="61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</row>
    <row r="919">
      <c r="B919" s="61"/>
      <c r="C919" s="61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</row>
    <row r="920">
      <c r="B920" s="61"/>
      <c r="C920" s="61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</row>
    <row r="921">
      <c r="B921" s="61"/>
      <c r="C921" s="61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</row>
    <row r="922">
      <c r="B922" s="61"/>
      <c r="C922" s="61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</row>
    <row r="923">
      <c r="B923" s="61"/>
      <c r="C923" s="61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</row>
    <row r="924">
      <c r="B924" s="61"/>
      <c r="C924" s="61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</row>
    <row r="925">
      <c r="B925" s="61"/>
      <c r="C925" s="61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</row>
    <row r="926">
      <c r="B926" s="61"/>
      <c r="C926" s="61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</row>
    <row r="927">
      <c r="B927" s="61"/>
      <c r="C927" s="61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</row>
    <row r="928">
      <c r="B928" s="61"/>
      <c r="C928" s="61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</row>
    <row r="929">
      <c r="B929" s="61"/>
      <c r="C929" s="61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</row>
    <row r="930">
      <c r="B930" s="61"/>
      <c r="C930" s="61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</row>
    <row r="931">
      <c r="B931" s="61"/>
      <c r="C931" s="61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</row>
    <row r="932">
      <c r="B932" s="61"/>
      <c r="C932" s="61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</row>
    <row r="933">
      <c r="B933" s="61"/>
      <c r="C933" s="61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</row>
    <row r="934">
      <c r="B934" s="61"/>
      <c r="C934" s="61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</row>
    <row r="935">
      <c r="B935" s="61"/>
      <c r="C935" s="61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</row>
    <row r="936">
      <c r="B936" s="61"/>
      <c r="C936" s="61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</row>
    <row r="937">
      <c r="B937" s="61"/>
      <c r="C937" s="61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</row>
    <row r="938">
      <c r="B938" s="61"/>
      <c r="C938" s="61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</row>
    <row r="939">
      <c r="B939" s="61"/>
      <c r="C939" s="61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</row>
    <row r="940">
      <c r="B940" s="61"/>
      <c r="C940" s="61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</row>
    <row r="941">
      <c r="B941" s="61"/>
      <c r="C941" s="61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</row>
    <row r="942">
      <c r="B942" s="61"/>
      <c r="C942" s="61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</row>
    <row r="943">
      <c r="B943" s="61"/>
      <c r="C943" s="61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</row>
    <row r="944">
      <c r="B944" s="61"/>
      <c r="C944" s="61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</row>
    <row r="945">
      <c r="B945" s="61"/>
      <c r="C945" s="61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</row>
    <row r="946">
      <c r="B946" s="61"/>
      <c r="C946" s="61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</row>
    <row r="947">
      <c r="B947" s="61"/>
      <c r="C947" s="61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</row>
    <row r="948">
      <c r="B948" s="61"/>
      <c r="C948" s="61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</row>
    <row r="949">
      <c r="B949" s="61"/>
      <c r="C949" s="61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</row>
    <row r="950">
      <c r="B950" s="61"/>
      <c r="C950" s="61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</row>
    <row r="951">
      <c r="B951" s="61"/>
      <c r="C951" s="61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</row>
    <row r="952">
      <c r="B952" s="61"/>
      <c r="C952" s="61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</row>
    <row r="953">
      <c r="B953" s="61"/>
      <c r="C953" s="61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</row>
    <row r="954">
      <c r="B954" s="61"/>
      <c r="C954" s="61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</row>
    <row r="955">
      <c r="B955" s="61"/>
      <c r="C955" s="61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</row>
    <row r="956">
      <c r="B956" s="61"/>
      <c r="C956" s="61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</row>
    <row r="957">
      <c r="B957" s="61"/>
      <c r="C957" s="61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</row>
    <row r="958">
      <c r="B958" s="61"/>
      <c r="C958" s="61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</row>
    <row r="959">
      <c r="B959" s="61"/>
      <c r="C959" s="61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</row>
    <row r="960">
      <c r="B960" s="61"/>
      <c r="C960" s="61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</row>
    <row r="961">
      <c r="B961" s="61"/>
      <c r="C961" s="61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</row>
    <row r="962">
      <c r="B962" s="61"/>
      <c r="C962" s="61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</row>
    <row r="963">
      <c r="B963" s="61"/>
      <c r="C963" s="61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</row>
    <row r="964">
      <c r="B964" s="61"/>
      <c r="C964" s="61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</row>
    <row r="965">
      <c r="B965" s="61"/>
      <c r="C965" s="61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</row>
    <row r="966">
      <c r="B966" s="61"/>
      <c r="C966" s="61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</row>
    <row r="967">
      <c r="B967" s="61"/>
      <c r="C967" s="61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</row>
    <row r="968">
      <c r="B968" s="61"/>
      <c r="C968" s="61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</row>
    <row r="969">
      <c r="B969" s="61"/>
      <c r="C969" s="61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</row>
    <row r="970">
      <c r="B970" s="61"/>
      <c r="C970" s="61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</row>
    <row r="971">
      <c r="B971" s="61"/>
      <c r="C971" s="61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</row>
    <row r="972">
      <c r="B972" s="61"/>
      <c r="C972" s="61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</row>
    <row r="973">
      <c r="B973" s="61"/>
      <c r="C973" s="61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</row>
    <row r="974">
      <c r="B974" s="61"/>
      <c r="C974" s="61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</row>
    <row r="975">
      <c r="B975" s="61"/>
      <c r="C975" s="61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</row>
    <row r="976">
      <c r="B976" s="61"/>
      <c r="C976" s="61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</row>
    <row r="977">
      <c r="B977" s="61"/>
      <c r="C977" s="61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</row>
    <row r="978">
      <c r="B978" s="61"/>
      <c r="C978" s="61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</row>
    <row r="979">
      <c r="B979" s="61"/>
      <c r="C979" s="61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</row>
    <row r="980">
      <c r="B980" s="61"/>
      <c r="C980" s="61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</row>
    <row r="981">
      <c r="B981" s="61"/>
      <c r="C981" s="61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</row>
    <row r="982">
      <c r="B982" s="61"/>
      <c r="C982" s="61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</row>
    <row r="983">
      <c r="B983" s="61"/>
      <c r="C983" s="61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</row>
    <row r="984">
      <c r="B984" s="61"/>
      <c r="C984" s="61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</row>
    <row r="985">
      <c r="B985" s="61"/>
      <c r="C985" s="61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</row>
    <row r="986">
      <c r="B986" s="61"/>
      <c r="C986" s="61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</row>
    <row r="987">
      <c r="B987" s="61"/>
      <c r="C987" s="61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</row>
    <row r="988">
      <c r="B988" s="61"/>
      <c r="C988" s="61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</row>
    <row r="989">
      <c r="B989" s="61"/>
      <c r="C989" s="61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</row>
    <row r="990">
      <c r="B990" s="61"/>
      <c r="C990" s="61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</row>
    <row r="991">
      <c r="B991" s="61"/>
      <c r="C991" s="61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</row>
    <row r="992">
      <c r="B992" s="61"/>
      <c r="C992" s="61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</row>
    <row r="993">
      <c r="B993" s="61"/>
      <c r="C993" s="61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</row>
    <row r="994">
      <c r="B994" s="61"/>
      <c r="C994" s="61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</row>
    <row r="995">
      <c r="B995" s="61"/>
      <c r="C995" s="61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</row>
    <row r="996">
      <c r="B996" s="61"/>
      <c r="C996" s="61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</row>
    <row r="997">
      <c r="B997" s="61"/>
      <c r="C997" s="61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</row>
    <row r="998">
      <c r="B998" s="61"/>
      <c r="C998" s="61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</row>
    <row r="999">
      <c r="B999" s="61"/>
      <c r="C999" s="61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</row>
    <row r="1000">
      <c r="B1000" s="61"/>
      <c r="C1000" s="61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</row>
    <row r="1001">
      <c r="B1001" s="61"/>
      <c r="C1001" s="61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</row>
    <row r="1002">
      <c r="B1002" s="61"/>
      <c r="C1002" s="61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</row>
    <row r="1003">
      <c r="B1003" s="61"/>
      <c r="C1003" s="61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</row>
    <row r="1004">
      <c r="B1004" s="61"/>
      <c r="C1004" s="61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  <c r="DT1004" s="10"/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10"/>
    </row>
    <row r="1005">
      <c r="B1005" s="61"/>
      <c r="C1005" s="61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</row>
    <row r="1006">
      <c r="B1006" s="61"/>
      <c r="C1006" s="61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</row>
    <row r="1007">
      <c r="B1007" s="61"/>
      <c r="C1007" s="61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</row>
    <row r="1008">
      <c r="B1008" s="61"/>
      <c r="C1008" s="61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</row>
    <row r="1009">
      <c r="B1009" s="61"/>
      <c r="C1009" s="61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</row>
    <row r="1010">
      <c r="B1010" s="61"/>
      <c r="C1010" s="61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</row>
    <row r="1011">
      <c r="B1011" s="61"/>
      <c r="C1011" s="61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</row>
    <row r="1012">
      <c r="B1012" s="61"/>
      <c r="C1012" s="61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</row>
    <row r="1013">
      <c r="B1013" s="61"/>
      <c r="C1013" s="61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</row>
    <row r="1014">
      <c r="B1014" s="61"/>
      <c r="C1014" s="61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</row>
    <row r="1015">
      <c r="B1015" s="61"/>
      <c r="C1015" s="61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10"/>
    </row>
    <row r="1016">
      <c r="B1016" s="61"/>
      <c r="C1016" s="61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/>
    </row>
    <row r="1017">
      <c r="B1017" s="61"/>
      <c r="C1017" s="61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</row>
    <row r="1018">
      <c r="B1018" s="61"/>
      <c r="C1018" s="61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</row>
    <row r="1019">
      <c r="B1019" s="61"/>
      <c r="C1019" s="61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</row>
    <row r="1020">
      <c r="B1020" s="61"/>
      <c r="C1020" s="61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</row>
    <row r="1021">
      <c r="B1021" s="61"/>
      <c r="C1021" s="61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</row>
    <row r="1022">
      <c r="B1022" s="61"/>
      <c r="C1022" s="61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</row>
    <row r="1023">
      <c r="B1023" s="61"/>
      <c r="C1023" s="61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</row>
    <row r="1024">
      <c r="B1024" s="61"/>
      <c r="C1024" s="61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</row>
    <row r="1025">
      <c r="B1025" s="61"/>
      <c r="C1025" s="61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</row>
    <row r="1026">
      <c r="B1026" s="61"/>
      <c r="C1026" s="61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</row>
    <row r="1027">
      <c r="B1027" s="61"/>
      <c r="C1027" s="61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</row>
    <row r="1028">
      <c r="B1028" s="61"/>
      <c r="C1028" s="61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</row>
    <row r="1029">
      <c r="B1029" s="61"/>
      <c r="C1029" s="61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</row>
    <row r="1030">
      <c r="B1030" s="61"/>
      <c r="C1030" s="61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</row>
    <row r="1031">
      <c r="B1031" s="61"/>
      <c r="C1031" s="61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</row>
    <row r="1032">
      <c r="B1032" s="61"/>
      <c r="C1032" s="61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</row>
    <row r="1033">
      <c r="B1033" s="61"/>
      <c r="C1033" s="61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</row>
    <row r="1034">
      <c r="B1034" s="61"/>
      <c r="C1034" s="61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</row>
    <row r="1035">
      <c r="B1035" s="61"/>
      <c r="C1035" s="61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</row>
    <row r="1036">
      <c r="B1036" s="61"/>
      <c r="C1036" s="61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</row>
    <row r="1037">
      <c r="B1037" s="61"/>
      <c r="C1037" s="61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</row>
    <row r="1038">
      <c r="B1038" s="61"/>
      <c r="C1038" s="61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</row>
    <row r="1039">
      <c r="B1039" s="61"/>
      <c r="C1039" s="61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</row>
    <row r="1040">
      <c r="B1040" s="61"/>
      <c r="C1040" s="61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</row>
    <row r="1041">
      <c r="B1041" s="61"/>
      <c r="C1041" s="61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</row>
    <row r="1042">
      <c r="B1042" s="61"/>
      <c r="C1042" s="61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</row>
    <row r="1043">
      <c r="B1043" s="61"/>
      <c r="C1043" s="61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</row>
    <row r="1044">
      <c r="B1044" s="61"/>
      <c r="C1044" s="61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</row>
    <row r="1045">
      <c r="B1045" s="61"/>
      <c r="C1045" s="61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</row>
    <row r="1046">
      <c r="B1046" s="61"/>
      <c r="C1046" s="61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</row>
    <row r="1047">
      <c r="B1047" s="61"/>
      <c r="C1047" s="61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</row>
    <row r="1048">
      <c r="B1048" s="61"/>
      <c r="C1048" s="61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</row>
    <row r="1049">
      <c r="B1049" s="61"/>
      <c r="C1049" s="61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</row>
    <row r="1050">
      <c r="B1050" s="61"/>
      <c r="C1050" s="61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</row>
    <row r="1051">
      <c r="B1051" s="61"/>
      <c r="C1051" s="61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10"/>
      <c r="DQ1051" s="10"/>
      <c r="DR1051" s="10"/>
      <c r="DS1051" s="10"/>
      <c r="DT1051" s="10"/>
      <c r="DU1051" s="10"/>
      <c r="DV1051" s="10"/>
      <c r="DW1051" s="10"/>
      <c r="DX1051" s="10"/>
      <c r="DY1051" s="10"/>
      <c r="DZ1051" s="10"/>
      <c r="EA1051" s="10"/>
      <c r="EB1051" s="10"/>
      <c r="EC1051" s="10"/>
      <c r="ED1051" s="10"/>
      <c r="EE1051" s="10"/>
    </row>
    <row r="1052">
      <c r="B1052" s="61"/>
      <c r="C1052" s="61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</row>
    <row r="1053">
      <c r="B1053" s="61"/>
      <c r="C1053" s="61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</row>
    <row r="1054">
      <c r="B1054" s="61"/>
      <c r="C1054" s="61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</row>
    <row r="1055">
      <c r="B1055" s="61"/>
      <c r="C1055" s="61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/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10"/>
    </row>
    <row r="1056">
      <c r="B1056" s="61"/>
      <c r="C1056" s="61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  <c r="DT1056" s="10"/>
      <c r="DU1056" s="10"/>
      <c r="DV1056" s="10"/>
      <c r="DW1056" s="10"/>
      <c r="DX1056" s="10"/>
      <c r="DY1056" s="10"/>
      <c r="DZ1056" s="10"/>
      <c r="EA1056" s="10"/>
      <c r="EB1056" s="10"/>
      <c r="EC1056" s="10"/>
      <c r="ED1056" s="10"/>
      <c r="EE1056" s="10"/>
    </row>
    <row r="1057">
      <c r="B1057" s="61"/>
      <c r="C1057" s="61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10"/>
    </row>
    <row r="1058">
      <c r="B1058" s="61"/>
      <c r="C1058" s="61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</row>
    <row r="1059">
      <c r="B1059" s="61"/>
      <c r="C1059" s="61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10"/>
    </row>
    <row r="1060">
      <c r="B1060" s="61"/>
      <c r="C1060" s="61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</row>
    <row r="1061">
      <c r="B1061" s="61"/>
      <c r="C1061" s="61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</row>
    <row r="1062">
      <c r="B1062" s="61"/>
      <c r="C1062" s="61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</row>
    <row r="1063">
      <c r="B1063" s="61"/>
      <c r="C1063" s="61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10"/>
    </row>
    <row r="1064">
      <c r="B1064" s="61"/>
      <c r="C1064" s="61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</row>
    <row r="1065">
      <c r="B1065" s="61"/>
      <c r="C1065" s="61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10"/>
    </row>
    <row r="1066">
      <c r="B1066" s="61"/>
      <c r="C1066" s="61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</row>
    <row r="1067">
      <c r="B1067" s="61"/>
      <c r="C1067" s="61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10"/>
    </row>
    <row r="1068">
      <c r="B1068" s="61"/>
      <c r="C1068" s="61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</row>
    <row r="1069">
      <c r="B1069" s="61"/>
      <c r="C1069" s="61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10"/>
    </row>
    <row r="1070">
      <c r="B1070" s="61"/>
      <c r="C1070" s="61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</row>
    <row r="1071">
      <c r="B1071" s="61"/>
      <c r="C1071" s="61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10"/>
    </row>
    <row r="1072">
      <c r="B1072" s="61"/>
      <c r="C1072" s="61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</row>
    <row r="1073">
      <c r="B1073" s="61"/>
      <c r="C1073" s="61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0"/>
    </row>
    <row r="1074">
      <c r="B1074" s="61"/>
      <c r="C1074" s="61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</row>
    <row r="1075">
      <c r="B1075" s="61"/>
      <c r="C1075" s="61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10"/>
    </row>
    <row r="1076">
      <c r="B1076" s="61"/>
      <c r="C1076" s="61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10"/>
    </row>
    <row r="1077">
      <c r="B1077" s="61"/>
      <c r="C1077" s="61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0"/>
    </row>
    <row r="1078">
      <c r="B1078" s="61"/>
      <c r="C1078" s="61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</row>
    <row r="1079">
      <c r="B1079" s="61"/>
      <c r="C1079" s="61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</row>
    <row r="1080">
      <c r="B1080" s="61"/>
      <c r="C1080" s="61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</row>
    <row r="1081">
      <c r="B1081" s="61"/>
      <c r="C1081" s="61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  <c r="DT1081" s="10"/>
      <c r="DU1081" s="10"/>
      <c r="DV1081" s="10"/>
      <c r="DW1081" s="10"/>
      <c r="DX1081" s="10"/>
      <c r="DY1081" s="10"/>
      <c r="DZ1081" s="10"/>
      <c r="EA1081" s="10"/>
      <c r="EB1081" s="10"/>
      <c r="EC1081" s="10"/>
      <c r="ED1081" s="10"/>
      <c r="EE1081" s="10"/>
    </row>
    <row r="1082">
      <c r="B1082" s="61"/>
      <c r="C1082" s="61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</row>
    <row r="1083">
      <c r="B1083" s="61"/>
      <c r="C1083" s="61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0"/>
    </row>
    <row r="1084">
      <c r="B1084" s="61"/>
      <c r="C1084" s="61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</row>
    <row r="1085">
      <c r="B1085" s="61"/>
      <c r="C1085" s="61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10"/>
    </row>
    <row r="1086">
      <c r="B1086" s="61"/>
      <c r="C1086" s="61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10"/>
    </row>
    <row r="1087">
      <c r="B1087" s="61"/>
      <c r="C1087" s="61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0"/>
    </row>
    <row r="1088">
      <c r="B1088" s="61"/>
      <c r="C1088" s="61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</row>
    <row r="1089">
      <c r="B1089" s="61"/>
      <c r="C1089" s="61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/>
      <c r="DU1089" s="10"/>
      <c r="DV1089" s="10"/>
      <c r="DW1089" s="10"/>
      <c r="DX1089" s="10"/>
      <c r="DY1089" s="10"/>
      <c r="DZ1089" s="10"/>
      <c r="EA1089" s="10"/>
      <c r="EB1089" s="10"/>
      <c r="EC1089" s="10"/>
      <c r="ED1089" s="10"/>
      <c r="EE1089" s="10"/>
    </row>
    <row r="1090">
      <c r="B1090" s="61"/>
      <c r="C1090" s="61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</row>
    <row r="1091">
      <c r="B1091" s="61"/>
      <c r="C1091" s="61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</row>
    <row r="1092">
      <c r="B1092" s="61"/>
      <c r="C1092" s="61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</row>
    <row r="1093">
      <c r="B1093" s="61"/>
      <c r="C1093" s="61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</row>
    <row r="1094">
      <c r="B1094" s="61"/>
      <c r="C1094" s="61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/>
      <c r="DV1094" s="10"/>
      <c r="DW1094" s="10"/>
      <c r="DX1094" s="10"/>
      <c r="DY1094" s="10"/>
      <c r="DZ1094" s="10"/>
      <c r="EA1094" s="10"/>
      <c r="EB1094" s="10"/>
      <c r="EC1094" s="10"/>
      <c r="ED1094" s="10"/>
      <c r="EE1094" s="10"/>
    </row>
    <row r="1095">
      <c r="B1095" s="61"/>
      <c r="C1095" s="61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  <c r="DT1095" s="10"/>
      <c r="DU1095" s="10"/>
      <c r="DV1095" s="10"/>
      <c r="DW1095" s="10"/>
      <c r="DX1095" s="10"/>
      <c r="DY1095" s="10"/>
      <c r="DZ1095" s="10"/>
      <c r="EA1095" s="10"/>
      <c r="EB1095" s="10"/>
      <c r="EC1095" s="10"/>
      <c r="ED1095" s="10"/>
      <c r="EE1095" s="10"/>
    </row>
    <row r="1096">
      <c r="B1096" s="61"/>
      <c r="C1096" s="61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</row>
    <row r="1097">
      <c r="B1097" s="61"/>
      <c r="C1097" s="61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/>
      <c r="DM1097" s="10"/>
      <c r="DN1097" s="10"/>
      <c r="DO1097" s="10"/>
      <c r="DP1097" s="10"/>
      <c r="DQ1097" s="10"/>
      <c r="DR1097" s="10"/>
      <c r="DS1097" s="10"/>
      <c r="DT1097" s="10"/>
      <c r="DU1097" s="10"/>
      <c r="DV1097" s="10"/>
      <c r="DW1097" s="10"/>
      <c r="DX1097" s="10"/>
      <c r="DY1097" s="10"/>
      <c r="DZ1097" s="10"/>
      <c r="EA1097" s="10"/>
      <c r="EB1097" s="10"/>
      <c r="EC1097" s="10"/>
      <c r="ED1097" s="10"/>
      <c r="EE1097" s="10"/>
    </row>
    <row r="1098">
      <c r="B1098" s="61"/>
      <c r="C1098" s="61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</row>
    <row r="1099">
      <c r="B1099" s="61"/>
      <c r="C1099" s="61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10"/>
      <c r="DQ1099" s="10"/>
      <c r="DR1099" s="10"/>
      <c r="DS1099" s="10"/>
      <c r="DT1099" s="10"/>
      <c r="DU1099" s="10"/>
      <c r="DV1099" s="10"/>
      <c r="DW1099" s="10"/>
      <c r="DX1099" s="10"/>
      <c r="DY1099" s="10"/>
      <c r="DZ1099" s="10"/>
      <c r="EA1099" s="10"/>
      <c r="EB1099" s="10"/>
      <c r="EC1099" s="10"/>
      <c r="ED1099" s="10"/>
      <c r="EE1099" s="10"/>
    </row>
    <row r="1100">
      <c r="B1100" s="61"/>
      <c r="C1100" s="61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10"/>
    </row>
    <row r="1101">
      <c r="B1101" s="61"/>
      <c r="C1101" s="61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  <c r="DT1101" s="10"/>
      <c r="DU1101" s="10"/>
      <c r="DV1101" s="10"/>
      <c r="DW1101" s="10"/>
      <c r="DX1101" s="10"/>
      <c r="DY1101" s="10"/>
      <c r="DZ1101" s="10"/>
      <c r="EA1101" s="10"/>
      <c r="EB1101" s="10"/>
      <c r="EC1101" s="10"/>
      <c r="ED1101" s="10"/>
      <c r="EE1101" s="10"/>
    </row>
    <row r="1102">
      <c r="B1102" s="61"/>
      <c r="C1102" s="61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10"/>
    </row>
    <row r="1103">
      <c r="B1103" s="61"/>
      <c r="C1103" s="61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  <c r="DT1103" s="10"/>
      <c r="DU1103" s="10"/>
      <c r="DV1103" s="10"/>
      <c r="DW1103" s="10"/>
      <c r="DX1103" s="10"/>
      <c r="DY1103" s="10"/>
      <c r="DZ1103" s="10"/>
      <c r="EA1103" s="10"/>
      <c r="EB1103" s="10"/>
      <c r="EC1103" s="10"/>
      <c r="ED1103" s="10"/>
      <c r="EE1103" s="10"/>
    </row>
    <row r="1104">
      <c r="B1104" s="61"/>
      <c r="C1104" s="61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  <c r="DT1104" s="10"/>
      <c r="DU1104" s="10"/>
      <c r="DV1104" s="10"/>
      <c r="DW1104" s="10"/>
      <c r="DX1104" s="10"/>
      <c r="DY1104" s="10"/>
      <c r="DZ1104" s="10"/>
      <c r="EA1104" s="10"/>
      <c r="EB1104" s="10"/>
      <c r="EC1104" s="10"/>
      <c r="ED1104" s="10"/>
      <c r="EE1104" s="10"/>
    </row>
    <row r="1105">
      <c r="B1105" s="61"/>
      <c r="C1105" s="61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10"/>
    </row>
    <row r="1106">
      <c r="B1106" s="61"/>
      <c r="C1106" s="61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  <c r="DT1106" s="10"/>
      <c r="DU1106" s="10"/>
      <c r="DV1106" s="10"/>
      <c r="DW1106" s="10"/>
      <c r="DX1106" s="10"/>
      <c r="DY1106" s="10"/>
      <c r="DZ1106" s="10"/>
      <c r="EA1106" s="10"/>
      <c r="EB1106" s="10"/>
      <c r="EC1106" s="10"/>
      <c r="ED1106" s="10"/>
      <c r="EE1106" s="10"/>
    </row>
    <row r="1107">
      <c r="B1107" s="61"/>
      <c r="C1107" s="61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/>
      <c r="DQ1107" s="10"/>
      <c r="DR1107" s="10"/>
      <c r="DS1107" s="10"/>
      <c r="DT1107" s="10"/>
      <c r="DU1107" s="10"/>
      <c r="DV1107" s="10"/>
      <c r="DW1107" s="10"/>
      <c r="DX1107" s="10"/>
      <c r="DY1107" s="10"/>
      <c r="DZ1107" s="10"/>
      <c r="EA1107" s="10"/>
      <c r="EB1107" s="10"/>
      <c r="EC1107" s="10"/>
      <c r="ED1107" s="10"/>
      <c r="EE1107" s="10"/>
    </row>
    <row r="1108">
      <c r="B1108" s="61"/>
      <c r="C1108" s="61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10"/>
    </row>
  </sheetData>
  <conditionalFormatting sqref="A5:F182">
    <cfRule type="notContainsBlanks" dxfId="0" priority="1">
      <formula>LEN(TRIM(A5))&gt;0</formula>
    </cfRule>
  </conditionalFormatting>
  <conditionalFormatting sqref="N5:N182">
    <cfRule type="cellIs" dxfId="1" priority="2" operator="equal">
      <formula>0</formula>
    </cfRule>
  </conditionalFormatting>
  <dataValidations>
    <dataValidation type="list" allowBlank="1" showErrorMessage="1" sqref="B5:C182 E5:E182">
      <formula1>'Osallistujat ja seuranta'!$C$5:$C$999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0"/>
    <col customWidth="1" min="2" max="2" width="10.5"/>
    <col customWidth="1" min="3" max="3" width="16.38"/>
    <col customWidth="1" min="4" max="4" width="16.5"/>
    <col customWidth="1" min="5" max="5" width="15.38"/>
    <col customWidth="1" min="6" max="6" width="3.38"/>
    <col customWidth="1" min="9" max="9" width="11.75"/>
    <col customWidth="1" min="10" max="10" width="17.5"/>
    <col customWidth="1" min="11" max="12" width="15.38"/>
    <col customWidth="1" hidden="1" min="13" max="16" width="15.63"/>
    <col customWidth="1" min="17" max="17" width="15.63"/>
    <col customWidth="1" min="19" max="19" width="20.88"/>
  </cols>
  <sheetData>
    <row r="1">
      <c r="A1" s="62"/>
      <c r="B1" s="62"/>
      <c r="C1" s="63"/>
      <c r="D1" s="63"/>
      <c r="E1" s="63"/>
      <c r="F1" s="64"/>
      <c r="G1" s="64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  <c r="T1" s="65"/>
      <c r="U1" s="65"/>
      <c r="V1" s="1"/>
      <c r="W1" s="1"/>
      <c r="Y1" s="67"/>
    </row>
    <row r="2">
      <c r="A2" s="62"/>
      <c r="B2" s="62"/>
      <c r="C2" s="63"/>
      <c r="D2" s="63"/>
      <c r="E2" s="63"/>
      <c r="F2" s="64"/>
      <c r="G2" s="64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  <c r="T2" s="65"/>
      <c r="U2" s="65"/>
      <c r="V2" s="1"/>
      <c r="W2" s="1"/>
      <c r="Y2" s="67"/>
    </row>
    <row r="3">
      <c r="A3" s="62"/>
      <c r="B3" s="68" t="s">
        <v>61</v>
      </c>
      <c r="C3" s="69"/>
      <c r="D3" s="69"/>
      <c r="E3" s="70"/>
      <c r="F3" s="71"/>
      <c r="G3" s="72" t="s">
        <v>62</v>
      </c>
      <c r="H3" s="69"/>
      <c r="I3" s="69"/>
      <c r="J3" s="69"/>
      <c r="K3" s="69"/>
      <c r="L3" s="69"/>
      <c r="M3" s="69"/>
      <c r="N3" s="69"/>
      <c r="O3" s="69"/>
      <c r="P3" s="69"/>
      <c r="Q3" s="70"/>
      <c r="R3" s="65"/>
      <c r="S3" s="66"/>
      <c r="T3" s="65"/>
      <c r="U3" s="65"/>
      <c r="V3" s="1"/>
      <c r="W3" s="1"/>
      <c r="Y3" s="67"/>
    </row>
    <row r="4">
      <c r="A4" s="73"/>
      <c r="B4" s="74" t="s">
        <v>63</v>
      </c>
      <c r="C4" s="75" t="s">
        <v>64</v>
      </c>
      <c r="D4" s="76" t="s">
        <v>65</v>
      </c>
      <c r="E4" s="77" t="s">
        <v>66</v>
      </c>
      <c r="F4" s="78"/>
      <c r="G4" s="79" t="s">
        <v>67</v>
      </c>
      <c r="H4" s="80" t="s">
        <v>68</v>
      </c>
      <c r="I4" s="80" t="s">
        <v>69</v>
      </c>
      <c r="J4" s="80" t="s">
        <v>58</v>
      </c>
      <c r="K4" s="81" t="s">
        <v>70</v>
      </c>
      <c r="L4" s="80" t="s">
        <v>60</v>
      </c>
      <c r="M4" s="81" t="s">
        <v>71</v>
      </c>
      <c r="N4" s="81" t="s">
        <v>72</v>
      </c>
      <c r="O4" s="81" t="s">
        <v>73</v>
      </c>
      <c r="P4" s="81" t="s">
        <v>74</v>
      </c>
      <c r="Q4" s="82" t="s">
        <v>75</v>
      </c>
      <c r="R4" s="65"/>
      <c r="S4" s="65"/>
      <c r="T4" s="65"/>
      <c r="U4" s="65"/>
      <c r="V4" s="1"/>
      <c r="W4" s="1"/>
    </row>
    <row r="5">
      <c r="A5" s="83"/>
      <c r="B5" s="84">
        <v>1.0</v>
      </c>
      <c r="C5" s="85" t="s">
        <v>76</v>
      </c>
      <c r="D5" s="85" t="s">
        <v>77</v>
      </c>
      <c r="E5" s="86">
        <v>1204.7701857108643</v>
      </c>
      <c r="F5" s="87"/>
      <c r="G5" s="88">
        <f>if(isblank(C5),"",(countif(Pelitulokset!E:E,C5)))</f>
        <v>0</v>
      </c>
      <c r="H5" s="89">
        <f>if(isblank(C5),"",countif(Pelitulokset!B:C,C5))</f>
        <v>0</v>
      </c>
      <c r="I5" s="90" t="str">
        <f t="array" ref="I5">iferror(index('Säännöt ja ohjeet'!$H$19:$H$46,match(J5,'Säännöt ja ohjeet'!$J$19:$J$46,-1)+1,0) &amp; if(J5&gt;1600," (" &amp; round(J5,0) &amp; ")",""),"")</f>
        <v>9 kyu</v>
      </c>
      <c r="J5" s="90">
        <f t="array" ref="J5">iferror(index(Pelitulokset!$AI$183:$JL$183,1,match($C5,Pelitulokset!$AI$3:$JL$3,0)),"")</f>
        <v>1204.770186</v>
      </c>
      <c r="K5" s="90" t="str">
        <f t="array" ref="K5">iferror(index('Säännöt ja ohjeet'!$H$19:$H$45,match(L5,'Säännöt ja ohjeet'!$J$19:$J$45,-1)+1,0) &amp; " (" &amp; round(L5,0) &amp; ")","")</f>
        <v>9 kyu (1205)</v>
      </c>
      <c r="L5" s="90">
        <f t="array" ref="L5">iferror(index(Pelitulokset!$AI$184:$JL$184,1,match($C5,Pelitulokset!$AI$3:$JL$3,0)),"")</f>
        <v>1204.770186</v>
      </c>
      <c r="M5" s="91">
        <f t="shared" ref="M5:M74" si="1">if(isblank(C5),"",round(max(0,L5-E5),0))</f>
        <v>0</v>
      </c>
      <c r="N5" s="89"/>
      <c r="O5" s="89" t="str">
        <f t="shared" ref="O5:O74" si="2">if(isblank(C5),"",rank(M5,$M$5:$M$30) &amp; ".")</f>
        <v>13.</v>
      </c>
      <c r="P5" s="89" t="str">
        <f t="shared" ref="P5:P74" si="3">if(isblank(C5),"",rank(G5,$G$5:$G$30) &amp; ".")</f>
        <v>14.</v>
      </c>
      <c r="Q5" s="89" t="str">
        <f t="shared" ref="Q5:Q74" si="4">iferror(rank(J5,J:J) &amp; ".","")</f>
        <v>21.</v>
      </c>
      <c r="R5" s="65"/>
      <c r="S5" s="92"/>
      <c r="T5" s="73"/>
      <c r="V5" s="93"/>
      <c r="Y5" s="94"/>
      <c r="Z5" s="94"/>
    </row>
    <row r="6">
      <c r="A6" s="83"/>
      <c r="B6" s="84">
        <v>2.0</v>
      </c>
      <c r="C6" s="85" t="s">
        <v>42</v>
      </c>
      <c r="D6" s="85" t="s">
        <v>78</v>
      </c>
      <c r="E6" s="86">
        <v>1881.730220960355</v>
      </c>
      <c r="F6" s="87"/>
      <c r="G6" s="88">
        <f>if(isblank(C6),"",(countif(Pelitulokset!E:E,C6)))</f>
        <v>4</v>
      </c>
      <c r="H6" s="89">
        <f>if(isblank(C6),"",countif(Pelitulokset!B:C,C6))</f>
        <v>11</v>
      </c>
      <c r="I6" s="90" t="str">
        <f t="array" ref="I6">iferror(index('Säännöt ja ohjeet'!$H$19:$H$46,match(J6,'Säännöt ja ohjeet'!$J$19:$J$46,-1)+1,0) &amp; if(J6&gt;1600," (" &amp; round(J6,0) &amp; ")",""),"")</f>
        <v>3 kyu (1784)</v>
      </c>
      <c r="J6" s="90">
        <f t="array" ref="J6">iferror(index(Pelitulokset!$AI$183:$JL$183,1,match($C6,Pelitulokset!$AI$3:$JL$3,0)),"")</f>
        <v>1784.092572</v>
      </c>
      <c r="K6" s="90" t="str">
        <f t="array" ref="K6">iferror(index('Säännöt ja ohjeet'!$H$19:$H$45,match(L6,'Säännöt ja ohjeet'!$J$19:$J$45,-1)+1,0) &amp; " (" &amp; round(L6,0) &amp; ")","")</f>
        <v>2 kyu (1893)</v>
      </c>
      <c r="L6" s="90">
        <f t="array" ref="L6">iferror(index(Pelitulokset!$AI$184:$JL$184,1,match($C6,Pelitulokset!$AI$3:$JL$3,0)),"")</f>
        <v>1892.516823</v>
      </c>
      <c r="M6" s="91">
        <f t="shared" si="1"/>
        <v>11</v>
      </c>
      <c r="N6" s="89"/>
      <c r="O6" s="89" t="str">
        <f t="shared" si="2"/>
        <v>11.</v>
      </c>
      <c r="P6" s="89" t="str">
        <f t="shared" si="3"/>
        <v>4.</v>
      </c>
      <c r="Q6" s="89" t="str">
        <f t="shared" si="4"/>
        <v>12.</v>
      </c>
      <c r="R6" s="65"/>
      <c r="S6" s="92"/>
      <c r="T6" s="83"/>
      <c r="U6" s="83"/>
      <c r="V6" s="95"/>
      <c r="W6" s="95"/>
      <c r="Y6" s="96"/>
      <c r="Z6" s="96"/>
    </row>
    <row r="7">
      <c r="A7" s="83"/>
      <c r="B7" s="84">
        <v>3.0</v>
      </c>
      <c r="C7" s="85" t="s">
        <v>44</v>
      </c>
      <c r="D7" s="85" t="s">
        <v>79</v>
      </c>
      <c r="E7" s="86">
        <v>2384.2023544715453</v>
      </c>
      <c r="F7" s="87"/>
      <c r="G7" s="88">
        <f>if(isblank(C7),"",(countif(Pelitulokset!E:E,C7)))</f>
        <v>16</v>
      </c>
      <c r="H7" s="89">
        <f>if(isblank(C7),"",countif(Pelitulokset!B:C,C7))</f>
        <v>20</v>
      </c>
      <c r="I7" s="90" t="str">
        <f t="array" ref="I7">iferror(index('Säännöt ja ohjeet'!$H$19:$H$46,match(J7,'Säännöt ja ohjeet'!$J$19:$J$46,-1)+1,0) &amp; if(J7&gt;1600," (" &amp; round(J7,0) &amp; ")",""),"")</f>
        <v>4 dan (2411)</v>
      </c>
      <c r="J7" s="90">
        <f t="array" ref="J7">iferror(index(Pelitulokset!$AI$183:$JL$183,1,match($C7,Pelitulokset!$AI$3:$JL$3,0)),"")</f>
        <v>2411.459736</v>
      </c>
      <c r="K7" s="90" t="str">
        <f t="array" ref="K7">iferror(index('Säännöt ja ohjeet'!$H$19:$H$45,match(L7,'Säännöt ja ohjeet'!$J$19:$J$45,-1)+1,0) &amp; " (" &amp; round(L7,0) &amp; ")","")</f>
        <v>4 dan (2411)</v>
      </c>
      <c r="L7" s="90">
        <f t="array" ref="L7">iferror(index(Pelitulokset!$AI$184:$JL$184,1,match($C7,Pelitulokset!$AI$3:$JL$3,0)),"")</f>
        <v>2411.459736</v>
      </c>
      <c r="M7" s="91">
        <f t="shared" si="1"/>
        <v>27</v>
      </c>
      <c r="N7" s="89"/>
      <c r="O7" s="89" t="str">
        <f t="shared" si="2"/>
        <v>8.</v>
      </c>
      <c r="P7" s="89" t="str">
        <f t="shared" si="3"/>
        <v>1.</v>
      </c>
      <c r="Q7" s="89" t="str">
        <f t="shared" si="4"/>
        <v>1.</v>
      </c>
      <c r="R7" s="65"/>
      <c r="S7" s="92"/>
      <c r="T7" s="97"/>
      <c r="U7" s="98"/>
      <c r="V7" s="99"/>
      <c r="W7" s="100"/>
      <c r="Y7" s="96"/>
      <c r="Z7" s="96"/>
    </row>
    <row r="8">
      <c r="A8" s="83"/>
      <c r="B8" s="84">
        <v>4.0</v>
      </c>
      <c r="C8" s="85" t="s">
        <v>38</v>
      </c>
      <c r="D8" s="85" t="s">
        <v>80</v>
      </c>
      <c r="E8" s="101">
        <v>1518.0</v>
      </c>
      <c r="F8" s="87"/>
      <c r="G8" s="88">
        <f>if(isblank(C8),"",(countif(Pelitulokset!E:E,C8)))</f>
        <v>15</v>
      </c>
      <c r="H8" s="89">
        <f>if(isblank(C8),"",countif(Pelitulokset!B:C,C8))</f>
        <v>18</v>
      </c>
      <c r="I8" s="90" t="str">
        <f t="array" ref="I8">iferror(index('Säännöt ja ohjeet'!$H$19:$H$46,match(J8,'Säännöt ja ohjeet'!$J$19:$J$46,-1)+1,0) &amp; if(J8&gt;1600," (" &amp; round(J8,0) &amp; ")",""),"")</f>
        <v>4 kyu (1724)</v>
      </c>
      <c r="J8" s="90">
        <f t="array" ref="J8">iferror(index(Pelitulokset!$AI$183:$JL$183,1,match($C8,Pelitulokset!$AI$3:$JL$3,0)),"")</f>
        <v>1723.634458</v>
      </c>
      <c r="K8" s="90" t="str">
        <f t="array" ref="K8">iferror(index('Säännöt ja ohjeet'!$H$19:$H$45,match(L8,'Säännöt ja ohjeet'!$J$19:$J$45,-1)+1,0) &amp; " (" &amp; round(L8,0) &amp; ")","")</f>
        <v>4 kyu (1724)</v>
      </c>
      <c r="L8" s="90">
        <f t="array" ref="L8">iferror(index(Pelitulokset!$AI$184:$JL$184,1,match($C8,Pelitulokset!$AI$3:$JL$3,0)),"")</f>
        <v>1723.634458</v>
      </c>
      <c r="M8" s="91">
        <f t="shared" si="1"/>
        <v>206</v>
      </c>
      <c r="N8" s="89"/>
      <c r="O8" s="89" t="str">
        <f t="shared" si="2"/>
        <v>1.</v>
      </c>
      <c r="P8" s="89" t="str">
        <f t="shared" si="3"/>
        <v>2.</v>
      </c>
      <c r="Q8" s="89" t="str">
        <f t="shared" si="4"/>
        <v>14.</v>
      </c>
      <c r="R8" s="65"/>
      <c r="S8" s="92"/>
      <c r="T8" s="97"/>
      <c r="U8" s="98"/>
      <c r="V8" s="99"/>
      <c r="W8" s="100"/>
      <c r="Y8" s="96"/>
      <c r="Z8" s="96"/>
    </row>
    <row r="9">
      <c r="A9" s="83"/>
      <c r="B9" s="84">
        <v>5.0</v>
      </c>
      <c r="C9" s="96" t="s">
        <v>45</v>
      </c>
      <c r="D9" s="96" t="s">
        <v>80</v>
      </c>
      <c r="E9" s="102">
        <v>1486.0</v>
      </c>
      <c r="F9" s="87"/>
      <c r="G9" s="88">
        <f>if(isblank(C9),"",(countif(Pelitulokset!E:E,C9)))</f>
        <v>12</v>
      </c>
      <c r="H9" s="89">
        <f>if(isblank(C9),"",countif(Pelitulokset!B:C,C9))</f>
        <v>23</v>
      </c>
      <c r="I9" s="90" t="str">
        <f t="array" ref="I9">iferror(index('Säännöt ja ohjeet'!$H$19:$H$46,match(J9,'Säännöt ja ohjeet'!$J$19:$J$46,-1)+1,0) &amp; if(J9&gt;1600," (" &amp; round(J9,0) &amp; ")",""),"")</f>
        <v>5 kyu (1644)</v>
      </c>
      <c r="J9" s="90">
        <f t="array" ref="J9">iferror(index(Pelitulokset!$AI$183:$JL$183,1,match($C9,Pelitulokset!$AI$3:$JL$3,0)),"")</f>
        <v>1644.010986</v>
      </c>
      <c r="K9" s="90" t="str">
        <f t="array" ref="K9">iferror(index('Säännöt ja ohjeet'!$H$19:$H$45,match(L9,'Säännöt ja ohjeet'!$J$19:$J$45,-1)+1,0) &amp; " (" &amp; round(L9,0) &amp; ")","")</f>
        <v>4 kyu (1660)</v>
      </c>
      <c r="L9" s="90">
        <f t="array" ref="L9">iferror(index(Pelitulokset!$AI$184:$JL$184,1,match($C9,Pelitulokset!$AI$3:$JL$3,0)),"")</f>
        <v>1659.529442</v>
      </c>
      <c r="M9" s="91">
        <f t="shared" si="1"/>
        <v>174</v>
      </c>
      <c r="N9" s="89"/>
      <c r="O9" s="89" t="str">
        <f t="shared" si="2"/>
        <v>2.</v>
      </c>
      <c r="P9" s="89" t="str">
        <f t="shared" si="3"/>
        <v>3.</v>
      </c>
      <c r="Q9" s="89" t="str">
        <f t="shared" si="4"/>
        <v>16.</v>
      </c>
      <c r="R9" s="65"/>
      <c r="S9" s="92"/>
      <c r="T9" s="97"/>
      <c r="U9" s="98"/>
      <c r="V9" s="99"/>
      <c r="W9" s="100"/>
      <c r="Y9" s="96"/>
      <c r="Z9" s="96"/>
    </row>
    <row r="10">
      <c r="A10" s="83"/>
      <c r="B10" s="84">
        <v>6.0</v>
      </c>
      <c r="C10" s="96" t="s">
        <v>52</v>
      </c>
      <c r="D10" s="96" t="s">
        <v>81</v>
      </c>
      <c r="E10" s="103">
        <v>1332.4587658788682</v>
      </c>
      <c r="F10" s="87"/>
      <c r="G10" s="88">
        <f>if(isblank(C10),"",(countif(Pelitulokset!E:E,C10)))</f>
        <v>1</v>
      </c>
      <c r="H10" s="89">
        <f>if(isblank(C10),"",countif(Pelitulokset!B:C,C10))</f>
        <v>4</v>
      </c>
      <c r="I10" s="90" t="str">
        <f t="array" ref="I10">iferror(index('Säännöt ja ohjeet'!$H$19:$H$46,match(J10,'Säännöt ja ohjeet'!$J$19:$J$46,-1)+1,0) &amp; if(J10&gt;1600," (" &amp; round(J10,0) &amp; ")",""),"")</f>
        <v>7 kyu</v>
      </c>
      <c r="J10" s="90">
        <f t="array" ref="J10">iferror(index(Pelitulokset!$AI$183:$JL$183,1,match($C10,Pelitulokset!$AI$3:$JL$3,0)),"")</f>
        <v>1353.792648</v>
      </c>
      <c r="K10" s="90" t="str">
        <f t="array" ref="K10">iferror(index('Säännöt ja ohjeet'!$H$19:$H$45,match(L10,'Säännöt ja ohjeet'!$J$19:$J$45,-1)+1,0) &amp; " (" &amp; round(L10,0) &amp; ")","")</f>
        <v>7 kyu (1354)</v>
      </c>
      <c r="L10" s="90">
        <f t="array" ref="L10">iferror(index(Pelitulokset!$AI$184:$JL$184,1,match($C10,Pelitulokset!$AI$3:$JL$3,0)),"")</f>
        <v>1353.792648</v>
      </c>
      <c r="M10" s="91">
        <f t="shared" si="1"/>
        <v>21</v>
      </c>
      <c r="N10" s="89"/>
      <c r="O10" s="89" t="str">
        <f t="shared" si="2"/>
        <v>10.</v>
      </c>
      <c r="P10" s="89" t="str">
        <f t="shared" si="3"/>
        <v>9.</v>
      </c>
      <c r="Q10" s="89" t="str">
        <f t="shared" si="4"/>
        <v>18.</v>
      </c>
      <c r="R10" s="65"/>
      <c r="S10" s="92"/>
      <c r="T10" s="97"/>
      <c r="U10" s="98"/>
      <c r="V10" s="99"/>
      <c r="W10" s="100"/>
      <c r="Y10" s="96"/>
      <c r="Z10" s="96"/>
    </row>
    <row r="11">
      <c r="A11" s="83"/>
      <c r="B11" s="84">
        <v>7.0</v>
      </c>
      <c r="C11" s="96" t="s">
        <v>82</v>
      </c>
      <c r="D11" s="96" t="s">
        <v>83</v>
      </c>
      <c r="E11" s="103">
        <v>2249.8426729881276</v>
      </c>
      <c r="F11" s="87"/>
      <c r="G11" s="88">
        <f>if(isblank(C11),"",(countif(Pelitulokset!E:E,C11)))</f>
        <v>0</v>
      </c>
      <c r="H11" s="89">
        <f>if(isblank(C11),"",countif(Pelitulokset!B:C,C11))</f>
        <v>0</v>
      </c>
      <c r="I11" s="90" t="str">
        <f t="array" ref="I11">iferror(index('Säännöt ja ohjeet'!$H$19:$H$46,match(J11,'Säännöt ja ohjeet'!$J$19:$J$46,-1)+1,0) &amp; if(J11&gt;1600," (" &amp; round(J11,0) &amp; ")",""),"")</f>
        <v>2 dan (2250)</v>
      </c>
      <c r="J11" s="90">
        <f t="array" ref="J11">iferror(index(Pelitulokset!$AI$183:$JL$183,1,match($C11,Pelitulokset!$AI$3:$JL$3,0)),"")</f>
        <v>2249.842673</v>
      </c>
      <c r="K11" s="90" t="str">
        <f t="array" ref="K11">iferror(index('Säännöt ja ohjeet'!$H$19:$H$45,match(L11,'Säännöt ja ohjeet'!$J$19:$J$45,-1)+1,0) &amp; " (" &amp; round(L11,0) &amp; ")","")</f>
        <v>2 dan (2250)</v>
      </c>
      <c r="L11" s="90">
        <f t="array" ref="L11">iferror(index(Pelitulokset!$AI$184:$JL$184,1,match($C11,Pelitulokset!$AI$3:$JL$3,0)),"")</f>
        <v>2249.842673</v>
      </c>
      <c r="M11" s="91">
        <f t="shared" si="1"/>
        <v>0</v>
      </c>
      <c r="N11" s="89"/>
      <c r="O11" s="89" t="str">
        <f t="shared" si="2"/>
        <v>13.</v>
      </c>
      <c r="P11" s="89" t="str">
        <f t="shared" si="3"/>
        <v>14.</v>
      </c>
      <c r="Q11" s="89" t="str">
        <f t="shared" si="4"/>
        <v>4.</v>
      </c>
      <c r="R11" s="65"/>
      <c r="S11" s="92"/>
      <c r="T11" s="97"/>
      <c r="U11" s="98"/>
      <c r="V11" s="99"/>
      <c r="W11" s="100"/>
      <c r="Y11" s="96"/>
      <c r="Z11" s="96"/>
    </row>
    <row r="12">
      <c r="A12" s="83"/>
      <c r="B12" s="84">
        <v>8.0</v>
      </c>
      <c r="C12" s="96" t="s">
        <v>37</v>
      </c>
      <c r="D12" s="96" t="s">
        <v>80</v>
      </c>
      <c r="E12" s="103">
        <v>1521.4532925324932</v>
      </c>
      <c r="F12" s="87"/>
      <c r="G12" s="88">
        <f>if(isblank(C12),"",(countif(Pelitulokset!E:E,C12)))</f>
        <v>1</v>
      </c>
      <c r="H12" s="89">
        <f>if(isblank(C12),"",countif(Pelitulokset!B:C,C12))</f>
        <v>4</v>
      </c>
      <c r="I12" s="90" t="str">
        <f t="array" ref="I12">iferror(index('Säännöt ja ohjeet'!$H$19:$H$46,match(J12,'Säännöt ja ohjeet'!$J$19:$J$46,-1)+1,0) &amp; if(J12&gt;1600," (" &amp; round(J12,0) &amp; ")",""),"")</f>
        <v>6 kyu</v>
      </c>
      <c r="J12" s="90">
        <f t="array" ref="J12">iferror(index(Pelitulokset!$AI$183:$JL$183,1,match($C12,Pelitulokset!$AI$3:$JL$3,0)),"")</f>
        <v>1493.563773</v>
      </c>
      <c r="K12" s="90" t="str">
        <f t="array" ref="K12">iferror(index('Säännöt ja ohjeet'!$H$19:$H$45,match(L12,'Säännöt ja ohjeet'!$J$19:$J$45,-1)+1,0) &amp; " (" &amp; round(L12,0) &amp; ")","")</f>
        <v>6 kyu (1527)</v>
      </c>
      <c r="L12" s="90">
        <f t="array" ref="L12">iferror(index(Pelitulokset!$AI$184:$JL$184,1,match($C12,Pelitulokset!$AI$3:$JL$3,0)),"")</f>
        <v>1526.868959</v>
      </c>
      <c r="M12" s="91">
        <f t="shared" si="1"/>
        <v>5</v>
      </c>
      <c r="N12" s="89"/>
      <c r="O12" s="89" t="str">
        <f t="shared" si="2"/>
        <v>12.</v>
      </c>
      <c r="P12" s="89" t="str">
        <f t="shared" si="3"/>
        <v>9.</v>
      </c>
      <c r="Q12" s="89" t="str">
        <f t="shared" si="4"/>
        <v>17.</v>
      </c>
      <c r="R12" s="65"/>
      <c r="S12" s="92"/>
      <c r="T12" s="97"/>
      <c r="U12" s="98"/>
      <c r="V12" s="99"/>
      <c r="W12" s="100"/>
      <c r="Y12" s="96"/>
      <c r="Z12" s="96"/>
    </row>
    <row r="13">
      <c r="A13" s="83"/>
      <c r="B13" s="84">
        <v>9.0</v>
      </c>
      <c r="C13" s="96" t="s">
        <v>55</v>
      </c>
      <c r="D13" s="96" t="s">
        <v>77</v>
      </c>
      <c r="E13" s="103">
        <v>1207.1885138260218</v>
      </c>
      <c r="F13" s="87"/>
      <c r="G13" s="88">
        <f>if(isblank(C13),"",(countif(Pelitulokset!E:E,C13)))</f>
        <v>1</v>
      </c>
      <c r="H13" s="89">
        <f>if(isblank(C13),"",countif(Pelitulokset!B:C,C13))</f>
        <v>4</v>
      </c>
      <c r="I13" s="90" t="str">
        <f t="array" ref="I13">iferror(index('Säännöt ja ohjeet'!$H$19:$H$46,match(J13,'Säännöt ja ohjeet'!$J$19:$J$46,-1)+1,0) &amp; if(J13&gt;1600," (" &amp; round(J13,0) &amp; ")",""),"")</f>
        <v>9 kyu</v>
      </c>
      <c r="J13" s="90">
        <f t="array" ref="J13">iferror(index(Pelitulokset!$AI$183:$JL$183,1,match($C13,Pelitulokset!$AI$3:$JL$3,0)),"")</f>
        <v>1156.199115</v>
      </c>
      <c r="K13" s="90" t="str">
        <f t="array" ref="K13">iferror(index('Säännöt ja ohjeet'!$H$19:$H$45,match(L13,'Säännöt ja ohjeet'!$J$19:$J$45,-1)+1,0) &amp; " (" &amp; round(L13,0) &amp; ")","")</f>
        <v>8 kyu (1253)</v>
      </c>
      <c r="L13" s="90">
        <f t="array" ref="L13">iferror(index(Pelitulokset!$AI$184:$JL$184,1,match($C13,Pelitulokset!$AI$3:$JL$3,0)),"")</f>
        <v>1253.241366</v>
      </c>
      <c r="M13" s="91">
        <f t="shared" si="1"/>
        <v>46</v>
      </c>
      <c r="N13" s="89"/>
      <c r="O13" s="89" t="str">
        <f t="shared" si="2"/>
        <v>7.</v>
      </c>
      <c r="P13" s="89" t="str">
        <f t="shared" si="3"/>
        <v>9.</v>
      </c>
      <c r="Q13" s="89" t="str">
        <f t="shared" si="4"/>
        <v>22.</v>
      </c>
      <c r="R13" s="65"/>
      <c r="S13" s="92"/>
      <c r="T13" s="97"/>
      <c r="U13" s="98"/>
      <c r="V13" s="99"/>
      <c r="W13" s="100"/>
      <c r="Y13" s="96"/>
      <c r="Z13" s="96"/>
    </row>
    <row r="14">
      <c r="A14" s="83"/>
      <c r="B14" s="84">
        <v>10.0</v>
      </c>
      <c r="C14" s="96" t="s">
        <v>39</v>
      </c>
      <c r="D14" s="96" t="s">
        <v>83</v>
      </c>
      <c r="E14" s="103">
        <v>2209.4857686828595</v>
      </c>
      <c r="F14" s="87"/>
      <c r="G14" s="88">
        <f>if(isblank(C14),"",(countif(Pelitulokset!E:E,C14)))</f>
        <v>2</v>
      </c>
      <c r="H14" s="89">
        <f>if(isblank(C14),"",countif(Pelitulokset!B:C,C14))</f>
        <v>8</v>
      </c>
      <c r="I14" s="90" t="str">
        <f t="array" ref="I14">iferror(index('Säännöt ja ohjeet'!$H$19:$H$46,match(J14,'Säännöt ja ohjeet'!$J$19:$J$46,-1)+1,0) &amp; if(J14&gt;1600," (" &amp; round(J14,0) &amp; ")",""),"")</f>
        <v>2 dan (2173)</v>
      </c>
      <c r="J14" s="90">
        <f t="array" ref="J14">iferror(index(Pelitulokset!$AI$183:$JL$183,1,match($C14,Pelitulokset!$AI$3:$JL$3,0)),"")</f>
        <v>2172.779715</v>
      </c>
      <c r="K14" s="90" t="str">
        <f t="array" ref="K14">iferror(index('Säännöt ja ohjeet'!$H$19:$H$45,match(L14,'Säännöt ja ohjeet'!$J$19:$J$45,-1)+1,0) &amp; " (" &amp; round(L14,0) &amp; ")","")</f>
        <v>2 dan (2210)</v>
      </c>
      <c r="L14" s="90">
        <f t="array" ref="L14">iferror(index(Pelitulokset!$AI$184:$JL$184,1,match($C14,Pelitulokset!$AI$3:$JL$3,0)),"")</f>
        <v>2209.956341</v>
      </c>
      <c r="M14" s="91">
        <f t="shared" si="1"/>
        <v>0</v>
      </c>
      <c r="N14" s="89"/>
      <c r="O14" s="89" t="str">
        <f t="shared" si="2"/>
        <v>13.</v>
      </c>
      <c r="P14" s="89" t="str">
        <f t="shared" si="3"/>
        <v>7.</v>
      </c>
      <c r="Q14" s="89" t="str">
        <f t="shared" si="4"/>
        <v>7.</v>
      </c>
      <c r="R14" s="65"/>
      <c r="S14" s="92"/>
      <c r="T14" s="97"/>
      <c r="U14" s="98"/>
      <c r="V14" s="99"/>
      <c r="W14" s="100"/>
      <c r="Y14" s="96"/>
      <c r="Z14" s="96"/>
    </row>
    <row r="15">
      <c r="A15" s="83"/>
      <c r="B15" s="84">
        <v>11.0</v>
      </c>
      <c r="C15" s="96" t="s">
        <v>84</v>
      </c>
      <c r="D15" s="96" t="s">
        <v>78</v>
      </c>
      <c r="E15" s="103">
        <v>1917.7544818345082</v>
      </c>
      <c r="F15" s="87"/>
      <c r="G15" s="88">
        <f>if(isblank(C15),"",(countif(Pelitulokset!E:E,C15)))</f>
        <v>0</v>
      </c>
      <c r="H15" s="89">
        <f>if(isblank(C15),"",countif(Pelitulokset!B:C,C15))</f>
        <v>0</v>
      </c>
      <c r="I15" s="90" t="str">
        <f t="array" ref="I15">iferror(index('Säännöt ja ohjeet'!$H$19:$H$46,match(J15,'Säännöt ja ohjeet'!$J$19:$J$46,-1)+1,0) &amp; if(J15&gt;1600," (" &amp; round(J15,0) &amp; ")",""),"")</f>
        <v>2 kyu (1918)</v>
      </c>
      <c r="J15" s="90">
        <f t="array" ref="J15">iferror(index(Pelitulokset!$AI$183:$JL$183,1,match($C15,Pelitulokset!$AI$3:$JL$3,0)),"")</f>
        <v>1917.754482</v>
      </c>
      <c r="K15" s="90" t="str">
        <f t="array" ref="K15">iferror(index('Säännöt ja ohjeet'!$H$19:$H$45,match(L15,'Säännöt ja ohjeet'!$J$19:$J$45,-1)+1,0) &amp; " (" &amp; round(L15,0) &amp; ")","")</f>
        <v>2 kyu (1918)</v>
      </c>
      <c r="L15" s="90">
        <f t="array" ref="L15">iferror(index(Pelitulokset!$AI$184:$JL$184,1,match($C15,Pelitulokset!$AI$3:$JL$3,0)),"")</f>
        <v>1917.754482</v>
      </c>
      <c r="M15" s="91">
        <f t="shared" si="1"/>
        <v>0</v>
      </c>
      <c r="N15" s="89"/>
      <c r="O15" s="89" t="str">
        <f t="shared" si="2"/>
        <v>13.</v>
      </c>
      <c r="P15" s="89" t="str">
        <f t="shared" si="3"/>
        <v>14.</v>
      </c>
      <c r="Q15" s="89" t="str">
        <f t="shared" si="4"/>
        <v>9.</v>
      </c>
      <c r="R15" s="65"/>
      <c r="S15" s="92"/>
      <c r="T15" s="97"/>
      <c r="U15" s="98"/>
      <c r="V15" s="99"/>
      <c r="W15" s="100"/>
      <c r="Y15" s="96"/>
      <c r="Z15" s="96"/>
    </row>
    <row r="16">
      <c r="A16" s="83"/>
      <c r="B16" s="84">
        <v>12.0</v>
      </c>
      <c r="C16" s="96" t="s">
        <v>41</v>
      </c>
      <c r="D16" s="96" t="s">
        <v>79</v>
      </c>
      <c r="E16" s="102">
        <v>2377.0</v>
      </c>
      <c r="F16" s="87"/>
      <c r="G16" s="88">
        <f>if(isblank(C16),"",(countif(Pelitulokset!E:E,C16)))</f>
        <v>3</v>
      </c>
      <c r="H16" s="89">
        <f>if(isblank(C16),"",countif(Pelitulokset!B:C,C16))</f>
        <v>6</v>
      </c>
      <c r="I16" s="90" t="str">
        <f t="array" ref="I16">iferror(index('Säännöt ja ohjeet'!$H$19:$H$46,match(J16,'Säännöt ja ohjeet'!$J$19:$J$46,-1)+1,0) &amp; if(J16&gt;1600," (" &amp; round(J16,0) &amp; ")",""),"")</f>
        <v>4 dan (2363)</v>
      </c>
      <c r="J16" s="90">
        <f t="array" ref="J16">iferror(index(Pelitulokset!$AI$183:$JL$183,1,match($C16,Pelitulokset!$AI$3:$JL$3,0)),"")</f>
        <v>2363.383595</v>
      </c>
      <c r="K16" s="90" t="str">
        <f t="array" ref="K16">iferror(index('Säännöt ja ohjeet'!$H$19:$H$45,match(L16,'Säännöt ja ohjeet'!$J$19:$J$45,-1)+1,0) &amp; " (" &amp; round(L16,0) &amp; ")","")</f>
        <v>4 dan (2404)</v>
      </c>
      <c r="L16" s="90">
        <f t="array" ref="L16">iferror(index(Pelitulokset!$AI$184:$JL$184,1,match($C16,Pelitulokset!$AI$3:$JL$3,0)),"")</f>
        <v>2404.373847</v>
      </c>
      <c r="M16" s="91">
        <f t="shared" si="1"/>
        <v>27</v>
      </c>
      <c r="N16" s="89"/>
      <c r="O16" s="89" t="str">
        <f t="shared" si="2"/>
        <v>8.</v>
      </c>
      <c r="P16" s="89" t="str">
        <f t="shared" si="3"/>
        <v>5.</v>
      </c>
      <c r="Q16" s="89" t="str">
        <f t="shared" si="4"/>
        <v>2.</v>
      </c>
      <c r="R16" s="65"/>
      <c r="S16" s="92"/>
      <c r="T16" s="97"/>
      <c r="U16" s="98"/>
      <c r="V16" s="99"/>
      <c r="W16" s="100"/>
      <c r="Y16" s="96"/>
      <c r="Z16" s="96"/>
    </row>
    <row r="17">
      <c r="A17" s="83"/>
      <c r="B17" s="84">
        <v>13.0</v>
      </c>
      <c r="C17" s="96" t="s">
        <v>85</v>
      </c>
      <c r="D17" s="96" t="s">
        <v>83</v>
      </c>
      <c r="E17" s="103">
        <v>2245.80838889645</v>
      </c>
      <c r="F17" s="87"/>
      <c r="G17" s="88">
        <f>if(isblank(C17),"",(countif(Pelitulokset!E:E,C17)))</f>
        <v>0</v>
      </c>
      <c r="H17" s="89">
        <f>if(isblank(C17),"",countif(Pelitulokset!B:C,C17))</f>
        <v>0</v>
      </c>
      <c r="I17" s="90" t="str">
        <f t="array" ref="I17">iferror(index('Säännöt ja ohjeet'!$H$19:$H$46,match(J17,'Säännöt ja ohjeet'!$J$19:$J$46,-1)+1,0) &amp; if(J17&gt;1600," (" &amp; round(J17,0) &amp; ")",""),"")</f>
        <v>2 dan (2246)</v>
      </c>
      <c r="J17" s="90">
        <f t="array" ref="J17">iferror(index(Pelitulokset!$AI$183:$JL$183,1,match($C17,Pelitulokset!$AI$3:$JL$3,0)),"")</f>
        <v>2245.808389</v>
      </c>
      <c r="K17" s="90" t="str">
        <f t="array" ref="K17">iferror(index('Säännöt ja ohjeet'!$H$19:$H$45,match(L17,'Säännöt ja ohjeet'!$J$19:$J$45,-1)+1,0) &amp; " (" &amp; round(L17,0) &amp; ")","")</f>
        <v>2 dan (2246)</v>
      </c>
      <c r="L17" s="90">
        <f t="array" ref="L17">iferror(index(Pelitulokset!$AI$184:$JL$184,1,match($C17,Pelitulokset!$AI$3:$JL$3,0)),"")</f>
        <v>2245.808389</v>
      </c>
      <c r="M17" s="91">
        <f t="shared" si="1"/>
        <v>0</v>
      </c>
      <c r="N17" s="89"/>
      <c r="O17" s="89" t="str">
        <f t="shared" si="2"/>
        <v>13.</v>
      </c>
      <c r="P17" s="89" t="str">
        <f t="shared" si="3"/>
        <v>14.</v>
      </c>
      <c r="Q17" s="89" t="str">
        <f t="shared" si="4"/>
        <v>5.</v>
      </c>
      <c r="R17" s="65"/>
      <c r="S17" s="92"/>
      <c r="T17" s="97"/>
      <c r="U17" s="98"/>
      <c r="V17" s="99"/>
      <c r="W17" s="100"/>
      <c r="Y17" s="96"/>
      <c r="Z17" s="96"/>
    </row>
    <row r="18">
      <c r="A18" s="83"/>
      <c r="B18" s="84">
        <v>14.0</v>
      </c>
      <c r="C18" s="96" t="s">
        <v>50</v>
      </c>
      <c r="D18" s="96" t="s">
        <v>86</v>
      </c>
      <c r="E18" s="103">
        <v>1958.014047137313</v>
      </c>
      <c r="F18" s="87"/>
      <c r="G18" s="88">
        <f>if(isblank(C18),"",(countif(Pelitulokset!E:E,C18)))</f>
        <v>0</v>
      </c>
      <c r="H18" s="89">
        <f>if(isblank(C18),"",countif(Pelitulokset!B:C,C18))</f>
        <v>3</v>
      </c>
      <c r="I18" s="90" t="str">
        <f t="array" ref="I18">iferror(index('Säännöt ja ohjeet'!$H$19:$H$46,match(J18,'Säännöt ja ohjeet'!$J$19:$J$46,-1)+1,0) &amp; if(J18&gt;1600," (" &amp; round(J18,0) &amp; ")",""),"")</f>
        <v>2 kyu (1914)</v>
      </c>
      <c r="J18" s="90">
        <f t="array" ref="J18">iferror(index(Pelitulokset!$AI$183:$JL$183,1,match($C18,Pelitulokset!$AI$3:$JL$3,0)),"")</f>
        <v>1913.93138</v>
      </c>
      <c r="K18" s="90" t="str">
        <f t="array" ref="K18">iferror(index('Säännöt ja ohjeet'!$H$19:$H$45,match(L18,'Säännöt ja ohjeet'!$J$19:$J$45,-1)+1,0) &amp; " (" &amp; round(L18,0) &amp; ")","")</f>
        <v>1 kyu (1958)</v>
      </c>
      <c r="L18" s="90">
        <f t="array" ref="L18">iferror(index(Pelitulokset!$AI$184:$JL$184,1,match($C18,Pelitulokset!$AI$3:$JL$3,0)),"")</f>
        <v>1958.014047</v>
      </c>
      <c r="M18" s="91">
        <f t="shared" si="1"/>
        <v>0</v>
      </c>
      <c r="N18" s="89"/>
      <c r="O18" s="89" t="str">
        <f t="shared" si="2"/>
        <v>13.</v>
      </c>
      <c r="P18" s="89" t="str">
        <f t="shared" si="3"/>
        <v>14.</v>
      </c>
      <c r="Q18" s="89" t="str">
        <f t="shared" si="4"/>
        <v>10.</v>
      </c>
      <c r="R18" s="65"/>
      <c r="S18" s="92"/>
      <c r="T18" s="65"/>
      <c r="U18" s="65"/>
      <c r="V18" s="1"/>
      <c r="W18" s="1"/>
      <c r="Y18" s="96"/>
      <c r="Z18" s="96"/>
    </row>
    <row r="19">
      <c r="A19" s="83"/>
      <c r="B19" s="84">
        <v>15.0</v>
      </c>
      <c r="C19" s="96" t="s">
        <v>87</v>
      </c>
      <c r="D19" s="96" t="s">
        <v>88</v>
      </c>
      <c r="E19" s="103">
        <v>1015.4636235170283</v>
      </c>
      <c r="F19" s="87"/>
      <c r="G19" s="88">
        <f>if(isblank(C19),"",(countif(Pelitulokset!E:E,C19)))</f>
        <v>0</v>
      </c>
      <c r="H19" s="89">
        <f>if(isblank(C19),"",countif(Pelitulokset!B:C,C19))</f>
        <v>0</v>
      </c>
      <c r="I19" s="90" t="str">
        <f t="array" ref="I19">iferror(index('Säännöt ja ohjeet'!$H$19:$H$46,match(J19,'Säännöt ja ohjeet'!$J$19:$J$46,-1)+1,0) &amp; if(J19&gt;1600," (" &amp; round(J19,0) &amp; ")",""),"")</f>
        <v>11 kyu</v>
      </c>
      <c r="J19" s="90">
        <f t="array" ref="J19">iferror(index(Pelitulokset!$AI$183:$JL$183,1,match($C19,Pelitulokset!$AI$3:$JL$3,0)),"")</f>
        <v>1015.463624</v>
      </c>
      <c r="K19" s="90" t="str">
        <f t="array" ref="K19">iferror(index('Säännöt ja ohjeet'!$H$19:$H$45,match(L19,'Säännöt ja ohjeet'!$J$19:$J$45,-1)+1,0) &amp; " (" &amp; round(L19,0) &amp; ")","")</f>
        <v>11 kyu (1015)</v>
      </c>
      <c r="L19" s="90">
        <f t="array" ref="L19">iferror(index(Pelitulokset!$AI$184:$JL$184,1,match($C19,Pelitulokset!$AI$3:$JL$3,0)),"")</f>
        <v>1015.463624</v>
      </c>
      <c r="M19" s="91">
        <f t="shared" si="1"/>
        <v>0</v>
      </c>
      <c r="N19" s="89"/>
      <c r="O19" s="89" t="str">
        <f t="shared" si="2"/>
        <v>13.</v>
      </c>
      <c r="P19" s="89" t="str">
        <f t="shared" si="3"/>
        <v>14.</v>
      </c>
      <c r="Q19" s="89" t="str">
        <f t="shared" si="4"/>
        <v>23.</v>
      </c>
      <c r="R19" s="65"/>
      <c r="S19" s="92"/>
      <c r="T19" s="65"/>
      <c r="U19" s="65"/>
      <c r="V19" s="1"/>
      <c r="W19" s="1"/>
      <c r="Y19" s="96"/>
      <c r="Z19" s="96"/>
    </row>
    <row r="20">
      <c r="A20" s="83"/>
      <c r="B20" s="84">
        <v>16.0</v>
      </c>
      <c r="C20" s="96" t="s">
        <v>89</v>
      </c>
      <c r="D20" s="96" t="s">
        <v>83</v>
      </c>
      <c r="E20" s="103">
        <v>2205.116746138808</v>
      </c>
      <c r="F20" s="87"/>
      <c r="G20" s="88">
        <f>if(isblank(C20),"",(countif(Pelitulokset!E:E,C20)))</f>
        <v>0</v>
      </c>
      <c r="H20" s="89">
        <f>if(isblank(C20),"",countif(Pelitulokset!B:C,C20))</f>
        <v>0</v>
      </c>
      <c r="I20" s="90" t="str">
        <f t="array" ref="I20">iferror(index('Säännöt ja ohjeet'!$H$19:$H$46,match(J20,'Säännöt ja ohjeet'!$J$19:$J$46,-1)+1,0) &amp; if(J20&gt;1600," (" &amp; round(J20,0) &amp; ")",""),"")</f>
        <v>2 dan (2205)</v>
      </c>
      <c r="J20" s="90">
        <f t="array" ref="J20">iferror(index(Pelitulokset!$AI$183:$JL$183,1,match($C20,Pelitulokset!$AI$3:$JL$3,0)),"")</f>
        <v>2205.116746</v>
      </c>
      <c r="K20" s="90" t="str">
        <f t="array" ref="K20">iferror(index('Säännöt ja ohjeet'!$H$19:$H$45,match(L20,'Säännöt ja ohjeet'!$J$19:$J$45,-1)+1,0) &amp; " (" &amp; round(L20,0) &amp; ")","")</f>
        <v>2 dan (2205)</v>
      </c>
      <c r="L20" s="90">
        <f t="array" ref="L20">iferror(index(Pelitulokset!$AI$184:$JL$184,1,match($C20,Pelitulokset!$AI$3:$JL$3,0)),"")</f>
        <v>2205.116746</v>
      </c>
      <c r="M20" s="91">
        <f t="shared" si="1"/>
        <v>0</v>
      </c>
      <c r="N20" s="89"/>
      <c r="O20" s="89" t="str">
        <f t="shared" si="2"/>
        <v>13.</v>
      </c>
      <c r="P20" s="89" t="str">
        <f t="shared" si="3"/>
        <v>14.</v>
      </c>
      <c r="Q20" s="89" t="str">
        <f t="shared" si="4"/>
        <v>6.</v>
      </c>
      <c r="R20" s="65"/>
      <c r="S20" s="92"/>
      <c r="T20" s="65"/>
      <c r="U20" s="65"/>
      <c r="V20" s="1"/>
      <c r="W20" s="1"/>
      <c r="Y20" s="96"/>
      <c r="Z20" s="96"/>
    </row>
    <row r="21">
      <c r="A21" s="83"/>
      <c r="B21" s="84">
        <v>17.0</v>
      </c>
      <c r="C21" s="96" t="s">
        <v>90</v>
      </c>
      <c r="D21" s="96" t="s">
        <v>81</v>
      </c>
      <c r="E21" s="103">
        <v>1335.441433140475</v>
      </c>
      <c r="F21" s="87"/>
      <c r="G21" s="88">
        <f>if(isblank(C21),"",(countif(Pelitulokset!E:E,C21)))</f>
        <v>0</v>
      </c>
      <c r="H21" s="89">
        <f>if(isblank(C21),"",countif(Pelitulokset!B:C,C21))</f>
        <v>0</v>
      </c>
      <c r="I21" s="90" t="str">
        <f t="array" ref="I21">iferror(index('Säännöt ja ohjeet'!$H$19:$H$46,match(J21,'Säännöt ja ohjeet'!$J$19:$J$46,-1)+1,0) &amp; if(J21&gt;1600," (" &amp; round(J21,0) &amp; ")",""),"")</f>
        <v>8 kyu</v>
      </c>
      <c r="J21" s="90">
        <f t="array" ref="J21">iferror(index(Pelitulokset!$AI$183:$JL$183,1,match($C21,Pelitulokset!$AI$3:$JL$3,0)),"")</f>
        <v>1335.441433</v>
      </c>
      <c r="K21" s="90" t="str">
        <f t="array" ref="K21">iferror(index('Säännöt ja ohjeet'!$H$19:$H$45,match(L21,'Säännöt ja ohjeet'!$J$19:$J$45,-1)+1,0) &amp; " (" &amp; round(L21,0) &amp; ")","")</f>
        <v>8 kyu (1335)</v>
      </c>
      <c r="L21" s="90">
        <f t="array" ref="L21">iferror(index(Pelitulokset!$AI$184:$JL$184,1,match($C21,Pelitulokset!$AI$3:$JL$3,0)),"")</f>
        <v>1335.441433</v>
      </c>
      <c r="M21" s="91">
        <f t="shared" si="1"/>
        <v>0</v>
      </c>
      <c r="N21" s="89"/>
      <c r="O21" s="89" t="str">
        <f t="shared" si="2"/>
        <v>13.</v>
      </c>
      <c r="P21" s="89" t="str">
        <f t="shared" si="3"/>
        <v>14.</v>
      </c>
      <c r="Q21" s="89" t="str">
        <f t="shared" si="4"/>
        <v>19.</v>
      </c>
      <c r="R21" s="65"/>
      <c r="S21" s="92"/>
      <c r="T21" s="65"/>
      <c r="U21" s="65"/>
      <c r="V21" s="1"/>
      <c r="W21" s="1"/>
      <c r="Y21" s="96"/>
      <c r="Z21" s="96"/>
    </row>
    <row r="22">
      <c r="A22" s="83"/>
      <c r="B22" s="84">
        <v>18.0</v>
      </c>
      <c r="C22" s="96" t="s">
        <v>91</v>
      </c>
      <c r="D22" s="96" t="s">
        <v>92</v>
      </c>
      <c r="E22" s="103">
        <v>2316.46948829416</v>
      </c>
      <c r="F22" s="87"/>
      <c r="G22" s="88">
        <f>if(isblank(C22),"",(countif(Pelitulokset!E:E,C22)))</f>
        <v>0</v>
      </c>
      <c r="H22" s="89">
        <f>if(isblank(C22),"",countif(Pelitulokset!B:C,C22))</f>
        <v>0</v>
      </c>
      <c r="I22" s="90" t="str">
        <f t="array" ref="I22">iferror(index('Säännöt ja ohjeet'!$H$19:$H$46,match(J22,'Säännöt ja ohjeet'!$J$19:$J$46,-1)+1,0) &amp; if(J22&gt;1600," (" &amp; round(J22,0) &amp; ")",""),"")</f>
        <v>3 dan (2316)</v>
      </c>
      <c r="J22" s="90">
        <f t="array" ref="J22">iferror(index(Pelitulokset!$AI$183:$JL$183,1,match($C22,Pelitulokset!$AI$3:$JL$3,0)),"")</f>
        <v>2316.469488</v>
      </c>
      <c r="K22" s="90" t="str">
        <f t="array" ref="K22">iferror(index('Säännöt ja ohjeet'!$H$19:$H$45,match(L22,'Säännöt ja ohjeet'!$J$19:$J$45,-1)+1,0) &amp; " (" &amp; round(L22,0) &amp; ")","")</f>
        <v>3 dan (2316)</v>
      </c>
      <c r="L22" s="90">
        <f t="array" ref="L22">iferror(index(Pelitulokset!$AI$184:$JL$184,1,match($C22,Pelitulokset!$AI$3:$JL$3,0)),"")</f>
        <v>2316.469488</v>
      </c>
      <c r="M22" s="91">
        <f t="shared" si="1"/>
        <v>0</v>
      </c>
      <c r="N22" s="89"/>
      <c r="O22" s="89" t="str">
        <f t="shared" si="2"/>
        <v>13.</v>
      </c>
      <c r="P22" s="89" t="str">
        <f t="shared" si="3"/>
        <v>14.</v>
      </c>
      <c r="Q22" s="89" t="str">
        <f t="shared" si="4"/>
        <v>3.</v>
      </c>
      <c r="R22" s="65"/>
      <c r="S22" s="92"/>
      <c r="T22" s="65"/>
      <c r="U22" s="65"/>
      <c r="V22" s="1"/>
      <c r="W22" s="1"/>
      <c r="Y22" s="96"/>
      <c r="Z22" s="96"/>
    </row>
    <row r="23">
      <c r="A23" s="83"/>
      <c r="B23" s="84">
        <v>19.0</v>
      </c>
      <c r="C23" s="96" t="s">
        <v>54</v>
      </c>
      <c r="D23" s="96" t="s">
        <v>93</v>
      </c>
      <c r="E23" s="103">
        <v>2137.903664546596</v>
      </c>
      <c r="F23" s="87"/>
      <c r="G23" s="88">
        <f>if(isblank(C23),"",(countif(Pelitulokset!E:E,C23)))</f>
        <v>0</v>
      </c>
      <c r="H23" s="89">
        <f>if(isblank(C23),"",countif(Pelitulokset!B:C,C23))</f>
        <v>1</v>
      </c>
      <c r="I23" s="90" t="str">
        <f t="array" ref="I23">iferror(index('Säännöt ja ohjeet'!$H$19:$H$46,match(J23,'Säännöt ja ohjeet'!$J$19:$J$46,-1)+1,0) &amp; if(J23&gt;1600," (" &amp; round(J23,0) &amp; ")",""),"")</f>
        <v>1 dan (2132)</v>
      </c>
      <c r="J23" s="90">
        <f t="array" ref="J23">iferror(index(Pelitulokset!$AI$183:$JL$183,1,match($C23,Pelitulokset!$AI$3:$JL$3,0)),"")</f>
        <v>2132.244373</v>
      </c>
      <c r="K23" s="90" t="str">
        <f t="array" ref="K23">iferror(index('Säännöt ja ohjeet'!$H$19:$H$45,match(L23,'Säännöt ja ohjeet'!$J$19:$J$45,-1)+1,0) &amp; " (" &amp; round(L23,0) &amp; ")","")</f>
        <v>1 dan (2138)</v>
      </c>
      <c r="L23" s="90">
        <f t="array" ref="L23">iferror(index(Pelitulokset!$AI$184:$JL$184,1,match($C23,Pelitulokset!$AI$3:$JL$3,0)),"")</f>
        <v>2137.903665</v>
      </c>
      <c r="M23" s="91">
        <f t="shared" si="1"/>
        <v>0</v>
      </c>
      <c r="N23" s="89"/>
      <c r="O23" s="89" t="str">
        <f t="shared" si="2"/>
        <v>13.</v>
      </c>
      <c r="P23" s="89" t="str">
        <f t="shared" si="3"/>
        <v>14.</v>
      </c>
      <c r="Q23" s="89" t="str">
        <f t="shared" si="4"/>
        <v>8.</v>
      </c>
      <c r="R23" s="65"/>
      <c r="S23" s="92"/>
      <c r="T23" s="65"/>
      <c r="U23" s="65"/>
      <c r="V23" s="1"/>
      <c r="W23" s="1"/>
      <c r="Y23" s="96"/>
      <c r="Z23" s="96"/>
    </row>
    <row r="24">
      <c r="A24" s="83"/>
      <c r="B24" s="84">
        <v>20.0</v>
      </c>
      <c r="C24" s="96" t="s">
        <v>51</v>
      </c>
      <c r="D24" s="96" t="s">
        <v>94</v>
      </c>
      <c r="E24" s="103">
        <v>648.3266750105566</v>
      </c>
      <c r="F24" s="87"/>
      <c r="G24" s="88">
        <f>if(isblank(C24),"",(countif(Pelitulokset!E:E,C24)))</f>
        <v>0</v>
      </c>
      <c r="H24" s="89">
        <f>if(isblank(C24),"",countif(Pelitulokset!B:C,C24))</f>
        <v>1</v>
      </c>
      <c r="I24" s="90" t="str">
        <f t="array" ref="I24">iferror(index('Säännöt ja ohjeet'!$H$19:$H$46,match(J24,'Säännöt ja ohjeet'!$J$19:$J$46,-1)+1,0) &amp; if(J24&gt;1600," (" &amp; round(J24,0) &amp; ")",""),"")</f>
        <v>15 kyu</v>
      </c>
      <c r="J24" s="90">
        <f t="array" ref="J24">iferror(index(Pelitulokset!$AI$183:$JL$183,1,match($C24,Pelitulokset!$AI$3:$JL$3,0)),"")</f>
        <v>636.9434937</v>
      </c>
      <c r="K24" s="90" t="str">
        <f t="array" ref="K24">iferror(index('Säännöt ja ohjeet'!$H$19:$H$45,match(L24,'Säännöt ja ohjeet'!$J$19:$J$45,-1)+1,0) &amp; " (" &amp; round(L24,0) &amp; ")","")</f>
        <v>15 kyu (648)</v>
      </c>
      <c r="L24" s="90">
        <f t="array" ref="L24">iferror(index(Pelitulokset!$AI$184:$JL$184,1,match($C24,Pelitulokset!$AI$3:$JL$3,0)),"")</f>
        <v>648.326675</v>
      </c>
      <c r="M24" s="91">
        <f t="shared" si="1"/>
        <v>0</v>
      </c>
      <c r="N24" s="89"/>
      <c r="O24" s="89" t="str">
        <f t="shared" si="2"/>
        <v>13.</v>
      </c>
      <c r="P24" s="89" t="str">
        <f t="shared" si="3"/>
        <v>14.</v>
      </c>
      <c r="Q24" s="89" t="str">
        <f t="shared" si="4"/>
        <v>25.</v>
      </c>
      <c r="R24" s="65"/>
      <c r="S24" s="92"/>
      <c r="T24" s="65"/>
      <c r="U24" s="65"/>
      <c r="V24" s="1"/>
      <c r="W24" s="1"/>
      <c r="Y24" s="96"/>
      <c r="Z24" s="96"/>
    </row>
    <row r="25">
      <c r="A25" s="83"/>
      <c r="B25" s="84">
        <v>21.0</v>
      </c>
      <c r="C25" s="96" t="s">
        <v>49</v>
      </c>
      <c r="D25" s="96" t="s">
        <v>95</v>
      </c>
      <c r="E25" s="103">
        <v>768.9760491611395</v>
      </c>
      <c r="F25" s="104"/>
      <c r="G25" s="88">
        <f>if(isblank(C25),"",(countif(Pelitulokset!E:E,C25)))</f>
        <v>2</v>
      </c>
      <c r="H25" s="89">
        <f>if(isblank(C25),"",countif(Pelitulokset!B:C,C25))</f>
        <v>5</v>
      </c>
      <c r="I25" s="90" t="str">
        <f t="array" ref="I25">iferror(index('Säännöt ja ohjeet'!$H$19:$H$46,match(J25,'Säännöt ja ohjeet'!$J$19:$J$46,-1)+1,0) &amp; if(J25&gt;1600," (" &amp; round(J25,0) &amp; ")",""),"")</f>
        <v>13 kyu</v>
      </c>
      <c r="J25" s="90">
        <f t="array" ref="J25">iferror(index(Pelitulokset!$AI$183:$JL$183,1,match($C25,Pelitulokset!$AI$3:$JL$3,0)),"")</f>
        <v>832.7574368</v>
      </c>
      <c r="K25" s="90" t="str">
        <f t="array" ref="K25">iferror(index('Säännöt ja ohjeet'!$H$19:$H$45,match(L25,'Säännöt ja ohjeet'!$J$19:$J$45,-1)+1,0) &amp; " (" &amp; round(L25,0) &amp; ")","")</f>
        <v>13 kyu (833)</v>
      </c>
      <c r="L25" s="90">
        <f t="array" ref="L25">iferror(index(Pelitulokset!$AI$184:$JL$184,1,match($C25,Pelitulokset!$AI$3:$JL$3,0)),"")</f>
        <v>832.7574368</v>
      </c>
      <c r="M25" s="91">
        <f t="shared" si="1"/>
        <v>64</v>
      </c>
      <c r="N25" s="89"/>
      <c r="O25" s="89" t="str">
        <f t="shared" si="2"/>
        <v>6.</v>
      </c>
      <c r="P25" s="89" t="str">
        <f t="shared" si="3"/>
        <v>7.</v>
      </c>
      <c r="Q25" s="89" t="str">
        <f t="shared" si="4"/>
        <v>24.</v>
      </c>
      <c r="R25" s="65"/>
      <c r="S25" s="65"/>
      <c r="T25" s="65"/>
      <c r="U25" s="65"/>
      <c r="V25" s="1"/>
      <c r="W25" s="1"/>
      <c r="Y25" s="96"/>
      <c r="Z25" s="96"/>
    </row>
    <row r="26">
      <c r="A26" s="83"/>
      <c r="B26" s="84">
        <v>22.0</v>
      </c>
      <c r="C26" s="96" t="s">
        <v>96</v>
      </c>
      <c r="D26" s="96" t="s">
        <v>97</v>
      </c>
      <c r="E26" s="103">
        <v>1690.5385526522748</v>
      </c>
      <c r="F26" s="104"/>
      <c r="G26" s="88">
        <f>if(isblank(C26),"",(countif(Pelitulokset!E:E,C26)))</f>
        <v>0</v>
      </c>
      <c r="H26" s="89">
        <f>if(isblank(C26),"",countif(Pelitulokset!B:C,C26))</f>
        <v>0</v>
      </c>
      <c r="I26" s="90" t="str">
        <f t="array" ref="I26">iferror(index('Säännöt ja ohjeet'!$H$19:$H$46,match(J26,'Säännöt ja ohjeet'!$J$19:$J$46,-1)+1,0) &amp; if(J26&gt;1600," (" &amp; round(J26,0) &amp; ")",""),"")</f>
        <v>4 kyu (1691)</v>
      </c>
      <c r="J26" s="90">
        <f t="array" ref="J26">iferror(index(Pelitulokset!$AI$183:$JL$183,1,match($C26,Pelitulokset!$AI$3:$JL$3,0)),"")</f>
        <v>1690.538553</v>
      </c>
      <c r="K26" s="90" t="str">
        <f t="array" ref="K26">iferror(index('Säännöt ja ohjeet'!$H$19:$H$45,match(L26,'Säännöt ja ohjeet'!$J$19:$J$45,-1)+1,0) &amp; " (" &amp; round(L26,0) &amp; ")","")</f>
        <v>4 kyu (1691)</v>
      </c>
      <c r="L26" s="90">
        <f t="array" ref="L26">iferror(index(Pelitulokset!$AI$184:$JL$184,1,match($C26,Pelitulokset!$AI$3:$JL$3,0)),"")</f>
        <v>1690.538553</v>
      </c>
      <c r="M26" s="91">
        <f t="shared" si="1"/>
        <v>0</v>
      </c>
      <c r="N26" s="89"/>
      <c r="O26" s="89" t="str">
        <f t="shared" si="2"/>
        <v>13.</v>
      </c>
      <c r="P26" s="89" t="str">
        <f t="shared" si="3"/>
        <v>14.</v>
      </c>
      <c r="Q26" s="89" t="str">
        <f t="shared" si="4"/>
        <v>15.</v>
      </c>
      <c r="R26" s="65"/>
      <c r="S26" s="65"/>
      <c r="T26" s="65"/>
      <c r="U26" s="65"/>
      <c r="V26" s="1"/>
      <c r="W26" s="1"/>
      <c r="Y26" s="96"/>
      <c r="Z26" s="96"/>
    </row>
    <row r="27">
      <c r="A27" s="83"/>
      <c r="B27" s="84">
        <v>23.0</v>
      </c>
      <c r="C27" s="96" t="s">
        <v>40</v>
      </c>
      <c r="D27" s="96" t="s">
        <v>98</v>
      </c>
      <c r="E27" s="102">
        <v>200.0</v>
      </c>
      <c r="F27" s="104"/>
      <c r="G27" s="88">
        <f>if(isblank(C27),"",(countif(Pelitulokset!E:E,C27)))</f>
        <v>1</v>
      </c>
      <c r="H27" s="89">
        <f>if(isblank(C27),"",countif(Pelitulokset!B:C,C27))</f>
        <v>3</v>
      </c>
      <c r="I27" s="90" t="str">
        <f t="array" ref="I27">iferror(index('Säännöt ja ohjeet'!$H$19:$H$46,match(J27,'Säännöt ja ohjeet'!$J$19:$J$46,-1)+1,0) &amp; if(J27&gt;1600," (" &amp; round(J27,0) &amp; ")",""),"")</f>
        <v>18 kyu</v>
      </c>
      <c r="J27" s="90">
        <f t="array" ref="J27">iferror(index(Pelitulokset!$AI$183:$JL$183,1,match($C27,Pelitulokset!$AI$3:$JL$3,0)),"")</f>
        <v>281.1497685</v>
      </c>
      <c r="K27" s="90" t="str">
        <f t="array" ref="K27">iferror(index('Säännöt ja ohjeet'!$H$19:$H$45,match(L27,'Säännöt ja ohjeet'!$J$19:$J$45,-1)+1,0) &amp; " (" &amp; round(L27,0) &amp; ")","")</f>
        <v>18 kyu (281)</v>
      </c>
      <c r="L27" s="90">
        <f t="array" ref="L27">iferror(index(Pelitulokset!$AI$184:$JL$184,1,match($C27,Pelitulokset!$AI$3:$JL$3,0)),"")</f>
        <v>281.1497685</v>
      </c>
      <c r="M27" s="91">
        <f t="shared" si="1"/>
        <v>81</v>
      </c>
      <c r="N27" s="89"/>
      <c r="O27" s="89" t="str">
        <f t="shared" si="2"/>
        <v>5.</v>
      </c>
      <c r="P27" s="89" t="str">
        <f t="shared" si="3"/>
        <v>9.</v>
      </c>
      <c r="Q27" s="89" t="str">
        <f t="shared" si="4"/>
        <v>27.</v>
      </c>
      <c r="R27" s="65"/>
      <c r="S27" s="65"/>
      <c r="T27" s="65"/>
      <c r="U27" s="65"/>
      <c r="V27" s="1"/>
      <c r="W27" s="1"/>
      <c r="Y27" s="96"/>
      <c r="Z27" s="96"/>
    </row>
    <row r="28">
      <c r="A28" s="83"/>
      <c r="B28" s="84">
        <v>24.0</v>
      </c>
      <c r="C28" s="96" t="s">
        <v>47</v>
      </c>
      <c r="D28" s="96" t="s">
        <v>99</v>
      </c>
      <c r="E28" s="102">
        <v>66.0</v>
      </c>
      <c r="F28" s="104"/>
      <c r="G28" s="88">
        <f>if(isblank(C28),"",(countif(Pelitulokset!E:E,C28)))</f>
        <v>0</v>
      </c>
      <c r="H28" s="89">
        <f>if(isblank(C28),"",countif(Pelitulokset!B:C,C28))</f>
        <v>2</v>
      </c>
      <c r="I28" s="90" t="str">
        <f t="array" ref="I28">iferror(index('Säännöt ja ohjeet'!$H$19:$H$46,match(J28,'Säännöt ja ohjeet'!$J$19:$J$46,-1)+1,0) &amp; if(J28&gt;1600," (" &amp; round(J28,0) &amp; ")",""),"")</f>
        <v>~25 kyu</v>
      </c>
      <c r="J28" s="90">
        <f t="array" ref="J28">iferror(index(Pelitulokset!$AI$183:$JL$183,1,match($C28,Pelitulokset!$AI$3:$JL$3,0)),"")</f>
        <v>-59.07358257</v>
      </c>
      <c r="K28" s="90" t="str">
        <f t="array" ref="K28">iferror(index('Säännöt ja ohjeet'!$H$19:$H$45,match(L28,'Säännöt ja ohjeet'!$J$19:$J$45,-1)+1,0) &amp; " (" &amp; round(L28,0) &amp; ")","")</f>
        <v>20 kyu (66)</v>
      </c>
      <c r="L28" s="90">
        <f t="array" ref="L28">iferror(index(Pelitulokset!$AI$184:$JL$184,1,match($C28,Pelitulokset!$AI$3:$JL$3,0)),"")</f>
        <v>66</v>
      </c>
      <c r="M28" s="91">
        <f t="shared" si="1"/>
        <v>0</v>
      </c>
      <c r="N28" s="89"/>
      <c r="O28" s="89" t="str">
        <f t="shared" si="2"/>
        <v>13.</v>
      </c>
      <c r="P28" s="89" t="str">
        <f t="shared" si="3"/>
        <v>14.</v>
      </c>
      <c r="Q28" s="89" t="str">
        <f t="shared" si="4"/>
        <v>29.</v>
      </c>
      <c r="R28" s="65"/>
      <c r="S28" s="65"/>
      <c r="T28" s="65"/>
      <c r="U28" s="65"/>
      <c r="V28" s="1"/>
      <c r="W28" s="1"/>
      <c r="Y28" s="96"/>
      <c r="Z28" s="96"/>
    </row>
    <row r="29">
      <c r="A29" s="83"/>
      <c r="B29" s="84">
        <v>25.0</v>
      </c>
      <c r="C29" s="96" t="s">
        <v>46</v>
      </c>
      <c r="D29" s="96" t="s">
        <v>77</v>
      </c>
      <c r="E29" s="102">
        <v>1200.0</v>
      </c>
      <c r="F29" s="104"/>
      <c r="G29" s="88">
        <f>if(isblank(C29),"",(countif(Pelitulokset!E:E,C29)))</f>
        <v>3</v>
      </c>
      <c r="H29" s="89">
        <f>if(isblank(C29),"",countif(Pelitulokset!B:C,C29))</f>
        <v>7</v>
      </c>
      <c r="I29" s="90" t="str">
        <f t="array" ref="I29">iferror(index('Säännöt ja ohjeet'!$H$19:$H$46,match(J29,'Säännöt ja ohjeet'!$J$19:$J$46,-1)+1,0) &amp; if(J29&gt;1600," (" &amp; round(J29,0) &amp; ")",""),"")</f>
        <v>8 kyu</v>
      </c>
      <c r="J29" s="90">
        <f t="array" ref="J29">iferror(index(Pelitulokset!$AI$183:$JL$183,1,match($C29,Pelitulokset!$AI$3:$JL$3,0)),"")</f>
        <v>1282.733877</v>
      </c>
      <c r="K29" s="90" t="str">
        <f t="array" ref="K29">iferror(index('Säännöt ja ohjeet'!$H$19:$H$45,match(L29,'Säännöt ja ohjeet'!$J$19:$J$45,-1)+1,0) &amp; " (" &amp; round(L29,0) &amp; ")","")</f>
        <v>7 kyu (1353)</v>
      </c>
      <c r="L29" s="90">
        <f t="array" ref="L29">iferror(index(Pelitulokset!$AI$184:$JL$184,1,match($C29,Pelitulokset!$AI$3:$JL$3,0)),"")</f>
        <v>1353.035774</v>
      </c>
      <c r="M29" s="91">
        <f t="shared" si="1"/>
        <v>153</v>
      </c>
      <c r="N29" s="89"/>
      <c r="O29" s="89" t="str">
        <f t="shared" si="2"/>
        <v>3.</v>
      </c>
      <c r="P29" s="89" t="str">
        <f t="shared" si="3"/>
        <v>5.</v>
      </c>
      <c r="Q29" s="89" t="str">
        <f t="shared" si="4"/>
        <v>20.</v>
      </c>
      <c r="R29" s="65"/>
      <c r="S29" s="65"/>
      <c r="T29" s="65"/>
      <c r="U29" s="65"/>
      <c r="V29" s="1"/>
      <c r="W29" s="1"/>
      <c r="Y29" s="96"/>
      <c r="Z29" s="96"/>
    </row>
    <row r="30">
      <c r="A30" s="83"/>
      <c r="B30" s="84">
        <v>26.0</v>
      </c>
      <c r="C30" s="96" t="s">
        <v>43</v>
      </c>
      <c r="D30" s="96" t="s">
        <v>99</v>
      </c>
      <c r="E30" s="102">
        <v>100.0</v>
      </c>
      <c r="F30" s="65"/>
      <c r="G30" s="88">
        <f>if(isblank(C30),"",(countif(Pelitulokset!E:E,C30)))</f>
        <v>1</v>
      </c>
      <c r="H30" s="89">
        <f>if(isblank(C30),"",countif(Pelitulokset!B:C,C30))</f>
        <v>5</v>
      </c>
      <c r="I30" s="90" t="str">
        <f t="array" ref="I30">iferror(index('Säännöt ja ohjeet'!$H$19:$H$46,match(J30,'Säännöt ja ohjeet'!$J$19:$J$46,-1)+1,0) &amp; if(J30&gt;1600," (" &amp; round(J30,0) &amp; ")",""),"")</f>
        <v>19 kyu</v>
      </c>
      <c r="J30" s="90">
        <f t="array" ref="J30">iferror(index(Pelitulokset!$AI$183:$JL$183,1,match($C30,Pelitulokset!$AI$3:$JL$3,0)),"")</f>
        <v>190.2275877</v>
      </c>
      <c r="K30" s="90" t="str">
        <f t="array" ref="K30">iferror(index('Säännöt ja ohjeet'!$H$19:$H$45,match(L30,'Säännöt ja ohjeet'!$J$19:$J$45,-1)+1,0) &amp; " (" &amp; round(L30,0) &amp; ")","")</f>
        <v>19 kyu (198)</v>
      </c>
      <c r="L30" s="90">
        <f t="array" ref="L30">iferror(index(Pelitulokset!$AI$184:$JL$184,1,match($C30,Pelitulokset!$AI$3:$JL$3,0)),"")</f>
        <v>198.2876057</v>
      </c>
      <c r="M30" s="91">
        <f t="shared" si="1"/>
        <v>98</v>
      </c>
      <c r="N30" s="89"/>
      <c r="O30" s="89" t="str">
        <f t="shared" si="2"/>
        <v>4.</v>
      </c>
      <c r="P30" s="89" t="str">
        <f t="shared" si="3"/>
        <v>9.</v>
      </c>
      <c r="Q30" s="89" t="str">
        <f t="shared" si="4"/>
        <v>28.</v>
      </c>
      <c r="R30" s="65"/>
      <c r="S30" s="65"/>
      <c r="T30" s="65"/>
      <c r="U30" s="65"/>
      <c r="V30" s="1"/>
      <c r="W30" s="1"/>
      <c r="Y30" s="96"/>
      <c r="Z30" s="96"/>
    </row>
    <row r="31">
      <c r="A31" s="83"/>
      <c r="B31" s="84">
        <v>27.0</v>
      </c>
      <c r="C31" s="96" t="s">
        <v>48</v>
      </c>
      <c r="D31" s="96" t="s">
        <v>97</v>
      </c>
      <c r="E31" s="102">
        <v>1700.0</v>
      </c>
      <c r="F31" s="65"/>
      <c r="G31" s="88">
        <f>if(isblank(C31),"",(countif(Pelitulokset!E:E,C31)))</f>
        <v>1</v>
      </c>
      <c r="H31" s="89">
        <f>if(isblank(C31),"",countif(Pelitulokset!B:C,C31))</f>
        <v>1</v>
      </c>
      <c r="I31" s="90" t="str">
        <f t="array" ref="I31">iferror(index('Säännöt ja ohjeet'!$H$19:$H$46,match(J31,'Säännöt ja ohjeet'!$J$19:$J$46,-1)+1,0) &amp; if(J31&gt;1600," (" &amp; round(J31,0) &amp; ")",""),"")</f>
        <v>4 kyu (1741)</v>
      </c>
      <c r="J31" s="90">
        <f t="array" ref="J31">iferror(index(Pelitulokset!$AI$183:$JL$183,1,match($C31,Pelitulokset!$AI$3:$JL$3,0)),"")</f>
        <v>1741.081085</v>
      </c>
      <c r="K31" s="90" t="str">
        <f t="array" ref="K31">iferror(index('Säännöt ja ohjeet'!$H$19:$H$45,match(L31,'Säännöt ja ohjeet'!$J$19:$J$45,-1)+1,0) &amp; " (" &amp; round(L31,0) &amp; ")","")</f>
        <v>4 kyu (1741)</v>
      </c>
      <c r="L31" s="90">
        <f t="array" ref="L31">iferror(index(Pelitulokset!$AI$184:$JL$184,1,match($C31,Pelitulokset!$AI$3:$JL$3,0)),"")</f>
        <v>1741.081085</v>
      </c>
      <c r="M31" s="91">
        <f t="shared" si="1"/>
        <v>41</v>
      </c>
      <c r="N31" s="89"/>
      <c r="O31" s="89" t="str">
        <f t="shared" si="2"/>
        <v>#N/A</v>
      </c>
      <c r="P31" s="89" t="str">
        <f t="shared" si="3"/>
        <v>9.</v>
      </c>
      <c r="Q31" s="89" t="str">
        <f t="shared" si="4"/>
        <v>13.</v>
      </c>
      <c r="R31" s="65"/>
      <c r="S31" s="65"/>
      <c r="T31" s="65"/>
      <c r="U31" s="65"/>
      <c r="V31" s="1"/>
      <c r="W31" s="1"/>
      <c r="Y31" s="96"/>
      <c r="Z31" s="96"/>
    </row>
    <row r="32">
      <c r="A32" s="83"/>
      <c r="B32" s="84">
        <v>28.0</v>
      </c>
      <c r="C32" s="96" t="s">
        <v>53</v>
      </c>
      <c r="D32" s="96" t="s">
        <v>100</v>
      </c>
      <c r="E32" s="102">
        <v>400.0</v>
      </c>
      <c r="F32" s="65"/>
      <c r="G32" s="88">
        <f>if(isblank(C32),"",(countif(Pelitulokset!E:E,C32)))</f>
        <v>1</v>
      </c>
      <c r="H32" s="89">
        <f>if(isblank(C32),"",countif(Pelitulokset!B:C,C32))</f>
        <v>2</v>
      </c>
      <c r="I32" s="90" t="str">
        <f t="array" ref="I32">iferror(index('Säännöt ja ohjeet'!$H$19:$H$46,match(J32,'Säännöt ja ohjeet'!$J$19:$J$46,-1)+1,0) &amp; if(J32&gt;1600," (" &amp; round(J32,0) &amp; ")",""),"")</f>
        <v>17 kyu</v>
      </c>
      <c r="J32" s="90">
        <f t="array" ref="J32">iferror(index(Pelitulokset!$AI$183:$JL$183,1,match($C32,Pelitulokset!$AI$3:$JL$3,0)),"")</f>
        <v>398.5029281</v>
      </c>
      <c r="K32" s="90" t="str">
        <f t="array" ref="K32">iferror(index('Säännöt ja ohjeet'!$H$19:$H$45,match(L32,'Säännöt ja ohjeet'!$J$19:$J$45,-1)+1,0) &amp; " (" &amp; round(L32,0) &amp; ")","")</f>
        <v>16 kyu (464)</v>
      </c>
      <c r="L32" s="90">
        <f t="array" ref="L32">iferror(index(Pelitulokset!$AI$184:$JL$184,1,match($C32,Pelitulokset!$AI$3:$JL$3,0)),"")</f>
        <v>464.3463767</v>
      </c>
      <c r="M32" s="91">
        <f t="shared" si="1"/>
        <v>64</v>
      </c>
      <c r="N32" s="89"/>
      <c r="O32" s="89" t="str">
        <f t="shared" si="2"/>
        <v>6.</v>
      </c>
      <c r="P32" s="89" t="str">
        <f t="shared" si="3"/>
        <v>9.</v>
      </c>
      <c r="Q32" s="89" t="str">
        <f t="shared" si="4"/>
        <v>26.</v>
      </c>
      <c r="R32" s="65"/>
      <c r="S32" s="65"/>
      <c r="T32" s="65"/>
      <c r="U32" s="65"/>
      <c r="V32" s="1"/>
      <c r="W32" s="1"/>
      <c r="Y32" s="96"/>
      <c r="Z32" s="96"/>
    </row>
    <row r="33">
      <c r="A33" s="83"/>
      <c r="B33" s="84">
        <v>29.0</v>
      </c>
      <c r="C33" s="96" t="s">
        <v>56</v>
      </c>
      <c r="D33" s="96" t="s">
        <v>101</v>
      </c>
      <c r="E33" s="102">
        <v>1829.0</v>
      </c>
      <c r="F33" s="65"/>
      <c r="G33" s="88">
        <f>if(isblank(C33),"",(countif(Pelitulokset!E:E,C33)))</f>
        <v>1</v>
      </c>
      <c r="H33" s="89">
        <f>if(isblank(C33),"",countif(Pelitulokset!B:C,C33))</f>
        <v>2</v>
      </c>
      <c r="I33" s="90" t="str">
        <f t="array" ref="I33">iferror(index('Säännöt ja ohjeet'!$H$19:$H$46,match(J33,'Säännöt ja ohjeet'!$J$19:$J$46,-1)+1,0) &amp; if(J33&gt;1600," (" &amp; round(J33,0) &amp; ")",""),"")</f>
        <v>3 kyu (1814)</v>
      </c>
      <c r="J33" s="90">
        <f t="array" ref="J33">iferror(index(Pelitulokset!$AI$183:$JL$183,1,match($C33,Pelitulokset!$AI$3:$JL$3,0)),"")</f>
        <v>1813.591524</v>
      </c>
      <c r="K33" s="90" t="str">
        <f t="array" ref="K33">iferror(index('Säännöt ja ohjeet'!$H$19:$H$45,match(L33,'Säännöt ja ohjeet'!$J$19:$J$45,-1)+1,0) &amp; " (" &amp; round(L33,0) &amp; ")","")</f>
        <v>2 kyu (1850)</v>
      </c>
      <c r="L33" s="90">
        <f t="array" ref="L33">iferror(index(Pelitulokset!$AI$184:$JL$184,1,match($C33,Pelitulokset!$AI$3:$JL$3,0)),"")</f>
        <v>1850.155643</v>
      </c>
      <c r="M33" s="91">
        <f t="shared" si="1"/>
        <v>21</v>
      </c>
      <c r="N33" s="89"/>
      <c r="O33" s="89" t="str">
        <f t="shared" si="2"/>
        <v>10.</v>
      </c>
      <c r="P33" s="89" t="str">
        <f t="shared" si="3"/>
        <v>9.</v>
      </c>
      <c r="Q33" s="89" t="str">
        <f t="shared" si="4"/>
        <v>11.</v>
      </c>
      <c r="R33" s="65"/>
      <c r="S33" s="65"/>
      <c r="T33" s="65"/>
      <c r="U33" s="65"/>
      <c r="V33" s="1"/>
      <c r="W33" s="1"/>
      <c r="Y33" s="96"/>
      <c r="Z33" s="96"/>
    </row>
    <row r="34">
      <c r="A34" s="83"/>
      <c r="B34" s="84">
        <v>30.0</v>
      </c>
      <c r="C34" s="96"/>
      <c r="D34" s="96"/>
      <c r="E34" s="102"/>
      <c r="F34" s="65"/>
      <c r="G34" s="88" t="str">
        <f>if(isblank(C34),"",(countif(Pelitulokset!E:E,C34)))</f>
        <v/>
      </c>
      <c r="H34" s="89" t="str">
        <f>if(isblank(C34),"",countif(Pelitulokset!B:C,C34))</f>
        <v/>
      </c>
      <c r="I34" s="90" t="str">
        <f t="array" ref="I34">iferror(index('Säännöt ja ohjeet'!$H$19:$H$46,match(J34,'Säännöt ja ohjeet'!$J$19:$J$46,-1)+1,0) &amp; if(J34&gt;1600," (" &amp; round(J34,0) &amp; ")",""),"")</f>
        <v/>
      </c>
      <c r="J34" s="90" t="str">
        <f t="array" ref="J34">iferror(index(Pelitulokset!$AI$183:$JL$183,1,match($C34,Pelitulokset!$AI$3:$JL$3,0)),"")</f>
        <v/>
      </c>
      <c r="K34" s="90" t="str">
        <f t="array" ref="K34">iferror(index('Säännöt ja ohjeet'!$H$19:$H$45,match(L34,'Säännöt ja ohjeet'!$J$19:$J$45,-1)+1,0) &amp; " (" &amp; round(L34,0) &amp; ")","")</f>
        <v/>
      </c>
      <c r="L34" s="90" t="str">
        <f t="array" ref="L34">iferror(index(Pelitulokset!$AI$184:$JL$184,1,match($C34,Pelitulokset!$AI$3:$JL$3,0)),"")</f>
        <v/>
      </c>
      <c r="M34" s="91" t="str">
        <f t="shared" si="1"/>
        <v/>
      </c>
      <c r="N34" s="89"/>
      <c r="O34" s="89" t="str">
        <f t="shared" si="2"/>
        <v/>
      </c>
      <c r="P34" s="89" t="str">
        <f t="shared" si="3"/>
        <v/>
      </c>
      <c r="Q34" s="89" t="str">
        <f t="shared" si="4"/>
        <v/>
      </c>
      <c r="R34" s="65"/>
      <c r="S34" s="65"/>
      <c r="T34" s="65"/>
      <c r="U34" s="65"/>
      <c r="V34" s="1"/>
      <c r="W34" s="1"/>
      <c r="Y34" s="96"/>
      <c r="Z34" s="96"/>
    </row>
    <row r="35">
      <c r="A35" s="83"/>
      <c r="B35" s="84">
        <v>31.0</v>
      </c>
      <c r="C35" s="96"/>
      <c r="D35" s="96"/>
      <c r="E35" s="102"/>
      <c r="F35" s="65"/>
      <c r="G35" s="88" t="str">
        <f>if(isblank(C35),"",(countif(Pelitulokset!E:E,C35)))</f>
        <v/>
      </c>
      <c r="H35" s="89" t="str">
        <f>if(isblank(C35),"",countif(Pelitulokset!B:C,C35))</f>
        <v/>
      </c>
      <c r="I35" s="90" t="str">
        <f t="array" ref="I35">iferror(index('Säännöt ja ohjeet'!$H$19:$H$46,match(J35,'Säännöt ja ohjeet'!$J$19:$J$46,-1)+1,0) &amp; if(J35&gt;1600," (" &amp; round(J35,0) &amp; ")",""),"")</f>
        <v/>
      </c>
      <c r="J35" s="90" t="str">
        <f t="array" ref="J35">iferror(index(Pelitulokset!$AI$183:$JL$183,1,match($C35,Pelitulokset!$AI$3:$JL$3,0)),"")</f>
        <v/>
      </c>
      <c r="K35" s="90" t="str">
        <f t="array" ref="K35">iferror(index('Säännöt ja ohjeet'!$H$19:$H$45,match(L35,'Säännöt ja ohjeet'!$J$19:$J$45,-1)+1,0) &amp; " (" &amp; round(L35,0) &amp; ")","")</f>
        <v/>
      </c>
      <c r="L35" s="90" t="str">
        <f t="array" ref="L35">iferror(index(Pelitulokset!$AI$184:$JL$184,1,match($C35,Pelitulokset!$AI$3:$JL$3,0)),"")</f>
        <v/>
      </c>
      <c r="M35" s="91" t="str">
        <f t="shared" si="1"/>
        <v/>
      </c>
      <c r="N35" s="89"/>
      <c r="O35" s="89" t="str">
        <f t="shared" si="2"/>
        <v/>
      </c>
      <c r="P35" s="89" t="str">
        <f t="shared" si="3"/>
        <v/>
      </c>
      <c r="Q35" s="89" t="str">
        <f t="shared" si="4"/>
        <v/>
      </c>
      <c r="R35" s="65"/>
      <c r="S35" s="65"/>
      <c r="T35" s="65"/>
      <c r="U35" s="65"/>
      <c r="V35" s="1"/>
      <c r="W35" s="1"/>
      <c r="Y35" s="96"/>
      <c r="Z35" s="96"/>
    </row>
    <row r="36">
      <c r="A36" s="83"/>
      <c r="B36" s="84">
        <v>32.0</v>
      </c>
      <c r="C36" s="96"/>
      <c r="D36" s="96"/>
      <c r="E36" s="102"/>
      <c r="F36" s="65"/>
      <c r="G36" s="88" t="str">
        <f>if(isblank(C36),"",(countif(Pelitulokset!E:E,C36)))</f>
        <v/>
      </c>
      <c r="H36" s="89" t="str">
        <f>if(isblank(C36),"",countif(Pelitulokset!B:C,C36))</f>
        <v/>
      </c>
      <c r="I36" s="90" t="str">
        <f t="array" ref="I36">iferror(index('Säännöt ja ohjeet'!$H$19:$H$46,match(J36,'Säännöt ja ohjeet'!$J$19:$J$46,-1)+1,0) &amp; if(J36&gt;1600," (" &amp; round(J36,0) &amp; ")",""),"")</f>
        <v/>
      </c>
      <c r="J36" s="90" t="str">
        <f t="array" ref="J36">iferror(index(Pelitulokset!$AI$183:$JL$183,1,match($C36,Pelitulokset!$AI$3:$JL$3,0)),"")</f>
        <v/>
      </c>
      <c r="K36" s="90" t="str">
        <f t="array" ref="K36">iferror(index('Säännöt ja ohjeet'!$H$19:$H$45,match(L36,'Säännöt ja ohjeet'!$J$19:$J$45,-1)+1,0) &amp; " (" &amp; round(L36,0) &amp; ")","")</f>
        <v/>
      </c>
      <c r="L36" s="90" t="str">
        <f t="array" ref="L36">iferror(index(Pelitulokset!$AI$184:$JL$184,1,match($C36,Pelitulokset!$AI$3:$JL$3,0)),"")</f>
        <v/>
      </c>
      <c r="M36" s="91" t="str">
        <f t="shared" si="1"/>
        <v/>
      </c>
      <c r="N36" s="89"/>
      <c r="O36" s="89" t="str">
        <f t="shared" si="2"/>
        <v/>
      </c>
      <c r="P36" s="89" t="str">
        <f t="shared" si="3"/>
        <v/>
      </c>
      <c r="Q36" s="89" t="str">
        <f t="shared" si="4"/>
        <v/>
      </c>
      <c r="R36" s="65"/>
      <c r="S36" s="65"/>
      <c r="T36" s="65"/>
      <c r="U36" s="65"/>
      <c r="V36" s="1"/>
      <c r="W36" s="1"/>
      <c r="Y36" s="96"/>
      <c r="Z36" s="96"/>
    </row>
    <row r="37">
      <c r="A37" s="105"/>
      <c r="B37" s="84">
        <v>33.0</v>
      </c>
      <c r="C37" s="96"/>
      <c r="D37" s="96"/>
      <c r="E37" s="102"/>
      <c r="F37" s="65"/>
      <c r="G37" s="88" t="str">
        <f>if(isblank(C37),"",(countif(Pelitulokset!E:E,C37)))</f>
        <v/>
      </c>
      <c r="H37" s="89" t="str">
        <f>if(isblank(C37),"",countif(Pelitulokset!B:C,C37))</f>
        <v/>
      </c>
      <c r="I37" s="90" t="str">
        <f t="array" ref="I37">iferror(index('Säännöt ja ohjeet'!$H$19:$H$46,match(J37,'Säännöt ja ohjeet'!$J$19:$J$46,-1)+1,0) &amp; if(J37&gt;1600," (" &amp; round(J37,0) &amp; ")",""),"")</f>
        <v/>
      </c>
      <c r="J37" s="90" t="str">
        <f t="array" ref="J37">iferror(index(Pelitulokset!$AI$183:$JL$183,1,match($C37,Pelitulokset!$AI$3:$JL$3,0)),"")</f>
        <v/>
      </c>
      <c r="K37" s="90" t="str">
        <f t="array" ref="K37">iferror(index('Säännöt ja ohjeet'!$H$19:$H$45,match(L37,'Säännöt ja ohjeet'!$J$19:$J$45,-1)+1,0) &amp; " (" &amp; round(L37,0) &amp; ")","")</f>
        <v/>
      </c>
      <c r="L37" s="90" t="str">
        <f t="array" ref="L37">iferror(index(Pelitulokset!$AI$184:$JL$184,1,match($C37,Pelitulokset!$AI$3:$JL$3,0)),"")</f>
        <v/>
      </c>
      <c r="M37" s="91" t="str">
        <f t="shared" si="1"/>
        <v/>
      </c>
      <c r="N37" s="89"/>
      <c r="O37" s="89" t="str">
        <f t="shared" si="2"/>
        <v/>
      </c>
      <c r="P37" s="89" t="str">
        <f t="shared" si="3"/>
        <v/>
      </c>
      <c r="Q37" s="89" t="str">
        <f t="shared" si="4"/>
        <v/>
      </c>
      <c r="R37" s="106"/>
      <c r="S37" s="106"/>
      <c r="T37" s="106"/>
      <c r="U37" s="106"/>
      <c r="V37" s="51"/>
      <c r="W37" s="51"/>
      <c r="X37" s="107"/>
      <c r="Y37" s="108"/>
      <c r="Z37" s="108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</row>
    <row r="38">
      <c r="A38" s="83"/>
      <c r="B38" s="84">
        <v>34.0</v>
      </c>
      <c r="C38" s="96"/>
      <c r="D38" s="96"/>
      <c r="E38" s="102"/>
      <c r="F38" s="65"/>
      <c r="G38" s="88" t="str">
        <f>if(isblank(C38),"",(countif(Pelitulokset!E:E,C38)))</f>
        <v/>
      </c>
      <c r="H38" s="89" t="str">
        <f>if(isblank(C38),"",countif(Pelitulokset!B:C,C38))</f>
        <v/>
      </c>
      <c r="I38" s="90" t="str">
        <f t="array" ref="I38">iferror(index('Säännöt ja ohjeet'!$H$19:$H$46,match(J38,'Säännöt ja ohjeet'!$J$19:$J$46,-1)+1,0) &amp; if(J38&gt;1600," (" &amp; round(J38,0) &amp; ")",""),"")</f>
        <v/>
      </c>
      <c r="J38" s="90" t="str">
        <f t="array" ref="J38">iferror(index(Pelitulokset!$AI$183:$JL$183,1,match($C38,Pelitulokset!$AI$3:$JL$3,0)),"")</f>
        <v/>
      </c>
      <c r="K38" s="90" t="str">
        <f t="array" ref="K38">iferror(index('Säännöt ja ohjeet'!$H$19:$H$45,match(L38,'Säännöt ja ohjeet'!$J$19:$J$45,-1)+1,0) &amp; " (" &amp; round(L38,0) &amp; ")","")</f>
        <v/>
      </c>
      <c r="L38" s="90" t="str">
        <f t="array" ref="L38">iferror(index(Pelitulokset!$AI$184:$JL$184,1,match($C38,Pelitulokset!$AI$3:$JL$3,0)),"")</f>
        <v/>
      </c>
      <c r="M38" s="91" t="str">
        <f t="shared" si="1"/>
        <v/>
      </c>
      <c r="N38" s="89"/>
      <c r="O38" s="89" t="str">
        <f t="shared" si="2"/>
        <v/>
      </c>
      <c r="P38" s="89" t="str">
        <f t="shared" si="3"/>
        <v/>
      </c>
      <c r="Q38" s="109" t="str">
        <f t="shared" si="4"/>
        <v/>
      </c>
      <c r="R38" s="65"/>
      <c r="S38" s="65"/>
      <c r="T38" s="65"/>
      <c r="U38" s="65"/>
      <c r="V38" s="1"/>
      <c r="W38" s="1"/>
      <c r="Y38" s="96"/>
      <c r="Z38" s="96"/>
    </row>
    <row r="39">
      <c r="A39" s="83"/>
      <c r="B39" s="84">
        <v>35.0</v>
      </c>
      <c r="C39" s="96"/>
      <c r="D39" s="96"/>
      <c r="E39" s="102"/>
      <c r="F39" s="65"/>
      <c r="G39" s="88" t="str">
        <f>if(isblank(C39),"",(countif(Pelitulokset!E:E,C39)))</f>
        <v/>
      </c>
      <c r="H39" s="89" t="str">
        <f>if(isblank(C39),"",countif(Pelitulokset!B:C,C39))</f>
        <v/>
      </c>
      <c r="I39" s="90" t="str">
        <f t="array" ref="I39">iferror(index('Säännöt ja ohjeet'!$H$19:$H$46,match(J39,'Säännöt ja ohjeet'!$J$19:$J$46,-1)+1,0) &amp; if(J39&gt;1600," (" &amp; round(J39,0) &amp; ")",""),"")</f>
        <v/>
      </c>
      <c r="J39" s="90" t="str">
        <f t="array" ref="J39">iferror(index(Pelitulokset!$AI$183:$JL$183,1,match($C39,Pelitulokset!$AI$3:$JL$3,0)),"")</f>
        <v/>
      </c>
      <c r="K39" s="90" t="str">
        <f t="array" ref="K39">iferror(index('Säännöt ja ohjeet'!$H$19:$H$45,match(L39,'Säännöt ja ohjeet'!$J$19:$J$45,-1)+1,0) &amp; " (" &amp; round(L39,0) &amp; ")","")</f>
        <v/>
      </c>
      <c r="L39" s="90" t="str">
        <f t="array" ref="L39">iferror(index(Pelitulokset!$AI$184:$JL$184,1,match($C39,Pelitulokset!$AI$3:$JL$3,0)),"")</f>
        <v/>
      </c>
      <c r="M39" s="91" t="str">
        <f t="shared" si="1"/>
        <v/>
      </c>
      <c r="N39" s="89"/>
      <c r="O39" s="89" t="str">
        <f t="shared" si="2"/>
        <v/>
      </c>
      <c r="P39" s="89" t="str">
        <f t="shared" si="3"/>
        <v/>
      </c>
      <c r="Q39" s="109" t="str">
        <f t="shared" si="4"/>
        <v/>
      </c>
      <c r="R39" s="65"/>
      <c r="S39" s="65"/>
      <c r="T39" s="65"/>
      <c r="U39" s="65"/>
      <c r="V39" s="1"/>
      <c r="W39" s="1"/>
      <c r="Y39" s="96"/>
      <c r="Z39" s="96"/>
    </row>
    <row r="40">
      <c r="A40" s="83"/>
      <c r="B40" s="84">
        <v>36.0</v>
      </c>
      <c r="C40" s="96"/>
      <c r="D40" s="96"/>
      <c r="E40" s="102"/>
      <c r="F40" s="65"/>
      <c r="G40" s="88" t="str">
        <f>if(isblank(C40),"",(countif(Pelitulokset!E:E,C40)))</f>
        <v/>
      </c>
      <c r="H40" s="89" t="str">
        <f>if(isblank(C40),"",countif(Pelitulokset!B:C,C40))</f>
        <v/>
      </c>
      <c r="I40" s="90" t="str">
        <f t="array" ref="I40">iferror(index('Säännöt ja ohjeet'!$H$19:$H$46,match(J40,'Säännöt ja ohjeet'!$J$19:$J$46,-1)+1,0) &amp; if(J40&gt;1600," (" &amp; round(J40,0) &amp; ")",""),"")</f>
        <v/>
      </c>
      <c r="J40" s="90" t="str">
        <f t="array" ref="J40">iferror(index(Pelitulokset!$AI$183:$JL$183,1,match($C40,Pelitulokset!$AI$3:$JL$3,0)),"")</f>
        <v/>
      </c>
      <c r="K40" s="90" t="str">
        <f t="array" ref="K40">iferror(index('Säännöt ja ohjeet'!$H$19:$H$45,match(L40,'Säännöt ja ohjeet'!$J$19:$J$45,-1)+1,0) &amp; " (" &amp; round(L40,0) &amp; ")","")</f>
        <v/>
      </c>
      <c r="L40" s="90" t="str">
        <f t="array" ref="L40">iferror(index(Pelitulokset!$AI$184:$JL$184,1,match($C40,Pelitulokset!$AI$3:$JL$3,0)),"")</f>
        <v/>
      </c>
      <c r="M40" s="91" t="str">
        <f t="shared" si="1"/>
        <v/>
      </c>
      <c r="N40" s="89"/>
      <c r="O40" s="89" t="str">
        <f t="shared" si="2"/>
        <v/>
      </c>
      <c r="P40" s="89" t="str">
        <f t="shared" si="3"/>
        <v/>
      </c>
      <c r="Q40" s="109" t="str">
        <f t="shared" si="4"/>
        <v/>
      </c>
      <c r="R40" s="65"/>
      <c r="S40" s="65"/>
      <c r="T40" s="65"/>
      <c r="U40" s="65"/>
      <c r="V40" s="1"/>
      <c r="W40" s="1"/>
      <c r="Y40" s="96"/>
      <c r="Z40" s="96"/>
    </row>
    <row r="41">
      <c r="A41" s="83"/>
      <c r="B41" s="84">
        <v>37.0</v>
      </c>
      <c r="C41" s="96"/>
      <c r="D41" s="96"/>
      <c r="E41" s="102"/>
      <c r="F41" s="65"/>
      <c r="G41" s="88" t="str">
        <f>if(isblank(C41),"",(countif(Pelitulokset!E:E,C41)))</f>
        <v/>
      </c>
      <c r="H41" s="89" t="str">
        <f>if(isblank(C41),"",countif(Pelitulokset!B:C,C41))</f>
        <v/>
      </c>
      <c r="I41" s="90" t="str">
        <f t="array" ref="I41">iferror(index('Säännöt ja ohjeet'!$H$19:$H$46,match(J41,'Säännöt ja ohjeet'!$J$19:$J$46,-1)+1,0) &amp; if(J41&gt;1600," (" &amp; round(J41,0) &amp; ")",""),"")</f>
        <v/>
      </c>
      <c r="J41" s="90" t="str">
        <f t="array" ref="J41">iferror(index(Pelitulokset!$AI$183:$JL$183,1,match($C41,Pelitulokset!$AI$3:$JL$3,0)),"")</f>
        <v/>
      </c>
      <c r="K41" s="90" t="str">
        <f t="array" ref="K41">iferror(index('Säännöt ja ohjeet'!$H$19:$H$45,match(L41,'Säännöt ja ohjeet'!$J$19:$J$45,-1)+1,0) &amp; " (" &amp; round(L41,0) &amp; ")","")</f>
        <v/>
      </c>
      <c r="L41" s="90" t="str">
        <f t="array" ref="L41">iferror(index(Pelitulokset!$AI$184:$JL$184,1,match($C41,Pelitulokset!$AI$3:$JL$3,0)),"")</f>
        <v/>
      </c>
      <c r="M41" s="91" t="str">
        <f t="shared" si="1"/>
        <v/>
      </c>
      <c r="N41" s="89"/>
      <c r="O41" s="89" t="str">
        <f t="shared" si="2"/>
        <v/>
      </c>
      <c r="P41" s="89" t="str">
        <f t="shared" si="3"/>
        <v/>
      </c>
      <c r="Q41" s="109" t="str">
        <f t="shared" si="4"/>
        <v/>
      </c>
      <c r="R41" s="65"/>
      <c r="S41" s="65"/>
      <c r="T41" s="65"/>
      <c r="U41" s="65"/>
      <c r="V41" s="1"/>
      <c r="W41" s="1"/>
      <c r="Y41" s="96"/>
      <c r="Z41" s="96"/>
    </row>
    <row r="42">
      <c r="A42" s="83"/>
      <c r="B42" s="84">
        <v>38.0</v>
      </c>
      <c r="C42" s="96"/>
      <c r="D42" s="96"/>
      <c r="E42" s="102"/>
      <c r="F42" s="65"/>
      <c r="G42" s="88" t="str">
        <f>if(isblank(C42),"",(countif(Pelitulokset!E:E,C42)))</f>
        <v/>
      </c>
      <c r="H42" s="89" t="str">
        <f>if(isblank(C42),"",countif(Pelitulokset!B:C,C42))</f>
        <v/>
      </c>
      <c r="I42" s="90" t="str">
        <f t="array" ref="I42">iferror(index('Säännöt ja ohjeet'!$H$19:$H$46,match(J42,'Säännöt ja ohjeet'!$J$19:$J$46,-1)+1,0) &amp; if(J42&gt;1600," (" &amp; round(J42,0) &amp; ")",""),"")</f>
        <v/>
      </c>
      <c r="J42" s="90" t="str">
        <f t="array" ref="J42">iferror(index(Pelitulokset!$AI$183:$JL$183,1,match($C42,Pelitulokset!$AI$3:$JL$3,0)),"")</f>
        <v/>
      </c>
      <c r="K42" s="90" t="str">
        <f t="array" ref="K42">iferror(index('Säännöt ja ohjeet'!$H$19:$H$45,match(L42,'Säännöt ja ohjeet'!$J$19:$J$45,-1)+1,0) &amp; " (" &amp; round(L42,0) &amp; ")","")</f>
        <v/>
      </c>
      <c r="L42" s="90" t="str">
        <f t="array" ref="L42">iferror(index(Pelitulokset!$AI$184:$JL$184,1,match($C42,Pelitulokset!$AI$3:$JL$3,0)),"")</f>
        <v/>
      </c>
      <c r="M42" s="91" t="str">
        <f t="shared" si="1"/>
        <v/>
      </c>
      <c r="N42" s="89"/>
      <c r="O42" s="89" t="str">
        <f t="shared" si="2"/>
        <v/>
      </c>
      <c r="P42" s="89" t="str">
        <f t="shared" si="3"/>
        <v/>
      </c>
      <c r="Q42" s="109" t="str">
        <f t="shared" si="4"/>
        <v/>
      </c>
      <c r="R42" s="65"/>
      <c r="S42" s="65"/>
      <c r="T42" s="65"/>
      <c r="U42" s="65"/>
      <c r="V42" s="1"/>
      <c r="W42" s="1"/>
      <c r="Y42" s="96"/>
      <c r="Z42" s="96"/>
    </row>
    <row r="43">
      <c r="A43" s="83"/>
      <c r="B43" s="84">
        <v>39.0</v>
      </c>
      <c r="C43" s="96"/>
      <c r="D43" s="96"/>
      <c r="E43" s="102"/>
      <c r="F43" s="65"/>
      <c r="G43" s="88" t="str">
        <f>if(isblank(C43),"",(countif(Pelitulokset!E:E,C43)))</f>
        <v/>
      </c>
      <c r="H43" s="89" t="str">
        <f>if(isblank(C43),"",countif(Pelitulokset!B:C,C43))</f>
        <v/>
      </c>
      <c r="I43" s="90" t="str">
        <f t="array" ref="I43">iferror(index('Säännöt ja ohjeet'!$H$19:$H$46,match(J43,'Säännöt ja ohjeet'!$J$19:$J$46,-1)+1,0) &amp; if(J43&gt;1600," (" &amp; round(J43,0) &amp; ")",""),"")</f>
        <v/>
      </c>
      <c r="J43" s="90" t="str">
        <f t="array" ref="J43">iferror(index(Pelitulokset!$AI$183:$JL$183,1,match($C43,Pelitulokset!$AI$3:$JL$3,0)),"")</f>
        <v/>
      </c>
      <c r="K43" s="90" t="str">
        <f t="array" ref="K43">iferror(index('Säännöt ja ohjeet'!$H$19:$H$45,match(L43,'Säännöt ja ohjeet'!$J$19:$J$45,-1)+1,0) &amp; " (" &amp; round(L43,0) &amp; ")","")</f>
        <v/>
      </c>
      <c r="L43" s="90" t="str">
        <f t="array" ref="L43">iferror(index(Pelitulokset!$AI$184:$JL$184,1,match($C43,Pelitulokset!$AI$3:$JL$3,0)),"")</f>
        <v/>
      </c>
      <c r="M43" s="91" t="str">
        <f t="shared" si="1"/>
        <v/>
      </c>
      <c r="N43" s="89"/>
      <c r="O43" s="89" t="str">
        <f t="shared" si="2"/>
        <v/>
      </c>
      <c r="P43" s="89" t="str">
        <f t="shared" si="3"/>
        <v/>
      </c>
      <c r="Q43" s="109" t="str">
        <f t="shared" si="4"/>
        <v/>
      </c>
      <c r="R43" s="65"/>
      <c r="S43" s="65"/>
      <c r="T43" s="65"/>
      <c r="U43" s="65"/>
      <c r="V43" s="1"/>
      <c r="W43" s="1"/>
      <c r="Y43" s="96"/>
      <c r="Z43" s="96"/>
    </row>
    <row r="44">
      <c r="A44" s="83"/>
      <c r="B44" s="84">
        <v>40.0</v>
      </c>
      <c r="C44" s="96"/>
      <c r="D44" s="96"/>
      <c r="E44" s="102"/>
      <c r="F44" s="65"/>
      <c r="G44" s="88" t="str">
        <f>if(isblank(C44),"",(countif(Pelitulokset!E:E,C44)))</f>
        <v/>
      </c>
      <c r="H44" s="89" t="str">
        <f>if(isblank(C44),"",countif(Pelitulokset!B:C,C44))</f>
        <v/>
      </c>
      <c r="I44" s="90" t="str">
        <f t="array" ref="I44">iferror(index('Säännöt ja ohjeet'!$H$19:$H$46,match(J44,'Säännöt ja ohjeet'!$J$19:$J$46,-1)+1,0) &amp; if(J44&gt;1600," (" &amp; round(J44,0) &amp; ")",""),"")</f>
        <v/>
      </c>
      <c r="J44" s="90" t="str">
        <f t="array" ref="J44">iferror(index(Pelitulokset!$AI$183:$JL$183,1,match($C44,Pelitulokset!$AI$3:$JL$3,0)),"")</f>
        <v/>
      </c>
      <c r="K44" s="90" t="str">
        <f t="array" ref="K44">iferror(index('Säännöt ja ohjeet'!$H$19:$H$45,match(L44,'Säännöt ja ohjeet'!$J$19:$J$45,-1)+1,0) &amp; " (" &amp; round(L44,0) &amp; ")","")</f>
        <v/>
      </c>
      <c r="L44" s="90" t="str">
        <f t="array" ref="L44">iferror(index(Pelitulokset!$AI$184:$JL$184,1,match($C44,Pelitulokset!$AI$3:$JL$3,0)),"")</f>
        <v/>
      </c>
      <c r="M44" s="91" t="str">
        <f t="shared" si="1"/>
        <v/>
      </c>
      <c r="N44" s="89"/>
      <c r="O44" s="89" t="str">
        <f t="shared" si="2"/>
        <v/>
      </c>
      <c r="P44" s="89" t="str">
        <f t="shared" si="3"/>
        <v/>
      </c>
      <c r="Q44" s="109" t="str">
        <f t="shared" si="4"/>
        <v/>
      </c>
      <c r="R44" s="65"/>
      <c r="S44" s="65"/>
      <c r="T44" s="65"/>
      <c r="U44" s="65"/>
      <c r="V44" s="1"/>
      <c r="W44" s="1"/>
      <c r="Y44" s="96"/>
      <c r="Z44" s="96"/>
    </row>
    <row r="45">
      <c r="A45" s="83"/>
      <c r="B45" s="84">
        <v>41.0</v>
      </c>
      <c r="C45" s="96"/>
      <c r="D45" s="96"/>
      <c r="E45" s="102"/>
      <c r="F45" s="65"/>
      <c r="G45" s="88" t="str">
        <f>if(isblank(C45),"",(countif(Pelitulokset!E:E,C45)))</f>
        <v/>
      </c>
      <c r="H45" s="89" t="str">
        <f>if(isblank(C45),"",countif(Pelitulokset!B:C,C45))</f>
        <v/>
      </c>
      <c r="I45" s="90" t="str">
        <f t="array" ref="I45">iferror(index('Säännöt ja ohjeet'!$H$19:$H$46,match(J45,'Säännöt ja ohjeet'!$J$19:$J$46,-1)+1,0) &amp; if(J45&gt;1600," (" &amp; round(J45,0) &amp; ")",""),"")</f>
        <v/>
      </c>
      <c r="J45" s="90" t="str">
        <f t="array" ref="J45">iferror(index(Pelitulokset!$AI$183:$JL$183,1,match($C45,Pelitulokset!$AI$3:$JL$3,0)),"")</f>
        <v/>
      </c>
      <c r="K45" s="90" t="str">
        <f t="array" ref="K45">iferror(index('Säännöt ja ohjeet'!$H$19:$H$45,match(L45,'Säännöt ja ohjeet'!$J$19:$J$45,-1)+1,0) &amp; " (" &amp; round(L45,0) &amp; ")","")</f>
        <v/>
      </c>
      <c r="L45" s="90" t="str">
        <f t="array" ref="L45">iferror(index(Pelitulokset!$AI$184:$JL$184,1,match($C45,Pelitulokset!$AI$3:$JL$3,0)),"")</f>
        <v/>
      </c>
      <c r="M45" s="91" t="str">
        <f t="shared" si="1"/>
        <v/>
      </c>
      <c r="N45" s="89"/>
      <c r="O45" s="89" t="str">
        <f t="shared" si="2"/>
        <v/>
      </c>
      <c r="P45" s="89" t="str">
        <f t="shared" si="3"/>
        <v/>
      </c>
      <c r="Q45" s="109" t="str">
        <f t="shared" si="4"/>
        <v/>
      </c>
      <c r="R45" s="65"/>
      <c r="S45" s="65"/>
      <c r="T45" s="65"/>
      <c r="U45" s="65"/>
      <c r="V45" s="1"/>
      <c r="W45" s="1"/>
      <c r="Y45" s="96"/>
      <c r="Z45" s="96"/>
    </row>
    <row r="46">
      <c r="A46" s="83"/>
      <c r="B46" s="84">
        <v>42.0</v>
      </c>
      <c r="C46" s="96"/>
      <c r="D46" s="96"/>
      <c r="E46" s="102"/>
      <c r="F46" s="65"/>
      <c r="G46" s="88" t="str">
        <f>if(isblank(C46),"",(countif(Pelitulokset!E:E,C46)))</f>
        <v/>
      </c>
      <c r="H46" s="89" t="str">
        <f>if(isblank(C46),"",countif(Pelitulokset!B:C,C46))</f>
        <v/>
      </c>
      <c r="I46" s="90" t="str">
        <f t="array" ref="I46">iferror(index('Säännöt ja ohjeet'!$H$19:$H$46,match(J46,'Säännöt ja ohjeet'!$J$19:$J$46,-1)+1,0) &amp; if(J46&gt;1600," (" &amp; round(J46,0) &amp; ")",""),"")</f>
        <v/>
      </c>
      <c r="J46" s="90" t="str">
        <f t="array" ref="J46">iferror(index(Pelitulokset!$AI$183:$JL$183,1,match($C46,Pelitulokset!$AI$3:$JL$3,0)),"")</f>
        <v/>
      </c>
      <c r="K46" s="90" t="str">
        <f t="array" ref="K46">iferror(index('Säännöt ja ohjeet'!$H$19:$H$45,match(L46,'Säännöt ja ohjeet'!$J$19:$J$45,-1)+1,0) &amp; " (" &amp; round(L46,0) &amp; ")","")</f>
        <v/>
      </c>
      <c r="L46" s="90" t="str">
        <f t="array" ref="L46">iferror(index(Pelitulokset!$AI$184:$JL$184,1,match($C46,Pelitulokset!$AI$3:$JL$3,0)),"")</f>
        <v/>
      </c>
      <c r="M46" s="91" t="str">
        <f t="shared" si="1"/>
        <v/>
      </c>
      <c r="N46" s="89"/>
      <c r="O46" s="89" t="str">
        <f t="shared" si="2"/>
        <v/>
      </c>
      <c r="P46" s="89" t="str">
        <f t="shared" si="3"/>
        <v/>
      </c>
      <c r="Q46" s="109" t="str">
        <f t="shared" si="4"/>
        <v/>
      </c>
      <c r="R46" s="65"/>
      <c r="S46" s="65"/>
      <c r="T46" s="65"/>
      <c r="U46" s="65"/>
      <c r="V46" s="1"/>
      <c r="W46" s="1"/>
      <c r="Y46" s="96"/>
      <c r="Z46" s="96"/>
    </row>
    <row r="47">
      <c r="A47" s="83"/>
      <c r="B47" s="84">
        <v>43.0</v>
      </c>
      <c r="C47" s="96"/>
      <c r="D47" s="96"/>
      <c r="E47" s="102"/>
      <c r="F47" s="65"/>
      <c r="G47" s="88" t="str">
        <f>if(isblank(C47),"",(countif(Pelitulokset!E:E,C47)))</f>
        <v/>
      </c>
      <c r="H47" s="89" t="str">
        <f>if(isblank(C47),"",countif(Pelitulokset!B:C,C47))</f>
        <v/>
      </c>
      <c r="I47" s="90" t="str">
        <f t="array" ref="I47">iferror(index('Säännöt ja ohjeet'!$H$19:$H$46,match(J47,'Säännöt ja ohjeet'!$J$19:$J$46,-1)+1,0) &amp; if(J47&gt;1600," (" &amp; round(J47,0) &amp; ")",""),"")</f>
        <v/>
      </c>
      <c r="J47" s="90" t="str">
        <f t="array" ref="J47">iferror(index(Pelitulokset!$AI$183:$JL$183,1,match($C47,Pelitulokset!$AI$3:$JL$3,0)),"")</f>
        <v/>
      </c>
      <c r="K47" s="90" t="str">
        <f t="array" ref="K47">iferror(index('Säännöt ja ohjeet'!$H$19:$H$45,match(L47,'Säännöt ja ohjeet'!$J$19:$J$45,-1)+1,0) &amp; " (" &amp; round(L47,0) &amp; ")","")</f>
        <v/>
      </c>
      <c r="L47" s="90" t="str">
        <f t="array" ref="L47">iferror(index(Pelitulokset!$AI$184:$JL$184,1,match($C47,Pelitulokset!$AI$3:$JL$3,0)),"")</f>
        <v/>
      </c>
      <c r="M47" s="91" t="str">
        <f t="shared" si="1"/>
        <v/>
      </c>
      <c r="N47" s="89"/>
      <c r="O47" s="89" t="str">
        <f t="shared" si="2"/>
        <v/>
      </c>
      <c r="P47" s="89" t="str">
        <f t="shared" si="3"/>
        <v/>
      </c>
      <c r="Q47" s="109" t="str">
        <f t="shared" si="4"/>
        <v/>
      </c>
      <c r="R47" s="65"/>
      <c r="S47" s="65"/>
      <c r="T47" s="65"/>
      <c r="U47" s="65"/>
      <c r="V47" s="1"/>
      <c r="W47" s="1"/>
      <c r="Y47" s="96"/>
      <c r="Z47" s="96"/>
    </row>
    <row r="48">
      <c r="A48" s="83"/>
      <c r="B48" s="84">
        <v>44.0</v>
      </c>
      <c r="C48" s="96"/>
      <c r="D48" s="96"/>
      <c r="E48" s="102"/>
      <c r="F48" s="65"/>
      <c r="G48" s="88" t="str">
        <f>if(isblank(C48),"",(countif(Pelitulokset!E:E,C48)))</f>
        <v/>
      </c>
      <c r="H48" s="89" t="str">
        <f>if(isblank(C48),"",countif(Pelitulokset!B:C,C48))</f>
        <v/>
      </c>
      <c r="I48" s="90" t="str">
        <f t="array" ref="I48">iferror(index('Säännöt ja ohjeet'!$H$19:$H$46,match(J48,'Säännöt ja ohjeet'!$J$19:$J$46,-1)+1,0) &amp; if(J48&gt;1600," (" &amp; round(J48,0) &amp; ")",""),"")</f>
        <v/>
      </c>
      <c r="J48" s="90" t="str">
        <f t="array" ref="J48">iferror(index(Pelitulokset!$AI$183:$JL$183,1,match($C48,Pelitulokset!$AI$3:$JL$3,0)),"")</f>
        <v/>
      </c>
      <c r="K48" s="90" t="str">
        <f t="array" ref="K48">iferror(index('Säännöt ja ohjeet'!$H$19:$H$45,match(L48,'Säännöt ja ohjeet'!$J$19:$J$45,-1)+1,0) &amp; " (" &amp; round(L48,0) &amp; ")","")</f>
        <v/>
      </c>
      <c r="L48" s="90" t="str">
        <f t="array" ref="L48">iferror(index(Pelitulokset!$AI$184:$JL$184,1,match($C48,Pelitulokset!$AI$3:$JL$3,0)),"")</f>
        <v/>
      </c>
      <c r="M48" s="91" t="str">
        <f t="shared" si="1"/>
        <v/>
      </c>
      <c r="N48" s="89"/>
      <c r="O48" s="89" t="str">
        <f t="shared" si="2"/>
        <v/>
      </c>
      <c r="P48" s="89" t="str">
        <f t="shared" si="3"/>
        <v/>
      </c>
      <c r="Q48" s="109" t="str">
        <f t="shared" si="4"/>
        <v/>
      </c>
      <c r="R48" s="65"/>
      <c r="S48" s="65"/>
      <c r="T48" s="65"/>
      <c r="U48" s="65"/>
      <c r="V48" s="1"/>
      <c r="W48" s="1"/>
      <c r="Y48" s="96"/>
      <c r="Z48" s="96"/>
    </row>
    <row r="49">
      <c r="A49" s="83"/>
      <c r="B49" s="84">
        <v>45.0</v>
      </c>
      <c r="C49" s="96"/>
      <c r="D49" s="96"/>
      <c r="E49" s="102"/>
      <c r="F49" s="65"/>
      <c r="G49" s="88" t="str">
        <f>if(isblank(C49),"",(countif(Pelitulokset!E:E,C49)))</f>
        <v/>
      </c>
      <c r="H49" s="89" t="str">
        <f>if(isblank(C49),"",countif(Pelitulokset!B:C,C49))</f>
        <v/>
      </c>
      <c r="I49" s="90" t="str">
        <f t="array" ref="I49">iferror(index('Säännöt ja ohjeet'!$H$19:$H$46,match(J49,'Säännöt ja ohjeet'!$J$19:$J$46,-1)+1,0) &amp; if(J49&gt;1600," (" &amp; round(J49,0) &amp; ")",""),"")</f>
        <v/>
      </c>
      <c r="J49" s="90" t="str">
        <f t="array" ref="J49">iferror(index(Pelitulokset!$AI$183:$JL$183,1,match($C49,Pelitulokset!$AI$3:$JL$3,0)),"")</f>
        <v/>
      </c>
      <c r="K49" s="90" t="str">
        <f t="array" ref="K49">iferror(index('Säännöt ja ohjeet'!$H$19:$H$45,match(L49,'Säännöt ja ohjeet'!$J$19:$J$45,-1)+1,0) &amp; " (" &amp; round(L49,0) &amp; ")","")</f>
        <v/>
      </c>
      <c r="L49" s="90" t="str">
        <f t="array" ref="L49">iferror(index(Pelitulokset!$AI$184:$JL$184,1,match($C49,Pelitulokset!$AI$3:$JL$3,0)),"")</f>
        <v/>
      </c>
      <c r="M49" s="91" t="str">
        <f t="shared" si="1"/>
        <v/>
      </c>
      <c r="N49" s="89"/>
      <c r="O49" s="89" t="str">
        <f t="shared" si="2"/>
        <v/>
      </c>
      <c r="P49" s="89" t="str">
        <f t="shared" si="3"/>
        <v/>
      </c>
      <c r="Q49" s="109" t="str">
        <f t="shared" si="4"/>
        <v/>
      </c>
      <c r="R49" s="65"/>
      <c r="S49" s="65"/>
      <c r="T49" s="65"/>
      <c r="U49" s="65"/>
      <c r="V49" s="1"/>
      <c r="W49" s="1"/>
      <c r="Y49" s="96"/>
      <c r="Z49" s="96"/>
    </row>
    <row r="50">
      <c r="A50" s="83"/>
      <c r="B50" s="84">
        <v>46.0</v>
      </c>
      <c r="C50" s="96"/>
      <c r="D50" s="96"/>
      <c r="E50" s="102"/>
      <c r="F50" s="65"/>
      <c r="G50" s="88" t="str">
        <f>if(isblank(C50),"",(countif(Pelitulokset!E:E,C50)))</f>
        <v/>
      </c>
      <c r="H50" s="89" t="str">
        <f>if(isblank(C50),"",countif(Pelitulokset!B:C,C50))</f>
        <v/>
      </c>
      <c r="I50" s="90" t="str">
        <f t="array" ref="I50">iferror(index('Säännöt ja ohjeet'!$H$19:$H$46,match(J50,'Säännöt ja ohjeet'!$J$19:$J$46,-1)+1,0) &amp; if(J50&gt;1600," (" &amp; round(J50,0) &amp; ")",""),"")</f>
        <v/>
      </c>
      <c r="J50" s="90" t="str">
        <f t="array" ref="J50">iferror(index(Pelitulokset!$AI$183:$JL$183,1,match($C50,Pelitulokset!$AI$3:$JL$3,0)),"")</f>
        <v/>
      </c>
      <c r="K50" s="90" t="str">
        <f t="array" ref="K50">iferror(index('Säännöt ja ohjeet'!$H$19:$H$45,match(L50,'Säännöt ja ohjeet'!$J$19:$J$45,-1)+1,0) &amp; " (" &amp; round(L50,0) &amp; ")","")</f>
        <v/>
      </c>
      <c r="L50" s="90" t="str">
        <f t="array" ref="L50">iferror(index(Pelitulokset!$AI$184:$JL$184,1,match($C50,Pelitulokset!$AI$3:$JL$3,0)),"")</f>
        <v/>
      </c>
      <c r="M50" s="91" t="str">
        <f t="shared" si="1"/>
        <v/>
      </c>
      <c r="N50" s="89"/>
      <c r="O50" s="89" t="str">
        <f t="shared" si="2"/>
        <v/>
      </c>
      <c r="P50" s="89" t="str">
        <f t="shared" si="3"/>
        <v/>
      </c>
      <c r="Q50" s="109" t="str">
        <f t="shared" si="4"/>
        <v/>
      </c>
      <c r="R50" s="65"/>
      <c r="S50" s="65"/>
      <c r="T50" s="65"/>
      <c r="U50" s="65"/>
      <c r="V50" s="1"/>
      <c r="W50" s="1"/>
      <c r="Y50" s="96"/>
      <c r="Z50" s="96"/>
    </row>
    <row r="51">
      <c r="A51" s="83"/>
      <c r="B51" s="84">
        <v>47.0</v>
      </c>
      <c r="C51" s="96"/>
      <c r="D51" s="96"/>
      <c r="E51" s="102"/>
      <c r="F51" s="65"/>
      <c r="G51" s="88" t="str">
        <f>if(isblank(C51),"",(countif(Pelitulokset!E:E,C51)))</f>
        <v/>
      </c>
      <c r="H51" s="89" t="str">
        <f>if(isblank(C51),"",countif(Pelitulokset!B:C,C51))</f>
        <v/>
      </c>
      <c r="I51" s="90" t="str">
        <f t="array" ref="I51">iferror(index('Säännöt ja ohjeet'!$H$19:$H$46,match(J51,'Säännöt ja ohjeet'!$J$19:$J$46,-1)+1,0) &amp; if(J51&gt;1600," (" &amp; round(J51,0) &amp; ")",""),"")</f>
        <v/>
      </c>
      <c r="J51" s="90" t="str">
        <f t="array" ref="J51">iferror(index(Pelitulokset!$AI$183:$JL$183,1,match($C51,Pelitulokset!$AI$3:$JL$3,0)),"")</f>
        <v/>
      </c>
      <c r="K51" s="90" t="str">
        <f t="array" ref="K51">iferror(index('Säännöt ja ohjeet'!$H$19:$H$45,match(L51,'Säännöt ja ohjeet'!$J$19:$J$45,-1)+1,0) &amp; " (" &amp; round(L51,0) &amp; ")","")</f>
        <v/>
      </c>
      <c r="L51" s="90" t="str">
        <f t="array" ref="L51">iferror(index(Pelitulokset!$AI$184:$JL$184,1,match($C51,Pelitulokset!$AI$3:$JL$3,0)),"")</f>
        <v/>
      </c>
      <c r="M51" s="91" t="str">
        <f t="shared" si="1"/>
        <v/>
      </c>
      <c r="N51" s="89"/>
      <c r="O51" s="89" t="str">
        <f t="shared" si="2"/>
        <v/>
      </c>
      <c r="P51" s="89" t="str">
        <f t="shared" si="3"/>
        <v/>
      </c>
      <c r="Q51" s="109" t="str">
        <f t="shared" si="4"/>
        <v/>
      </c>
      <c r="R51" s="65"/>
      <c r="S51" s="65"/>
      <c r="T51" s="65"/>
      <c r="U51" s="65"/>
      <c r="V51" s="1"/>
      <c r="W51" s="1"/>
      <c r="Y51" s="96"/>
      <c r="Z51" s="96"/>
    </row>
    <row r="52">
      <c r="A52" s="83"/>
      <c r="B52" s="84">
        <v>48.0</v>
      </c>
      <c r="C52" s="96"/>
      <c r="D52" s="96"/>
      <c r="E52" s="102"/>
      <c r="F52" s="65"/>
      <c r="G52" s="88" t="str">
        <f>if(isblank(C52),"",(countif(Pelitulokset!E:E,C52)))</f>
        <v/>
      </c>
      <c r="H52" s="89" t="str">
        <f>if(isblank(C52),"",countif(Pelitulokset!B:C,C52))</f>
        <v/>
      </c>
      <c r="I52" s="90" t="str">
        <f t="array" ref="I52">iferror(index('Säännöt ja ohjeet'!$H$19:$H$46,match(J52,'Säännöt ja ohjeet'!$J$19:$J$46,-1)+1,0) &amp; if(J52&gt;1600," (" &amp; round(J52,0) &amp; ")",""),"")</f>
        <v/>
      </c>
      <c r="J52" s="90" t="str">
        <f t="array" ref="J52">iferror(index(Pelitulokset!$AI$183:$JL$183,1,match($C52,Pelitulokset!$AI$3:$JL$3,0)),"")</f>
        <v/>
      </c>
      <c r="K52" s="90" t="str">
        <f t="array" ref="K52">iferror(index('Säännöt ja ohjeet'!$H$19:$H$45,match(L52,'Säännöt ja ohjeet'!$J$19:$J$45,-1)+1,0) &amp; " (" &amp; round(L52,0) &amp; ")","")</f>
        <v/>
      </c>
      <c r="L52" s="90" t="str">
        <f t="array" ref="L52">iferror(index(Pelitulokset!$AI$184:$JL$184,1,match($C52,Pelitulokset!$AI$3:$JL$3,0)),"")</f>
        <v/>
      </c>
      <c r="M52" s="91" t="str">
        <f t="shared" si="1"/>
        <v/>
      </c>
      <c r="N52" s="89"/>
      <c r="O52" s="89" t="str">
        <f t="shared" si="2"/>
        <v/>
      </c>
      <c r="P52" s="89" t="str">
        <f t="shared" si="3"/>
        <v/>
      </c>
      <c r="Q52" s="109" t="str">
        <f t="shared" si="4"/>
        <v/>
      </c>
      <c r="R52" s="65"/>
      <c r="S52" s="65"/>
      <c r="T52" s="65"/>
      <c r="U52" s="65"/>
      <c r="V52" s="1"/>
      <c r="W52" s="1"/>
      <c r="Y52" s="96"/>
      <c r="Z52" s="96"/>
    </row>
    <row r="53">
      <c r="A53" s="83"/>
      <c r="B53" s="84">
        <v>49.0</v>
      </c>
      <c r="C53" s="96"/>
      <c r="D53" s="96"/>
      <c r="E53" s="102"/>
      <c r="F53" s="65"/>
      <c r="G53" s="88" t="str">
        <f>if(isblank(C53),"",(countif(Pelitulokset!E:E,C53)))</f>
        <v/>
      </c>
      <c r="H53" s="89" t="str">
        <f>if(isblank(C53),"",countif(Pelitulokset!B:C,C53))</f>
        <v/>
      </c>
      <c r="I53" s="90" t="str">
        <f t="array" ref="I53">iferror(index('Säännöt ja ohjeet'!$H$19:$H$46,match(J53,'Säännöt ja ohjeet'!$J$19:$J$46,-1)+1,0) &amp; if(J53&gt;1600," (" &amp; round(J53,0) &amp; ")",""),"")</f>
        <v/>
      </c>
      <c r="J53" s="90" t="str">
        <f t="array" ref="J53">iferror(index(Pelitulokset!$AI$183:$JL$183,1,match($C53,Pelitulokset!$AI$3:$JL$3,0)),"")</f>
        <v/>
      </c>
      <c r="K53" s="90" t="str">
        <f t="array" ref="K53">iferror(index('Säännöt ja ohjeet'!$H$19:$H$45,match(L53,'Säännöt ja ohjeet'!$J$19:$J$45,-1)+1,0) &amp; " (" &amp; round(L53,0) &amp; ")","")</f>
        <v/>
      </c>
      <c r="L53" s="90" t="str">
        <f t="array" ref="L53">iferror(index(Pelitulokset!$AI$184:$JL$184,1,match($C53,Pelitulokset!$AI$3:$JL$3,0)),"")</f>
        <v/>
      </c>
      <c r="M53" s="91" t="str">
        <f t="shared" si="1"/>
        <v/>
      </c>
      <c r="N53" s="89"/>
      <c r="O53" s="89" t="str">
        <f t="shared" si="2"/>
        <v/>
      </c>
      <c r="P53" s="89" t="str">
        <f t="shared" si="3"/>
        <v/>
      </c>
      <c r="Q53" s="109" t="str">
        <f t="shared" si="4"/>
        <v/>
      </c>
      <c r="R53" s="65"/>
      <c r="S53" s="65"/>
      <c r="T53" s="65"/>
      <c r="U53" s="65"/>
      <c r="V53" s="1"/>
      <c r="W53" s="1"/>
      <c r="Y53" s="96"/>
      <c r="Z53" s="96"/>
    </row>
    <row r="54">
      <c r="A54" s="83"/>
      <c r="B54" s="84">
        <v>50.0</v>
      </c>
      <c r="C54" s="96"/>
      <c r="D54" s="96"/>
      <c r="E54" s="102"/>
      <c r="F54" s="65"/>
      <c r="G54" s="88" t="str">
        <f>if(isblank(C54),"",(countif(Pelitulokset!E:E,C54)))</f>
        <v/>
      </c>
      <c r="H54" s="89" t="str">
        <f>if(isblank(C54),"",countif(Pelitulokset!B:C,C54))</f>
        <v/>
      </c>
      <c r="I54" s="90" t="str">
        <f t="array" ref="I54">iferror(index('Säännöt ja ohjeet'!$H$19:$H$46,match(J54,'Säännöt ja ohjeet'!$J$19:$J$46,-1)+1,0) &amp; if(J54&gt;1600," (" &amp; round(J54,0) &amp; ")",""),"")</f>
        <v/>
      </c>
      <c r="J54" s="90" t="str">
        <f t="array" ref="J54">iferror(index(Pelitulokset!$AI$183:$JL$183,1,match($C54,Pelitulokset!$AI$3:$JL$3,0)),"")</f>
        <v/>
      </c>
      <c r="K54" s="90" t="str">
        <f t="array" ref="K54">iferror(index('Säännöt ja ohjeet'!$H$19:$H$45,match(L54,'Säännöt ja ohjeet'!$J$19:$J$45,-1)+1,0) &amp; " (" &amp; round(L54,0) &amp; ")","")</f>
        <v/>
      </c>
      <c r="L54" s="90" t="str">
        <f t="array" ref="L54">iferror(index(Pelitulokset!$AI$184:$JL$184,1,match($C54,Pelitulokset!$AI$3:$JL$3,0)),"")</f>
        <v/>
      </c>
      <c r="M54" s="91" t="str">
        <f t="shared" si="1"/>
        <v/>
      </c>
      <c r="N54" s="89"/>
      <c r="O54" s="89" t="str">
        <f t="shared" si="2"/>
        <v/>
      </c>
      <c r="P54" s="89" t="str">
        <f t="shared" si="3"/>
        <v/>
      </c>
      <c r="Q54" s="109" t="str">
        <f t="shared" si="4"/>
        <v/>
      </c>
      <c r="R54" s="65"/>
      <c r="S54" s="65"/>
      <c r="T54" s="65"/>
      <c r="U54" s="65"/>
      <c r="V54" s="1"/>
      <c r="W54" s="1"/>
      <c r="Y54" s="96"/>
      <c r="Z54" s="96"/>
    </row>
    <row r="55">
      <c r="A55" s="83"/>
      <c r="B55" s="84">
        <v>51.0</v>
      </c>
      <c r="C55" s="96"/>
      <c r="D55" s="96"/>
      <c r="E55" s="102"/>
      <c r="F55" s="65"/>
      <c r="G55" s="88" t="str">
        <f>if(isblank(C55),"",(countif(Pelitulokset!E:E,C55)))</f>
        <v/>
      </c>
      <c r="H55" s="89" t="str">
        <f>if(isblank(C55),"",countif(Pelitulokset!B:C,C55))</f>
        <v/>
      </c>
      <c r="I55" s="90" t="str">
        <f t="array" ref="I55">iferror(index('Säännöt ja ohjeet'!$H$19:$H$46,match(J55,'Säännöt ja ohjeet'!$J$19:$J$46,-1)+1,0) &amp; if(J55&gt;1600," (" &amp; round(J55,0) &amp; ")",""),"")</f>
        <v/>
      </c>
      <c r="J55" s="90" t="str">
        <f t="array" ref="J55">iferror(index(Pelitulokset!$AI$183:$JL$183,1,match($C55,Pelitulokset!$AI$3:$JL$3,0)),"")</f>
        <v/>
      </c>
      <c r="K55" s="90" t="str">
        <f t="array" ref="K55">iferror(index('Säännöt ja ohjeet'!$H$19:$H$45,match(L55,'Säännöt ja ohjeet'!$J$19:$J$45,-1)+1,0) &amp; " (" &amp; round(L55,0) &amp; ")","")</f>
        <v/>
      </c>
      <c r="L55" s="90" t="str">
        <f t="array" ref="L55">iferror(index(Pelitulokset!$AI$184:$JL$184,1,match($C55,Pelitulokset!$AI$3:$JL$3,0)),"")</f>
        <v/>
      </c>
      <c r="M55" s="91" t="str">
        <f t="shared" si="1"/>
        <v/>
      </c>
      <c r="N55" s="89"/>
      <c r="O55" s="89" t="str">
        <f t="shared" si="2"/>
        <v/>
      </c>
      <c r="P55" s="89" t="str">
        <f t="shared" si="3"/>
        <v/>
      </c>
      <c r="Q55" s="109" t="str">
        <f t="shared" si="4"/>
        <v/>
      </c>
      <c r="R55" s="65"/>
      <c r="S55" s="65"/>
      <c r="T55" s="65"/>
      <c r="U55" s="65"/>
      <c r="V55" s="1"/>
      <c r="W55" s="1"/>
      <c r="Y55" s="96"/>
      <c r="Z55" s="96"/>
    </row>
    <row r="56">
      <c r="A56" s="83"/>
      <c r="B56" s="84">
        <v>52.0</v>
      </c>
      <c r="C56" s="96"/>
      <c r="D56" s="96"/>
      <c r="E56" s="102"/>
      <c r="F56" s="65"/>
      <c r="G56" s="88" t="str">
        <f>if(isblank(C56),"",(countif(Pelitulokset!E:E,C56)))</f>
        <v/>
      </c>
      <c r="H56" s="89" t="str">
        <f>if(isblank(C56),"",countif(Pelitulokset!B:C,C56))</f>
        <v/>
      </c>
      <c r="I56" s="90" t="str">
        <f t="array" ref="I56">iferror(index('Säännöt ja ohjeet'!$H$19:$H$46,match(J56,'Säännöt ja ohjeet'!$J$19:$J$46,-1)+1,0) &amp; if(J56&gt;1600," (" &amp; round(J56,0) &amp; ")",""),"")</f>
        <v/>
      </c>
      <c r="J56" s="90" t="str">
        <f t="array" ref="J56">iferror(index(Pelitulokset!$AI$183:$JL$183,1,match($C56,Pelitulokset!$AI$3:$JL$3,0)),"")</f>
        <v/>
      </c>
      <c r="K56" s="90" t="str">
        <f t="array" ref="K56">iferror(index('Säännöt ja ohjeet'!$H$19:$H$45,match(L56,'Säännöt ja ohjeet'!$J$19:$J$45,-1)+1,0) &amp; " (" &amp; round(L56,0) &amp; ")","")</f>
        <v/>
      </c>
      <c r="L56" s="90" t="str">
        <f t="array" ref="L56">iferror(index(Pelitulokset!$AI$184:$JL$184,1,match($C56,Pelitulokset!$AI$3:$JL$3,0)),"")</f>
        <v/>
      </c>
      <c r="M56" s="91" t="str">
        <f t="shared" si="1"/>
        <v/>
      </c>
      <c r="N56" s="89"/>
      <c r="O56" s="89" t="str">
        <f t="shared" si="2"/>
        <v/>
      </c>
      <c r="P56" s="89" t="str">
        <f t="shared" si="3"/>
        <v/>
      </c>
      <c r="Q56" s="109" t="str">
        <f t="shared" si="4"/>
        <v/>
      </c>
      <c r="R56" s="65"/>
      <c r="S56" s="65"/>
      <c r="T56" s="65"/>
      <c r="U56" s="65"/>
      <c r="V56" s="1"/>
      <c r="W56" s="1"/>
      <c r="Y56" s="96"/>
      <c r="Z56" s="96"/>
    </row>
    <row r="57">
      <c r="A57" s="83"/>
      <c r="B57" s="84">
        <v>53.0</v>
      </c>
      <c r="C57" s="96"/>
      <c r="D57" s="96"/>
      <c r="E57" s="102"/>
      <c r="F57" s="65"/>
      <c r="G57" s="88" t="str">
        <f>if(isblank(C57),"",(countif(Pelitulokset!E:E,C57)))</f>
        <v/>
      </c>
      <c r="H57" s="89" t="str">
        <f>if(isblank(C57),"",countif(Pelitulokset!B:C,C57))</f>
        <v/>
      </c>
      <c r="I57" s="90" t="str">
        <f t="array" ref="I57">iferror(index('Säännöt ja ohjeet'!$H$19:$H$46,match(J57,'Säännöt ja ohjeet'!$J$19:$J$46,-1)+1,0) &amp; if(J57&gt;1600," (" &amp; round(J57,0) &amp; ")",""),"")</f>
        <v/>
      </c>
      <c r="J57" s="90" t="str">
        <f t="array" ref="J57">iferror(index(Pelitulokset!$AI$183:$JL$183,1,match($C57,Pelitulokset!$AI$3:$JL$3,0)),"")</f>
        <v/>
      </c>
      <c r="K57" s="90" t="str">
        <f t="array" ref="K57">iferror(index('Säännöt ja ohjeet'!$H$19:$H$45,match(L57,'Säännöt ja ohjeet'!$J$19:$J$45,-1)+1,0) &amp; " (" &amp; round(L57,0) &amp; ")","")</f>
        <v/>
      </c>
      <c r="L57" s="90" t="str">
        <f t="array" ref="L57">iferror(index(Pelitulokset!$AI$184:$JL$184,1,match($C57,Pelitulokset!$AI$3:$JL$3,0)),"")</f>
        <v/>
      </c>
      <c r="M57" s="91" t="str">
        <f t="shared" si="1"/>
        <v/>
      </c>
      <c r="N57" s="89"/>
      <c r="O57" s="89" t="str">
        <f t="shared" si="2"/>
        <v/>
      </c>
      <c r="P57" s="89" t="str">
        <f t="shared" si="3"/>
        <v/>
      </c>
      <c r="Q57" s="109" t="str">
        <f t="shared" si="4"/>
        <v/>
      </c>
      <c r="R57" s="65"/>
      <c r="S57" s="65"/>
      <c r="T57" s="65"/>
      <c r="U57" s="65"/>
      <c r="V57" s="1"/>
      <c r="W57" s="1"/>
      <c r="Y57" s="96"/>
      <c r="Z57" s="96"/>
    </row>
    <row r="58">
      <c r="A58" s="83"/>
      <c r="B58" s="84">
        <v>54.0</v>
      </c>
      <c r="C58" s="96"/>
      <c r="D58" s="96"/>
      <c r="E58" s="102"/>
      <c r="F58" s="65"/>
      <c r="G58" s="88" t="str">
        <f>if(isblank(C58),"",(countif(Pelitulokset!E:E,C58)))</f>
        <v/>
      </c>
      <c r="H58" s="89" t="str">
        <f>if(isblank(C58),"",countif(Pelitulokset!B:C,C58))</f>
        <v/>
      </c>
      <c r="I58" s="90" t="str">
        <f t="array" ref="I58">iferror(index('Säännöt ja ohjeet'!$H$19:$H$46,match(J58,'Säännöt ja ohjeet'!$J$19:$J$46,-1)+1,0) &amp; if(J58&gt;1600," (" &amp; round(J58,0) &amp; ")",""),"")</f>
        <v/>
      </c>
      <c r="J58" s="90" t="str">
        <f t="array" ref="J58">iferror(index(Pelitulokset!$AI$183:$JL$183,1,match($C58,Pelitulokset!$AI$3:$JL$3,0)),"")</f>
        <v/>
      </c>
      <c r="K58" s="90" t="str">
        <f t="array" ref="K58">iferror(index('Säännöt ja ohjeet'!$H$19:$H$45,match(L58,'Säännöt ja ohjeet'!$J$19:$J$45,-1)+1,0) &amp; " (" &amp; round(L58,0) &amp; ")","")</f>
        <v/>
      </c>
      <c r="L58" s="90" t="str">
        <f t="array" ref="L58">iferror(index(Pelitulokset!$AI$184:$JL$184,1,match($C58,Pelitulokset!$AI$3:$JL$3,0)),"")</f>
        <v/>
      </c>
      <c r="M58" s="91" t="str">
        <f t="shared" si="1"/>
        <v/>
      </c>
      <c r="N58" s="89"/>
      <c r="O58" s="89" t="str">
        <f t="shared" si="2"/>
        <v/>
      </c>
      <c r="P58" s="89" t="str">
        <f t="shared" si="3"/>
        <v/>
      </c>
      <c r="Q58" s="109" t="str">
        <f t="shared" si="4"/>
        <v/>
      </c>
      <c r="R58" s="65"/>
      <c r="S58" s="65"/>
      <c r="T58" s="65"/>
      <c r="U58" s="65"/>
      <c r="V58" s="1"/>
      <c r="W58" s="1"/>
      <c r="Y58" s="96"/>
      <c r="Z58" s="96"/>
    </row>
    <row r="59">
      <c r="A59" s="83"/>
      <c r="B59" s="84">
        <v>55.0</v>
      </c>
      <c r="C59" s="96"/>
      <c r="D59" s="96"/>
      <c r="E59" s="102"/>
      <c r="F59" s="65"/>
      <c r="G59" s="88" t="str">
        <f>if(isblank(C59),"",(countif(Pelitulokset!E:E,C59)))</f>
        <v/>
      </c>
      <c r="H59" s="89" t="str">
        <f>if(isblank(C59),"",countif(Pelitulokset!B:C,C59))</f>
        <v/>
      </c>
      <c r="I59" s="90" t="str">
        <f t="array" ref="I59">iferror(index('Säännöt ja ohjeet'!$H$19:$H$46,match(J59,'Säännöt ja ohjeet'!$J$19:$J$46,-1)+1,0) &amp; if(J59&gt;1600," (" &amp; round(J59,0) &amp; ")",""),"")</f>
        <v/>
      </c>
      <c r="J59" s="90" t="str">
        <f t="array" ref="J59">iferror(index(Pelitulokset!$AI$183:$JL$183,1,match($C59,Pelitulokset!$AI$3:$JL$3,0)),"")</f>
        <v/>
      </c>
      <c r="K59" s="90" t="str">
        <f t="array" ref="K59">iferror(index('Säännöt ja ohjeet'!$H$19:$H$45,match(L59,'Säännöt ja ohjeet'!$J$19:$J$45,-1)+1,0) &amp; " (" &amp; round(L59,0) &amp; ")","")</f>
        <v/>
      </c>
      <c r="L59" s="90" t="str">
        <f t="array" ref="L59">iferror(index(Pelitulokset!$AI$184:$JL$184,1,match($C59,Pelitulokset!$AI$3:$JL$3,0)),"")</f>
        <v/>
      </c>
      <c r="M59" s="91" t="str">
        <f t="shared" si="1"/>
        <v/>
      </c>
      <c r="N59" s="89"/>
      <c r="O59" s="89" t="str">
        <f t="shared" si="2"/>
        <v/>
      </c>
      <c r="P59" s="89" t="str">
        <f t="shared" si="3"/>
        <v/>
      </c>
      <c r="Q59" s="109" t="str">
        <f t="shared" si="4"/>
        <v/>
      </c>
      <c r="R59" s="65"/>
      <c r="S59" s="65"/>
      <c r="T59" s="65"/>
      <c r="U59" s="65"/>
      <c r="V59" s="1"/>
      <c r="W59" s="1"/>
      <c r="Y59" s="96"/>
      <c r="Z59" s="96"/>
    </row>
    <row r="60">
      <c r="A60" s="83"/>
      <c r="B60" s="84">
        <v>56.0</v>
      </c>
      <c r="C60" s="96"/>
      <c r="D60" s="96"/>
      <c r="E60" s="102"/>
      <c r="F60" s="65"/>
      <c r="G60" s="88" t="str">
        <f>if(isblank(C60),"",(countif(Pelitulokset!E:E,C60)))</f>
        <v/>
      </c>
      <c r="H60" s="89" t="str">
        <f>if(isblank(C60),"",countif(Pelitulokset!B:C,C60))</f>
        <v/>
      </c>
      <c r="I60" s="90" t="str">
        <f t="array" ref="I60">iferror(index('Säännöt ja ohjeet'!$H$19:$H$46,match(J60,'Säännöt ja ohjeet'!$J$19:$J$46,-1)+1,0) &amp; if(J60&gt;1600," (" &amp; round(J60,0) &amp; ")",""),"")</f>
        <v/>
      </c>
      <c r="J60" s="90" t="str">
        <f t="array" ref="J60">iferror(index(Pelitulokset!$AI$183:$JL$183,1,match($C60,Pelitulokset!$AI$3:$JL$3,0)),"")</f>
        <v/>
      </c>
      <c r="K60" s="90" t="str">
        <f t="array" ref="K60">iferror(index('Säännöt ja ohjeet'!$H$19:$H$45,match(L60,'Säännöt ja ohjeet'!$J$19:$J$45,-1)+1,0) &amp; " (" &amp; round(L60,0) &amp; ")","")</f>
        <v/>
      </c>
      <c r="L60" s="90" t="str">
        <f t="array" ref="L60">iferror(index(Pelitulokset!$AI$184:$JL$184,1,match($C60,Pelitulokset!$AI$3:$JL$3,0)),"")</f>
        <v/>
      </c>
      <c r="M60" s="91" t="str">
        <f t="shared" si="1"/>
        <v/>
      </c>
      <c r="N60" s="89"/>
      <c r="O60" s="89" t="str">
        <f t="shared" si="2"/>
        <v/>
      </c>
      <c r="P60" s="89" t="str">
        <f t="shared" si="3"/>
        <v/>
      </c>
      <c r="Q60" s="109" t="str">
        <f t="shared" si="4"/>
        <v/>
      </c>
      <c r="R60" s="65"/>
      <c r="S60" s="65"/>
      <c r="T60" s="65"/>
      <c r="U60" s="65"/>
      <c r="V60" s="1"/>
      <c r="W60" s="1"/>
      <c r="Y60" s="96"/>
      <c r="Z60" s="96"/>
    </row>
    <row r="61">
      <c r="A61" s="83"/>
      <c r="B61" s="84">
        <v>57.0</v>
      </c>
      <c r="C61" s="96"/>
      <c r="D61" s="96"/>
      <c r="E61" s="102"/>
      <c r="F61" s="65"/>
      <c r="G61" s="88" t="str">
        <f>if(isblank(C61),"",(countif(Pelitulokset!E:E,C61)))</f>
        <v/>
      </c>
      <c r="H61" s="89" t="str">
        <f>if(isblank(C61),"",countif(Pelitulokset!B:C,C61))</f>
        <v/>
      </c>
      <c r="I61" s="90" t="str">
        <f t="array" ref="I61">iferror(index('Säännöt ja ohjeet'!$H$19:$H$46,match(J61,'Säännöt ja ohjeet'!$J$19:$J$46,-1)+1,0) &amp; if(J61&gt;1600," (" &amp; round(J61,0) &amp; ")",""),"")</f>
        <v/>
      </c>
      <c r="J61" s="90" t="str">
        <f t="array" ref="J61">iferror(index(Pelitulokset!$AI$183:$JL$183,1,match($C61,Pelitulokset!$AI$3:$JL$3,0)),"")</f>
        <v/>
      </c>
      <c r="K61" s="90" t="str">
        <f t="array" ref="K61">iferror(index('Säännöt ja ohjeet'!$H$19:$H$45,match(L61,'Säännöt ja ohjeet'!$J$19:$J$45,-1)+1,0) &amp; " (" &amp; round(L61,0) &amp; ")","")</f>
        <v/>
      </c>
      <c r="L61" s="90" t="str">
        <f t="array" ref="L61">iferror(index(Pelitulokset!$AI$184:$JL$184,1,match($C61,Pelitulokset!$AI$3:$JL$3,0)),"")</f>
        <v/>
      </c>
      <c r="M61" s="91" t="str">
        <f t="shared" si="1"/>
        <v/>
      </c>
      <c r="N61" s="89"/>
      <c r="O61" s="89" t="str">
        <f t="shared" si="2"/>
        <v/>
      </c>
      <c r="P61" s="89" t="str">
        <f t="shared" si="3"/>
        <v/>
      </c>
      <c r="Q61" s="109" t="str">
        <f t="shared" si="4"/>
        <v/>
      </c>
      <c r="R61" s="65"/>
      <c r="S61" s="65"/>
      <c r="T61" s="65"/>
      <c r="U61" s="65"/>
      <c r="V61" s="1"/>
      <c r="W61" s="1"/>
      <c r="Y61" s="96"/>
      <c r="Z61" s="96"/>
    </row>
    <row r="62">
      <c r="A62" s="83"/>
      <c r="B62" s="84">
        <v>58.0</v>
      </c>
      <c r="C62" s="96"/>
      <c r="D62" s="96"/>
      <c r="E62" s="102"/>
      <c r="F62" s="65"/>
      <c r="G62" s="88" t="str">
        <f>if(isblank(C62),"",(countif(Pelitulokset!E:E,C62)))</f>
        <v/>
      </c>
      <c r="H62" s="89" t="str">
        <f>if(isblank(C62),"",countif(Pelitulokset!B:C,C62))</f>
        <v/>
      </c>
      <c r="I62" s="90" t="str">
        <f t="array" ref="I62">iferror(index('Säännöt ja ohjeet'!$H$19:$H$46,match(J62,'Säännöt ja ohjeet'!$J$19:$J$46,-1)+1,0) &amp; if(J62&gt;1600," (" &amp; round(J62,0) &amp; ")",""),"")</f>
        <v/>
      </c>
      <c r="J62" s="90" t="str">
        <f t="array" ref="J62">iferror(index(Pelitulokset!$AI$183:$JL$183,1,match($C62,Pelitulokset!$AI$3:$JL$3,0)),"")</f>
        <v/>
      </c>
      <c r="K62" s="90" t="str">
        <f t="array" ref="K62">iferror(index('Säännöt ja ohjeet'!$H$19:$H$45,match(L62,'Säännöt ja ohjeet'!$J$19:$J$45,-1)+1,0) &amp; " (" &amp; round(L62,0) &amp; ")","")</f>
        <v/>
      </c>
      <c r="L62" s="90" t="str">
        <f t="array" ref="L62">iferror(index(Pelitulokset!$AI$184:$JL$184,1,match($C62,Pelitulokset!$AI$3:$JL$3,0)),"")</f>
        <v/>
      </c>
      <c r="M62" s="91" t="str">
        <f t="shared" si="1"/>
        <v/>
      </c>
      <c r="N62" s="89"/>
      <c r="O62" s="89" t="str">
        <f t="shared" si="2"/>
        <v/>
      </c>
      <c r="P62" s="89" t="str">
        <f t="shared" si="3"/>
        <v/>
      </c>
      <c r="Q62" s="109" t="str">
        <f t="shared" si="4"/>
        <v/>
      </c>
      <c r="R62" s="65"/>
      <c r="S62" s="65"/>
      <c r="T62" s="65"/>
      <c r="U62" s="65"/>
      <c r="V62" s="1"/>
      <c r="W62" s="1"/>
      <c r="Y62" s="96"/>
      <c r="Z62" s="96"/>
    </row>
    <row r="63">
      <c r="A63" s="83"/>
      <c r="B63" s="84">
        <v>59.0</v>
      </c>
      <c r="C63" s="96"/>
      <c r="D63" s="96"/>
      <c r="E63" s="102"/>
      <c r="F63" s="65"/>
      <c r="G63" s="88" t="str">
        <f>if(isblank(C63),"",(countif(Pelitulokset!E:E,C63)))</f>
        <v/>
      </c>
      <c r="H63" s="89" t="str">
        <f>if(isblank(C63),"",countif(Pelitulokset!B:C,C63))</f>
        <v/>
      </c>
      <c r="I63" s="90" t="str">
        <f t="array" ref="I63">iferror(index('Säännöt ja ohjeet'!$H$19:$H$46,match(J63,'Säännöt ja ohjeet'!$J$19:$J$46,-1)+1,0) &amp; if(J63&gt;1600," (" &amp; round(J63,0) &amp; ")",""),"")</f>
        <v/>
      </c>
      <c r="J63" s="90" t="str">
        <f t="array" ref="J63">iferror(index(Pelitulokset!$AI$183:$JL$183,1,match($C63,Pelitulokset!$AI$3:$JL$3,0)),"")</f>
        <v/>
      </c>
      <c r="K63" s="90" t="str">
        <f t="array" ref="K63">iferror(index('Säännöt ja ohjeet'!$H$19:$H$45,match(L63,'Säännöt ja ohjeet'!$J$19:$J$45,-1)+1,0) &amp; " (" &amp; round(L63,0) &amp; ")","")</f>
        <v/>
      </c>
      <c r="L63" s="90" t="str">
        <f t="array" ref="L63">iferror(index(Pelitulokset!$AI$184:$JL$184,1,match($C63,Pelitulokset!$AI$3:$JL$3,0)),"")</f>
        <v/>
      </c>
      <c r="M63" s="91" t="str">
        <f t="shared" si="1"/>
        <v/>
      </c>
      <c r="N63" s="89"/>
      <c r="O63" s="89" t="str">
        <f t="shared" si="2"/>
        <v/>
      </c>
      <c r="P63" s="89" t="str">
        <f t="shared" si="3"/>
        <v/>
      </c>
      <c r="Q63" s="109" t="str">
        <f t="shared" si="4"/>
        <v/>
      </c>
      <c r="R63" s="65"/>
      <c r="S63" s="65"/>
      <c r="T63" s="65"/>
      <c r="U63" s="65"/>
      <c r="V63" s="1"/>
      <c r="W63" s="1"/>
      <c r="Y63" s="96"/>
      <c r="Z63" s="96"/>
    </row>
    <row r="64">
      <c r="A64" s="83"/>
      <c r="B64" s="84">
        <v>60.0</v>
      </c>
      <c r="C64" s="96"/>
      <c r="D64" s="96"/>
      <c r="E64" s="102"/>
      <c r="F64" s="65"/>
      <c r="G64" s="88" t="str">
        <f>if(isblank(C64),"",(countif(Pelitulokset!E:E,C64)))</f>
        <v/>
      </c>
      <c r="H64" s="89" t="str">
        <f>if(isblank(C64),"",countif(Pelitulokset!B:C,C64))</f>
        <v/>
      </c>
      <c r="I64" s="90" t="str">
        <f t="array" ref="I64">iferror(index('Säännöt ja ohjeet'!$H$19:$H$46,match(J64,'Säännöt ja ohjeet'!$J$19:$J$46,-1)+1,0) &amp; if(J64&gt;1600," (" &amp; round(J64,0) &amp; ")",""),"")</f>
        <v/>
      </c>
      <c r="J64" s="90" t="str">
        <f t="array" ref="J64">iferror(index(Pelitulokset!$AI$183:$JL$183,1,match($C64,Pelitulokset!$AI$3:$JL$3,0)),"")</f>
        <v/>
      </c>
      <c r="K64" s="90" t="str">
        <f t="array" ref="K64">iferror(index('Säännöt ja ohjeet'!$H$19:$H$45,match(L64,'Säännöt ja ohjeet'!$J$19:$J$45,-1)+1,0) &amp; " (" &amp; round(L64,0) &amp; ")","")</f>
        <v/>
      </c>
      <c r="L64" s="90" t="str">
        <f t="array" ref="L64">iferror(index(Pelitulokset!$AI$184:$JL$184,1,match($C64,Pelitulokset!$AI$3:$JL$3,0)),"")</f>
        <v/>
      </c>
      <c r="M64" s="91" t="str">
        <f t="shared" si="1"/>
        <v/>
      </c>
      <c r="N64" s="89"/>
      <c r="O64" s="89" t="str">
        <f t="shared" si="2"/>
        <v/>
      </c>
      <c r="P64" s="89" t="str">
        <f t="shared" si="3"/>
        <v/>
      </c>
      <c r="Q64" s="109" t="str">
        <f t="shared" si="4"/>
        <v/>
      </c>
      <c r="R64" s="65"/>
      <c r="S64" s="65"/>
      <c r="T64" s="65"/>
      <c r="U64" s="65"/>
      <c r="V64" s="1"/>
      <c r="W64" s="1"/>
      <c r="Y64" s="96"/>
      <c r="Z64" s="96"/>
    </row>
    <row r="65">
      <c r="A65" s="83"/>
      <c r="B65" s="84">
        <v>61.0</v>
      </c>
      <c r="C65" s="96"/>
      <c r="D65" s="96"/>
      <c r="E65" s="102"/>
      <c r="F65" s="65"/>
      <c r="G65" s="88" t="str">
        <f>if(isblank(C65),"",(countif(Pelitulokset!E:E,C65)))</f>
        <v/>
      </c>
      <c r="H65" s="89" t="str">
        <f>if(isblank(C65),"",countif(Pelitulokset!B:C,C65))</f>
        <v/>
      </c>
      <c r="I65" s="90" t="str">
        <f t="array" ref="I65">iferror(index('Säännöt ja ohjeet'!$H$19:$H$46,match(J65,'Säännöt ja ohjeet'!$J$19:$J$46,-1)+1,0) &amp; if(J65&gt;1600," (" &amp; round(J65,0) &amp; ")",""),"")</f>
        <v/>
      </c>
      <c r="J65" s="90" t="str">
        <f t="array" ref="J65">iferror(index(Pelitulokset!$AI$183:$JL$183,1,match($C65,Pelitulokset!$AI$3:$JL$3,0)),"")</f>
        <v/>
      </c>
      <c r="K65" s="90" t="str">
        <f t="array" ref="K65">iferror(index('Säännöt ja ohjeet'!$H$19:$H$45,match(L65,'Säännöt ja ohjeet'!$J$19:$J$45,-1)+1,0) &amp; " (" &amp; round(L65,0) &amp; ")","")</f>
        <v/>
      </c>
      <c r="L65" s="90" t="str">
        <f t="array" ref="L65">iferror(index(Pelitulokset!$AI$184:$JL$184,1,match($C65,Pelitulokset!$AI$3:$JL$3,0)),"")</f>
        <v/>
      </c>
      <c r="M65" s="91" t="str">
        <f t="shared" si="1"/>
        <v/>
      </c>
      <c r="N65" s="89"/>
      <c r="O65" s="89" t="str">
        <f t="shared" si="2"/>
        <v/>
      </c>
      <c r="P65" s="89" t="str">
        <f t="shared" si="3"/>
        <v/>
      </c>
      <c r="Q65" s="109" t="str">
        <f t="shared" si="4"/>
        <v/>
      </c>
      <c r="R65" s="65"/>
      <c r="S65" s="65"/>
      <c r="T65" s="65"/>
      <c r="U65" s="65"/>
      <c r="V65" s="1"/>
      <c r="W65" s="1"/>
      <c r="Y65" s="96"/>
      <c r="Z65" s="96"/>
    </row>
    <row r="66">
      <c r="A66" s="83"/>
      <c r="B66" s="84">
        <v>62.0</v>
      </c>
      <c r="C66" s="96"/>
      <c r="D66" s="96"/>
      <c r="E66" s="102"/>
      <c r="F66" s="65"/>
      <c r="G66" s="88" t="str">
        <f>if(isblank(C66),"",(countif(Pelitulokset!E:E,C66)))</f>
        <v/>
      </c>
      <c r="H66" s="89" t="str">
        <f>if(isblank(C66),"",countif(Pelitulokset!B:C,C66))</f>
        <v/>
      </c>
      <c r="I66" s="90" t="str">
        <f t="array" ref="I66">iferror(index('Säännöt ja ohjeet'!$H$19:$H$46,match(J66,'Säännöt ja ohjeet'!$J$19:$J$46,-1)+1,0) &amp; if(J66&gt;1600," (" &amp; round(J66,0) &amp; ")",""),"")</f>
        <v/>
      </c>
      <c r="J66" s="90" t="str">
        <f t="array" ref="J66">iferror(index(Pelitulokset!$AI$183:$JL$183,1,match($C66,Pelitulokset!$AI$3:$JL$3,0)),"")</f>
        <v/>
      </c>
      <c r="K66" s="90" t="str">
        <f t="array" ref="K66">iferror(index('Säännöt ja ohjeet'!$H$19:$H$45,match(L66,'Säännöt ja ohjeet'!$J$19:$J$45,-1)+1,0) &amp; " (" &amp; round(L66,0) &amp; ")","")</f>
        <v/>
      </c>
      <c r="L66" s="90" t="str">
        <f t="array" ref="L66">iferror(index(Pelitulokset!$AI$184:$JL$184,1,match($C66,Pelitulokset!$AI$3:$JL$3,0)),"")</f>
        <v/>
      </c>
      <c r="M66" s="91" t="str">
        <f t="shared" si="1"/>
        <v/>
      </c>
      <c r="N66" s="89"/>
      <c r="O66" s="89" t="str">
        <f t="shared" si="2"/>
        <v/>
      </c>
      <c r="P66" s="89" t="str">
        <f t="shared" si="3"/>
        <v/>
      </c>
      <c r="Q66" s="109" t="str">
        <f t="shared" si="4"/>
        <v/>
      </c>
      <c r="R66" s="65"/>
      <c r="S66" s="65"/>
      <c r="T66" s="65"/>
      <c r="U66" s="65"/>
      <c r="V66" s="1"/>
      <c r="W66" s="1"/>
      <c r="Y66" s="96"/>
      <c r="Z66" s="96"/>
    </row>
    <row r="67">
      <c r="A67" s="83"/>
      <c r="B67" s="84">
        <v>63.0</v>
      </c>
      <c r="C67" s="96"/>
      <c r="D67" s="96"/>
      <c r="E67" s="102"/>
      <c r="F67" s="65"/>
      <c r="G67" s="88" t="str">
        <f>if(isblank(C67),"",(countif(Pelitulokset!E:E,C67)))</f>
        <v/>
      </c>
      <c r="H67" s="89" t="str">
        <f>if(isblank(C67),"",countif(Pelitulokset!B:C,C67))</f>
        <v/>
      </c>
      <c r="I67" s="90" t="str">
        <f t="array" ref="I67">iferror(index('Säännöt ja ohjeet'!$H$19:$H$46,match(J67,'Säännöt ja ohjeet'!$J$19:$J$46,-1)+1,0) &amp; if(J67&gt;1600," (" &amp; round(J67,0) &amp; ")",""),"")</f>
        <v/>
      </c>
      <c r="J67" s="90" t="str">
        <f t="array" ref="J67">iferror(index(Pelitulokset!$AI$183:$JL$183,1,match($C67,Pelitulokset!$AI$3:$JL$3,0)),"")</f>
        <v/>
      </c>
      <c r="K67" s="90" t="str">
        <f t="array" ref="K67">iferror(index('Säännöt ja ohjeet'!$H$19:$H$45,match(L67,'Säännöt ja ohjeet'!$J$19:$J$45,-1)+1,0) &amp; " (" &amp; round(L67,0) &amp; ")","")</f>
        <v/>
      </c>
      <c r="L67" s="90" t="str">
        <f t="array" ref="L67">iferror(index(Pelitulokset!$AI$184:$JL$184,1,match($C67,Pelitulokset!$AI$3:$JL$3,0)),"")</f>
        <v/>
      </c>
      <c r="M67" s="91" t="str">
        <f t="shared" si="1"/>
        <v/>
      </c>
      <c r="N67" s="89"/>
      <c r="O67" s="89" t="str">
        <f t="shared" si="2"/>
        <v/>
      </c>
      <c r="P67" s="89" t="str">
        <f t="shared" si="3"/>
        <v/>
      </c>
      <c r="Q67" s="109" t="str">
        <f t="shared" si="4"/>
        <v/>
      </c>
      <c r="R67" s="65"/>
      <c r="S67" s="65"/>
      <c r="T67" s="65"/>
      <c r="U67" s="65"/>
      <c r="V67" s="1"/>
      <c r="W67" s="1"/>
      <c r="Y67" s="96"/>
      <c r="Z67" s="96"/>
    </row>
    <row r="68">
      <c r="A68" s="83"/>
      <c r="B68" s="84">
        <v>64.0</v>
      </c>
      <c r="C68" s="96"/>
      <c r="D68" s="96"/>
      <c r="E68" s="102"/>
      <c r="F68" s="65"/>
      <c r="G68" s="88" t="str">
        <f>if(isblank(C68),"",(countif(Pelitulokset!E:E,C68)))</f>
        <v/>
      </c>
      <c r="H68" s="89" t="str">
        <f>if(isblank(C68),"",countif(Pelitulokset!B:C,C68))</f>
        <v/>
      </c>
      <c r="I68" s="90" t="str">
        <f t="array" ref="I68">iferror(index('Säännöt ja ohjeet'!$H$19:$H$46,match(J68,'Säännöt ja ohjeet'!$J$19:$J$46,-1)+1,0) &amp; if(J68&gt;1600," (" &amp; round(J68,0) &amp; ")",""),"")</f>
        <v/>
      </c>
      <c r="J68" s="90" t="str">
        <f t="array" ref="J68">iferror(index(Pelitulokset!$AI$183:$JL$183,1,match($C68,Pelitulokset!$AI$3:$JL$3,0)),"")</f>
        <v/>
      </c>
      <c r="K68" s="90" t="str">
        <f t="array" ref="K68">iferror(index('Säännöt ja ohjeet'!$H$19:$H$45,match(L68,'Säännöt ja ohjeet'!$J$19:$J$45,-1)+1,0) &amp; " (" &amp; round(L68,0) &amp; ")","")</f>
        <v/>
      </c>
      <c r="L68" s="90" t="str">
        <f t="array" ref="L68">iferror(index(Pelitulokset!$AI$184:$JL$184,1,match($C68,Pelitulokset!$AI$3:$JL$3,0)),"")</f>
        <v/>
      </c>
      <c r="M68" s="91" t="str">
        <f t="shared" si="1"/>
        <v/>
      </c>
      <c r="N68" s="89"/>
      <c r="O68" s="89" t="str">
        <f t="shared" si="2"/>
        <v/>
      </c>
      <c r="P68" s="89" t="str">
        <f t="shared" si="3"/>
        <v/>
      </c>
      <c r="Q68" s="109" t="str">
        <f t="shared" si="4"/>
        <v/>
      </c>
      <c r="R68" s="65"/>
      <c r="S68" s="65"/>
      <c r="T68" s="65"/>
      <c r="U68" s="65"/>
      <c r="V68" s="1"/>
      <c r="W68" s="1"/>
      <c r="Y68" s="96"/>
      <c r="Z68" s="96"/>
    </row>
    <row r="69">
      <c r="A69" s="83"/>
      <c r="B69" s="84">
        <v>65.0</v>
      </c>
      <c r="C69" s="96"/>
      <c r="D69" s="96"/>
      <c r="E69" s="102"/>
      <c r="F69" s="65"/>
      <c r="G69" s="88" t="str">
        <f>if(isblank(C69),"",(countif(Pelitulokset!E:E,C69)))</f>
        <v/>
      </c>
      <c r="H69" s="89" t="str">
        <f>if(isblank(C69),"",countif(Pelitulokset!B:C,C69))</f>
        <v/>
      </c>
      <c r="I69" s="90" t="str">
        <f t="array" ref="I69">iferror(index('Säännöt ja ohjeet'!$H$19:$H$46,match(J69,'Säännöt ja ohjeet'!$J$19:$J$46,-1)+1,0) &amp; if(J69&gt;1600," (" &amp; round(J69,0) &amp; ")",""),"")</f>
        <v/>
      </c>
      <c r="J69" s="90" t="str">
        <f t="array" ref="J69">iferror(index(Pelitulokset!$AI$183:$JL$183,1,match($C69,Pelitulokset!$AI$3:$JL$3,0)),"")</f>
        <v/>
      </c>
      <c r="K69" s="90" t="str">
        <f t="array" ref="K69">iferror(index('Säännöt ja ohjeet'!$H$19:$H$45,match(L69,'Säännöt ja ohjeet'!$J$19:$J$45,-1)+1,0) &amp; " (" &amp; round(L69,0) &amp; ")","")</f>
        <v/>
      </c>
      <c r="L69" s="90" t="str">
        <f t="array" ref="L69">iferror(index(Pelitulokset!$AI$184:$JL$184,1,match($C69,Pelitulokset!$AI$3:$JL$3,0)),"")</f>
        <v/>
      </c>
      <c r="M69" s="91" t="str">
        <f t="shared" si="1"/>
        <v/>
      </c>
      <c r="N69" s="89"/>
      <c r="O69" s="89" t="str">
        <f t="shared" si="2"/>
        <v/>
      </c>
      <c r="P69" s="89" t="str">
        <f t="shared" si="3"/>
        <v/>
      </c>
      <c r="Q69" s="109" t="str">
        <f t="shared" si="4"/>
        <v/>
      </c>
      <c r="R69" s="65"/>
      <c r="S69" s="65"/>
      <c r="T69" s="65"/>
      <c r="U69" s="65"/>
      <c r="V69" s="1"/>
      <c r="W69" s="1"/>
      <c r="Y69" s="96"/>
      <c r="Z69" s="96"/>
    </row>
    <row r="70">
      <c r="A70" s="83"/>
      <c r="B70" s="84">
        <v>66.0</v>
      </c>
      <c r="C70" s="96"/>
      <c r="D70" s="96"/>
      <c r="E70" s="102"/>
      <c r="F70" s="65"/>
      <c r="G70" s="88" t="str">
        <f>if(isblank(C70),"",(countif(Pelitulokset!E:E,C70)))</f>
        <v/>
      </c>
      <c r="H70" s="89" t="str">
        <f>if(isblank(C70),"",countif(Pelitulokset!B:C,C70))</f>
        <v/>
      </c>
      <c r="I70" s="90" t="str">
        <f t="array" ref="I70">iferror(index('Säännöt ja ohjeet'!$H$19:$H$46,match(J70,'Säännöt ja ohjeet'!$J$19:$J$46,-1)+1,0) &amp; if(J70&gt;1600," (" &amp; round(J70,0) &amp; ")",""),"")</f>
        <v/>
      </c>
      <c r="J70" s="90" t="str">
        <f t="array" ref="J70">iferror(index(Pelitulokset!$AI$183:$JL$183,1,match($C70,Pelitulokset!$AI$3:$JL$3,0)),"")</f>
        <v/>
      </c>
      <c r="K70" s="90" t="str">
        <f t="array" ref="K70">iferror(index('Säännöt ja ohjeet'!$H$19:$H$45,match(L70,'Säännöt ja ohjeet'!$J$19:$J$45,-1)+1,0) &amp; " (" &amp; round(L70,0) &amp; ")","")</f>
        <v/>
      </c>
      <c r="L70" s="90" t="str">
        <f t="array" ref="L70">iferror(index(Pelitulokset!$AI$184:$JL$184,1,match($C70,Pelitulokset!$AI$3:$JL$3,0)),"")</f>
        <v/>
      </c>
      <c r="M70" s="91" t="str">
        <f t="shared" si="1"/>
        <v/>
      </c>
      <c r="N70" s="89"/>
      <c r="O70" s="89" t="str">
        <f t="shared" si="2"/>
        <v/>
      </c>
      <c r="P70" s="89" t="str">
        <f t="shared" si="3"/>
        <v/>
      </c>
      <c r="Q70" s="109" t="str">
        <f t="shared" si="4"/>
        <v/>
      </c>
      <c r="R70" s="65"/>
      <c r="S70" s="65"/>
      <c r="T70" s="65"/>
      <c r="U70" s="65"/>
      <c r="V70" s="1"/>
      <c r="W70" s="1"/>
      <c r="Y70" s="96"/>
      <c r="Z70" s="96"/>
    </row>
    <row r="71">
      <c r="A71" s="83"/>
      <c r="B71" s="84">
        <v>67.0</v>
      </c>
      <c r="C71" s="96"/>
      <c r="D71" s="96"/>
      <c r="E71" s="102"/>
      <c r="F71" s="65"/>
      <c r="G71" s="88" t="str">
        <f>if(isblank(C71),"",(countif(Pelitulokset!E:E,C71)))</f>
        <v/>
      </c>
      <c r="H71" s="89" t="str">
        <f>if(isblank(C71),"",countif(Pelitulokset!B:C,C71))</f>
        <v/>
      </c>
      <c r="I71" s="90" t="str">
        <f t="array" ref="I71">iferror(index('Säännöt ja ohjeet'!$H$19:$H$46,match(J71,'Säännöt ja ohjeet'!$J$19:$J$46,-1)+1,0) &amp; if(J71&gt;1600," (" &amp; round(J71,0) &amp; ")",""),"")</f>
        <v/>
      </c>
      <c r="J71" s="90" t="str">
        <f t="array" ref="J71">iferror(index(Pelitulokset!$AI$183:$JL$183,1,match($C71,Pelitulokset!$AI$3:$JL$3,0)),"")</f>
        <v/>
      </c>
      <c r="K71" s="90" t="str">
        <f t="array" ref="K71">iferror(index('Säännöt ja ohjeet'!$H$19:$H$45,match(L71,'Säännöt ja ohjeet'!$J$19:$J$45,-1)+1,0) &amp; " (" &amp; round(L71,0) &amp; ")","")</f>
        <v/>
      </c>
      <c r="L71" s="90" t="str">
        <f t="array" ref="L71">iferror(index(Pelitulokset!$AI$184:$JL$184,1,match($C71,Pelitulokset!$AI$3:$JL$3,0)),"")</f>
        <v/>
      </c>
      <c r="M71" s="91" t="str">
        <f t="shared" si="1"/>
        <v/>
      </c>
      <c r="N71" s="89"/>
      <c r="O71" s="89" t="str">
        <f t="shared" si="2"/>
        <v/>
      </c>
      <c r="P71" s="89" t="str">
        <f t="shared" si="3"/>
        <v/>
      </c>
      <c r="Q71" s="109" t="str">
        <f t="shared" si="4"/>
        <v/>
      </c>
      <c r="R71" s="65"/>
      <c r="S71" s="65"/>
      <c r="T71" s="65"/>
      <c r="U71" s="65"/>
      <c r="V71" s="1"/>
      <c r="W71" s="1"/>
      <c r="Y71" s="96"/>
      <c r="Z71" s="96"/>
    </row>
    <row r="72">
      <c r="A72" s="83"/>
      <c r="B72" s="84">
        <v>68.0</v>
      </c>
      <c r="C72" s="96"/>
      <c r="D72" s="96"/>
      <c r="E72" s="102"/>
      <c r="F72" s="65"/>
      <c r="G72" s="88" t="str">
        <f>if(isblank(C72),"",(countif(Pelitulokset!E:E,C72)))</f>
        <v/>
      </c>
      <c r="H72" s="89" t="str">
        <f>if(isblank(C72),"",countif(Pelitulokset!B:C,C72))</f>
        <v/>
      </c>
      <c r="I72" s="90" t="str">
        <f t="array" ref="I72">iferror(index('Säännöt ja ohjeet'!$H$19:$H$46,match(J72,'Säännöt ja ohjeet'!$J$19:$J$46,-1)+1,0) &amp; if(J72&gt;1600," (" &amp; round(J72,0) &amp; ")",""),"")</f>
        <v/>
      </c>
      <c r="J72" s="90" t="str">
        <f t="array" ref="J72">iferror(index(Pelitulokset!$AI$183:$JL$183,1,match($C72,Pelitulokset!$AI$3:$JL$3,0)),"")</f>
        <v/>
      </c>
      <c r="K72" s="90" t="str">
        <f t="array" ref="K72">iferror(index('Säännöt ja ohjeet'!$H$19:$H$45,match(L72,'Säännöt ja ohjeet'!$J$19:$J$45,-1)+1,0) &amp; " (" &amp; round(L72,0) &amp; ")","")</f>
        <v/>
      </c>
      <c r="L72" s="90" t="str">
        <f t="array" ref="L72">iferror(index(Pelitulokset!$AI$184:$JL$184,1,match($C72,Pelitulokset!$AI$3:$JL$3,0)),"")</f>
        <v/>
      </c>
      <c r="M72" s="91" t="str">
        <f t="shared" si="1"/>
        <v/>
      </c>
      <c r="N72" s="89"/>
      <c r="O72" s="89" t="str">
        <f t="shared" si="2"/>
        <v/>
      </c>
      <c r="P72" s="89" t="str">
        <f t="shared" si="3"/>
        <v/>
      </c>
      <c r="Q72" s="109" t="str">
        <f t="shared" si="4"/>
        <v/>
      </c>
      <c r="R72" s="65"/>
      <c r="S72" s="65"/>
      <c r="T72" s="65"/>
      <c r="U72" s="65"/>
      <c r="V72" s="1"/>
      <c r="W72" s="1"/>
      <c r="Y72" s="96"/>
      <c r="Z72" s="96"/>
    </row>
    <row r="73">
      <c r="A73" s="83"/>
      <c r="B73" s="84">
        <v>69.0</v>
      </c>
      <c r="C73" s="96"/>
      <c r="D73" s="96"/>
      <c r="E73" s="102"/>
      <c r="F73" s="65"/>
      <c r="G73" s="88" t="str">
        <f>if(isblank(C73),"",(countif(Pelitulokset!E:E,C73)))</f>
        <v/>
      </c>
      <c r="H73" s="89" t="str">
        <f>if(isblank(C73),"",countif(Pelitulokset!B:C,C73))</f>
        <v/>
      </c>
      <c r="I73" s="90" t="str">
        <f t="array" ref="I73">iferror(index('Säännöt ja ohjeet'!$H$19:$H$46,match(J73,'Säännöt ja ohjeet'!$J$19:$J$46,-1)+1,0) &amp; if(J73&gt;1600," (" &amp; round(J73,0) &amp; ")",""),"")</f>
        <v/>
      </c>
      <c r="J73" s="90" t="str">
        <f t="array" ref="J73">iferror(index(Pelitulokset!$AI$183:$JL$183,1,match($C73,Pelitulokset!$AI$3:$JL$3,0)),"")</f>
        <v/>
      </c>
      <c r="K73" s="90" t="str">
        <f t="array" ref="K73">iferror(index('Säännöt ja ohjeet'!$H$19:$H$45,match(L73,'Säännöt ja ohjeet'!$J$19:$J$45,-1)+1,0) &amp; " (" &amp; round(L73,0) &amp; ")","")</f>
        <v/>
      </c>
      <c r="L73" s="90" t="str">
        <f t="array" ref="L73">iferror(index(Pelitulokset!$AI$184:$JL$184,1,match($C73,Pelitulokset!$AI$3:$JL$3,0)),"")</f>
        <v/>
      </c>
      <c r="M73" s="91" t="str">
        <f t="shared" si="1"/>
        <v/>
      </c>
      <c r="N73" s="89"/>
      <c r="O73" s="89" t="str">
        <f t="shared" si="2"/>
        <v/>
      </c>
      <c r="P73" s="89" t="str">
        <f t="shared" si="3"/>
        <v/>
      </c>
      <c r="Q73" s="109" t="str">
        <f t="shared" si="4"/>
        <v/>
      </c>
      <c r="R73" s="65"/>
      <c r="S73" s="65"/>
      <c r="T73" s="65"/>
      <c r="U73" s="65"/>
      <c r="V73" s="1"/>
      <c r="W73" s="1"/>
      <c r="Y73" s="96"/>
      <c r="Z73" s="96"/>
    </row>
    <row r="74">
      <c r="A74" s="83"/>
      <c r="B74" s="84">
        <v>70.0</v>
      </c>
      <c r="C74" s="96"/>
      <c r="D74" s="96"/>
      <c r="E74" s="102"/>
      <c r="F74" s="65"/>
      <c r="G74" s="88" t="str">
        <f>if(isblank(C74),"",(countif(Pelitulokset!E:E,C74)))</f>
        <v/>
      </c>
      <c r="H74" s="89" t="str">
        <f>if(isblank(C74),"",countif(Pelitulokset!B:C,C74))</f>
        <v/>
      </c>
      <c r="I74" s="90" t="str">
        <f t="array" ref="I74">iferror(index('Säännöt ja ohjeet'!$H$19:$H$46,match(J74,'Säännöt ja ohjeet'!$J$19:$J$46,-1)+1,0) &amp; if(J74&gt;1600," (" &amp; round(J74,0) &amp; ")",""),"")</f>
        <v/>
      </c>
      <c r="J74" s="90" t="str">
        <f t="array" ref="J74">iferror(index(Pelitulokset!$AI$183:$JL$183,1,match($C74,Pelitulokset!$AI$3:$JL$3,0)),"")</f>
        <v/>
      </c>
      <c r="K74" s="90" t="str">
        <f t="array" ref="K74">iferror(index('Säännöt ja ohjeet'!$H$19:$H$45,match(L74,'Säännöt ja ohjeet'!$J$19:$J$45,-1)+1,0) &amp; " (" &amp; round(L74,0) &amp; ")","")</f>
        <v/>
      </c>
      <c r="L74" s="90" t="str">
        <f t="array" ref="L74">iferror(index(Pelitulokset!$AI$184:$JL$184,1,match($C74,Pelitulokset!$AI$3:$JL$3,0)),"")</f>
        <v/>
      </c>
      <c r="M74" s="91" t="str">
        <f t="shared" si="1"/>
        <v/>
      </c>
      <c r="N74" s="89"/>
      <c r="O74" s="89" t="str">
        <f t="shared" si="2"/>
        <v/>
      </c>
      <c r="P74" s="89" t="str">
        <f t="shared" si="3"/>
        <v/>
      </c>
      <c r="Q74" s="109" t="str">
        <f t="shared" si="4"/>
        <v/>
      </c>
      <c r="R74" s="65"/>
      <c r="S74" s="65"/>
      <c r="T74" s="65"/>
      <c r="U74" s="65"/>
      <c r="V74" s="1"/>
      <c r="W74" s="1"/>
      <c r="Y74" s="96"/>
      <c r="Z74" s="96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1"/>
      <c r="W75" s="1"/>
      <c r="Y75" s="96"/>
      <c r="Z75" s="96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1"/>
      <c r="W76" s="1"/>
      <c r="Y76" s="96"/>
      <c r="Z76" s="96"/>
    </row>
    <row r="77">
      <c r="A77" s="65"/>
      <c r="B77" s="66" t="s">
        <v>102</v>
      </c>
      <c r="C77" s="65"/>
      <c r="D77" s="65"/>
      <c r="E77" s="110">
        <f>AVERAGE(E5:E37)</f>
        <v>1486.446377</v>
      </c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1"/>
      <c r="W77" s="1"/>
      <c r="Y77" s="96"/>
      <c r="Z77" s="96"/>
    </row>
    <row r="78">
      <c r="A78" s="65"/>
      <c r="B78" s="66" t="s">
        <v>103</v>
      </c>
      <c r="C78" s="65"/>
      <c r="D78" s="65"/>
      <c r="E78" s="110">
        <f>average(J5:J30)</f>
        <v>1519.039866</v>
      </c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1"/>
      <c r="W78" s="1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1"/>
      <c r="W79" s="1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1"/>
      <c r="W80" s="1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1"/>
      <c r="W81" s="1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1"/>
      <c r="W82" s="1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1"/>
      <c r="W83" s="1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1"/>
      <c r="W84" s="1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1"/>
      <c r="W85" s="1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1"/>
      <c r="W86" s="1"/>
    </row>
  </sheetData>
  <autoFilter ref="$B$4:$Q$37">
    <sortState ref="B4:Q37">
      <sortCondition ref="B4:B37"/>
      <sortCondition descending="1" ref="J4:J37"/>
      <sortCondition descending="1" ref="L4:L37"/>
      <sortCondition descending="1" ref="H4:H37"/>
      <sortCondition descending="1" ref="K4:K37"/>
      <sortCondition descending="1" ref="E4:E37"/>
      <sortCondition descending="1" ref="G4:G37"/>
      <sortCondition descending="1" ref="M4:M37"/>
      <sortCondition ref="Q4:Q37"/>
    </sortState>
  </autoFilter>
  <mergeCells count="4">
    <mergeCell ref="B3:E3"/>
    <mergeCell ref="G3:Q3"/>
    <mergeCell ref="T5:U5"/>
    <mergeCell ref="V5:W5"/>
  </mergeCells>
  <conditionalFormatting sqref="C5:E74">
    <cfRule type="notContainsBlanks" dxfId="0" priority="1">
      <formula>LEN(TRIM(C5))&gt;0</formula>
    </cfRule>
  </conditionalFormatting>
  <dataValidations>
    <dataValidation type="list" allowBlank="1" showErrorMessage="1" sqref="D5:D74">
      <formula1>'Säännöt ja ohjeet'!$H$19:$H$45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0"/>
    <col customWidth="1" min="2" max="2" width="20.63"/>
  </cols>
  <sheetData>
    <row r="1">
      <c r="A1" s="66"/>
      <c r="B1" s="66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</row>
    <row r="2">
      <c r="A2" s="66"/>
      <c r="B2" s="111" t="s">
        <v>104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</row>
    <row r="3">
      <c r="A3" s="66"/>
      <c r="B3" s="66" t="s">
        <v>105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</row>
    <row r="4">
      <c r="A4" s="66"/>
      <c r="B4" s="66" t="s">
        <v>106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</row>
    <row r="5">
      <c r="A5" s="66"/>
      <c r="B5" s="66" t="s">
        <v>107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</row>
    <row r="6">
      <c r="A6" s="66"/>
      <c r="B6" s="66" t="s">
        <v>108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</row>
    <row r="7">
      <c r="A7" s="66"/>
      <c r="B7" s="66" t="s">
        <v>109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</row>
    <row r="8">
      <c r="A8" s="66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</row>
    <row r="9">
      <c r="A9" s="66"/>
      <c r="B9" s="66" t="s">
        <v>110</v>
      </c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</row>
    <row r="10">
      <c r="A10" s="66"/>
      <c r="B10" s="66" t="s">
        <v>111</v>
      </c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</row>
    <row r="11">
      <c r="A11" s="65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</row>
    <row r="12">
      <c r="A12" s="65"/>
      <c r="B12" s="66" t="s">
        <v>112</v>
      </c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</row>
    <row r="13">
      <c r="A13" s="65"/>
      <c r="B13" s="66" t="s">
        <v>113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</row>
    <row r="14">
      <c r="A14" s="65"/>
      <c r="B14" s="66" t="s">
        <v>114</v>
      </c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</row>
    <row r="15">
      <c r="A15" s="65"/>
      <c r="B15" s="66" t="s">
        <v>115</v>
      </c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</row>
    <row r="16">
      <c r="A16" s="65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</row>
    <row r="17">
      <c r="A17" s="66"/>
      <c r="B17" s="112" t="s">
        <v>116</v>
      </c>
      <c r="C17" s="65"/>
      <c r="D17" s="65"/>
      <c r="E17" s="65"/>
      <c r="F17" s="65"/>
      <c r="G17" s="65"/>
      <c r="H17" s="112" t="s">
        <v>117</v>
      </c>
      <c r="I17" s="65"/>
      <c r="J17" s="65"/>
      <c r="K17" s="65"/>
      <c r="L17" s="65"/>
      <c r="M17" s="65"/>
      <c r="N17" s="65"/>
      <c r="O17" s="65"/>
      <c r="P17" s="65"/>
      <c r="Q17" s="65"/>
    </row>
    <row r="18">
      <c r="A18" s="92"/>
      <c r="B18" s="92"/>
      <c r="C18" s="73"/>
      <c r="E18" s="73"/>
      <c r="G18" s="65"/>
      <c r="H18" s="73" t="s">
        <v>118</v>
      </c>
      <c r="I18" s="73" t="s">
        <v>119</v>
      </c>
      <c r="J18" s="73" t="s">
        <v>120</v>
      </c>
      <c r="K18" s="65"/>
      <c r="L18" s="65"/>
      <c r="M18" s="65"/>
      <c r="N18" s="65"/>
      <c r="O18" s="65"/>
      <c r="P18" s="65"/>
      <c r="Q18" s="65"/>
    </row>
    <row r="19">
      <c r="A19" s="113"/>
      <c r="B19" s="113"/>
      <c r="C19" s="83"/>
      <c r="D19" s="83"/>
      <c r="E19" s="83"/>
      <c r="F19" s="83"/>
      <c r="G19" s="65"/>
      <c r="H19" s="114" t="s">
        <v>121</v>
      </c>
      <c r="I19" s="114">
        <v>2700.0</v>
      </c>
      <c r="J19" s="114">
        <v>2650.0</v>
      </c>
      <c r="K19" s="65"/>
      <c r="L19" s="66"/>
      <c r="M19" s="65"/>
      <c r="N19" s="65"/>
      <c r="O19" s="65"/>
      <c r="P19" s="65"/>
      <c r="Q19" s="65"/>
    </row>
    <row r="20">
      <c r="A20" s="98"/>
      <c r="B20" s="98"/>
      <c r="C20" s="97"/>
      <c r="D20" s="98"/>
      <c r="E20" s="97"/>
      <c r="F20" s="98"/>
      <c r="G20" s="65"/>
      <c r="H20" s="114" t="s">
        <v>122</v>
      </c>
      <c r="I20" s="114">
        <v>2600.0</v>
      </c>
      <c r="J20" s="114">
        <v>2550.0</v>
      </c>
      <c r="K20" s="65"/>
      <c r="L20" s="66"/>
      <c r="M20" s="65"/>
      <c r="N20" s="66"/>
      <c r="O20" s="65"/>
      <c r="P20" s="65"/>
      <c r="Q20" s="65"/>
    </row>
    <row r="21">
      <c r="A21" s="98"/>
      <c r="B21" s="98"/>
      <c r="C21" s="97"/>
      <c r="D21" s="98"/>
      <c r="E21" s="97"/>
      <c r="F21" s="98"/>
      <c r="G21" s="65"/>
      <c r="H21" s="114" t="s">
        <v>123</v>
      </c>
      <c r="I21" s="114">
        <v>2500.0</v>
      </c>
      <c r="J21" s="114">
        <v>2450.0</v>
      </c>
      <c r="K21" s="65"/>
      <c r="L21" s="66"/>
      <c r="M21" s="65"/>
      <c r="N21" s="66"/>
      <c r="O21" s="65"/>
      <c r="P21" s="65"/>
      <c r="Q21" s="65"/>
    </row>
    <row r="22">
      <c r="A22" s="98"/>
      <c r="B22" s="98"/>
      <c r="C22" s="97"/>
      <c r="D22" s="98"/>
      <c r="E22" s="97"/>
      <c r="F22" s="98"/>
      <c r="G22" s="65"/>
      <c r="H22" s="114" t="s">
        <v>79</v>
      </c>
      <c r="I22" s="114">
        <v>2400.0</v>
      </c>
      <c r="J22" s="114">
        <v>2350.0</v>
      </c>
      <c r="K22" s="65"/>
      <c r="L22" s="66"/>
      <c r="M22" s="65"/>
      <c r="N22" s="66"/>
      <c r="O22" s="65"/>
      <c r="P22" s="65"/>
      <c r="Q22" s="65"/>
    </row>
    <row r="23">
      <c r="A23" s="98"/>
      <c r="B23" s="98"/>
      <c r="C23" s="97"/>
      <c r="D23" s="98"/>
      <c r="E23" s="97"/>
      <c r="F23" s="98"/>
      <c r="G23" s="65"/>
      <c r="H23" s="114" t="s">
        <v>92</v>
      </c>
      <c r="I23" s="114">
        <v>2300.0</v>
      </c>
      <c r="J23" s="114">
        <v>2250.0</v>
      </c>
      <c r="K23" s="65"/>
      <c r="L23" s="66"/>
      <c r="M23" s="65"/>
      <c r="N23" s="66"/>
      <c r="O23" s="65"/>
      <c r="P23" s="65"/>
      <c r="Q23" s="65"/>
    </row>
    <row r="24">
      <c r="A24" s="98"/>
      <c r="B24" s="98"/>
      <c r="C24" s="97"/>
      <c r="D24" s="98"/>
      <c r="E24" s="97"/>
      <c r="F24" s="98"/>
      <c r="G24" s="65"/>
      <c r="H24" s="114" t="s">
        <v>83</v>
      </c>
      <c r="I24" s="114">
        <v>2200.0</v>
      </c>
      <c r="J24" s="114">
        <v>2150.0</v>
      </c>
      <c r="K24" s="65"/>
      <c r="L24" s="66"/>
      <c r="M24" s="65"/>
      <c r="N24" s="66"/>
      <c r="O24" s="65"/>
      <c r="P24" s="65"/>
      <c r="Q24" s="65"/>
    </row>
    <row r="25">
      <c r="A25" s="98"/>
      <c r="B25" s="115" t="s">
        <v>124</v>
      </c>
      <c r="C25" s="97"/>
      <c r="D25" s="98"/>
      <c r="E25" s="97"/>
      <c r="F25" s="98"/>
      <c r="G25" s="65"/>
      <c r="H25" s="114" t="s">
        <v>93</v>
      </c>
      <c r="I25" s="114">
        <v>2100.0</v>
      </c>
      <c r="J25" s="114">
        <v>2050.0</v>
      </c>
      <c r="K25" s="65"/>
      <c r="L25" s="65"/>
      <c r="M25" s="65"/>
      <c r="N25" s="65"/>
      <c r="O25" s="65"/>
      <c r="P25" s="65"/>
      <c r="Q25" s="65"/>
    </row>
    <row r="26">
      <c r="A26" s="98"/>
      <c r="B26" s="116"/>
      <c r="C26" s="97"/>
      <c r="D26" s="98"/>
      <c r="E26" s="97"/>
      <c r="F26" s="98"/>
      <c r="G26" s="65"/>
      <c r="H26" s="114" t="s">
        <v>86</v>
      </c>
      <c r="I26" s="114">
        <v>2000.0</v>
      </c>
      <c r="J26" s="114">
        <v>1950.0</v>
      </c>
      <c r="K26" s="65"/>
      <c r="L26" s="65"/>
      <c r="M26" s="65"/>
      <c r="N26" s="65"/>
      <c r="O26" s="65"/>
      <c r="P26" s="65"/>
      <c r="Q26" s="65"/>
    </row>
    <row r="27">
      <c r="A27" s="98"/>
      <c r="B27" s="111" t="s">
        <v>125</v>
      </c>
      <c r="C27" s="97"/>
      <c r="D27" s="98"/>
      <c r="E27" s="97"/>
      <c r="F27" s="98"/>
      <c r="G27" s="65"/>
      <c r="H27" s="114" t="s">
        <v>78</v>
      </c>
      <c r="I27" s="114">
        <v>1900.0</v>
      </c>
      <c r="J27" s="114">
        <v>1850.0</v>
      </c>
      <c r="K27" s="65"/>
      <c r="L27" s="65"/>
      <c r="M27" s="65"/>
      <c r="N27" s="65"/>
      <c r="O27" s="65"/>
      <c r="P27" s="65"/>
      <c r="Q27" s="65"/>
    </row>
    <row r="28">
      <c r="A28" s="98"/>
      <c r="B28" s="117" t="s">
        <v>126</v>
      </c>
      <c r="C28" s="97"/>
      <c r="D28" s="98"/>
      <c r="E28" s="97"/>
      <c r="F28" s="98"/>
      <c r="G28" s="65"/>
      <c r="H28" s="114" t="s">
        <v>101</v>
      </c>
      <c r="I28" s="114">
        <v>1800.0</v>
      </c>
      <c r="J28" s="114">
        <v>1750.0</v>
      </c>
      <c r="K28" s="65"/>
      <c r="L28" s="65"/>
      <c r="M28" s="65"/>
      <c r="N28" s="65"/>
      <c r="O28" s="65"/>
      <c r="P28" s="65"/>
      <c r="Q28" s="65"/>
    </row>
    <row r="29">
      <c r="A29" s="98"/>
      <c r="B29" s="117" t="s">
        <v>127</v>
      </c>
      <c r="C29" s="118"/>
      <c r="D29" s="116"/>
      <c r="E29" s="118"/>
      <c r="F29" s="116"/>
      <c r="G29" s="65"/>
      <c r="H29" s="114" t="s">
        <v>97</v>
      </c>
      <c r="I29" s="114">
        <v>1700.0</v>
      </c>
      <c r="J29" s="114">
        <v>1650.0</v>
      </c>
      <c r="K29" s="65"/>
      <c r="L29" s="65"/>
      <c r="M29" s="65"/>
      <c r="N29" s="65"/>
      <c r="O29" s="65"/>
      <c r="P29" s="65"/>
      <c r="Q29" s="65"/>
    </row>
    <row r="30">
      <c r="A30" s="98"/>
      <c r="B30" s="117" t="s">
        <v>128</v>
      </c>
      <c r="C30" s="118"/>
      <c r="D30" s="116"/>
      <c r="E30" s="118"/>
      <c r="F30" s="116"/>
      <c r="G30" s="65"/>
      <c r="H30" s="114" t="s">
        <v>129</v>
      </c>
      <c r="I30" s="114">
        <v>1600.0</v>
      </c>
      <c r="J30" s="114">
        <v>1550.0</v>
      </c>
      <c r="K30" s="65"/>
      <c r="L30" s="65"/>
      <c r="M30" s="65"/>
      <c r="N30" s="65"/>
      <c r="O30" s="65"/>
      <c r="P30" s="65"/>
      <c r="Q30" s="65"/>
    </row>
    <row r="31">
      <c r="A31" s="112"/>
      <c r="B31" s="117" t="s">
        <v>130</v>
      </c>
      <c r="C31" s="119"/>
      <c r="D31" s="119"/>
      <c r="E31" s="119"/>
      <c r="F31" s="119"/>
      <c r="G31" s="65"/>
      <c r="H31" s="114" t="s">
        <v>80</v>
      </c>
      <c r="I31" s="114">
        <v>1500.0</v>
      </c>
      <c r="J31" s="114">
        <v>1450.0</v>
      </c>
      <c r="K31" s="65"/>
      <c r="L31" s="65"/>
      <c r="M31" s="65"/>
      <c r="N31" s="65"/>
      <c r="O31" s="65"/>
      <c r="P31" s="65"/>
      <c r="Q31" s="65"/>
    </row>
    <row r="32">
      <c r="A32" s="65"/>
      <c r="B32" s="117" t="s">
        <v>131</v>
      </c>
      <c r="C32" s="119"/>
      <c r="D32" s="119"/>
      <c r="E32" s="119"/>
      <c r="F32" s="119"/>
      <c r="G32" s="65"/>
      <c r="H32" s="114" t="s">
        <v>132</v>
      </c>
      <c r="I32" s="114">
        <v>1400.0</v>
      </c>
      <c r="J32" s="114">
        <v>1350.0</v>
      </c>
      <c r="K32" s="65"/>
      <c r="L32" s="65"/>
      <c r="M32" s="65"/>
      <c r="N32" s="65"/>
      <c r="O32" s="65"/>
      <c r="P32" s="65"/>
      <c r="Q32" s="65"/>
    </row>
    <row r="33">
      <c r="A33" s="66"/>
      <c r="B33" s="120" t="s">
        <v>133</v>
      </c>
      <c r="C33" s="119"/>
      <c r="D33" s="119"/>
      <c r="E33" s="119"/>
      <c r="F33" s="119"/>
      <c r="G33" s="65"/>
      <c r="H33" s="114" t="s">
        <v>81</v>
      </c>
      <c r="I33" s="114">
        <v>1300.0</v>
      </c>
      <c r="J33" s="114">
        <v>1250.0</v>
      </c>
      <c r="K33" s="65"/>
      <c r="L33" s="65"/>
      <c r="M33" s="65"/>
      <c r="N33" s="65"/>
      <c r="O33" s="65"/>
      <c r="P33" s="65"/>
      <c r="Q33" s="65"/>
    </row>
    <row r="34">
      <c r="A34" s="66"/>
      <c r="B34" s="117" t="s">
        <v>134</v>
      </c>
      <c r="C34" s="119"/>
      <c r="D34" s="119"/>
      <c r="E34" s="119"/>
      <c r="F34" s="119"/>
      <c r="G34" s="65"/>
      <c r="H34" s="114" t="s">
        <v>77</v>
      </c>
      <c r="I34" s="114">
        <v>1200.0</v>
      </c>
      <c r="J34" s="114">
        <v>1150.0</v>
      </c>
      <c r="K34" s="65"/>
      <c r="L34" s="65"/>
      <c r="M34" s="65"/>
      <c r="N34" s="65"/>
      <c r="O34" s="65"/>
      <c r="P34" s="65"/>
      <c r="Q34" s="65"/>
    </row>
    <row r="35">
      <c r="A35" s="65"/>
      <c r="B35" s="117" t="s">
        <v>135</v>
      </c>
      <c r="C35" s="119"/>
      <c r="D35" s="119"/>
      <c r="E35" s="119"/>
      <c r="F35" s="119"/>
      <c r="G35" s="65"/>
      <c r="H35" s="114" t="s">
        <v>136</v>
      </c>
      <c r="I35" s="114">
        <v>1100.0</v>
      </c>
      <c r="J35" s="114">
        <v>1050.0</v>
      </c>
      <c r="K35" s="65"/>
      <c r="L35" s="65"/>
      <c r="M35" s="65"/>
      <c r="N35" s="65"/>
      <c r="O35" s="65"/>
      <c r="P35" s="65"/>
      <c r="Q35" s="65"/>
    </row>
    <row r="36">
      <c r="A36" s="65"/>
      <c r="B36" s="117" t="s">
        <v>137</v>
      </c>
      <c r="C36" s="119"/>
      <c r="D36" s="119"/>
      <c r="E36" s="119"/>
      <c r="F36" s="119"/>
      <c r="G36" s="65"/>
      <c r="H36" s="114" t="s">
        <v>88</v>
      </c>
      <c r="I36" s="114">
        <v>1000.0</v>
      </c>
      <c r="J36" s="114">
        <v>950.0</v>
      </c>
      <c r="K36" s="65"/>
      <c r="L36" s="65"/>
      <c r="M36" s="65"/>
      <c r="N36" s="65"/>
      <c r="O36" s="65"/>
      <c r="P36" s="65"/>
      <c r="Q36" s="65"/>
    </row>
    <row r="37">
      <c r="A37" s="65"/>
      <c r="B37" s="117" t="s">
        <v>138</v>
      </c>
      <c r="C37" s="119"/>
      <c r="D37" s="119"/>
      <c r="E37" s="119"/>
      <c r="F37" s="119"/>
      <c r="G37" s="65"/>
      <c r="H37" s="114" t="s">
        <v>139</v>
      </c>
      <c r="I37" s="114">
        <v>900.0</v>
      </c>
      <c r="J37" s="114">
        <v>850.0</v>
      </c>
      <c r="K37" s="65"/>
      <c r="L37" s="65"/>
      <c r="M37" s="65"/>
      <c r="N37" s="65"/>
      <c r="O37" s="65"/>
      <c r="P37" s="65"/>
      <c r="Q37" s="65"/>
    </row>
    <row r="38">
      <c r="A38" s="65"/>
      <c r="B38" s="117" t="s">
        <v>140</v>
      </c>
      <c r="C38" s="119"/>
      <c r="D38" s="119"/>
      <c r="E38" s="119"/>
      <c r="F38" s="119"/>
      <c r="G38" s="65"/>
      <c r="H38" s="114" t="s">
        <v>95</v>
      </c>
      <c r="I38" s="114">
        <v>800.0</v>
      </c>
      <c r="J38" s="114">
        <v>750.0</v>
      </c>
      <c r="K38" s="65"/>
      <c r="L38" s="65"/>
      <c r="M38" s="65"/>
      <c r="N38" s="65"/>
      <c r="O38" s="65"/>
      <c r="P38" s="65"/>
      <c r="Q38" s="65"/>
    </row>
    <row r="39">
      <c r="A39" s="65"/>
      <c r="B39" s="117" t="s">
        <v>141</v>
      </c>
      <c r="C39" s="119"/>
      <c r="D39" s="119"/>
      <c r="E39" s="119"/>
      <c r="F39" s="119"/>
      <c r="G39" s="65"/>
      <c r="H39" s="114" t="s">
        <v>142</v>
      </c>
      <c r="I39" s="114">
        <v>700.0</v>
      </c>
      <c r="J39" s="114">
        <v>650.0</v>
      </c>
      <c r="K39" s="65"/>
      <c r="L39" s="65"/>
      <c r="M39" s="65"/>
      <c r="N39" s="65"/>
      <c r="O39" s="65"/>
      <c r="P39" s="65"/>
      <c r="Q39" s="65"/>
    </row>
    <row r="40">
      <c r="A40" s="65"/>
      <c r="B40" s="117" t="s">
        <v>143</v>
      </c>
      <c r="C40" s="119"/>
      <c r="D40" s="119"/>
      <c r="E40" s="119"/>
      <c r="F40" s="119"/>
      <c r="G40" s="65"/>
      <c r="H40" s="114" t="s">
        <v>94</v>
      </c>
      <c r="I40" s="114">
        <v>600.0</v>
      </c>
      <c r="J40" s="114">
        <v>550.0</v>
      </c>
      <c r="K40" s="65"/>
      <c r="L40" s="65"/>
      <c r="M40" s="65"/>
      <c r="N40" s="65"/>
      <c r="O40" s="65"/>
      <c r="P40" s="65"/>
      <c r="Q40" s="65"/>
    </row>
    <row r="41">
      <c r="A41" s="65"/>
      <c r="B41" s="117" t="s">
        <v>144</v>
      </c>
      <c r="C41" s="119"/>
      <c r="D41" s="119"/>
      <c r="E41" s="119"/>
      <c r="F41" s="119"/>
      <c r="G41" s="65"/>
      <c r="H41" s="114" t="s">
        <v>145</v>
      </c>
      <c r="I41" s="114">
        <v>500.0</v>
      </c>
      <c r="J41" s="114">
        <v>450.0</v>
      </c>
      <c r="K41" s="65"/>
      <c r="L41" s="65"/>
      <c r="M41" s="65"/>
      <c r="N41" s="65"/>
      <c r="O41" s="65"/>
      <c r="P41" s="65"/>
      <c r="Q41" s="65"/>
    </row>
    <row r="42">
      <c r="A42" s="65"/>
      <c r="B42" s="117" t="s">
        <v>146</v>
      </c>
      <c r="C42" s="119"/>
      <c r="D42" s="119"/>
      <c r="E42" s="119"/>
      <c r="F42" s="119"/>
      <c r="G42" s="65"/>
      <c r="H42" s="114" t="s">
        <v>100</v>
      </c>
      <c r="I42" s="114">
        <v>400.0</v>
      </c>
      <c r="J42" s="114">
        <v>350.0</v>
      </c>
      <c r="K42" s="65"/>
      <c r="L42" s="65"/>
      <c r="M42" s="65"/>
      <c r="N42" s="65"/>
      <c r="O42" s="65"/>
      <c r="P42" s="65"/>
      <c r="Q42" s="65"/>
    </row>
    <row r="43">
      <c r="A43" s="65"/>
      <c r="B43" s="119"/>
      <c r="C43" s="119"/>
      <c r="D43" s="119"/>
      <c r="E43" s="119"/>
      <c r="F43" s="119"/>
      <c r="G43" s="65"/>
      <c r="H43" s="114" t="s">
        <v>147</v>
      </c>
      <c r="I43" s="114">
        <v>300.0</v>
      </c>
      <c r="J43" s="114">
        <v>250.0</v>
      </c>
      <c r="K43" s="65"/>
      <c r="L43" s="65"/>
      <c r="M43" s="65"/>
      <c r="N43" s="65"/>
      <c r="O43" s="65"/>
      <c r="P43" s="65"/>
      <c r="Q43" s="65"/>
    </row>
    <row r="44">
      <c r="A44" s="65"/>
      <c r="B44" s="119"/>
      <c r="C44" s="119"/>
      <c r="D44" s="119"/>
      <c r="E44" s="119"/>
      <c r="F44" s="119"/>
      <c r="G44" s="65"/>
      <c r="H44" s="114" t="s">
        <v>98</v>
      </c>
      <c r="I44" s="114">
        <v>200.0</v>
      </c>
      <c r="J44" s="114">
        <v>150.0</v>
      </c>
      <c r="K44" s="65"/>
      <c r="L44" s="65"/>
      <c r="M44" s="65"/>
      <c r="N44" s="65"/>
      <c r="O44" s="65"/>
      <c r="P44" s="65"/>
      <c r="Q44" s="65"/>
    </row>
    <row r="45">
      <c r="A45" s="65"/>
      <c r="B45" s="119"/>
      <c r="C45" s="119"/>
      <c r="D45" s="119"/>
      <c r="E45" s="119"/>
      <c r="F45" s="119"/>
      <c r="G45" s="65"/>
      <c r="H45" s="114" t="s">
        <v>99</v>
      </c>
      <c r="I45" s="114">
        <v>100.0</v>
      </c>
      <c r="J45" s="114">
        <v>50.0</v>
      </c>
      <c r="K45" s="65"/>
      <c r="L45" s="65"/>
      <c r="M45" s="65"/>
      <c r="N45" s="65"/>
      <c r="O45" s="65"/>
      <c r="P45" s="65"/>
      <c r="Q45" s="65"/>
    </row>
    <row r="46">
      <c r="A46" s="65"/>
      <c r="B46" s="119"/>
      <c r="C46" s="119"/>
      <c r="D46" s="119"/>
      <c r="E46" s="119"/>
      <c r="F46" s="119"/>
      <c r="G46" s="65"/>
      <c r="H46" s="114" t="s">
        <v>148</v>
      </c>
      <c r="I46" s="114">
        <v>-1000.0</v>
      </c>
      <c r="J46" s="114">
        <v>-9999.0</v>
      </c>
      <c r="K46" s="65"/>
      <c r="L46" s="65"/>
      <c r="M46" s="65"/>
      <c r="N46" s="65"/>
      <c r="O46" s="65"/>
      <c r="P46" s="65"/>
      <c r="Q46" s="65"/>
    </row>
    <row r="47">
      <c r="A47" s="65"/>
      <c r="B47" s="119"/>
      <c r="C47" s="119"/>
      <c r="D47" s="119"/>
      <c r="E47" s="119"/>
      <c r="F47" s="119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</row>
    <row r="48">
      <c r="A48" s="65"/>
      <c r="B48" s="119"/>
      <c r="C48" s="119"/>
      <c r="D48" s="119"/>
      <c r="E48" s="119"/>
      <c r="F48" s="119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</row>
    <row r="49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</row>
    <row r="50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</row>
    <row r="5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</row>
    <row r="52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</row>
    <row r="53">
      <c r="A53" s="65"/>
      <c r="B53" s="121" t="s">
        <v>149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</row>
    <row r="54">
      <c r="A54" s="65"/>
      <c r="B54" s="122">
        <v>2.0</v>
      </c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</row>
    <row r="5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</row>
    <row r="56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</row>
    <row r="57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</row>
    <row r="58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</row>
    <row r="5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</row>
    <row r="60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</row>
    <row r="6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</row>
    <row r="62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</row>
    <row r="6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</row>
    <row r="6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</row>
    <row r="6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</row>
    <row r="66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</row>
    <row r="67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</row>
    <row r="68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</row>
    <row r="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</row>
    <row r="70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</row>
    <row r="7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</row>
    <row r="7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</row>
    <row r="7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</row>
    <row r="7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</row>
    <row r="77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</row>
    <row r="78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</row>
    <row r="87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</row>
    <row r="88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</row>
    <row r="8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</row>
    <row r="90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</row>
    <row r="9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</row>
    <row r="9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</row>
    <row r="93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</row>
    <row r="9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</row>
    <row r="9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</row>
    <row r="96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</row>
    <row r="97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</row>
    <row r="98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</row>
    <row r="9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</row>
    <row r="100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</row>
    <row r="10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</row>
    <row r="10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</row>
    <row r="103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</row>
    <row r="10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</row>
    <row r="10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</row>
    <row r="106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</row>
    <row r="107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</row>
    <row r="108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</row>
    <row r="10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</row>
    <row r="110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</row>
    <row r="11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</row>
    <row r="11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</row>
    <row r="113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</row>
    <row r="11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</row>
    <row r="11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</row>
    <row r="116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</row>
    <row r="117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</row>
    <row r="118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</row>
    <row r="119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</row>
    <row r="120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</row>
    <row r="12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</row>
    <row r="12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</row>
    <row r="123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</row>
    <row r="12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</row>
    <row r="1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</row>
    <row r="126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</row>
    <row r="127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</row>
    <row r="128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</row>
    <row r="129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</row>
    <row r="130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</row>
    <row r="13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</row>
    <row r="13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</row>
    <row r="133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</row>
    <row r="13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</row>
    <row r="1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</row>
    <row r="136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</row>
    <row r="137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</row>
    <row r="138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</row>
    <row r="139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</row>
    <row r="140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</row>
    <row r="14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</row>
    <row r="14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</row>
    <row r="143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</row>
    <row r="14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</row>
    <row r="14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</row>
    <row r="146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</row>
    <row r="147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</row>
    <row r="148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</row>
    <row r="149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</row>
    <row r="150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</row>
    <row r="15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</row>
    <row r="15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</row>
    <row r="94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</row>
    <row r="94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</row>
    <row r="946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</row>
    <row r="947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</row>
    <row r="948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</row>
    <row r="949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</row>
    <row r="950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</row>
    <row r="95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</row>
    <row r="95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</row>
    <row r="953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</row>
    <row r="95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</row>
    <row r="95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</row>
    <row r="956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</row>
    <row r="957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</row>
    <row r="958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</row>
    <row r="959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</row>
    <row r="960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</row>
    <row r="96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</row>
    <row r="96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</row>
    <row r="963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</row>
    <row r="96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</row>
    <row r="96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</row>
    <row r="966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</row>
    <row r="967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</row>
    <row r="968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</row>
    <row r="969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</row>
    <row r="970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</row>
    <row r="97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</row>
    <row r="97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</row>
    <row r="973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</row>
    <row r="97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</row>
    <row r="97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</row>
    <row r="976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</row>
    <row r="977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</row>
    <row r="978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</row>
    <row r="979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</row>
    <row r="980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</row>
    <row r="98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</row>
    <row r="98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</row>
    <row r="983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</row>
    <row r="98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</row>
    <row r="98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</row>
    <row r="986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</row>
    <row r="987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</row>
    <row r="988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</row>
    <row r="989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</row>
    <row r="990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</row>
    <row r="99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</row>
    <row r="99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</row>
    <row r="993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</row>
    <row r="994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</row>
    <row r="99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</row>
    <row r="996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</row>
    <row r="997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</row>
    <row r="998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</row>
    <row r="999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</row>
    <row r="1000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</row>
    <row r="1001">
      <c r="A1001" s="65"/>
      <c r="B1001" s="65"/>
      <c r="C1001" s="65"/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</row>
    <row r="1002">
      <c r="A1002" s="65"/>
      <c r="B1002" s="65"/>
      <c r="C1002" s="65"/>
      <c r="D1002" s="65"/>
      <c r="E1002" s="65"/>
      <c r="F1002" s="65"/>
      <c r="G1002" s="65"/>
      <c r="H1002" s="65"/>
      <c r="I1002" s="65"/>
      <c r="J1002" s="65"/>
      <c r="K1002" s="65"/>
      <c r="L1002" s="65"/>
      <c r="M1002" s="65"/>
      <c r="N1002" s="65"/>
      <c r="O1002" s="65"/>
      <c r="P1002" s="65"/>
      <c r="Q1002" s="65"/>
    </row>
    <row r="1003">
      <c r="A1003" s="65"/>
      <c r="B1003" s="65"/>
      <c r="C1003" s="65"/>
      <c r="D1003" s="65"/>
      <c r="E1003" s="65"/>
      <c r="F1003" s="65"/>
      <c r="G1003" s="65"/>
      <c r="H1003" s="65"/>
      <c r="I1003" s="65"/>
      <c r="J1003" s="65"/>
      <c r="K1003" s="65"/>
      <c r="L1003" s="65"/>
      <c r="M1003" s="65"/>
      <c r="N1003" s="65"/>
      <c r="O1003" s="65"/>
      <c r="P1003" s="65"/>
      <c r="Q1003" s="65"/>
    </row>
    <row r="1004">
      <c r="A1004" s="65"/>
      <c r="B1004" s="65"/>
      <c r="C1004" s="65"/>
      <c r="D1004" s="65"/>
      <c r="E1004" s="65"/>
      <c r="F1004" s="65"/>
      <c r="G1004" s="65"/>
      <c r="H1004" s="65"/>
      <c r="I1004" s="65"/>
      <c r="J1004" s="65"/>
      <c r="K1004" s="65"/>
      <c r="L1004" s="65"/>
      <c r="M1004" s="65"/>
      <c r="N1004" s="65"/>
      <c r="O1004" s="65"/>
      <c r="P1004" s="65"/>
      <c r="Q1004" s="65"/>
    </row>
    <row r="1005">
      <c r="A1005" s="65"/>
      <c r="B1005" s="65"/>
      <c r="C1005" s="65"/>
      <c r="D1005" s="65"/>
      <c r="E1005" s="65"/>
      <c r="F1005" s="65"/>
      <c r="G1005" s="65"/>
      <c r="H1005" s="65"/>
      <c r="I1005" s="65"/>
      <c r="J1005" s="65"/>
      <c r="K1005" s="65"/>
      <c r="L1005" s="65"/>
      <c r="M1005" s="65"/>
      <c r="N1005" s="65"/>
      <c r="O1005" s="65"/>
      <c r="P1005" s="65"/>
      <c r="Q1005" s="65"/>
    </row>
    <row r="1006">
      <c r="A1006" s="65"/>
      <c r="B1006" s="65"/>
      <c r="C1006" s="65"/>
      <c r="D1006" s="65"/>
      <c r="E1006" s="65"/>
      <c r="F1006" s="65"/>
      <c r="G1006" s="65"/>
      <c r="H1006" s="65"/>
      <c r="I1006" s="65"/>
      <c r="J1006" s="65"/>
      <c r="K1006" s="65"/>
      <c r="L1006" s="65"/>
      <c r="M1006" s="65"/>
      <c r="N1006" s="65"/>
      <c r="O1006" s="65"/>
      <c r="P1006" s="65"/>
      <c r="Q1006" s="65"/>
    </row>
    <row r="1007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  <c r="O1007" s="65"/>
      <c r="P1007" s="65"/>
      <c r="Q1007" s="65"/>
    </row>
  </sheetData>
  <mergeCells count="2">
    <mergeCell ref="C18:D18"/>
    <mergeCell ref="E18:F18"/>
  </mergeCells>
  <hyperlinks>
    <hyperlink r:id="rId1" ref="B25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38"/>
    <col customWidth="1" min="2" max="3" width="3.63"/>
    <col customWidth="1" min="4" max="4" width="4.38"/>
    <col customWidth="1" min="5" max="5" width="21.13"/>
    <col customWidth="1" min="8" max="8" width="8.75"/>
  </cols>
  <sheetData>
    <row r="1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123"/>
      <c r="M1" s="123"/>
      <c r="N1" s="123"/>
      <c r="O1" s="123"/>
      <c r="P1" s="123"/>
      <c r="Q1" s="123"/>
    </row>
    <row r="2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123"/>
      <c r="M2" s="123"/>
      <c r="N2" s="123"/>
      <c r="O2" s="123"/>
      <c r="P2" s="123"/>
      <c r="Q2" s="123"/>
    </row>
    <row r="3">
      <c r="A3" s="65"/>
      <c r="B3" s="65"/>
      <c r="C3" s="65"/>
      <c r="D3" s="65"/>
      <c r="E3" s="65"/>
      <c r="F3" s="124" t="s">
        <v>150</v>
      </c>
      <c r="G3" s="65"/>
      <c r="H3" s="65"/>
      <c r="I3" s="65"/>
      <c r="J3" s="65"/>
      <c r="K3" s="125" t="s">
        <v>151</v>
      </c>
      <c r="L3" s="123"/>
      <c r="M3" s="126" t="s">
        <v>152</v>
      </c>
      <c r="N3" s="123"/>
      <c r="O3" s="123"/>
      <c r="P3" s="123"/>
      <c r="Q3" s="123"/>
    </row>
    <row r="4">
      <c r="A4" s="65"/>
      <c r="B4" s="65"/>
      <c r="C4" s="65"/>
      <c r="D4" s="65"/>
      <c r="E4" s="65"/>
      <c r="F4" s="127" t="s">
        <v>153</v>
      </c>
      <c r="G4" s="65"/>
      <c r="H4" s="65"/>
      <c r="I4" s="65"/>
      <c r="J4" s="65"/>
      <c r="K4" s="128" t="str">
        <f>M4- today() &amp; " päivää"</f>
        <v>100 päivää</v>
      </c>
      <c r="L4" s="123"/>
      <c r="M4" s="129">
        <v>45900.0</v>
      </c>
      <c r="N4" s="123"/>
      <c r="O4" s="123"/>
      <c r="P4" s="123"/>
      <c r="Q4" s="123"/>
    </row>
    <row r="5">
      <c r="A5" s="65"/>
      <c r="B5" s="65"/>
      <c r="C5" s="65"/>
      <c r="D5" s="65"/>
      <c r="E5" s="65"/>
      <c r="F5" s="65"/>
      <c r="G5" s="65"/>
      <c r="H5" s="65"/>
      <c r="I5" s="65"/>
      <c r="J5" s="65"/>
      <c r="K5" s="65"/>
      <c r="L5" s="123"/>
      <c r="M5" s="123"/>
      <c r="N5" s="123"/>
      <c r="O5" s="123"/>
      <c r="P5" s="123"/>
      <c r="Q5" s="123"/>
    </row>
    <row r="6">
      <c r="A6" s="65"/>
      <c r="B6" s="65"/>
      <c r="C6" s="65"/>
      <c r="D6" s="65"/>
      <c r="E6" s="65"/>
      <c r="F6" s="65"/>
      <c r="G6" s="65"/>
      <c r="H6" s="65"/>
      <c r="I6" s="65"/>
      <c r="J6" s="65"/>
      <c r="K6" s="65"/>
      <c r="L6" s="123"/>
      <c r="M6" s="123"/>
      <c r="N6" s="123"/>
      <c r="O6" s="123"/>
      <c r="P6" s="123"/>
      <c r="Q6" s="123"/>
    </row>
    <row r="7">
      <c r="A7" s="65"/>
      <c r="B7" s="65"/>
      <c r="C7" s="65"/>
      <c r="D7" s="65"/>
      <c r="E7" s="65"/>
      <c r="F7" s="130" t="s">
        <v>154</v>
      </c>
      <c r="G7" s="65"/>
      <c r="H7" s="65"/>
      <c r="I7" s="65"/>
      <c r="J7" s="65"/>
      <c r="K7" s="65"/>
      <c r="L7" s="123"/>
      <c r="M7" s="123"/>
      <c r="N7" s="123"/>
      <c r="O7" s="123"/>
      <c r="P7" s="123"/>
      <c r="Q7" s="123"/>
    </row>
    <row r="8">
      <c r="A8" s="65"/>
      <c r="B8" s="65"/>
      <c r="C8" s="65"/>
      <c r="D8" s="65"/>
      <c r="E8" s="65"/>
      <c r="F8" s="66"/>
      <c r="G8" s="65"/>
      <c r="H8" s="65"/>
      <c r="I8" s="65"/>
      <c r="J8" s="65"/>
      <c r="K8" s="65"/>
      <c r="L8" s="123"/>
      <c r="M8" s="123"/>
      <c r="N8" s="123"/>
      <c r="O8" s="123"/>
      <c r="P8" s="123"/>
      <c r="Q8" s="123"/>
    </row>
    <row r="9">
      <c r="A9" s="65"/>
      <c r="B9" s="65"/>
      <c r="C9" s="65"/>
      <c r="D9" s="65"/>
      <c r="E9" s="65"/>
      <c r="F9" s="65"/>
      <c r="G9" s="65"/>
      <c r="H9" s="65"/>
      <c r="I9" s="65"/>
      <c r="J9" s="65"/>
      <c r="K9" s="65"/>
      <c r="L9" s="123"/>
      <c r="M9" s="123"/>
      <c r="N9" s="123"/>
      <c r="O9" s="123"/>
      <c r="P9" s="123"/>
      <c r="Q9" s="123"/>
    </row>
    <row r="10">
      <c r="A10" s="65"/>
      <c r="B10" s="65"/>
      <c r="C10" s="65"/>
      <c r="D10" s="65"/>
      <c r="E10" s="65"/>
      <c r="F10" s="65"/>
      <c r="G10" s="65"/>
      <c r="H10" s="65"/>
      <c r="I10" s="131"/>
      <c r="J10" s="65"/>
      <c r="K10" s="65"/>
      <c r="L10" s="123"/>
      <c r="M10" s="123"/>
      <c r="N10" s="123"/>
      <c r="O10" s="123"/>
      <c r="P10" s="123"/>
      <c r="Q10" s="123"/>
    </row>
    <row r="11">
      <c r="A11" s="65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123"/>
      <c r="M11" s="123"/>
      <c r="N11" s="123"/>
      <c r="O11" s="123"/>
      <c r="P11" s="123"/>
      <c r="Q11" s="123"/>
    </row>
    <row r="12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123"/>
      <c r="M12" s="123"/>
      <c r="N12" s="123"/>
      <c r="O12" s="123"/>
      <c r="P12" s="123"/>
      <c r="Q12" s="123"/>
    </row>
    <row r="13">
      <c r="A13" s="65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123"/>
      <c r="M13" s="123"/>
      <c r="N13" s="123"/>
      <c r="O13" s="123"/>
      <c r="P13" s="123"/>
      <c r="Q13" s="123"/>
    </row>
    <row r="14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123"/>
      <c r="M14" s="123"/>
      <c r="N14" s="123"/>
      <c r="O14" s="123"/>
      <c r="P14" s="123"/>
      <c r="Q14" s="123"/>
    </row>
    <row r="15">
      <c r="A15" s="65"/>
      <c r="B15" s="65"/>
      <c r="C15" s="65"/>
      <c r="D15" s="65"/>
      <c r="E15" s="65"/>
      <c r="F15" s="132" t="s">
        <v>155</v>
      </c>
      <c r="G15" s="133"/>
      <c r="H15" s="65"/>
      <c r="I15" s="65"/>
      <c r="J15" s="65"/>
      <c r="K15" s="65"/>
      <c r="L15" s="123"/>
      <c r="M15" s="123"/>
      <c r="N15" s="123"/>
      <c r="O15" s="123"/>
      <c r="P15" s="123"/>
      <c r="Q15" s="123"/>
    </row>
    <row r="16">
      <c r="A16" s="65"/>
      <c r="B16" s="65"/>
      <c r="C16" s="65"/>
      <c r="D16" s="65"/>
      <c r="E16" s="65"/>
      <c r="F16" s="134" t="str">
        <f t="array" ref="F16">iferror(index('Osallistujat ja seuranta'!$C$5:$C$30,match("1.",'Osallistujat ja seuranta'!$Q$5:$Q$30,0),0),"")</f>
        <v>Olli</v>
      </c>
      <c r="G16" s="134" t="str">
        <f t="array" ref="G16">iferror(index('Osallistujat ja seuranta'!$I$5:$I$30,match("1.",'Osallistujat ja seuranta'!$Q$5:$Q$30,0),0),"")</f>
        <v>4 dan (2411)</v>
      </c>
      <c r="H16" s="65"/>
      <c r="I16" s="65"/>
      <c r="J16" s="65"/>
      <c r="K16" s="65"/>
      <c r="L16" s="123"/>
      <c r="M16" s="123"/>
      <c r="N16" s="123"/>
      <c r="O16" s="123"/>
      <c r="P16" s="123"/>
      <c r="Q16" s="123"/>
    </row>
    <row r="17">
      <c r="A17" s="65"/>
      <c r="B17" s="65"/>
      <c r="C17" s="65"/>
      <c r="D17" s="65"/>
      <c r="E17" s="65"/>
      <c r="F17" s="134" t="str">
        <f t="array" ref="F17">iferror(index('Osallistujat ja seuranta'!$C$5:$C$30,match("2.",'Osallistujat ja seuranta'!$Q$5:$Q$30,0),0),"")</f>
        <v>Timo</v>
      </c>
      <c r="G17" s="134" t="str">
        <f t="array" ref="G17">iferror(index('Osallistujat ja seuranta'!$I$5:$I$30,match("2.",'Osallistujat ja seuranta'!$Q$5:$Q$30,0),0),"")</f>
        <v>4 dan (2363)</v>
      </c>
      <c r="H17" s="65"/>
      <c r="I17" s="65"/>
      <c r="J17" s="65"/>
      <c r="K17" s="65"/>
      <c r="L17" s="123"/>
      <c r="M17" s="123"/>
      <c r="N17" s="123"/>
      <c r="O17" s="123"/>
      <c r="P17" s="123"/>
      <c r="Q17" s="123"/>
    </row>
    <row r="18">
      <c r="A18" s="65"/>
      <c r="B18" s="65"/>
      <c r="C18" s="65"/>
      <c r="D18" s="65"/>
      <c r="E18" s="65"/>
      <c r="F18" s="134" t="str">
        <f t="array" ref="F18">iferror(index('Osallistujat ja seuranta'!$C$5:$C$30,match("3.",'Osallistujat ja seuranta'!$Q$5:$Q$30,0),0),"")</f>
        <v>Oiva</v>
      </c>
      <c r="G18" s="134" t="str">
        <f t="array" ref="G18">iferror(index('Osallistujat ja seuranta'!$I$5:$I$30,match("3.",'Osallistujat ja seuranta'!$Q$5:$Q$30,0),0),"")</f>
        <v>3 dan (2316)</v>
      </c>
      <c r="H18" s="65"/>
      <c r="I18" s="65"/>
      <c r="J18" s="65"/>
      <c r="K18" s="65"/>
      <c r="L18" s="123"/>
      <c r="M18" s="123"/>
      <c r="N18" s="123"/>
      <c r="O18" s="123"/>
      <c r="P18" s="123"/>
      <c r="Q18" s="123"/>
    </row>
    <row r="19">
      <c r="A19" s="65"/>
      <c r="B19" s="65"/>
      <c r="C19" s="65"/>
      <c r="D19" s="65"/>
      <c r="E19" s="65"/>
      <c r="F19" s="135" t="s">
        <v>156</v>
      </c>
      <c r="G19" s="65"/>
      <c r="H19" s="65"/>
      <c r="I19" s="65"/>
      <c r="J19" s="65"/>
      <c r="K19" s="65"/>
      <c r="L19" s="123"/>
      <c r="M19" s="123"/>
      <c r="N19" s="123"/>
      <c r="O19" s="123"/>
      <c r="P19" s="123"/>
      <c r="Q19" s="123"/>
    </row>
    <row r="20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123"/>
      <c r="M20" s="123"/>
      <c r="N20" s="123"/>
      <c r="O20" s="123"/>
      <c r="P20" s="123"/>
      <c r="Q20" s="123"/>
    </row>
    <row r="2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123"/>
      <c r="M21" s="123"/>
      <c r="N21" s="123"/>
      <c r="O21" s="123"/>
      <c r="P21" s="123"/>
      <c r="Q21" s="123"/>
    </row>
    <row r="22">
      <c r="A22" s="65"/>
      <c r="B22" s="65"/>
      <c r="C22" s="65"/>
      <c r="D22" s="65"/>
      <c r="E22" s="65"/>
      <c r="F22" s="136" t="s">
        <v>157</v>
      </c>
      <c r="G22" s="65"/>
      <c r="H22" s="65"/>
      <c r="I22" s="65"/>
      <c r="J22" s="65"/>
      <c r="K22" s="65"/>
      <c r="L22" s="123"/>
      <c r="M22" s="123"/>
      <c r="N22" s="123"/>
      <c r="O22" s="123"/>
      <c r="P22" s="123"/>
      <c r="Q22" s="123"/>
    </row>
    <row r="23">
      <c r="A23" s="65"/>
      <c r="B23" s="65"/>
      <c r="C23" s="65"/>
      <c r="D23" s="65"/>
      <c r="E23" s="65"/>
      <c r="F23" s="137" t="s">
        <v>153</v>
      </c>
      <c r="G23" s="65"/>
      <c r="H23" s="65"/>
      <c r="I23" s="65"/>
      <c r="J23" s="65"/>
      <c r="K23" s="65"/>
      <c r="L23" s="123"/>
      <c r="M23" s="123"/>
      <c r="N23" s="123"/>
      <c r="O23" s="123"/>
      <c r="P23" s="123"/>
      <c r="Q23" s="123"/>
    </row>
    <row r="24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123"/>
      <c r="M24" s="123"/>
      <c r="N24" s="123"/>
      <c r="O24" s="123"/>
      <c r="P24" s="123"/>
      <c r="Q24" s="123"/>
    </row>
    <row r="25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123"/>
      <c r="M25" s="123"/>
      <c r="N25" s="123"/>
      <c r="O25" s="123"/>
      <c r="P25" s="123"/>
      <c r="Q25" s="123"/>
    </row>
    <row r="26">
      <c r="A26" s="65"/>
      <c r="B26" s="65"/>
      <c r="C26" s="65"/>
      <c r="D26" s="65"/>
      <c r="E26" s="65"/>
      <c r="F26" s="130" t="s">
        <v>158</v>
      </c>
      <c r="G26" s="65"/>
      <c r="H26" s="65"/>
      <c r="I26" s="65"/>
      <c r="J26" s="65"/>
      <c r="K26" s="65"/>
      <c r="L26" s="123"/>
      <c r="M26" s="123"/>
      <c r="N26" s="123"/>
      <c r="O26" s="123"/>
      <c r="P26" s="123"/>
      <c r="Q26" s="123"/>
    </row>
    <row r="27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123"/>
      <c r="M27" s="123"/>
      <c r="N27" s="123"/>
      <c r="O27" s="123"/>
      <c r="P27" s="123"/>
      <c r="Q27" s="123"/>
    </row>
    <row r="28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123"/>
      <c r="M28" s="123"/>
      <c r="N28" s="123"/>
      <c r="O28" s="123"/>
      <c r="P28" s="123"/>
      <c r="Q28" s="123"/>
    </row>
    <row r="29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123"/>
      <c r="M29" s="123"/>
      <c r="N29" s="123"/>
      <c r="O29" s="123"/>
      <c r="P29" s="123"/>
      <c r="Q29" s="123"/>
    </row>
    <row r="30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123"/>
      <c r="M30" s="123"/>
      <c r="N30" s="123"/>
      <c r="O30" s="123"/>
      <c r="P30" s="123"/>
      <c r="Q30" s="123"/>
    </row>
    <row r="3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123"/>
      <c r="M31" s="123"/>
      <c r="N31" s="123"/>
      <c r="O31" s="123"/>
      <c r="P31" s="123"/>
      <c r="Q31" s="123"/>
    </row>
    <row r="32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123"/>
      <c r="M32" s="123"/>
      <c r="N32" s="123"/>
      <c r="O32" s="123"/>
      <c r="P32" s="123"/>
      <c r="Q32" s="123"/>
    </row>
    <row r="33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123"/>
      <c r="M33" s="123"/>
      <c r="N33" s="123"/>
      <c r="O33" s="123"/>
      <c r="P33" s="123"/>
      <c r="Q33" s="123"/>
    </row>
    <row r="34">
      <c r="A34" s="65"/>
      <c r="B34" s="65"/>
      <c r="C34" s="65"/>
      <c r="D34" s="65"/>
      <c r="E34" s="65"/>
      <c r="F34" s="132" t="s">
        <v>155</v>
      </c>
      <c r="G34" s="133"/>
      <c r="H34" s="138" t="s">
        <v>159</v>
      </c>
      <c r="I34" s="65"/>
      <c r="J34" s="65"/>
      <c r="K34" s="65"/>
      <c r="L34" s="123"/>
      <c r="M34" s="123"/>
      <c r="N34" s="123"/>
      <c r="O34" s="123"/>
      <c r="P34" s="123"/>
      <c r="Q34" s="123"/>
    </row>
    <row r="35">
      <c r="A35" s="65"/>
      <c r="B35" s="65"/>
      <c r="C35" s="65"/>
      <c r="D35" s="65"/>
      <c r="E35" s="65"/>
      <c r="F35" s="134" t="str">
        <f t="array" ref="F35">iferror(index('Osallistujat ja seuranta'!$C$5:$C$30,match("1.",'Osallistujat ja seuranta'!$O$5:$O$30,0),0),"")</f>
        <v>Jussa</v>
      </c>
      <c r="G35" s="134" t="str">
        <f t="array" ref="G35">iferror(index('Osallistujat ja seuranta'!$I$5:$I$30,match("1.",'Osallistujat ja seuranta'!$O$5:$O$30,0),0),"")</f>
        <v>4 kyu (1724)</v>
      </c>
      <c r="H35" s="139" t="str">
        <f t="array" ref="H35">iferror("+" &amp; round(index('Osallistujat ja seuranta'!$M$5:$M$30,match("1.",'Osallistujat ja seuranta'!$O$5:$O$30,0),0),0),"")</f>
        <v>+206</v>
      </c>
      <c r="I35" s="65"/>
      <c r="J35" s="65"/>
      <c r="K35" s="65"/>
      <c r="L35" s="123"/>
      <c r="M35" s="123"/>
      <c r="N35" s="123"/>
      <c r="O35" s="123"/>
      <c r="P35" s="123"/>
      <c r="Q35" s="123"/>
    </row>
    <row r="36">
      <c r="A36" s="65"/>
      <c r="B36" s="65"/>
      <c r="C36" s="65"/>
      <c r="D36" s="65"/>
      <c r="E36" s="65"/>
      <c r="F36" s="134" t="str">
        <f t="array" ref="F36">iferror(index('Osallistujat ja seuranta'!$C$5:$C$30,match("2.",'Osallistujat ja seuranta'!$O$5:$O$30,0),0),"")</f>
        <v>Peitsa</v>
      </c>
      <c r="G36" s="134" t="str">
        <f t="array" ref="G36">iferror(index('Osallistujat ja seuranta'!$I$5:$I$30,match("2.",'Osallistujat ja seuranta'!$O$5:$O$30,0),0),"")</f>
        <v>5 kyu (1644)</v>
      </c>
      <c r="H36" s="139" t="str">
        <f t="array" ref="H36">iferror("+" &amp; round(index('Osallistujat ja seuranta'!$M$5:$M$30,match("2.",'Osallistujat ja seuranta'!$O$5:$O$30,0),0),0),"")</f>
        <v>+174</v>
      </c>
      <c r="I36" s="65"/>
      <c r="J36" s="65"/>
      <c r="K36" s="65"/>
      <c r="L36" s="123"/>
      <c r="M36" s="123"/>
      <c r="N36" s="123"/>
      <c r="O36" s="123"/>
      <c r="P36" s="123"/>
      <c r="Q36" s="123"/>
    </row>
    <row r="37">
      <c r="A37" s="65"/>
      <c r="B37" s="65"/>
      <c r="C37" s="65"/>
      <c r="D37" s="65"/>
      <c r="E37" s="65"/>
      <c r="F37" s="134" t="str">
        <f t="array" ref="F37">iferror(index('Osallistujat ja seuranta'!$C$5:$C$30,match("3.",'Osallistujat ja seuranta'!$O$5:$O$30,0),0),"")</f>
        <v>Miika</v>
      </c>
      <c r="G37" s="134" t="str">
        <f t="array" ref="G37">iferror(index('Osallistujat ja seuranta'!$I$5:$I$30,match("3.",'Osallistujat ja seuranta'!$O$5:$O$30,0),0),"")</f>
        <v>8 kyu</v>
      </c>
      <c r="H37" s="139" t="str">
        <f t="array" ref="H37">iferror("+" &amp; round(index('Osallistujat ja seuranta'!$M$5:$M$30,match("3.",'Osallistujat ja seuranta'!$O$5:$O$30,0),0),0),"")</f>
        <v>+153</v>
      </c>
      <c r="I37" s="65"/>
      <c r="J37" s="65"/>
      <c r="K37" s="65"/>
      <c r="L37" s="123"/>
      <c r="M37" s="123"/>
      <c r="N37" s="123"/>
      <c r="O37" s="123"/>
      <c r="P37" s="123"/>
      <c r="Q37" s="123"/>
    </row>
    <row r="38">
      <c r="A38" s="65"/>
      <c r="B38" s="65"/>
      <c r="C38" s="65"/>
      <c r="D38" s="65"/>
      <c r="E38" s="65"/>
      <c r="F38" s="135" t="s">
        <v>156</v>
      </c>
      <c r="G38" s="65"/>
      <c r="H38" s="65"/>
      <c r="I38" s="65"/>
      <c r="J38" s="65"/>
      <c r="K38" s="65"/>
      <c r="L38" s="123"/>
      <c r="M38" s="123"/>
      <c r="N38" s="123"/>
      <c r="O38" s="123"/>
      <c r="P38" s="123"/>
      <c r="Q38" s="123"/>
    </row>
    <row r="39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123"/>
      <c r="M39" s="123"/>
      <c r="N39" s="123"/>
      <c r="O39" s="123"/>
      <c r="P39" s="123"/>
      <c r="Q39" s="123"/>
    </row>
    <row r="40">
      <c r="A40" s="65"/>
      <c r="B40" s="65"/>
      <c r="C40" s="65"/>
      <c r="D40" s="65"/>
      <c r="E40" s="65"/>
      <c r="F40" s="140" t="s">
        <v>160</v>
      </c>
      <c r="G40" s="65"/>
      <c r="H40" s="65"/>
      <c r="I40" s="65"/>
      <c r="J40" s="65"/>
      <c r="K40" s="65"/>
      <c r="L40" s="123"/>
      <c r="M40" s="123"/>
      <c r="N40" s="123"/>
      <c r="O40" s="123"/>
      <c r="P40" s="123"/>
      <c r="Q40" s="123"/>
    </row>
    <row r="41">
      <c r="A41" s="65"/>
      <c r="B41" s="65"/>
      <c r="C41" s="65"/>
      <c r="D41" s="65"/>
      <c r="E41" s="65"/>
      <c r="F41" s="141" t="s">
        <v>153</v>
      </c>
      <c r="G41" s="65"/>
      <c r="H41" s="65"/>
      <c r="I41" s="65"/>
      <c r="J41" s="65"/>
      <c r="K41" s="65"/>
      <c r="L41" s="123"/>
      <c r="M41" s="123"/>
      <c r="N41" s="123"/>
      <c r="O41" s="123"/>
      <c r="P41" s="123"/>
      <c r="Q41" s="123"/>
    </row>
    <row r="42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123"/>
      <c r="M42" s="123"/>
      <c r="N42" s="123"/>
      <c r="O42" s="123"/>
      <c r="P42" s="123"/>
      <c r="Q42" s="123"/>
    </row>
    <row r="4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123"/>
      <c r="M43" s="123"/>
      <c r="N43" s="123"/>
      <c r="O43" s="123"/>
      <c r="P43" s="123"/>
      <c r="Q43" s="123"/>
    </row>
    <row r="44">
      <c r="A44" s="65"/>
      <c r="B44" s="65"/>
      <c r="C44" s="65"/>
      <c r="D44" s="65"/>
      <c r="E44" s="65"/>
      <c r="F44" s="130" t="s">
        <v>161</v>
      </c>
      <c r="G44" s="65"/>
      <c r="H44" s="65"/>
      <c r="I44" s="65"/>
      <c r="J44" s="65"/>
      <c r="K44" s="65"/>
      <c r="L44" s="123"/>
      <c r="M44" s="123"/>
      <c r="N44" s="123"/>
      <c r="O44" s="123"/>
      <c r="P44" s="123"/>
      <c r="Q44" s="123"/>
    </row>
    <row r="45">
      <c r="A45" s="65"/>
      <c r="B45" s="65"/>
      <c r="C45" s="65"/>
      <c r="D45" s="65"/>
      <c r="E45" s="65"/>
      <c r="F45" s="66"/>
      <c r="G45" s="65"/>
      <c r="H45" s="65"/>
      <c r="I45" s="65"/>
      <c r="J45" s="65"/>
      <c r="K45" s="65"/>
      <c r="L45" s="123"/>
      <c r="M45" s="123"/>
      <c r="N45" s="123"/>
      <c r="O45" s="123"/>
      <c r="P45" s="123"/>
      <c r="Q45" s="123"/>
    </row>
    <row r="46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123"/>
      <c r="M46" s="123"/>
      <c r="N46" s="123"/>
      <c r="O46" s="123"/>
      <c r="P46" s="123"/>
      <c r="Q46" s="123"/>
    </row>
    <row r="47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123"/>
      <c r="M47" s="123"/>
      <c r="N47" s="123"/>
      <c r="O47" s="123"/>
      <c r="P47" s="123"/>
      <c r="Q47" s="123"/>
    </row>
    <row r="48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123"/>
      <c r="M48" s="123"/>
      <c r="N48" s="123"/>
      <c r="O48" s="123"/>
      <c r="P48" s="123"/>
      <c r="Q48" s="123"/>
    </row>
    <row r="49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123"/>
      <c r="M49" s="123"/>
      <c r="N49" s="123"/>
      <c r="O49" s="123"/>
      <c r="P49" s="123"/>
      <c r="Q49" s="123"/>
    </row>
    <row r="50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123"/>
      <c r="M50" s="123"/>
      <c r="N50" s="123"/>
      <c r="O50" s="123"/>
      <c r="P50" s="123"/>
      <c r="Q50" s="123"/>
    </row>
    <row r="5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123"/>
      <c r="M51" s="123"/>
      <c r="N51" s="123"/>
      <c r="O51" s="123"/>
      <c r="P51" s="123"/>
      <c r="Q51" s="123"/>
    </row>
    <row r="52">
      <c r="A52" s="65"/>
      <c r="B52" s="65"/>
      <c r="C52" s="65"/>
      <c r="D52" s="65"/>
      <c r="E52" s="65"/>
      <c r="F52" s="132" t="s">
        <v>155</v>
      </c>
      <c r="G52" s="133"/>
      <c r="H52" s="138" t="s">
        <v>67</v>
      </c>
      <c r="I52" s="65"/>
      <c r="J52" s="65"/>
      <c r="K52" s="65"/>
      <c r="L52" s="123"/>
      <c r="M52" s="123"/>
      <c r="N52" s="123"/>
      <c r="O52" s="123"/>
      <c r="P52" s="123"/>
      <c r="Q52" s="123"/>
    </row>
    <row r="53">
      <c r="A53" s="65"/>
      <c r="B53" s="65"/>
      <c r="C53" s="65"/>
      <c r="D53" s="65"/>
      <c r="E53" s="65"/>
      <c r="F53" s="134" t="str">
        <f t="array" ref="F53">iferror(index('Osallistujat ja seuranta'!$C$5:$C$30,match("1.",'Osallistujat ja seuranta'!$P$5:$P$30,0),0),"")</f>
        <v>Olli</v>
      </c>
      <c r="G53" s="134" t="str">
        <f t="array" ref="G53">iferror(index('Osallistujat ja seuranta'!$I$5:$I$30,match("1.",'Osallistujat ja seuranta'!$P$5:$P$30,0),0),"")</f>
        <v>4 dan (2411)</v>
      </c>
      <c r="H53" s="139">
        <f t="array" ref="H53">iferror(round(index('Osallistujat ja seuranta'!$G$5:$G$30,match("1.",'Osallistujat ja seuranta'!$P$5:$P$30,0),0),0),"")</f>
        <v>16</v>
      </c>
      <c r="I53" s="65"/>
      <c r="J53" s="65"/>
      <c r="K53" s="65"/>
      <c r="L53" s="123"/>
      <c r="M53" s="123"/>
      <c r="N53" s="123"/>
      <c r="O53" s="123"/>
      <c r="P53" s="123"/>
      <c r="Q53" s="123"/>
    </row>
    <row r="54">
      <c r="A54" s="65"/>
      <c r="B54" s="65"/>
      <c r="C54" s="65"/>
      <c r="D54" s="65"/>
      <c r="E54" s="65"/>
      <c r="F54" s="134" t="str">
        <f t="array" ref="F54">iferror(index('Osallistujat ja seuranta'!$C$5:$C$30,match("2.",'Osallistujat ja seuranta'!$P$5:$P$30,0),0),"")</f>
        <v>Jussa</v>
      </c>
      <c r="G54" s="134" t="str">
        <f t="array" ref="G54">iferror(index('Osallistujat ja seuranta'!$I$5:$I$30,match("2.",'Osallistujat ja seuranta'!$P$5:$P$30,0),0),"")</f>
        <v>4 kyu (1724)</v>
      </c>
      <c r="H54" s="139">
        <f t="array" ref="H54">iferror(round(index('Osallistujat ja seuranta'!$G$5:$G$30,match("2.",'Osallistujat ja seuranta'!$P$5:$P$30,0),0),0),"")</f>
        <v>15</v>
      </c>
      <c r="I54" s="65"/>
      <c r="J54" s="65"/>
      <c r="K54" s="65"/>
      <c r="L54" s="123"/>
      <c r="M54" s="123"/>
      <c r="N54" s="123"/>
      <c r="O54" s="123"/>
      <c r="P54" s="123"/>
      <c r="Q54" s="123"/>
    </row>
    <row r="55">
      <c r="A55" s="65"/>
      <c r="B55" s="65"/>
      <c r="C55" s="65"/>
      <c r="D55" s="65"/>
      <c r="E55" s="65"/>
      <c r="F55" s="134" t="str">
        <f t="array" ref="F55">iferror(index('Osallistujat ja seuranta'!$C$5:$C$30,match("3.",'Osallistujat ja seuranta'!$P$5:$P$30,0),0),"")</f>
        <v>Peitsa</v>
      </c>
      <c r="G55" s="134" t="str">
        <f t="array" ref="G55">iferror(index('Osallistujat ja seuranta'!$I$5:$I$30,match("3.",'Osallistujat ja seuranta'!$P$5:$P$30,0),0),"")</f>
        <v>5 kyu (1644)</v>
      </c>
      <c r="H55" s="139">
        <f t="array" ref="H55">iferror(round(index('Osallistujat ja seuranta'!$G$5:$G$30,match("3.",'Osallistujat ja seuranta'!$P$5:$P$30,0),0),0),"")</f>
        <v>12</v>
      </c>
      <c r="I55" s="65"/>
      <c r="J55" s="65"/>
      <c r="K55" s="65"/>
      <c r="L55" s="123"/>
      <c r="M55" s="123"/>
      <c r="N55" s="123"/>
      <c r="O55" s="123"/>
      <c r="P55" s="123"/>
      <c r="Q55" s="123"/>
    </row>
    <row r="56">
      <c r="A56" s="65"/>
      <c r="B56" s="65"/>
      <c r="C56" s="65"/>
      <c r="D56" s="65"/>
      <c r="E56" s="65"/>
      <c r="F56" s="135" t="s">
        <v>156</v>
      </c>
      <c r="G56" s="65"/>
      <c r="H56" s="65"/>
      <c r="I56" s="65"/>
      <c r="J56" s="65"/>
      <c r="K56" s="65"/>
      <c r="L56" s="123"/>
      <c r="M56" s="123"/>
      <c r="N56" s="123"/>
      <c r="O56" s="123"/>
      <c r="P56" s="123"/>
      <c r="Q56" s="123"/>
    </row>
    <row r="57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123"/>
      <c r="M57" s="123"/>
      <c r="N57" s="123"/>
      <c r="O57" s="123"/>
      <c r="P57" s="123"/>
      <c r="Q57" s="123"/>
    </row>
    <row r="58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123"/>
      <c r="M58" s="123"/>
      <c r="N58" s="123"/>
      <c r="O58" s="123"/>
      <c r="P58" s="123"/>
      <c r="Q58" s="123"/>
    </row>
    <row r="59">
      <c r="A59" s="65"/>
      <c r="B59" s="65"/>
      <c r="C59" s="65"/>
      <c r="D59" s="65"/>
      <c r="E59" s="65"/>
      <c r="F59" s="142" t="s">
        <v>162</v>
      </c>
      <c r="G59" s="65"/>
      <c r="H59" s="65"/>
      <c r="I59" s="65"/>
      <c r="J59" s="65"/>
      <c r="K59" s="65"/>
      <c r="L59" s="123"/>
      <c r="M59" s="123"/>
      <c r="N59" s="123"/>
      <c r="O59" s="123"/>
      <c r="P59" s="123"/>
      <c r="Q59" s="123"/>
    </row>
    <row r="60">
      <c r="A60" s="65"/>
      <c r="B60" s="65"/>
      <c r="C60" s="65"/>
      <c r="D60" s="65"/>
      <c r="E60" s="65"/>
      <c r="F60" s="143" t="s">
        <v>153</v>
      </c>
      <c r="G60" s="65"/>
      <c r="H60" s="65"/>
      <c r="I60" s="65"/>
      <c r="J60" s="65"/>
      <c r="K60" s="65"/>
      <c r="L60" s="123"/>
      <c r="M60" s="123"/>
      <c r="N60" s="123"/>
      <c r="O60" s="123"/>
      <c r="P60" s="123"/>
      <c r="Q60" s="123"/>
    </row>
    <row r="6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123"/>
      <c r="M61" s="123"/>
      <c r="N61" s="123"/>
      <c r="O61" s="123"/>
      <c r="P61" s="123"/>
      <c r="Q61" s="123"/>
    </row>
    <row r="62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123"/>
      <c r="M62" s="123"/>
      <c r="N62" s="123"/>
      <c r="O62" s="123"/>
      <c r="P62" s="123"/>
      <c r="Q62" s="123"/>
    </row>
    <row r="63">
      <c r="A63" s="65"/>
      <c r="B63" s="65"/>
      <c r="C63" s="65"/>
      <c r="D63" s="65"/>
      <c r="E63" s="65"/>
      <c r="F63" s="130" t="s">
        <v>163</v>
      </c>
      <c r="G63" s="65"/>
      <c r="H63" s="65"/>
      <c r="I63" s="65"/>
      <c r="J63" s="65"/>
      <c r="K63" s="65"/>
      <c r="L63" s="123"/>
      <c r="M63" s="123"/>
      <c r="N63" s="123"/>
      <c r="O63" s="123"/>
      <c r="P63" s="123"/>
      <c r="Q63" s="123"/>
    </row>
    <row r="64">
      <c r="A64" s="65"/>
      <c r="B64" s="65"/>
      <c r="C64" s="65"/>
      <c r="D64" s="65"/>
      <c r="E64" s="65"/>
      <c r="F64" s="66" t="s">
        <v>164</v>
      </c>
      <c r="G64" s="65"/>
      <c r="H64" s="65"/>
      <c r="I64" s="65"/>
      <c r="J64" s="65"/>
      <c r="K64" s="65"/>
      <c r="L64" s="123"/>
      <c r="M64" s="123"/>
      <c r="N64" s="123"/>
      <c r="O64" s="123"/>
      <c r="P64" s="123"/>
      <c r="Q64" s="123"/>
    </row>
    <row r="65">
      <c r="A65" s="65"/>
      <c r="B65" s="65"/>
      <c r="C65" s="65"/>
      <c r="D65" s="65"/>
      <c r="E65" s="65"/>
      <c r="F65" s="66" t="s">
        <v>165</v>
      </c>
      <c r="G65" s="65"/>
      <c r="H65" s="65"/>
      <c r="I65" s="65"/>
      <c r="J65" s="65"/>
      <c r="K65" s="65"/>
      <c r="L65" s="123"/>
      <c r="M65" s="123"/>
      <c r="N65" s="123"/>
      <c r="O65" s="123"/>
      <c r="P65" s="123"/>
      <c r="Q65" s="123"/>
    </row>
    <row r="66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123"/>
      <c r="M66" s="123"/>
      <c r="N66" s="123"/>
      <c r="O66" s="123"/>
      <c r="P66" s="123"/>
      <c r="Q66" s="123"/>
    </row>
    <row r="67">
      <c r="A67" s="65"/>
      <c r="B67" s="65"/>
      <c r="C67" s="65"/>
      <c r="D67" s="65"/>
      <c r="E67" s="65"/>
      <c r="F67" s="132" t="s">
        <v>155</v>
      </c>
      <c r="G67" s="133"/>
      <c r="H67" s="144" t="s">
        <v>166</v>
      </c>
      <c r="I67" s="145"/>
      <c r="J67" s="146" t="s">
        <v>167</v>
      </c>
      <c r="K67" s="145"/>
      <c r="L67" s="123"/>
      <c r="M67" s="123"/>
      <c r="N67" s="123"/>
      <c r="O67" s="123"/>
      <c r="P67" s="123"/>
      <c r="Q67" s="123"/>
    </row>
    <row r="68">
      <c r="A68" s="65"/>
      <c r="B68" s="65"/>
      <c r="C68" s="65"/>
      <c r="D68" s="65"/>
      <c r="E68" s="65"/>
      <c r="F68" s="66" t="s">
        <v>44</v>
      </c>
      <c r="G68" s="65"/>
      <c r="H68" s="66">
        <v>26.0</v>
      </c>
      <c r="I68" s="65"/>
      <c r="J68" s="66" t="s">
        <v>168</v>
      </c>
      <c r="K68" s="65"/>
      <c r="L68" s="123"/>
      <c r="M68" s="123"/>
      <c r="N68" s="123"/>
      <c r="O68" s="123"/>
      <c r="P68" s="123"/>
      <c r="Q68" s="123"/>
    </row>
    <row r="69">
      <c r="A69" s="65"/>
      <c r="B69" s="65"/>
      <c r="C69" s="65"/>
      <c r="D69" s="65"/>
      <c r="E69" s="65"/>
      <c r="F69" s="66" t="s">
        <v>45</v>
      </c>
      <c r="G69" s="65"/>
      <c r="H69" s="66">
        <v>37.0</v>
      </c>
      <c r="I69" s="65"/>
      <c r="J69" s="66" t="s">
        <v>169</v>
      </c>
      <c r="K69" s="65"/>
      <c r="L69" s="123"/>
      <c r="M69" s="123"/>
      <c r="N69" s="123"/>
      <c r="O69" s="123"/>
      <c r="P69" s="123"/>
      <c r="Q69" s="123"/>
    </row>
    <row r="70">
      <c r="A70" s="65"/>
      <c r="B70" s="65"/>
      <c r="C70" s="65"/>
      <c r="D70" s="65"/>
      <c r="E70" s="65"/>
      <c r="F70" s="66"/>
      <c r="G70" s="65"/>
      <c r="H70" s="66"/>
      <c r="I70" s="65"/>
      <c r="J70" s="66"/>
      <c r="K70" s="65"/>
      <c r="L70" s="123"/>
      <c r="M70" s="123"/>
      <c r="N70" s="123"/>
      <c r="O70" s="123"/>
      <c r="P70" s="123"/>
      <c r="Q70" s="123"/>
    </row>
    <row r="71">
      <c r="A71" s="65"/>
      <c r="B71" s="65"/>
      <c r="C71" s="65"/>
      <c r="D71" s="65"/>
      <c r="E71" s="65"/>
      <c r="F71" s="66"/>
      <c r="G71" s="65"/>
      <c r="H71" s="65"/>
      <c r="I71" s="65"/>
      <c r="J71" s="66"/>
      <c r="K71" s="65"/>
      <c r="L71" s="123"/>
      <c r="M71" s="123"/>
      <c r="N71" s="123"/>
      <c r="O71" s="123"/>
      <c r="P71" s="123"/>
      <c r="Q71" s="123"/>
    </row>
    <row r="7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123"/>
      <c r="M72" s="123"/>
      <c r="N72" s="123"/>
      <c r="O72" s="123"/>
      <c r="P72" s="123"/>
      <c r="Q72" s="123"/>
    </row>
    <row r="7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123"/>
      <c r="M73" s="123"/>
      <c r="N73" s="123"/>
      <c r="O73" s="123"/>
      <c r="P73" s="123"/>
      <c r="Q73" s="123"/>
    </row>
    <row r="7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123"/>
      <c r="M74" s="123"/>
      <c r="N74" s="123"/>
      <c r="O74" s="123"/>
      <c r="P74" s="123"/>
      <c r="Q74" s="123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123"/>
      <c r="M75" s="123"/>
      <c r="N75" s="123"/>
      <c r="O75" s="123"/>
      <c r="P75" s="123"/>
      <c r="Q75" s="123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123"/>
      <c r="M76" s="123"/>
      <c r="N76" s="123"/>
      <c r="O76" s="123"/>
      <c r="P76" s="123"/>
      <c r="Q76" s="123"/>
    </row>
    <row r="77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123"/>
      <c r="M77" s="123"/>
      <c r="N77" s="123"/>
      <c r="O77" s="123"/>
      <c r="P77" s="123"/>
      <c r="Q77" s="123"/>
    </row>
    <row r="78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123"/>
      <c r="M78" s="123"/>
      <c r="N78" s="123"/>
      <c r="O78" s="123"/>
      <c r="P78" s="123"/>
      <c r="Q78" s="123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123"/>
      <c r="M79" s="123"/>
      <c r="N79" s="123"/>
      <c r="O79" s="123"/>
      <c r="P79" s="123"/>
      <c r="Q79" s="123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123"/>
      <c r="M80" s="123"/>
      <c r="N80" s="123"/>
      <c r="O80" s="123"/>
      <c r="P80" s="123"/>
      <c r="Q80" s="123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123"/>
      <c r="M81" s="123"/>
      <c r="N81" s="123"/>
      <c r="O81" s="123"/>
      <c r="P81" s="123"/>
      <c r="Q81" s="123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123"/>
      <c r="M82" s="123"/>
      <c r="N82" s="123"/>
      <c r="O82" s="123"/>
      <c r="P82" s="123"/>
      <c r="Q82" s="123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123"/>
      <c r="M83" s="123"/>
      <c r="N83" s="123"/>
      <c r="O83" s="123"/>
      <c r="P83" s="123"/>
      <c r="Q83" s="123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123"/>
      <c r="M84" s="123"/>
      <c r="N84" s="123"/>
      <c r="O84" s="123"/>
      <c r="P84" s="123"/>
      <c r="Q84" s="123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123"/>
      <c r="M85" s="123"/>
      <c r="N85" s="123"/>
      <c r="O85" s="123"/>
      <c r="P85" s="123"/>
      <c r="Q85" s="123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123"/>
      <c r="M86" s="123"/>
      <c r="N86" s="123"/>
      <c r="O86" s="123"/>
      <c r="P86" s="123"/>
      <c r="Q86" s="123"/>
    </row>
    <row r="87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123"/>
      <c r="M87" s="123"/>
      <c r="N87" s="123"/>
      <c r="O87" s="123"/>
      <c r="P87" s="123"/>
      <c r="Q87" s="123"/>
    </row>
    <row r="88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123"/>
      <c r="M88" s="123"/>
      <c r="N88" s="123"/>
      <c r="O88" s="123"/>
      <c r="P88" s="123"/>
      <c r="Q88" s="123"/>
    </row>
    <row r="8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123"/>
      <c r="M89" s="123"/>
      <c r="N89" s="123"/>
      <c r="O89" s="123"/>
      <c r="P89" s="123"/>
      <c r="Q89" s="123"/>
    </row>
    <row r="90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123"/>
      <c r="M90" s="123"/>
      <c r="N90" s="123"/>
      <c r="O90" s="123"/>
      <c r="P90" s="123"/>
      <c r="Q90" s="123"/>
    </row>
    <row r="9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123"/>
      <c r="M91" s="123"/>
      <c r="N91" s="123"/>
      <c r="O91" s="123"/>
      <c r="P91" s="123"/>
      <c r="Q91" s="123"/>
    </row>
    <row r="9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123"/>
      <c r="M92" s="123"/>
      <c r="N92" s="123"/>
      <c r="O92" s="123"/>
      <c r="P92" s="123"/>
      <c r="Q92" s="123"/>
    </row>
    <row r="93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123"/>
      <c r="M93" s="123"/>
      <c r="N93" s="123"/>
      <c r="O93" s="123"/>
      <c r="P93" s="123"/>
      <c r="Q93" s="123"/>
    </row>
    <row r="9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123"/>
      <c r="M94" s="123"/>
      <c r="N94" s="123"/>
      <c r="O94" s="123"/>
      <c r="P94" s="123"/>
      <c r="Q94" s="123"/>
    </row>
    <row r="9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123"/>
      <c r="M95" s="123"/>
      <c r="N95" s="123"/>
      <c r="O95" s="123"/>
      <c r="P95" s="123"/>
      <c r="Q95" s="123"/>
    </row>
    <row r="96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123"/>
      <c r="M96" s="123"/>
      <c r="N96" s="123"/>
      <c r="O96" s="123"/>
      <c r="P96" s="123"/>
      <c r="Q96" s="123"/>
    </row>
    <row r="97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123"/>
      <c r="M97" s="123"/>
      <c r="N97" s="123"/>
      <c r="O97" s="123"/>
      <c r="P97" s="123"/>
      <c r="Q97" s="123"/>
    </row>
    <row r="98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123"/>
      <c r="M98" s="123"/>
      <c r="N98" s="123"/>
      <c r="O98" s="123"/>
      <c r="P98" s="123"/>
      <c r="Q98" s="123"/>
    </row>
    <row r="9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123"/>
      <c r="M99" s="123"/>
      <c r="N99" s="123"/>
      <c r="O99" s="123"/>
      <c r="P99" s="123"/>
      <c r="Q99" s="123"/>
    </row>
    <row r="100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123"/>
      <c r="M100" s="123"/>
      <c r="N100" s="123"/>
      <c r="O100" s="123"/>
      <c r="P100" s="123"/>
      <c r="Q100" s="123"/>
    </row>
    <row r="10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123"/>
      <c r="M101" s="123"/>
      <c r="N101" s="123"/>
      <c r="O101" s="123"/>
      <c r="P101" s="123"/>
      <c r="Q101" s="123"/>
    </row>
    <row r="10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123"/>
      <c r="M102" s="123"/>
      <c r="N102" s="123"/>
      <c r="O102" s="123"/>
      <c r="P102" s="123"/>
      <c r="Q102" s="123"/>
    </row>
    <row r="103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123"/>
      <c r="M103" s="123"/>
      <c r="N103" s="123"/>
      <c r="O103" s="123"/>
      <c r="P103" s="123"/>
      <c r="Q103" s="123"/>
    </row>
    <row r="10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123"/>
      <c r="M104" s="123"/>
      <c r="N104" s="123"/>
      <c r="O104" s="123"/>
      <c r="P104" s="123"/>
      <c r="Q104" s="123"/>
    </row>
    <row r="10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123"/>
      <c r="M105" s="123"/>
      <c r="N105" s="123"/>
      <c r="O105" s="123"/>
      <c r="P105" s="123"/>
      <c r="Q105" s="123"/>
    </row>
    <row r="106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123"/>
      <c r="M106" s="123"/>
      <c r="N106" s="123"/>
      <c r="O106" s="123"/>
      <c r="P106" s="123"/>
      <c r="Q106" s="123"/>
    </row>
    <row r="107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123"/>
      <c r="M107" s="123"/>
      <c r="N107" s="123"/>
      <c r="O107" s="123"/>
      <c r="P107" s="123"/>
      <c r="Q107" s="123"/>
    </row>
    <row r="108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123"/>
      <c r="M108" s="123"/>
      <c r="N108" s="123"/>
      <c r="O108" s="123"/>
      <c r="P108" s="123"/>
      <c r="Q108" s="123"/>
    </row>
    <row r="10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123"/>
      <c r="M109" s="123"/>
      <c r="N109" s="123"/>
      <c r="O109" s="123"/>
      <c r="P109" s="123"/>
      <c r="Q109" s="123"/>
    </row>
    <row r="110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123"/>
      <c r="M110" s="123"/>
      <c r="N110" s="123"/>
      <c r="O110" s="123"/>
      <c r="P110" s="123"/>
      <c r="Q110" s="123"/>
    </row>
    <row r="11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123"/>
      <c r="M111" s="123"/>
      <c r="N111" s="123"/>
      <c r="O111" s="123"/>
      <c r="P111" s="123"/>
      <c r="Q111" s="123"/>
    </row>
    <row r="11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123"/>
      <c r="M112" s="123"/>
      <c r="N112" s="123"/>
      <c r="O112" s="123"/>
      <c r="P112" s="123"/>
      <c r="Q112" s="123"/>
    </row>
    <row r="113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123"/>
      <c r="M113" s="123"/>
      <c r="N113" s="123"/>
      <c r="O113" s="123"/>
      <c r="P113" s="123"/>
      <c r="Q113" s="123"/>
    </row>
    <row r="11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123"/>
      <c r="M114" s="123"/>
      <c r="N114" s="123"/>
      <c r="O114" s="123"/>
      <c r="P114" s="123"/>
      <c r="Q114" s="123"/>
    </row>
    <row r="11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123"/>
      <c r="M115" s="123"/>
      <c r="N115" s="123"/>
      <c r="O115" s="123"/>
      <c r="P115" s="123"/>
      <c r="Q115" s="123"/>
    </row>
    <row r="116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123"/>
      <c r="M116" s="123"/>
      <c r="N116" s="123"/>
      <c r="O116" s="123"/>
      <c r="P116" s="123"/>
      <c r="Q116" s="123"/>
    </row>
    <row r="117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123"/>
      <c r="M117" s="123"/>
      <c r="N117" s="123"/>
      <c r="O117" s="123"/>
      <c r="P117" s="123"/>
      <c r="Q117" s="123"/>
    </row>
    <row r="118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123"/>
      <c r="M118" s="123"/>
      <c r="N118" s="123"/>
      <c r="O118" s="123"/>
      <c r="P118" s="123"/>
      <c r="Q118" s="123"/>
    </row>
    <row r="119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123"/>
      <c r="M119" s="123"/>
      <c r="N119" s="123"/>
      <c r="O119" s="123"/>
      <c r="P119" s="123"/>
      <c r="Q119" s="123"/>
    </row>
    <row r="120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123"/>
      <c r="M120" s="123"/>
      <c r="N120" s="123"/>
      <c r="O120" s="123"/>
      <c r="P120" s="123"/>
      <c r="Q120" s="123"/>
    </row>
    <row r="12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123"/>
      <c r="M121" s="123"/>
      <c r="N121" s="123"/>
      <c r="O121" s="123"/>
      <c r="P121" s="123"/>
      <c r="Q121" s="123"/>
    </row>
    <row r="12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123"/>
      <c r="M122" s="123"/>
      <c r="N122" s="123"/>
      <c r="O122" s="123"/>
      <c r="P122" s="123"/>
      <c r="Q122" s="123"/>
    </row>
    <row r="123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123"/>
      <c r="M123" s="123"/>
      <c r="N123" s="123"/>
      <c r="O123" s="123"/>
      <c r="P123" s="123"/>
      <c r="Q123" s="123"/>
    </row>
    <row r="12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123"/>
      <c r="M124" s="123"/>
      <c r="N124" s="123"/>
      <c r="O124" s="123"/>
      <c r="P124" s="123"/>
      <c r="Q124" s="123"/>
    </row>
    <row r="1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123"/>
      <c r="M125" s="123"/>
      <c r="N125" s="123"/>
      <c r="O125" s="123"/>
      <c r="P125" s="123"/>
      <c r="Q125" s="123"/>
    </row>
    <row r="126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123"/>
      <c r="M126" s="123"/>
      <c r="N126" s="123"/>
      <c r="O126" s="123"/>
      <c r="P126" s="123"/>
      <c r="Q126" s="123"/>
    </row>
    <row r="127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123"/>
      <c r="M127" s="123"/>
      <c r="N127" s="123"/>
      <c r="O127" s="123"/>
      <c r="P127" s="123"/>
      <c r="Q127" s="123"/>
    </row>
    <row r="128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123"/>
      <c r="M128" s="123"/>
      <c r="N128" s="123"/>
      <c r="O128" s="123"/>
      <c r="P128" s="123"/>
      <c r="Q128" s="123"/>
    </row>
    <row r="129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123"/>
      <c r="M129" s="123"/>
      <c r="N129" s="123"/>
      <c r="O129" s="123"/>
      <c r="P129" s="123"/>
      <c r="Q129" s="123"/>
    </row>
    <row r="130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123"/>
      <c r="M130" s="123"/>
      <c r="N130" s="123"/>
      <c r="O130" s="123"/>
      <c r="P130" s="123"/>
      <c r="Q130" s="123"/>
    </row>
    <row r="13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123"/>
      <c r="M131" s="123"/>
      <c r="N131" s="123"/>
      <c r="O131" s="123"/>
      <c r="P131" s="123"/>
      <c r="Q131" s="123"/>
    </row>
    <row r="13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123"/>
      <c r="M132" s="123"/>
      <c r="N132" s="123"/>
      <c r="O132" s="123"/>
      <c r="P132" s="123"/>
      <c r="Q132" s="123"/>
    </row>
    <row r="133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123"/>
      <c r="M133" s="123"/>
      <c r="N133" s="123"/>
      <c r="O133" s="123"/>
      <c r="P133" s="123"/>
      <c r="Q133" s="123"/>
    </row>
    <row r="13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123"/>
      <c r="M134" s="123"/>
      <c r="N134" s="123"/>
      <c r="O134" s="123"/>
      <c r="P134" s="123"/>
      <c r="Q134" s="123"/>
    </row>
    <row r="1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123"/>
      <c r="M135" s="123"/>
      <c r="N135" s="123"/>
      <c r="O135" s="123"/>
      <c r="P135" s="123"/>
      <c r="Q135" s="123"/>
    </row>
    <row r="136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123"/>
      <c r="M136" s="123"/>
      <c r="N136" s="123"/>
      <c r="O136" s="123"/>
      <c r="P136" s="123"/>
      <c r="Q136" s="123"/>
    </row>
    <row r="137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123"/>
      <c r="M137" s="123"/>
      <c r="N137" s="123"/>
      <c r="O137" s="123"/>
      <c r="P137" s="123"/>
      <c r="Q137" s="123"/>
    </row>
    <row r="138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123"/>
      <c r="M138" s="123"/>
      <c r="N138" s="123"/>
      <c r="O138" s="123"/>
      <c r="P138" s="123"/>
      <c r="Q138" s="123"/>
    </row>
    <row r="139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123"/>
      <c r="M139" s="123"/>
      <c r="N139" s="123"/>
      <c r="O139" s="123"/>
      <c r="P139" s="123"/>
      <c r="Q139" s="123"/>
    </row>
    <row r="140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123"/>
      <c r="M140" s="123"/>
      <c r="N140" s="123"/>
      <c r="O140" s="123"/>
      <c r="P140" s="123"/>
      <c r="Q140" s="123"/>
    </row>
    <row r="14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123"/>
      <c r="M141" s="123"/>
      <c r="N141" s="123"/>
      <c r="O141" s="123"/>
      <c r="P141" s="123"/>
      <c r="Q141" s="123"/>
    </row>
    <row r="14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123"/>
      <c r="M142" s="123"/>
      <c r="N142" s="123"/>
      <c r="O142" s="123"/>
      <c r="P142" s="123"/>
      <c r="Q142" s="123"/>
    </row>
    <row r="143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123"/>
      <c r="M143" s="123"/>
      <c r="N143" s="123"/>
      <c r="O143" s="123"/>
      <c r="P143" s="123"/>
      <c r="Q143" s="123"/>
    </row>
    <row r="14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123"/>
      <c r="M144" s="123"/>
      <c r="N144" s="123"/>
      <c r="O144" s="123"/>
      <c r="P144" s="123"/>
      <c r="Q144" s="123"/>
    </row>
    <row r="14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123"/>
      <c r="M145" s="123"/>
      <c r="N145" s="123"/>
      <c r="O145" s="123"/>
      <c r="P145" s="123"/>
      <c r="Q145" s="123"/>
    </row>
    <row r="146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123"/>
      <c r="M146" s="123"/>
      <c r="N146" s="123"/>
      <c r="O146" s="123"/>
      <c r="P146" s="123"/>
      <c r="Q146" s="123"/>
    </row>
    <row r="147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123"/>
      <c r="M147" s="123"/>
      <c r="N147" s="123"/>
      <c r="O147" s="123"/>
      <c r="P147" s="123"/>
      <c r="Q147" s="123"/>
    </row>
    <row r="148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123"/>
      <c r="M148" s="123"/>
      <c r="N148" s="123"/>
      <c r="O148" s="123"/>
      <c r="P148" s="123"/>
      <c r="Q148" s="123"/>
    </row>
    <row r="149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123"/>
      <c r="M149" s="123"/>
      <c r="N149" s="123"/>
      <c r="O149" s="123"/>
      <c r="P149" s="123"/>
      <c r="Q149" s="123"/>
    </row>
    <row r="150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123"/>
      <c r="M150" s="123"/>
      <c r="N150" s="123"/>
      <c r="O150" s="123"/>
      <c r="P150" s="123"/>
      <c r="Q150" s="123"/>
    </row>
    <row r="15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123"/>
      <c r="M151" s="123"/>
      <c r="N151" s="123"/>
      <c r="O151" s="123"/>
      <c r="P151" s="123"/>
      <c r="Q151" s="123"/>
    </row>
    <row r="15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123"/>
      <c r="M152" s="123"/>
      <c r="N152" s="123"/>
      <c r="O152" s="123"/>
      <c r="P152" s="123"/>
      <c r="Q152" s="123"/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123"/>
      <c r="M153" s="123"/>
      <c r="N153" s="123"/>
      <c r="O153" s="123"/>
      <c r="P153" s="123"/>
      <c r="Q153" s="123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123"/>
      <c r="M154" s="123"/>
      <c r="N154" s="123"/>
      <c r="O154" s="123"/>
      <c r="P154" s="123"/>
      <c r="Q154" s="123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123"/>
      <c r="M155" s="123"/>
      <c r="N155" s="123"/>
      <c r="O155" s="123"/>
      <c r="P155" s="123"/>
      <c r="Q155" s="123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123"/>
      <c r="M156" s="123"/>
      <c r="N156" s="123"/>
      <c r="O156" s="123"/>
      <c r="P156" s="123"/>
      <c r="Q156" s="123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123"/>
      <c r="M157" s="123"/>
      <c r="N157" s="123"/>
      <c r="O157" s="123"/>
      <c r="P157" s="123"/>
      <c r="Q157" s="123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123"/>
      <c r="M158" s="123"/>
      <c r="N158" s="123"/>
      <c r="O158" s="123"/>
      <c r="P158" s="123"/>
      <c r="Q158" s="123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123"/>
      <c r="M159" s="123"/>
      <c r="N159" s="123"/>
      <c r="O159" s="123"/>
      <c r="P159" s="123"/>
      <c r="Q159" s="123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123"/>
      <c r="M160" s="123"/>
      <c r="N160" s="123"/>
      <c r="O160" s="123"/>
      <c r="P160" s="123"/>
      <c r="Q160" s="123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123"/>
      <c r="M161" s="123"/>
      <c r="N161" s="123"/>
      <c r="O161" s="123"/>
      <c r="P161" s="123"/>
      <c r="Q161" s="123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123"/>
      <c r="M162" s="123"/>
      <c r="N162" s="123"/>
      <c r="O162" s="123"/>
      <c r="P162" s="123"/>
      <c r="Q162" s="123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123"/>
      <c r="M163" s="123"/>
      <c r="N163" s="123"/>
      <c r="O163" s="123"/>
      <c r="P163" s="123"/>
      <c r="Q163" s="123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123"/>
      <c r="M164" s="123"/>
      <c r="N164" s="123"/>
      <c r="O164" s="123"/>
      <c r="P164" s="123"/>
      <c r="Q164" s="123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123"/>
      <c r="M165" s="123"/>
      <c r="N165" s="123"/>
      <c r="O165" s="123"/>
      <c r="P165" s="123"/>
      <c r="Q165" s="123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123"/>
      <c r="M166" s="123"/>
      <c r="N166" s="123"/>
      <c r="O166" s="123"/>
      <c r="P166" s="123"/>
      <c r="Q166" s="123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123"/>
      <c r="M167" s="123"/>
      <c r="N167" s="123"/>
      <c r="O167" s="123"/>
      <c r="P167" s="123"/>
      <c r="Q167" s="123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123"/>
      <c r="M168" s="123"/>
      <c r="N168" s="123"/>
      <c r="O168" s="123"/>
      <c r="P168" s="123"/>
      <c r="Q168" s="123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123"/>
      <c r="M169" s="123"/>
      <c r="N169" s="123"/>
      <c r="O169" s="123"/>
      <c r="P169" s="123"/>
      <c r="Q169" s="123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123"/>
      <c r="M170" s="123"/>
      <c r="N170" s="123"/>
      <c r="O170" s="123"/>
      <c r="P170" s="123"/>
      <c r="Q170" s="123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123"/>
      <c r="M171" s="123"/>
      <c r="N171" s="123"/>
      <c r="O171" s="123"/>
      <c r="P171" s="123"/>
      <c r="Q171" s="123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123"/>
      <c r="M172" s="123"/>
      <c r="N172" s="123"/>
      <c r="O172" s="123"/>
      <c r="P172" s="123"/>
      <c r="Q172" s="123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123"/>
      <c r="M173" s="123"/>
      <c r="N173" s="123"/>
      <c r="O173" s="123"/>
      <c r="P173" s="123"/>
      <c r="Q173" s="123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123"/>
      <c r="M174" s="123"/>
      <c r="N174" s="123"/>
      <c r="O174" s="123"/>
      <c r="P174" s="123"/>
      <c r="Q174" s="123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123"/>
      <c r="M175" s="123"/>
      <c r="N175" s="123"/>
      <c r="O175" s="123"/>
      <c r="P175" s="123"/>
      <c r="Q175" s="123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123"/>
      <c r="M176" s="123"/>
      <c r="N176" s="123"/>
      <c r="O176" s="123"/>
      <c r="P176" s="123"/>
      <c r="Q176" s="123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123"/>
      <c r="M177" s="123"/>
      <c r="N177" s="123"/>
      <c r="O177" s="123"/>
      <c r="P177" s="123"/>
      <c r="Q177" s="123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123"/>
      <c r="M178" s="123"/>
      <c r="N178" s="123"/>
      <c r="O178" s="123"/>
      <c r="P178" s="123"/>
      <c r="Q178" s="123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123"/>
      <c r="M179" s="123"/>
      <c r="N179" s="123"/>
      <c r="O179" s="123"/>
      <c r="P179" s="123"/>
      <c r="Q179" s="123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123"/>
      <c r="M180" s="123"/>
      <c r="N180" s="123"/>
      <c r="O180" s="123"/>
      <c r="P180" s="123"/>
      <c r="Q180" s="123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123"/>
      <c r="M181" s="123"/>
      <c r="N181" s="123"/>
      <c r="O181" s="123"/>
      <c r="P181" s="123"/>
      <c r="Q181" s="123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123"/>
      <c r="M182" s="123"/>
      <c r="N182" s="123"/>
      <c r="O182" s="123"/>
      <c r="P182" s="123"/>
      <c r="Q182" s="123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123"/>
      <c r="M183" s="123"/>
      <c r="N183" s="123"/>
      <c r="O183" s="123"/>
      <c r="P183" s="123"/>
      <c r="Q183" s="123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123"/>
      <c r="M184" s="123"/>
      <c r="N184" s="123"/>
      <c r="O184" s="123"/>
      <c r="P184" s="123"/>
      <c r="Q184" s="123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123"/>
      <c r="M185" s="123"/>
      <c r="N185" s="123"/>
      <c r="O185" s="123"/>
      <c r="P185" s="123"/>
      <c r="Q185" s="123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123"/>
      <c r="M186" s="123"/>
      <c r="N186" s="123"/>
      <c r="O186" s="123"/>
      <c r="P186" s="123"/>
      <c r="Q186" s="123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123"/>
      <c r="M187" s="123"/>
      <c r="N187" s="123"/>
      <c r="O187" s="123"/>
      <c r="P187" s="123"/>
      <c r="Q187" s="123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123"/>
      <c r="M188" s="123"/>
      <c r="N188" s="123"/>
      <c r="O188" s="123"/>
      <c r="P188" s="123"/>
      <c r="Q188" s="123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123"/>
      <c r="M189" s="123"/>
      <c r="N189" s="123"/>
      <c r="O189" s="123"/>
      <c r="P189" s="123"/>
      <c r="Q189" s="123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123"/>
      <c r="M190" s="123"/>
      <c r="N190" s="123"/>
      <c r="O190" s="123"/>
      <c r="P190" s="123"/>
      <c r="Q190" s="123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123"/>
      <c r="M191" s="123"/>
      <c r="N191" s="123"/>
      <c r="O191" s="123"/>
      <c r="P191" s="123"/>
      <c r="Q191" s="123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123"/>
      <c r="M192" s="123"/>
      <c r="N192" s="123"/>
      <c r="O192" s="123"/>
      <c r="P192" s="123"/>
      <c r="Q192" s="123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123"/>
      <c r="M193" s="123"/>
      <c r="N193" s="123"/>
      <c r="O193" s="123"/>
      <c r="P193" s="123"/>
      <c r="Q193" s="123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123"/>
      <c r="M194" s="123"/>
      <c r="N194" s="123"/>
      <c r="O194" s="123"/>
      <c r="P194" s="123"/>
      <c r="Q194" s="123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123"/>
      <c r="M195" s="123"/>
      <c r="N195" s="123"/>
      <c r="O195" s="123"/>
      <c r="P195" s="123"/>
      <c r="Q195" s="123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123"/>
      <c r="M196" s="123"/>
      <c r="N196" s="123"/>
      <c r="O196" s="123"/>
      <c r="P196" s="123"/>
      <c r="Q196" s="123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123"/>
      <c r="M197" s="123"/>
      <c r="N197" s="123"/>
      <c r="O197" s="123"/>
      <c r="P197" s="123"/>
      <c r="Q197" s="123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123"/>
      <c r="M198" s="123"/>
      <c r="N198" s="123"/>
      <c r="O198" s="123"/>
      <c r="P198" s="123"/>
      <c r="Q198" s="123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123"/>
      <c r="M199" s="123"/>
      <c r="N199" s="123"/>
      <c r="O199" s="123"/>
      <c r="P199" s="123"/>
      <c r="Q199" s="123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123"/>
      <c r="M200" s="123"/>
      <c r="N200" s="123"/>
      <c r="O200" s="123"/>
      <c r="P200" s="123"/>
      <c r="Q200" s="123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123"/>
      <c r="M201" s="123"/>
      <c r="N201" s="123"/>
      <c r="O201" s="123"/>
      <c r="P201" s="123"/>
      <c r="Q201" s="123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123"/>
      <c r="M202" s="123"/>
      <c r="N202" s="123"/>
      <c r="O202" s="123"/>
      <c r="P202" s="123"/>
      <c r="Q202" s="123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123"/>
      <c r="M203" s="123"/>
      <c r="N203" s="123"/>
      <c r="O203" s="123"/>
      <c r="P203" s="123"/>
      <c r="Q203" s="123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123"/>
      <c r="M204" s="123"/>
      <c r="N204" s="123"/>
      <c r="O204" s="123"/>
      <c r="P204" s="123"/>
      <c r="Q204" s="123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123"/>
      <c r="M205" s="123"/>
      <c r="N205" s="123"/>
      <c r="O205" s="123"/>
      <c r="P205" s="123"/>
      <c r="Q205" s="123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123"/>
      <c r="M206" s="123"/>
      <c r="N206" s="123"/>
      <c r="O206" s="123"/>
      <c r="P206" s="123"/>
      <c r="Q206" s="123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123"/>
      <c r="M207" s="123"/>
      <c r="N207" s="123"/>
      <c r="O207" s="123"/>
      <c r="P207" s="123"/>
      <c r="Q207" s="123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123"/>
      <c r="M208" s="123"/>
      <c r="N208" s="123"/>
      <c r="O208" s="123"/>
      <c r="P208" s="123"/>
      <c r="Q208" s="123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123"/>
      <c r="M209" s="123"/>
      <c r="N209" s="123"/>
      <c r="O209" s="123"/>
      <c r="P209" s="123"/>
      <c r="Q209" s="123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123"/>
      <c r="M210" s="123"/>
      <c r="N210" s="123"/>
      <c r="O210" s="123"/>
      <c r="P210" s="123"/>
      <c r="Q210" s="123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123"/>
      <c r="M211" s="123"/>
      <c r="N211" s="123"/>
      <c r="O211" s="123"/>
      <c r="P211" s="123"/>
      <c r="Q211" s="123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123"/>
      <c r="M212" s="123"/>
      <c r="N212" s="123"/>
      <c r="O212" s="123"/>
      <c r="P212" s="123"/>
      <c r="Q212" s="123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123"/>
      <c r="M213" s="123"/>
      <c r="N213" s="123"/>
      <c r="O213" s="123"/>
      <c r="P213" s="123"/>
      <c r="Q213" s="123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123"/>
      <c r="M214" s="123"/>
      <c r="N214" s="123"/>
      <c r="O214" s="123"/>
      <c r="P214" s="123"/>
      <c r="Q214" s="123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123"/>
      <c r="M215" s="123"/>
      <c r="N215" s="123"/>
      <c r="O215" s="123"/>
      <c r="P215" s="123"/>
      <c r="Q215" s="123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123"/>
      <c r="M216" s="123"/>
      <c r="N216" s="123"/>
      <c r="O216" s="123"/>
      <c r="P216" s="123"/>
      <c r="Q216" s="123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123"/>
      <c r="M217" s="123"/>
      <c r="N217" s="123"/>
      <c r="O217" s="123"/>
      <c r="P217" s="123"/>
      <c r="Q217" s="123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123"/>
      <c r="M218" s="123"/>
      <c r="N218" s="123"/>
      <c r="O218" s="123"/>
      <c r="P218" s="123"/>
      <c r="Q218" s="123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123"/>
      <c r="M219" s="123"/>
      <c r="N219" s="123"/>
      <c r="O219" s="123"/>
      <c r="P219" s="123"/>
      <c r="Q219" s="123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123"/>
      <c r="M220" s="123"/>
      <c r="N220" s="123"/>
      <c r="O220" s="123"/>
      <c r="P220" s="123"/>
      <c r="Q220" s="123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123"/>
      <c r="M221" s="123"/>
      <c r="N221" s="123"/>
      <c r="O221" s="123"/>
      <c r="P221" s="123"/>
      <c r="Q221" s="123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123"/>
      <c r="M222" s="123"/>
      <c r="N222" s="123"/>
      <c r="O222" s="123"/>
      <c r="P222" s="123"/>
      <c r="Q222" s="123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123"/>
      <c r="M223" s="123"/>
      <c r="N223" s="123"/>
      <c r="O223" s="123"/>
      <c r="P223" s="123"/>
      <c r="Q223" s="123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123"/>
      <c r="M224" s="123"/>
      <c r="N224" s="123"/>
      <c r="O224" s="123"/>
      <c r="P224" s="123"/>
      <c r="Q224" s="123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123"/>
      <c r="M225" s="123"/>
      <c r="N225" s="123"/>
      <c r="O225" s="123"/>
      <c r="P225" s="123"/>
      <c r="Q225" s="123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123"/>
      <c r="M226" s="123"/>
      <c r="N226" s="123"/>
      <c r="O226" s="123"/>
      <c r="P226" s="123"/>
      <c r="Q226" s="123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123"/>
      <c r="M227" s="123"/>
      <c r="N227" s="123"/>
      <c r="O227" s="123"/>
      <c r="P227" s="123"/>
      <c r="Q227" s="123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123"/>
      <c r="M228" s="123"/>
      <c r="N228" s="123"/>
      <c r="O228" s="123"/>
      <c r="P228" s="123"/>
      <c r="Q228" s="123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123"/>
      <c r="M229" s="123"/>
      <c r="N229" s="123"/>
      <c r="O229" s="123"/>
      <c r="P229" s="123"/>
      <c r="Q229" s="123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123"/>
      <c r="M230" s="123"/>
      <c r="N230" s="123"/>
      <c r="O230" s="123"/>
      <c r="P230" s="123"/>
      <c r="Q230" s="123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123"/>
      <c r="M231" s="123"/>
      <c r="N231" s="123"/>
      <c r="O231" s="123"/>
      <c r="P231" s="123"/>
      <c r="Q231" s="123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123"/>
      <c r="M232" s="123"/>
      <c r="N232" s="123"/>
      <c r="O232" s="123"/>
      <c r="P232" s="123"/>
      <c r="Q232" s="123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123"/>
      <c r="M233" s="123"/>
      <c r="N233" s="123"/>
      <c r="O233" s="123"/>
      <c r="P233" s="123"/>
      <c r="Q233" s="123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123"/>
      <c r="M234" s="123"/>
      <c r="N234" s="123"/>
      <c r="O234" s="123"/>
      <c r="P234" s="123"/>
      <c r="Q234" s="123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123"/>
      <c r="M235" s="123"/>
      <c r="N235" s="123"/>
      <c r="O235" s="123"/>
      <c r="P235" s="123"/>
      <c r="Q235" s="123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123"/>
      <c r="M236" s="123"/>
      <c r="N236" s="123"/>
      <c r="O236" s="123"/>
      <c r="P236" s="123"/>
      <c r="Q236" s="123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123"/>
      <c r="M237" s="123"/>
      <c r="N237" s="123"/>
      <c r="O237" s="123"/>
      <c r="P237" s="123"/>
      <c r="Q237" s="123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123"/>
      <c r="M238" s="123"/>
      <c r="N238" s="123"/>
      <c r="O238" s="123"/>
      <c r="P238" s="123"/>
      <c r="Q238" s="123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123"/>
      <c r="M239" s="123"/>
      <c r="N239" s="123"/>
      <c r="O239" s="123"/>
      <c r="P239" s="123"/>
      <c r="Q239" s="123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123"/>
      <c r="M240" s="123"/>
      <c r="N240" s="123"/>
      <c r="O240" s="123"/>
      <c r="P240" s="123"/>
      <c r="Q240" s="123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123"/>
      <c r="M241" s="123"/>
      <c r="N241" s="123"/>
      <c r="O241" s="123"/>
      <c r="P241" s="123"/>
      <c r="Q241" s="123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123"/>
      <c r="M242" s="123"/>
      <c r="N242" s="123"/>
      <c r="O242" s="123"/>
      <c r="P242" s="123"/>
      <c r="Q242" s="123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123"/>
      <c r="M243" s="123"/>
      <c r="N243" s="123"/>
      <c r="O243" s="123"/>
      <c r="P243" s="123"/>
      <c r="Q243" s="123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123"/>
      <c r="M244" s="123"/>
      <c r="N244" s="123"/>
      <c r="O244" s="123"/>
      <c r="P244" s="123"/>
      <c r="Q244" s="123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123"/>
      <c r="M245" s="123"/>
      <c r="N245" s="123"/>
      <c r="O245" s="123"/>
      <c r="P245" s="123"/>
      <c r="Q245" s="123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123"/>
      <c r="M246" s="123"/>
      <c r="N246" s="123"/>
      <c r="O246" s="123"/>
      <c r="P246" s="123"/>
      <c r="Q246" s="123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123"/>
      <c r="M247" s="123"/>
      <c r="N247" s="123"/>
      <c r="O247" s="123"/>
      <c r="P247" s="123"/>
      <c r="Q247" s="123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123"/>
      <c r="M248" s="123"/>
      <c r="N248" s="123"/>
      <c r="O248" s="123"/>
      <c r="P248" s="123"/>
      <c r="Q248" s="123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123"/>
      <c r="M249" s="123"/>
      <c r="N249" s="123"/>
      <c r="O249" s="123"/>
      <c r="P249" s="123"/>
      <c r="Q249" s="123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123"/>
      <c r="M250" s="123"/>
      <c r="N250" s="123"/>
      <c r="O250" s="123"/>
      <c r="P250" s="123"/>
      <c r="Q250" s="123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123"/>
      <c r="M251" s="123"/>
      <c r="N251" s="123"/>
      <c r="O251" s="123"/>
      <c r="P251" s="123"/>
      <c r="Q251" s="123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123"/>
      <c r="M252" s="123"/>
      <c r="N252" s="123"/>
      <c r="O252" s="123"/>
      <c r="P252" s="123"/>
      <c r="Q252" s="123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123"/>
      <c r="M253" s="123"/>
      <c r="N253" s="123"/>
      <c r="O253" s="123"/>
      <c r="P253" s="123"/>
      <c r="Q253" s="123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123"/>
      <c r="M254" s="123"/>
      <c r="N254" s="123"/>
      <c r="O254" s="123"/>
      <c r="P254" s="123"/>
      <c r="Q254" s="123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123"/>
      <c r="M255" s="123"/>
      <c r="N255" s="123"/>
      <c r="O255" s="123"/>
      <c r="P255" s="123"/>
      <c r="Q255" s="123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123"/>
      <c r="M256" s="123"/>
      <c r="N256" s="123"/>
      <c r="O256" s="123"/>
      <c r="P256" s="123"/>
      <c r="Q256" s="123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123"/>
      <c r="M257" s="123"/>
      <c r="N257" s="123"/>
      <c r="O257" s="123"/>
      <c r="P257" s="123"/>
      <c r="Q257" s="123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123"/>
      <c r="M258" s="123"/>
      <c r="N258" s="123"/>
      <c r="O258" s="123"/>
      <c r="P258" s="123"/>
      <c r="Q258" s="123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123"/>
      <c r="M259" s="123"/>
      <c r="N259" s="123"/>
      <c r="O259" s="123"/>
      <c r="P259" s="123"/>
      <c r="Q259" s="123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123"/>
      <c r="M260" s="123"/>
      <c r="N260" s="123"/>
      <c r="O260" s="123"/>
      <c r="P260" s="123"/>
      <c r="Q260" s="123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123"/>
      <c r="M261" s="123"/>
      <c r="N261" s="123"/>
      <c r="O261" s="123"/>
      <c r="P261" s="123"/>
      <c r="Q261" s="123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123"/>
      <c r="M262" s="123"/>
      <c r="N262" s="123"/>
      <c r="O262" s="123"/>
      <c r="P262" s="123"/>
      <c r="Q262" s="123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123"/>
      <c r="M263" s="123"/>
      <c r="N263" s="123"/>
      <c r="O263" s="123"/>
      <c r="P263" s="123"/>
      <c r="Q263" s="123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123"/>
      <c r="M264" s="123"/>
      <c r="N264" s="123"/>
      <c r="O264" s="123"/>
      <c r="P264" s="123"/>
      <c r="Q264" s="123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123"/>
      <c r="M265" s="123"/>
      <c r="N265" s="123"/>
      <c r="O265" s="123"/>
      <c r="P265" s="123"/>
      <c r="Q265" s="123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123"/>
      <c r="M266" s="123"/>
      <c r="N266" s="123"/>
      <c r="O266" s="123"/>
      <c r="P266" s="123"/>
      <c r="Q266" s="123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123"/>
      <c r="M267" s="123"/>
      <c r="N267" s="123"/>
      <c r="O267" s="123"/>
      <c r="P267" s="123"/>
      <c r="Q267" s="123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123"/>
      <c r="M268" s="123"/>
      <c r="N268" s="123"/>
      <c r="O268" s="123"/>
      <c r="P268" s="123"/>
      <c r="Q268" s="123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123"/>
      <c r="M269" s="123"/>
      <c r="N269" s="123"/>
      <c r="O269" s="123"/>
      <c r="P269" s="123"/>
      <c r="Q269" s="123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123"/>
      <c r="M270" s="123"/>
      <c r="N270" s="123"/>
      <c r="O270" s="123"/>
      <c r="P270" s="123"/>
      <c r="Q270" s="123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123"/>
      <c r="M271" s="123"/>
      <c r="N271" s="123"/>
      <c r="O271" s="123"/>
      <c r="P271" s="123"/>
      <c r="Q271" s="123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123"/>
      <c r="M272" s="123"/>
      <c r="N272" s="123"/>
      <c r="O272" s="123"/>
      <c r="P272" s="123"/>
      <c r="Q272" s="123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123"/>
      <c r="M273" s="123"/>
      <c r="N273" s="123"/>
      <c r="O273" s="123"/>
      <c r="P273" s="123"/>
      <c r="Q273" s="123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123"/>
      <c r="M274" s="123"/>
      <c r="N274" s="123"/>
      <c r="O274" s="123"/>
      <c r="P274" s="123"/>
      <c r="Q274" s="123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123"/>
      <c r="M275" s="123"/>
      <c r="N275" s="123"/>
      <c r="O275" s="123"/>
      <c r="P275" s="123"/>
      <c r="Q275" s="123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123"/>
      <c r="M276" s="123"/>
      <c r="N276" s="123"/>
      <c r="O276" s="123"/>
      <c r="P276" s="123"/>
      <c r="Q276" s="123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123"/>
      <c r="M277" s="123"/>
      <c r="N277" s="123"/>
      <c r="O277" s="123"/>
      <c r="P277" s="123"/>
      <c r="Q277" s="123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123"/>
      <c r="M278" s="123"/>
      <c r="N278" s="123"/>
      <c r="O278" s="123"/>
      <c r="P278" s="123"/>
      <c r="Q278" s="123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123"/>
      <c r="M279" s="123"/>
      <c r="N279" s="123"/>
      <c r="O279" s="123"/>
      <c r="P279" s="123"/>
      <c r="Q279" s="123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123"/>
      <c r="M280" s="123"/>
      <c r="N280" s="123"/>
      <c r="O280" s="123"/>
      <c r="P280" s="123"/>
      <c r="Q280" s="123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123"/>
      <c r="M281" s="123"/>
      <c r="N281" s="123"/>
      <c r="O281" s="123"/>
      <c r="P281" s="123"/>
      <c r="Q281" s="123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123"/>
      <c r="M282" s="123"/>
      <c r="N282" s="123"/>
      <c r="O282" s="123"/>
      <c r="P282" s="123"/>
      <c r="Q282" s="123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123"/>
      <c r="M283" s="123"/>
      <c r="N283" s="123"/>
      <c r="O283" s="123"/>
      <c r="P283" s="123"/>
      <c r="Q283" s="123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123"/>
      <c r="M284" s="123"/>
      <c r="N284" s="123"/>
      <c r="O284" s="123"/>
      <c r="P284" s="123"/>
      <c r="Q284" s="123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123"/>
      <c r="M285" s="123"/>
      <c r="N285" s="123"/>
      <c r="O285" s="123"/>
      <c r="P285" s="123"/>
      <c r="Q285" s="123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123"/>
      <c r="M286" s="123"/>
      <c r="N286" s="123"/>
      <c r="O286" s="123"/>
      <c r="P286" s="123"/>
      <c r="Q286" s="123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123"/>
      <c r="M287" s="123"/>
      <c r="N287" s="123"/>
      <c r="O287" s="123"/>
      <c r="P287" s="123"/>
      <c r="Q287" s="123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123"/>
      <c r="M288" s="123"/>
      <c r="N288" s="123"/>
      <c r="O288" s="123"/>
      <c r="P288" s="123"/>
      <c r="Q288" s="123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123"/>
      <c r="M289" s="123"/>
      <c r="N289" s="123"/>
      <c r="O289" s="123"/>
      <c r="P289" s="123"/>
      <c r="Q289" s="123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123"/>
      <c r="M290" s="123"/>
      <c r="N290" s="123"/>
      <c r="O290" s="123"/>
      <c r="P290" s="123"/>
      <c r="Q290" s="123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123"/>
      <c r="M291" s="123"/>
      <c r="N291" s="123"/>
      <c r="O291" s="123"/>
      <c r="P291" s="123"/>
      <c r="Q291" s="123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123"/>
      <c r="M292" s="123"/>
      <c r="N292" s="123"/>
      <c r="O292" s="123"/>
      <c r="P292" s="123"/>
      <c r="Q292" s="123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123"/>
      <c r="M293" s="123"/>
      <c r="N293" s="123"/>
      <c r="O293" s="123"/>
      <c r="P293" s="123"/>
      <c r="Q293" s="123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123"/>
      <c r="M294" s="123"/>
      <c r="N294" s="123"/>
      <c r="O294" s="123"/>
      <c r="P294" s="123"/>
      <c r="Q294" s="123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123"/>
      <c r="M295" s="123"/>
      <c r="N295" s="123"/>
      <c r="O295" s="123"/>
      <c r="P295" s="123"/>
      <c r="Q295" s="123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123"/>
      <c r="M296" s="123"/>
      <c r="N296" s="123"/>
      <c r="O296" s="123"/>
      <c r="P296" s="123"/>
      <c r="Q296" s="123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123"/>
      <c r="M297" s="123"/>
      <c r="N297" s="123"/>
      <c r="O297" s="123"/>
      <c r="P297" s="123"/>
      <c r="Q297" s="123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123"/>
      <c r="M298" s="123"/>
      <c r="N298" s="123"/>
      <c r="O298" s="123"/>
      <c r="P298" s="123"/>
      <c r="Q298" s="123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123"/>
      <c r="M299" s="123"/>
      <c r="N299" s="123"/>
      <c r="O299" s="123"/>
      <c r="P299" s="123"/>
      <c r="Q299" s="123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123"/>
      <c r="M300" s="123"/>
      <c r="N300" s="123"/>
      <c r="O300" s="123"/>
      <c r="P300" s="123"/>
      <c r="Q300" s="123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123"/>
      <c r="M301" s="123"/>
      <c r="N301" s="123"/>
      <c r="O301" s="123"/>
      <c r="P301" s="123"/>
      <c r="Q301" s="123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123"/>
      <c r="M302" s="123"/>
      <c r="N302" s="123"/>
      <c r="O302" s="123"/>
      <c r="P302" s="123"/>
      <c r="Q302" s="123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123"/>
      <c r="M303" s="123"/>
      <c r="N303" s="123"/>
      <c r="O303" s="123"/>
      <c r="P303" s="123"/>
      <c r="Q303" s="123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123"/>
      <c r="M304" s="123"/>
      <c r="N304" s="123"/>
      <c r="O304" s="123"/>
      <c r="P304" s="123"/>
      <c r="Q304" s="123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123"/>
      <c r="M305" s="123"/>
      <c r="N305" s="123"/>
      <c r="O305" s="123"/>
      <c r="P305" s="123"/>
      <c r="Q305" s="123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123"/>
      <c r="M306" s="123"/>
      <c r="N306" s="123"/>
      <c r="O306" s="123"/>
      <c r="P306" s="123"/>
      <c r="Q306" s="123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123"/>
      <c r="M307" s="123"/>
      <c r="N307" s="123"/>
      <c r="O307" s="123"/>
      <c r="P307" s="123"/>
      <c r="Q307" s="123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123"/>
      <c r="M308" s="123"/>
      <c r="N308" s="123"/>
      <c r="O308" s="123"/>
      <c r="P308" s="123"/>
      <c r="Q308" s="123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123"/>
      <c r="M309" s="123"/>
      <c r="N309" s="123"/>
      <c r="O309" s="123"/>
      <c r="P309" s="123"/>
      <c r="Q309" s="123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123"/>
      <c r="M310" s="123"/>
      <c r="N310" s="123"/>
      <c r="O310" s="123"/>
      <c r="P310" s="123"/>
      <c r="Q310" s="123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123"/>
      <c r="M311" s="123"/>
      <c r="N311" s="123"/>
      <c r="O311" s="123"/>
      <c r="P311" s="123"/>
      <c r="Q311" s="123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123"/>
      <c r="M312" s="123"/>
      <c r="N312" s="123"/>
      <c r="O312" s="123"/>
      <c r="P312" s="123"/>
      <c r="Q312" s="123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123"/>
      <c r="M313" s="123"/>
      <c r="N313" s="123"/>
      <c r="O313" s="123"/>
      <c r="P313" s="123"/>
      <c r="Q313" s="123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123"/>
      <c r="M314" s="123"/>
      <c r="N314" s="123"/>
      <c r="O314" s="123"/>
      <c r="P314" s="123"/>
      <c r="Q314" s="123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123"/>
      <c r="M315" s="123"/>
      <c r="N315" s="123"/>
      <c r="O315" s="123"/>
      <c r="P315" s="123"/>
      <c r="Q315" s="123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123"/>
      <c r="M316" s="123"/>
      <c r="N316" s="123"/>
      <c r="O316" s="123"/>
      <c r="P316" s="123"/>
      <c r="Q316" s="123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123"/>
      <c r="M317" s="123"/>
      <c r="N317" s="123"/>
      <c r="O317" s="123"/>
      <c r="P317" s="123"/>
      <c r="Q317" s="123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123"/>
      <c r="M318" s="123"/>
      <c r="N318" s="123"/>
      <c r="O318" s="123"/>
      <c r="P318" s="123"/>
      <c r="Q318" s="123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123"/>
      <c r="M319" s="123"/>
      <c r="N319" s="123"/>
      <c r="O319" s="123"/>
      <c r="P319" s="123"/>
      <c r="Q319" s="123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123"/>
      <c r="M320" s="123"/>
      <c r="N320" s="123"/>
      <c r="O320" s="123"/>
      <c r="P320" s="123"/>
      <c r="Q320" s="123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123"/>
      <c r="M321" s="123"/>
      <c r="N321" s="123"/>
      <c r="O321" s="123"/>
      <c r="P321" s="123"/>
      <c r="Q321" s="123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123"/>
      <c r="M322" s="123"/>
      <c r="N322" s="123"/>
      <c r="O322" s="123"/>
      <c r="P322" s="123"/>
      <c r="Q322" s="123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123"/>
      <c r="M323" s="123"/>
      <c r="N323" s="123"/>
      <c r="O323" s="123"/>
      <c r="P323" s="123"/>
      <c r="Q323" s="123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123"/>
      <c r="M324" s="123"/>
      <c r="N324" s="123"/>
      <c r="O324" s="123"/>
      <c r="P324" s="123"/>
      <c r="Q324" s="123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123"/>
      <c r="M325" s="123"/>
      <c r="N325" s="123"/>
      <c r="O325" s="123"/>
      <c r="P325" s="123"/>
      <c r="Q325" s="123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123"/>
      <c r="M326" s="123"/>
      <c r="N326" s="123"/>
      <c r="O326" s="123"/>
      <c r="P326" s="123"/>
      <c r="Q326" s="123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123"/>
      <c r="M327" s="123"/>
      <c r="N327" s="123"/>
      <c r="O327" s="123"/>
      <c r="P327" s="123"/>
      <c r="Q327" s="123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123"/>
      <c r="M328" s="123"/>
      <c r="N328" s="123"/>
      <c r="O328" s="123"/>
      <c r="P328" s="123"/>
      <c r="Q328" s="123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123"/>
      <c r="M329" s="123"/>
      <c r="N329" s="123"/>
      <c r="O329" s="123"/>
      <c r="P329" s="123"/>
      <c r="Q329" s="123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123"/>
      <c r="M330" s="123"/>
      <c r="N330" s="123"/>
      <c r="O330" s="123"/>
      <c r="P330" s="123"/>
      <c r="Q330" s="123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123"/>
      <c r="M331" s="123"/>
      <c r="N331" s="123"/>
      <c r="O331" s="123"/>
      <c r="P331" s="123"/>
      <c r="Q331" s="123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123"/>
      <c r="M332" s="123"/>
      <c r="N332" s="123"/>
      <c r="O332" s="123"/>
      <c r="P332" s="123"/>
      <c r="Q332" s="123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123"/>
      <c r="M333" s="123"/>
      <c r="N333" s="123"/>
      <c r="O333" s="123"/>
      <c r="P333" s="123"/>
      <c r="Q333" s="123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123"/>
      <c r="M334" s="123"/>
      <c r="N334" s="123"/>
      <c r="O334" s="123"/>
      <c r="P334" s="123"/>
      <c r="Q334" s="123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123"/>
      <c r="M335" s="123"/>
      <c r="N335" s="123"/>
      <c r="O335" s="123"/>
      <c r="P335" s="123"/>
      <c r="Q335" s="123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123"/>
      <c r="M336" s="123"/>
      <c r="N336" s="123"/>
      <c r="O336" s="123"/>
      <c r="P336" s="123"/>
      <c r="Q336" s="123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123"/>
      <c r="M337" s="123"/>
      <c r="N337" s="123"/>
      <c r="O337" s="123"/>
      <c r="P337" s="123"/>
      <c r="Q337" s="123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123"/>
      <c r="M338" s="123"/>
      <c r="N338" s="123"/>
      <c r="O338" s="123"/>
      <c r="P338" s="123"/>
      <c r="Q338" s="123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123"/>
      <c r="M339" s="123"/>
      <c r="N339" s="123"/>
      <c r="O339" s="123"/>
      <c r="P339" s="123"/>
      <c r="Q339" s="123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123"/>
      <c r="M340" s="123"/>
      <c r="N340" s="123"/>
      <c r="O340" s="123"/>
      <c r="P340" s="123"/>
      <c r="Q340" s="123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123"/>
      <c r="M341" s="123"/>
      <c r="N341" s="123"/>
      <c r="O341" s="123"/>
      <c r="P341" s="123"/>
      <c r="Q341" s="123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123"/>
      <c r="M342" s="123"/>
      <c r="N342" s="123"/>
      <c r="O342" s="123"/>
      <c r="P342" s="123"/>
      <c r="Q342" s="123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123"/>
      <c r="M343" s="123"/>
      <c r="N343" s="123"/>
      <c r="O343" s="123"/>
      <c r="P343" s="123"/>
      <c r="Q343" s="123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123"/>
      <c r="M344" s="123"/>
      <c r="N344" s="123"/>
      <c r="O344" s="123"/>
      <c r="P344" s="123"/>
      <c r="Q344" s="123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123"/>
      <c r="M345" s="123"/>
      <c r="N345" s="123"/>
      <c r="O345" s="123"/>
      <c r="P345" s="123"/>
      <c r="Q345" s="123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123"/>
      <c r="M346" s="123"/>
      <c r="N346" s="123"/>
      <c r="O346" s="123"/>
      <c r="P346" s="123"/>
      <c r="Q346" s="123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123"/>
      <c r="M347" s="123"/>
      <c r="N347" s="123"/>
      <c r="O347" s="123"/>
      <c r="P347" s="123"/>
      <c r="Q347" s="123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123"/>
      <c r="M348" s="123"/>
      <c r="N348" s="123"/>
      <c r="O348" s="123"/>
      <c r="P348" s="123"/>
      <c r="Q348" s="123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123"/>
      <c r="M349" s="123"/>
      <c r="N349" s="123"/>
      <c r="O349" s="123"/>
      <c r="P349" s="123"/>
      <c r="Q349" s="123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123"/>
      <c r="M350" s="123"/>
      <c r="N350" s="123"/>
      <c r="O350" s="123"/>
      <c r="P350" s="123"/>
      <c r="Q350" s="123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123"/>
      <c r="M351" s="123"/>
      <c r="N351" s="123"/>
      <c r="O351" s="123"/>
      <c r="P351" s="123"/>
      <c r="Q351" s="123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123"/>
      <c r="M352" s="123"/>
      <c r="N352" s="123"/>
      <c r="O352" s="123"/>
      <c r="P352" s="123"/>
      <c r="Q352" s="123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123"/>
      <c r="M353" s="123"/>
      <c r="N353" s="123"/>
      <c r="O353" s="123"/>
      <c r="P353" s="123"/>
      <c r="Q353" s="123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123"/>
      <c r="M354" s="123"/>
      <c r="N354" s="123"/>
      <c r="O354" s="123"/>
      <c r="P354" s="123"/>
      <c r="Q354" s="123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123"/>
      <c r="M355" s="123"/>
      <c r="N355" s="123"/>
      <c r="O355" s="123"/>
      <c r="P355" s="123"/>
      <c r="Q355" s="123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123"/>
      <c r="M356" s="123"/>
      <c r="N356" s="123"/>
      <c r="O356" s="123"/>
      <c r="P356" s="123"/>
      <c r="Q356" s="123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123"/>
      <c r="M357" s="123"/>
      <c r="N357" s="123"/>
      <c r="O357" s="123"/>
      <c r="P357" s="123"/>
      <c r="Q357" s="123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123"/>
      <c r="M358" s="123"/>
      <c r="N358" s="123"/>
      <c r="O358" s="123"/>
      <c r="P358" s="123"/>
      <c r="Q358" s="123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123"/>
      <c r="M359" s="123"/>
      <c r="N359" s="123"/>
      <c r="O359" s="123"/>
      <c r="P359" s="123"/>
      <c r="Q359" s="123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123"/>
      <c r="M360" s="123"/>
      <c r="N360" s="123"/>
      <c r="O360" s="123"/>
      <c r="P360" s="123"/>
      <c r="Q360" s="123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123"/>
      <c r="M361" s="123"/>
      <c r="N361" s="123"/>
      <c r="O361" s="123"/>
      <c r="P361" s="123"/>
      <c r="Q361" s="123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123"/>
      <c r="M362" s="123"/>
      <c r="N362" s="123"/>
      <c r="O362" s="123"/>
      <c r="P362" s="123"/>
      <c r="Q362" s="123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123"/>
      <c r="M363" s="123"/>
      <c r="N363" s="123"/>
      <c r="O363" s="123"/>
      <c r="P363" s="123"/>
      <c r="Q363" s="123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123"/>
      <c r="M364" s="123"/>
      <c r="N364" s="123"/>
      <c r="O364" s="123"/>
      <c r="P364" s="123"/>
      <c r="Q364" s="123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123"/>
      <c r="M365" s="123"/>
      <c r="N365" s="123"/>
      <c r="O365" s="123"/>
      <c r="P365" s="123"/>
      <c r="Q365" s="123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123"/>
      <c r="M366" s="123"/>
      <c r="N366" s="123"/>
      <c r="O366" s="123"/>
      <c r="P366" s="123"/>
      <c r="Q366" s="123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123"/>
      <c r="M367" s="123"/>
      <c r="N367" s="123"/>
      <c r="O367" s="123"/>
      <c r="P367" s="123"/>
      <c r="Q367" s="123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123"/>
      <c r="M368" s="123"/>
      <c r="N368" s="123"/>
      <c r="O368" s="123"/>
      <c r="P368" s="123"/>
      <c r="Q368" s="123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123"/>
      <c r="M369" s="123"/>
      <c r="N369" s="123"/>
      <c r="O369" s="123"/>
      <c r="P369" s="123"/>
      <c r="Q369" s="123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123"/>
      <c r="M370" s="123"/>
      <c r="N370" s="123"/>
      <c r="O370" s="123"/>
      <c r="P370" s="123"/>
      <c r="Q370" s="123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123"/>
      <c r="M371" s="123"/>
      <c r="N371" s="123"/>
      <c r="O371" s="123"/>
      <c r="P371" s="123"/>
      <c r="Q371" s="123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123"/>
      <c r="M372" s="123"/>
      <c r="N372" s="123"/>
      <c r="O372" s="123"/>
      <c r="P372" s="123"/>
      <c r="Q372" s="123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123"/>
      <c r="M373" s="123"/>
      <c r="N373" s="123"/>
      <c r="O373" s="123"/>
      <c r="P373" s="123"/>
      <c r="Q373" s="123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123"/>
      <c r="M374" s="123"/>
      <c r="N374" s="123"/>
      <c r="O374" s="123"/>
      <c r="P374" s="123"/>
      <c r="Q374" s="123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123"/>
      <c r="M375" s="123"/>
      <c r="N375" s="123"/>
      <c r="O375" s="123"/>
      <c r="P375" s="123"/>
      <c r="Q375" s="123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123"/>
      <c r="M376" s="123"/>
      <c r="N376" s="123"/>
      <c r="O376" s="123"/>
      <c r="P376" s="123"/>
      <c r="Q376" s="123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123"/>
      <c r="M377" s="123"/>
      <c r="N377" s="123"/>
      <c r="O377" s="123"/>
      <c r="P377" s="123"/>
      <c r="Q377" s="123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123"/>
      <c r="M378" s="123"/>
      <c r="N378" s="123"/>
      <c r="O378" s="123"/>
      <c r="P378" s="123"/>
      <c r="Q378" s="123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123"/>
      <c r="M379" s="123"/>
      <c r="N379" s="123"/>
      <c r="O379" s="123"/>
      <c r="P379" s="123"/>
      <c r="Q379" s="123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123"/>
      <c r="M380" s="123"/>
      <c r="N380" s="123"/>
      <c r="O380" s="123"/>
      <c r="P380" s="123"/>
      <c r="Q380" s="123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123"/>
      <c r="M381" s="123"/>
      <c r="N381" s="123"/>
      <c r="O381" s="123"/>
      <c r="P381" s="123"/>
      <c r="Q381" s="123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123"/>
      <c r="M382" s="123"/>
      <c r="N382" s="123"/>
      <c r="O382" s="123"/>
      <c r="P382" s="123"/>
      <c r="Q382" s="123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123"/>
      <c r="M383" s="123"/>
      <c r="N383" s="123"/>
      <c r="O383" s="123"/>
      <c r="P383" s="123"/>
      <c r="Q383" s="123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123"/>
      <c r="M384" s="123"/>
      <c r="N384" s="123"/>
      <c r="O384" s="123"/>
      <c r="P384" s="123"/>
      <c r="Q384" s="123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123"/>
      <c r="M385" s="123"/>
      <c r="N385" s="123"/>
      <c r="O385" s="123"/>
      <c r="P385" s="123"/>
      <c r="Q385" s="123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123"/>
      <c r="M386" s="123"/>
      <c r="N386" s="123"/>
      <c r="O386" s="123"/>
      <c r="P386" s="123"/>
      <c r="Q386" s="123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123"/>
      <c r="M387" s="123"/>
      <c r="N387" s="123"/>
      <c r="O387" s="123"/>
      <c r="P387" s="123"/>
      <c r="Q387" s="123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123"/>
      <c r="M388" s="123"/>
      <c r="N388" s="123"/>
      <c r="O388" s="123"/>
      <c r="P388" s="123"/>
      <c r="Q388" s="123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123"/>
      <c r="M389" s="123"/>
      <c r="N389" s="123"/>
      <c r="O389" s="123"/>
      <c r="P389" s="123"/>
      <c r="Q389" s="123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123"/>
      <c r="M390" s="123"/>
      <c r="N390" s="123"/>
      <c r="O390" s="123"/>
      <c r="P390" s="123"/>
      <c r="Q390" s="123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123"/>
      <c r="M391" s="123"/>
      <c r="N391" s="123"/>
      <c r="O391" s="123"/>
      <c r="P391" s="123"/>
      <c r="Q391" s="123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123"/>
      <c r="M392" s="123"/>
      <c r="N392" s="123"/>
      <c r="O392" s="123"/>
      <c r="P392" s="123"/>
      <c r="Q392" s="123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123"/>
      <c r="M393" s="123"/>
      <c r="N393" s="123"/>
      <c r="O393" s="123"/>
      <c r="P393" s="123"/>
      <c r="Q393" s="123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123"/>
      <c r="M394" s="123"/>
      <c r="N394" s="123"/>
      <c r="O394" s="123"/>
      <c r="P394" s="123"/>
      <c r="Q394" s="123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123"/>
      <c r="M395" s="123"/>
      <c r="N395" s="123"/>
      <c r="O395" s="123"/>
      <c r="P395" s="123"/>
      <c r="Q395" s="123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123"/>
      <c r="M396" s="123"/>
      <c r="N396" s="123"/>
      <c r="O396" s="123"/>
      <c r="P396" s="123"/>
      <c r="Q396" s="123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123"/>
      <c r="M397" s="123"/>
      <c r="N397" s="123"/>
      <c r="O397" s="123"/>
      <c r="P397" s="123"/>
      <c r="Q397" s="123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123"/>
      <c r="M398" s="123"/>
      <c r="N398" s="123"/>
      <c r="O398" s="123"/>
      <c r="P398" s="123"/>
      <c r="Q398" s="123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123"/>
      <c r="M399" s="123"/>
      <c r="N399" s="123"/>
      <c r="O399" s="123"/>
      <c r="P399" s="123"/>
      <c r="Q399" s="123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123"/>
      <c r="M400" s="123"/>
      <c r="N400" s="123"/>
      <c r="O400" s="123"/>
      <c r="P400" s="123"/>
      <c r="Q400" s="123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123"/>
      <c r="M401" s="123"/>
      <c r="N401" s="123"/>
      <c r="O401" s="123"/>
      <c r="P401" s="123"/>
      <c r="Q401" s="123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123"/>
      <c r="M402" s="123"/>
      <c r="N402" s="123"/>
      <c r="O402" s="123"/>
      <c r="P402" s="123"/>
      <c r="Q402" s="123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123"/>
      <c r="M403" s="123"/>
      <c r="N403" s="123"/>
      <c r="O403" s="123"/>
      <c r="P403" s="123"/>
      <c r="Q403" s="123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123"/>
      <c r="M404" s="123"/>
      <c r="N404" s="123"/>
      <c r="O404" s="123"/>
      <c r="P404" s="123"/>
      <c r="Q404" s="123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123"/>
      <c r="M405" s="123"/>
      <c r="N405" s="123"/>
      <c r="O405" s="123"/>
      <c r="P405" s="123"/>
      <c r="Q405" s="123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123"/>
      <c r="M406" s="123"/>
      <c r="N406" s="123"/>
      <c r="O406" s="123"/>
      <c r="P406" s="123"/>
      <c r="Q406" s="123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123"/>
      <c r="M407" s="123"/>
      <c r="N407" s="123"/>
      <c r="O407" s="123"/>
      <c r="P407" s="123"/>
      <c r="Q407" s="123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123"/>
      <c r="M408" s="123"/>
      <c r="N408" s="123"/>
      <c r="O408" s="123"/>
      <c r="P408" s="123"/>
      <c r="Q408" s="123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123"/>
      <c r="M409" s="123"/>
      <c r="N409" s="123"/>
      <c r="O409" s="123"/>
      <c r="P409" s="123"/>
      <c r="Q409" s="123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123"/>
      <c r="M410" s="123"/>
      <c r="N410" s="123"/>
      <c r="O410" s="123"/>
      <c r="P410" s="123"/>
      <c r="Q410" s="123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123"/>
      <c r="M411" s="123"/>
      <c r="N411" s="123"/>
      <c r="O411" s="123"/>
      <c r="P411" s="123"/>
      <c r="Q411" s="123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123"/>
      <c r="M412" s="123"/>
      <c r="N412" s="123"/>
      <c r="O412" s="123"/>
      <c r="P412" s="123"/>
      <c r="Q412" s="123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123"/>
      <c r="M413" s="123"/>
      <c r="N413" s="123"/>
      <c r="O413" s="123"/>
      <c r="P413" s="123"/>
      <c r="Q413" s="123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123"/>
      <c r="M414" s="123"/>
      <c r="N414" s="123"/>
      <c r="O414" s="123"/>
      <c r="P414" s="123"/>
      <c r="Q414" s="123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123"/>
      <c r="M415" s="123"/>
      <c r="N415" s="123"/>
      <c r="O415" s="123"/>
      <c r="P415" s="123"/>
      <c r="Q415" s="123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123"/>
      <c r="M416" s="123"/>
      <c r="N416" s="123"/>
      <c r="O416" s="123"/>
      <c r="P416" s="123"/>
      <c r="Q416" s="123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123"/>
      <c r="M417" s="123"/>
      <c r="N417" s="123"/>
      <c r="O417" s="123"/>
      <c r="P417" s="123"/>
      <c r="Q417" s="123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123"/>
      <c r="M418" s="123"/>
      <c r="N418" s="123"/>
      <c r="O418" s="123"/>
      <c r="P418" s="123"/>
      <c r="Q418" s="123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123"/>
      <c r="M419" s="123"/>
      <c r="N419" s="123"/>
      <c r="O419" s="123"/>
      <c r="P419" s="123"/>
      <c r="Q419" s="123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123"/>
      <c r="M420" s="123"/>
      <c r="N420" s="123"/>
      <c r="O420" s="123"/>
      <c r="P420" s="123"/>
      <c r="Q420" s="123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123"/>
      <c r="M421" s="123"/>
      <c r="N421" s="123"/>
      <c r="O421" s="123"/>
      <c r="P421" s="123"/>
      <c r="Q421" s="123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123"/>
      <c r="M422" s="123"/>
      <c r="N422" s="123"/>
      <c r="O422" s="123"/>
      <c r="P422" s="123"/>
      <c r="Q422" s="123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123"/>
      <c r="M423" s="123"/>
      <c r="N423" s="123"/>
      <c r="O423" s="123"/>
      <c r="P423" s="123"/>
      <c r="Q423" s="123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123"/>
      <c r="M424" s="123"/>
      <c r="N424" s="123"/>
      <c r="O424" s="123"/>
      <c r="P424" s="123"/>
      <c r="Q424" s="123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123"/>
      <c r="M425" s="123"/>
      <c r="N425" s="123"/>
      <c r="O425" s="123"/>
      <c r="P425" s="123"/>
      <c r="Q425" s="123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123"/>
      <c r="M426" s="123"/>
      <c r="N426" s="123"/>
      <c r="O426" s="123"/>
      <c r="P426" s="123"/>
      <c r="Q426" s="123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123"/>
      <c r="M427" s="123"/>
      <c r="N427" s="123"/>
      <c r="O427" s="123"/>
      <c r="P427" s="123"/>
      <c r="Q427" s="123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123"/>
      <c r="M428" s="123"/>
      <c r="N428" s="123"/>
      <c r="O428" s="123"/>
      <c r="P428" s="123"/>
      <c r="Q428" s="123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123"/>
      <c r="M429" s="123"/>
      <c r="N429" s="123"/>
      <c r="O429" s="123"/>
      <c r="P429" s="123"/>
      <c r="Q429" s="123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123"/>
      <c r="M430" s="123"/>
      <c r="N430" s="123"/>
      <c r="O430" s="123"/>
      <c r="P430" s="123"/>
      <c r="Q430" s="123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123"/>
      <c r="M431" s="123"/>
      <c r="N431" s="123"/>
      <c r="O431" s="123"/>
      <c r="P431" s="123"/>
      <c r="Q431" s="123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123"/>
      <c r="M432" s="123"/>
      <c r="N432" s="123"/>
      <c r="O432" s="123"/>
      <c r="P432" s="123"/>
      <c r="Q432" s="123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123"/>
      <c r="M433" s="123"/>
      <c r="N433" s="123"/>
      <c r="O433" s="123"/>
      <c r="P433" s="123"/>
      <c r="Q433" s="123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123"/>
      <c r="M434" s="123"/>
      <c r="N434" s="123"/>
      <c r="O434" s="123"/>
      <c r="P434" s="123"/>
      <c r="Q434" s="123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123"/>
      <c r="M435" s="123"/>
      <c r="N435" s="123"/>
      <c r="O435" s="123"/>
      <c r="P435" s="123"/>
      <c r="Q435" s="123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123"/>
      <c r="M436" s="123"/>
      <c r="N436" s="123"/>
      <c r="O436" s="123"/>
      <c r="P436" s="123"/>
      <c r="Q436" s="123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123"/>
      <c r="M437" s="123"/>
      <c r="N437" s="123"/>
      <c r="O437" s="123"/>
      <c r="P437" s="123"/>
      <c r="Q437" s="123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123"/>
      <c r="M438" s="123"/>
      <c r="N438" s="123"/>
      <c r="O438" s="123"/>
      <c r="P438" s="123"/>
      <c r="Q438" s="123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123"/>
      <c r="M439" s="123"/>
      <c r="N439" s="123"/>
      <c r="O439" s="123"/>
      <c r="P439" s="123"/>
      <c r="Q439" s="123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123"/>
      <c r="M440" s="123"/>
      <c r="N440" s="123"/>
      <c r="O440" s="123"/>
      <c r="P440" s="123"/>
      <c r="Q440" s="123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123"/>
      <c r="M441" s="123"/>
      <c r="N441" s="123"/>
      <c r="O441" s="123"/>
      <c r="P441" s="123"/>
      <c r="Q441" s="123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123"/>
      <c r="M442" s="123"/>
      <c r="N442" s="123"/>
      <c r="O442" s="123"/>
      <c r="P442" s="123"/>
      <c r="Q442" s="123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123"/>
      <c r="M443" s="123"/>
      <c r="N443" s="123"/>
      <c r="O443" s="123"/>
      <c r="P443" s="123"/>
      <c r="Q443" s="123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123"/>
      <c r="M444" s="123"/>
      <c r="N444" s="123"/>
      <c r="O444" s="123"/>
      <c r="P444" s="123"/>
      <c r="Q444" s="123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123"/>
      <c r="M445" s="123"/>
      <c r="N445" s="123"/>
      <c r="O445" s="123"/>
      <c r="P445" s="123"/>
      <c r="Q445" s="123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123"/>
      <c r="M446" s="123"/>
      <c r="N446" s="123"/>
      <c r="O446" s="123"/>
      <c r="P446" s="123"/>
      <c r="Q446" s="123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123"/>
      <c r="M447" s="123"/>
      <c r="N447" s="123"/>
      <c r="O447" s="123"/>
      <c r="P447" s="123"/>
      <c r="Q447" s="123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123"/>
      <c r="M448" s="123"/>
      <c r="N448" s="123"/>
      <c r="O448" s="123"/>
      <c r="P448" s="123"/>
      <c r="Q448" s="123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123"/>
      <c r="M449" s="123"/>
      <c r="N449" s="123"/>
      <c r="O449" s="123"/>
      <c r="P449" s="123"/>
      <c r="Q449" s="123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123"/>
      <c r="M450" s="123"/>
      <c r="N450" s="123"/>
      <c r="O450" s="123"/>
      <c r="P450" s="123"/>
      <c r="Q450" s="123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123"/>
      <c r="M451" s="123"/>
      <c r="N451" s="123"/>
      <c r="O451" s="123"/>
      <c r="P451" s="123"/>
      <c r="Q451" s="123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123"/>
      <c r="M452" s="123"/>
      <c r="N452" s="123"/>
      <c r="O452" s="123"/>
      <c r="P452" s="123"/>
      <c r="Q452" s="123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123"/>
      <c r="M453" s="123"/>
      <c r="N453" s="123"/>
      <c r="O453" s="123"/>
      <c r="P453" s="123"/>
      <c r="Q453" s="123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123"/>
      <c r="M454" s="123"/>
      <c r="N454" s="123"/>
      <c r="O454" s="123"/>
      <c r="P454" s="123"/>
      <c r="Q454" s="123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123"/>
      <c r="M455" s="123"/>
      <c r="N455" s="123"/>
      <c r="O455" s="123"/>
      <c r="P455" s="123"/>
      <c r="Q455" s="123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123"/>
      <c r="M456" s="123"/>
      <c r="N456" s="123"/>
      <c r="O456" s="123"/>
      <c r="P456" s="123"/>
      <c r="Q456" s="123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123"/>
      <c r="M457" s="123"/>
      <c r="N457" s="123"/>
      <c r="O457" s="123"/>
      <c r="P457" s="123"/>
      <c r="Q457" s="123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123"/>
      <c r="M458" s="123"/>
      <c r="N458" s="123"/>
      <c r="O458" s="123"/>
      <c r="P458" s="123"/>
      <c r="Q458" s="123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123"/>
      <c r="M459" s="123"/>
      <c r="N459" s="123"/>
      <c r="O459" s="123"/>
      <c r="P459" s="123"/>
      <c r="Q459" s="123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123"/>
      <c r="M460" s="123"/>
      <c r="N460" s="123"/>
      <c r="O460" s="123"/>
      <c r="P460" s="123"/>
      <c r="Q460" s="123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123"/>
      <c r="M461" s="123"/>
      <c r="N461" s="123"/>
      <c r="O461" s="123"/>
      <c r="P461" s="123"/>
      <c r="Q461" s="123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123"/>
      <c r="M462" s="123"/>
      <c r="N462" s="123"/>
      <c r="O462" s="123"/>
      <c r="P462" s="123"/>
      <c r="Q462" s="123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123"/>
      <c r="M463" s="123"/>
      <c r="N463" s="123"/>
      <c r="O463" s="123"/>
      <c r="P463" s="123"/>
      <c r="Q463" s="123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123"/>
      <c r="M464" s="123"/>
      <c r="N464" s="123"/>
      <c r="O464" s="123"/>
      <c r="P464" s="123"/>
      <c r="Q464" s="123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123"/>
      <c r="M465" s="123"/>
      <c r="N465" s="123"/>
      <c r="O465" s="123"/>
      <c r="P465" s="123"/>
      <c r="Q465" s="123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123"/>
      <c r="M466" s="123"/>
      <c r="N466" s="123"/>
      <c r="O466" s="123"/>
      <c r="P466" s="123"/>
      <c r="Q466" s="123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123"/>
      <c r="M467" s="123"/>
      <c r="N467" s="123"/>
      <c r="O467" s="123"/>
      <c r="P467" s="123"/>
      <c r="Q467" s="123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123"/>
      <c r="M468" s="123"/>
      <c r="N468" s="123"/>
      <c r="O468" s="123"/>
      <c r="P468" s="123"/>
      <c r="Q468" s="123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123"/>
      <c r="M469" s="123"/>
      <c r="N469" s="123"/>
      <c r="O469" s="123"/>
      <c r="P469" s="123"/>
      <c r="Q469" s="123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123"/>
      <c r="M470" s="123"/>
      <c r="N470" s="123"/>
      <c r="O470" s="123"/>
      <c r="P470" s="123"/>
      <c r="Q470" s="123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123"/>
      <c r="M471" s="123"/>
      <c r="N471" s="123"/>
      <c r="O471" s="123"/>
      <c r="P471" s="123"/>
      <c r="Q471" s="123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123"/>
      <c r="M472" s="123"/>
      <c r="N472" s="123"/>
      <c r="O472" s="123"/>
      <c r="P472" s="123"/>
      <c r="Q472" s="123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123"/>
      <c r="M473" s="123"/>
      <c r="N473" s="123"/>
      <c r="O473" s="123"/>
      <c r="P473" s="123"/>
      <c r="Q473" s="123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123"/>
      <c r="M474" s="123"/>
      <c r="N474" s="123"/>
      <c r="O474" s="123"/>
      <c r="P474" s="123"/>
      <c r="Q474" s="123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123"/>
      <c r="M475" s="123"/>
      <c r="N475" s="123"/>
      <c r="O475" s="123"/>
      <c r="P475" s="123"/>
      <c r="Q475" s="123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123"/>
      <c r="M476" s="123"/>
      <c r="N476" s="123"/>
      <c r="O476" s="123"/>
      <c r="P476" s="123"/>
      <c r="Q476" s="123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123"/>
      <c r="M477" s="123"/>
      <c r="N477" s="123"/>
      <c r="O477" s="123"/>
      <c r="P477" s="123"/>
      <c r="Q477" s="123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123"/>
      <c r="M478" s="123"/>
      <c r="N478" s="123"/>
      <c r="O478" s="123"/>
      <c r="P478" s="123"/>
      <c r="Q478" s="123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123"/>
      <c r="M479" s="123"/>
      <c r="N479" s="123"/>
      <c r="O479" s="123"/>
      <c r="P479" s="123"/>
      <c r="Q479" s="123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123"/>
      <c r="M480" s="123"/>
      <c r="N480" s="123"/>
      <c r="O480" s="123"/>
      <c r="P480" s="123"/>
      <c r="Q480" s="123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123"/>
      <c r="M481" s="123"/>
      <c r="N481" s="123"/>
      <c r="O481" s="123"/>
      <c r="P481" s="123"/>
      <c r="Q481" s="123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123"/>
      <c r="M482" s="123"/>
      <c r="N482" s="123"/>
      <c r="O482" s="123"/>
      <c r="P482" s="123"/>
      <c r="Q482" s="123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123"/>
      <c r="M483" s="123"/>
      <c r="N483" s="123"/>
      <c r="O483" s="123"/>
      <c r="P483" s="123"/>
      <c r="Q483" s="123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123"/>
      <c r="M484" s="123"/>
      <c r="N484" s="123"/>
      <c r="O484" s="123"/>
      <c r="P484" s="123"/>
      <c r="Q484" s="123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123"/>
      <c r="M485" s="123"/>
      <c r="N485" s="123"/>
      <c r="O485" s="123"/>
      <c r="P485" s="123"/>
      <c r="Q485" s="123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123"/>
      <c r="M486" s="123"/>
      <c r="N486" s="123"/>
      <c r="O486" s="123"/>
      <c r="P486" s="123"/>
      <c r="Q486" s="123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123"/>
      <c r="M487" s="123"/>
      <c r="N487" s="123"/>
      <c r="O487" s="123"/>
      <c r="P487" s="123"/>
      <c r="Q487" s="123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123"/>
      <c r="M488" s="123"/>
      <c r="N488" s="123"/>
      <c r="O488" s="123"/>
      <c r="P488" s="123"/>
      <c r="Q488" s="123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123"/>
      <c r="M489" s="123"/>
      <c r="N489" s="123"/>
      <c r="O489" s="123"/>
      <c r="P489" s="123"/>
      <c r="Q489" s="123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123"/>
      <c r="M490" s="123"/>
      <c r="N490" s="123"/>
      <c r="O490" s="123"/>
      <c r="P490" s="123"/>
      <c r="Q490" s="123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123"/>
      <c r="M491" s="123"/>
      <c r="N491" s="123"/>
      <c r="O491" s="123"/>
      <c r="P491" s="123"/>
      <c r="Q491" s="123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123"/>
      <c r="M492" s="123"/>
      <c r="N492" s="123"/>
      <c r="O492" s="123"/>
      <c r="P492" s="123"/>
      <c r="Q492" s="123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123"/>
      <c r="M493" s="123"/>
      <c r="N493" s="123"/>
      <c r="O493" s="123"/>
      <c r="P493" s="123"/>
      <c r="Q493" s="123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123"/>
      <c r="M494" s="123"/>
      <c r="N494" s="123"/>
      <c r="O494" s="123"/>
      <c r="P494" s="123"/>
      <c r="Q494" s="123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123"/>
      <c r="M495" s="123"/>
      <c r="N495" s="123"/>
      <c r="O495" s="123"/>
      <c r="P495" s="123"/>
      <c r="Q495" s="123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123"/>
      <c r="M496" s="123"/>
      <c r="N496" s="123"/>
      <c r="O496" s="123"/>
      <c r="P496" s="123"/>
      <c r="Q496" s="123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123"/>
      <c r="M497" s="123"/>
      <c r="N497" s="123"/>
      <c r="O497" s="123"/>
      <c r="P497" s="123"/>
      <c r="Q497" s="123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123"/>
      <c r="M498" s="123"/>
      <c r="N498" s="123"/>
      <c r="O498" s="123"/>
      <c r="P498" s="123"/>
      <c r="Q498" s="123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123"/>
      <c r="M499" s="123"/>
      <c r="N499" s="123"/>
      <c r="O499" s="123"/>
      <c r="P499" s="123"/>
      <c r="Q499" s="123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123"/>
      <c r="M500" s="123"/>
      <c r="N500" s="123"/>
      <c r="O500" s="123"/>
      <c r="P500" s="123"/>
      <c r="Q500" s="123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123"/>
      <c r="M501" s="123"/>
      <c r="N501" s="123"/>
      <c r="O501" s="123"/>
      <c r="P501" s="123"/>
      <c r="Q501" s="123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123"/>
      <c r="M502" s="123"/>
      <c r="N502" s="123"/>
      <c r="O502" s="123"/>
      <c r="P502" s="123"/>
      <c r="Q502" s="123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123"/>
      <c r="M503" s="123"/>
      <c r="N503" s="123"/>
      <c r="O503" s="123"/>
      <c r="P503" s="123"/>
      <c r="Q503" s="123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123"/>
      <c r="M504" s="123"/>
      <c r="N504" s="123"/>
      <c r="O504" s="123"/>
      <c r="P504" s="123"/>
      <c r="Q504" s="123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123"/>
      <c r="M505" s="123"/>
      <c r="N505" s="123"/>
      <c r="O505" s="123"/>
      <c r="P505" s="123"/>
      <c r="Q505" s="123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123"/>
      <c r="M506" s="123"/>
      <c r="N506" s="123"/>
      <c r="O506" s="123"/>
      <c r="P506" s="123"/>
      <c r="Q506" s="123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123"/>
      <c r="M507" s="123"/>
      <c r="N507" s="123"/>
      <c r="O507" s="123"/>
      <c r="P507" s="123"/>
      <c r="Q507" s="123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123"/>
      <c r="M508" s="123"/>
      <c r="N508" s="123"/>
      <c r="O508" s="123"/>
      <c r="P508" s="123"/>
      <c r="Q508" s="123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123"/>
      <c r="M509" s="123"/>
      <c r="N509" s="123"/>
      <c r="O509" s="123"/>
      <c r="P509" s="123"/>
      <c r="Q509" s="123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123"/>
      <c r="M510" s="123"/>
      <c r="N510" s="123"/>
      <c r="O510" s="123"/>
      <c r="P510" s="123"/>
      <c r="Q510" s="123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123"/>
      <c r="M511" s="123"/>
      <c r="N511" s="123"/>
      <c r="O511" s="123"/>
      <c r="P511" s="123"/>
      <c r="Q511" s="123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123"/>
      <c r="M512" s="123"/>
      <c r="N512" s="123"/>
      <c r="O512" s="123"/>
      <c r="P512" s="123"/>
      <c r="Q512" s="123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123"/>
      <c r="M513" s="123"/>
      <c r="N513" s="123"/>
      <c r="O513" s="123"/>
      <c r="P513" s="123"/>
      <c r="Q513" s="123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123"/>
      <c r="M514" s="123"/>
      <c r="N514" s="123"/>
      <c r="O514" s="123"/>
      <c r="P514" s="123"/>
      <c r="Q514" s="123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123"/>
      <c r="M515" s="123"/>
      <c r="N515" s="123"/>
      <c r="O515" s="123"/>
      <c r="P515" s="123"/>
      <c r="Q515" s="123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123"/>
      <c r="M516" s="123"/>
      <c r="N516" s="123"/>
      <c r="O516" s="123"/>
      <c r="P516" s="123"/>
      <c r="Q516" s="123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123"/>
      <c r="M517" s="123"/>
      <c r="N517" s="123"/>
      <c r="O517" s="123"/>
      <c r="P517" s="123"/>
      <c r="Q517" s="123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123"/>
      <c r="M518" s="123"/>
      <c r="N518" s="123"/>
      <c r="O518" s="123"/>
      <c r="P518" s="123"/>
      <c r="Q518" s="123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123"/>
      <c r="M519" s="123"/>
      <c r="N519" s="123"/>
      <c r="O519" s="123"/>
      <c r="P519" s="123"/>
      <c r="Q519" s="123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123"/>
      <c r="M520" s="123"/>
      <c r="N520" s="123"/>
      <c r="O520" s="123"/>
      <c r="P520" s="123"/>
      <c r="Q520" s="123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123"/>
      <c r="M521" s="123"/>
      <c r="N521" s="123"/>
      <c r="O521" s="123"/>
      <c r="P521" s="123"/>
      <c r="Q521" s="123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123"/>
      <c r="M522" s="123"/>
      <c r="N522" s="123"/>
      <c r="O522" s="123"/>
      <c r="P522" s="123"/>
      <c r="Q522" s="123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123"/>
      <c r="M523" s="123"/>
      <c r="N523" s="123"/>
      <c r="O523" s="123"/>
      <c r="P523" s="123"/>
      <c r="Q523" s="123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123"/>
      <c r="M524" s="123"/>
      <c r="N524" s="123"/>
      <c r="O524" s="123"/>
      <c r="P524" s="123"/>
      <c r="Q524" s="123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123"/>
      <c r="M525" s="123"/>
      <c r="N525" s="123"/>
      <c r="O525" s="123"/>
      <c r="P525" s="123"/>
      <c r="Q525" s="123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123"/>
      <c r="M526" s="123"/>
      <c r="N526" s="123"/>
      <c r="O526" s="123"/>
      <c r="P526" s="123"/>
      <c r="Q526" s="123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123"/>
      <c r="M527" s="123"/>
      <c r="N527" s="123"/>
      <c r="O527" s="123"/>
      <c r="P527" s="123"/>
      <c r="Q527" s="123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123"/>
      <c r="M528" s="123"/>
      <c r="N528" s="123"/>
      <c r="O528" s="123"/>
      <c r="P528" s="123"/>
      <c r="Q528" s="123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123"/>
      <c r="M529" s="123"/>
      <c r="N529" s="123"/>
      <c r="O529" s="123"/>
      <c r="P529" s="123"/>
      <c r="Q529" s="123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123"/>
      <c r="M530" s="123"/>
      <c r="N530" s="123"/>
      <c r="O530" s="123"/>
      <c r="P530" s="123"/>
      <c r="Q530" s="123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123"/>
      <c r="M531" s="123"/>
      <c r="N531" s="123"/>
      <c r="O531" s="123"/>
      <c r="P531" s="123"/>
      <c r="Q531" s="123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123"/>
      <c r="M532" s="123"/>
      <c r="N532" s="123"/>
      <c r="O532" s="123"/>
      <c r="P532" s="123"/>
      <c r="Q532" s="123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123"/>
      <c r="M533" s="123"/>
      <c r="N533" s="123"/>
      <c r="O533" s="123"/>
      <c r="P533" s="123"/>
      <c r="Q533" s="123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123"/>
      <c r="M534" s="123"/>
      <c r="N534" s="123"/>
      <c r="O534" s="123"/>
      <c r="P534" s="123"/>
      <c r="Q534" s="123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123"/>
      <c r="M535" s="123"/>
      <c r="N535" s="123"/>
      <c r="O535" s="123"/>
      <c r="P535" s="123"/>
      <c r="Q535" s="123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123"/>
      <c r="M536" s="123"/>
      <c r="N536" s="123"/>
      <c r="O536" s="123"/>
      <c r="P536" s="123"/>
      <c r="Q536" s="123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123"/>
      <c r="M537" s="123"/>
      <c r="N537" s="123"/>
      <c r="O537" s="123"/>
      <c r="P537" s="123"/>
      <c r="Q537" s="123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123"/>
      <c r="M538" s="123"/>
      <c r="N538" s="123"/>
      <c r="O538" s="123"/>
      <c r="P538" s="123"/>
      <c r="Q538" s="123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123"/>
      <c r="M539" s="123"/>
      <c r="N539" s="123"/>
      <c r="O539" s="123"/>
      <c r="P539" s="123"/>
      <c r="Q539" s="123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123"/>
      <c r="M540" s="123"/>
      <c r="N540" s="123"/>
      <c r="O540" s="123"/>
      <c r="P540" s="123"/>
      <c r="Q540" s="123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123"/>
      <c r="M541" s="123"/>
      <c r="N541" s="123"/>
      <c r="O541" s="123"/>
      <c r="P541" s="123"/>
      <c r="Q541" s="123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123"/>
      <c r="M542" s="123"/>
      <c r="N542" s="123"/>
      <c r="O542" s="123"/>
      <c r="P542" s="123"/>
      <c r="Q542" s="123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123"/>
      <c r="M543" s="123"/>
      <c r="N543" s="123"/>
      <c r="O543" s="123"/>
      <c r="P543" s="123"/>
      <c r="Q543" s="123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123"/>
      <c r="M544" s="123"/>
      <c r="N544" s="123"/>
      <c r="O544" s="123"/>
      <c r="P544" s="123"/>
      <c r="Q544" s="123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123"/>
      <c r="M545" s="123"/>
      <c r="N545" s="123"/>
      <c r="O545" s="123"/>
      <c r="P545" s="123"/>
      <c r="Q545" s="123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123"/>
      <c r="M546" s="123"/>
      <c r="N546" s="123"/>
      <c r="O546" s="123"/>
      <c r="P546" s="123"/>
      <c r="Q546" s="123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123"/>
      <c r="M547" s="123"/>
      <c r="N547" s="123"/>
      <c r="O547" s="123"/>
      <c r="P547" s="123"/>
      <c r="Q547" s="123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123"/>
      <c r="M548" s="123"/>
      <c r="N548" s="123"/>
      <c r="O548" s="123"/>
      <c r="P548" s="123"/>
      <c r="Q548" s="123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123"/>
      <c r="M549" s="123"/>
      <c r="N549" s="123"/>
      <c r="O549" s="123"/>
      <c r="P549" s="123"/>
      <c r="Q549" s="123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123"/>
      <c r="M550" s="123"/>
      <c r="N550" s="123"/>
      <c r="O550" s="123"/>
      <c r="P550" s="123"/>
      <c r="Q550" s="123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123"/>
      <c r="M551" s="123"/>
      <c r="N551" s="123"/>
      <c r="O551" s="123"/>
      <c r="P551" s="123"/>
      <c r="Q551" s="123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123"/>
      <c r="M552" s="123"/>
      <c r="N552" s="123"/>
      <c r="O552" s="123"/>
      <c r="P552" s="123"/>
      <c r="Q552" s="123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123"/>
      <c r="M553" s="123"/>
      <c r="N553" s="123"/>
      <c r="O553" s="123"/>
      <c r="P553" s="123"/>
      <c r="Q553" s="123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123"/>
      <c r="M554" s="123"/>
      <c r="N554" s="123"/>
      <c r="O554" s="123"/>
      <c r="P554" s="123"/>
      <c r="Q554" s="123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123"/>
      <c r="M555" s="123"/>
      <c r="N555" s="123"/>
      <c r="O555" s="123"/>
      <c r="P555" s="123"/>
      <c r="Q555" s="123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123"/>
      <c r="M556" s="123"/>
      <c r="N556" s="123"/>
      <c r="O556" s="123"/>
      <c r="P556" s="123"/>
      <c r="Q556" s="123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123"/>
      <c r="M557" s="123"/>
      <c r="N557" s="123"/>
      <c r="O557" s="123"/>
      <c r="P557" s="123"/>
      <c r="Q557" s="123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123"/>
      <c r="M558" s="123"/>
      <c r="N558" s="123"/>
      <c r="O558" s="123"/>
      <c r="P558" s="123"/>
      <c r="Q558" s="123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123"/>
      <c r="M559" s="123"/>
      <c r="N559" s="123"/>
      <c r="O559" s="123"/>
      <c r="P559" s="123"/>
      <c r="Q559" s="123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123"/>
      <c r="M560" s="123"/>
      <c r="N560" s="123"/>
      <c r="O560" s="123"/>
      <c r="P560" s="123"/>
      <c r="Q560" s="123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123"/>
      <c r="M561" s="123"/>
      <c r="N561" s="123"/>
      <c r="O561" s="123"/>
      <c r="P561" s="123"/>
      <c r="Q561" s="123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123"/>
      <c r="M562" s="123"/>
      <c r="N562" s="123"/>
      <c r="O562" s="123"/>
      <c r="P562" s="123"/>
      <c r="Q562" s="123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123"/>
      <c r="M563" s="123"/>
      <c r="N563" s="123"/>
      <c r="O563" s="123"/>
      <c r="P563" s="123"/>
      <c r="Q563" s="123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123"/>
      <c r="M564" s="123"/>
      <c r="N564" s="123"/>
      <c r="O564" s="123"/>
      <c r="P564" s="123"/>
      <c r="Q564" s="123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123"/>
      <c r="M565" s="123"/>
      <c r="N565" s="123"/>
      <c r="O565" s="123"/>
      <c r="P565" s="123"/>
      <c r="Q565" s="123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123"/>
      <c r="M566" s="123"/>
      <c r="N566" s="123"/>
      <c r="O566" s="123"/>
      <c r="P566" s="123"/>
      <c r="Q566" s="123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123"/>
      <c r="M567" s="123"/>
      <c r="N567" s="123"/>
      <c r="O567" s="123"/>
      <c r="P567" s="123"/>
      <c r="Q567" s="123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123"/>
      <c r="M568" s="123"/>
      <c r="N568" s="123"/>
      <c r="O568" s="123"/>
      <c r="P568" s="123"/>
      <c r="Q568" s="123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123"/>
      <c r="M569" s="123"/>
      <c r="N569" s="123"/>
      <c r="O569" s="123"/>
      <c r="P569" s="123"/>
      <c r="Q569" s="123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123"/>
      <c r="M570" s="123"/>
      <c r="N570" s="123"/>
      <c r="O570" s="123"/>
      <c r="P570" s="123"/>
      <c r="Q570" s="123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123"/>
      <c r="M571" s="123"/>
      <c r="N571" s="123"/>
      <c r="O571" s="123"/>
      <c r="P571" s="123"/>
      <c r="Q571" s="123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123"/>
      <c r="M572" s="123"/>
      <c r="N572" s="123"/>
      <c r="O572" s="123"/>
      <c r="P572" s="123"/>
      <c r="Q572" s="123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123"/>
      <c r="M573" s="123"/>
      <c r="N573" s="123"/>
      <c r="O573" s="123"/>
      <c r="P573" s="123"/>
      <c r="Q573" s="123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123"/>
      <c r="M574" s="123"/>
      <c r="N574" s="123"/>
      <c r="O574" s="123"/>
      <c r="P574" s="123"/>
      <c r="Q574" s="123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123"/>
      <c r="M575" s="123"/>
      <c r="N575" s="123"/>
      <c r="O575" s="123"/>
      <c r="P575" s="123"/>
      <c r="Q575" s="123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123"/>
      <c r="M576" s="123"/>
      <c r="N576" s="123"/>
      <c r="O576" s="123"/>
      <c r="P576" s="123"/>
      <c r="Q576" s="123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123"/>
      <c r="M577" s="123"/>
      <c r="N577" s="123"/>
      <c r="O577" s="123"/>
      <c r="P577" s="123"/>
      <c r="Q577" s="123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123"/>
      <c r="M578" s="123"/>
      <c r="N578" s="123"/>
      <c r="O578" s="123"/>
      <c r="P578" s="123"/>
      <c r="Q578" s="123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123"/>
      <c r="M579" s="123"/>
      <c r="N579" s="123"/>
      <c r="O579" s="123"/>
      <c r="P579" s="123"/>
      <c r="Q579" s="123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123"/>
      <c r="M580" s="123"/>
      <c r="N580" s="123"/>
      <c r="O580" s="123"/>
      <c r="P580" s="123"/>
      <c r="Q580" s="123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123"/>
      <c r="M581" s="123"/>
      <c r="N581" s="123"/>
      <c r="O581" s="123"/>
      <c r="P581" s="123"/>
      <c r="Q581" s="123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123"/>
      <c r="M582" s="123"/>
      <c r="N582" s="123"/>
      <c r="O582" s="123"/>
      <c r="P582" s="123"/>
      <c r="Q582" s="123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123"/>
      <c r="M583" s="123"/>
      <c r="N583" s="123"/>
      <c r="O583" s="123"/>
      <c r="P583" s="123"/>
      <c r="Q583" s="123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123"/>
      <c r="M584" s="123"/>
      <c r="N584" s="123"/>
      <c r="O584" s="123"/>
      <c r="P584" s="123"/>
      <c r="Q584" s="123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123"/>
      <c r="M585" s="123"/>
      <c r="N585" s="123"/>
      <c r="O585" s="123"/>
      <c r="P585" s="123"/>
      <c r="Q585" s="123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123"/>
      <c r="M586" s="123"/>
      <c r="N586" s="123"/>
      <c r="O586" s="123"/>
      <c r="P586" s="123"/>
      <c r="Q586" s="123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123"/>
      <c r="M587" s="123"/>
      <c r="N587" s="123"/>
      <c r="O587" s="123"/>
      <c r="P587" s="123"/>
      <c r="Q587" s="123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123"/>
      <c r="M588" s="123"/>
      <c r="N588" s="123"/>
      <c r="O588" s="123"/>
      <c r="P588" s="123"/>
      <c r="Q588" s="123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123"/>
      <c r="M589" s="123"/>
      <c r="N589" s="123"/>
      <c r="O589" s="123"/>
      <c r="P589" s="123"/>
      <c r="Q589" s="123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123"/>
      <c r="M590" s="123"/>
      <c r="N590" s="123"/>
      <c r="O590" s="123"/>
      <c r="P590" s="123"/>
      <c r="Q590" s="123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123"/>
      <c r="M591" s="123"/>
      <c r="N591" s="123"/>
      <c r="O591" s="123"/>
      <c r="P591" s="123"/>
      <c r="Q591" s="123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123"/>
      <c r="M592" s="123"/>
      <c r="N592" s="123"/>
      <c r="O592" s="123"/>
      <c r="P592" s="123"/>
      <c r="Q592" s="123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123"/>
      <c r="M593" s="123"/>
      <c r="N593" s="123"/>
      <c r="O593" s="123"/>
      <c r="P593" s="123"/>
      <c r="Q593" s="123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123"/>
      <c r="M594" s="123"/>
      <c r="N594" s="123"/>
      <c r="O594" s="123"/>
      <c r="P594" s="123"/>
      <c r="Q594" s="123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123"/>
      <c r="M595" s="123"/>
      <c r="N595" s="123"/>
      <c r="O595" s="123"/>
      <c r="P595" s="123"/>
      <c r="Q595" s="123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123"/>
      <c r="M596" s="123"/>
      <c r="N596" s="123"/>
      <c r="O596" s="123"/>
      <c r="P596" s="123"/>
      <c r="Q596" s="123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123"/>
      <c r="M597" s="123"/>
      <c r="N597" s="123"/>
      <c r="O597" s="123"/>
      <c r="P597" s="123"/>
      <c r="Q597" s="123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123"/>
      <c r="M598" s="123"/>
      <c r="N598" s="123"/>
      <c r="O598" s="123"/>
      <c r="P598" s="123"/>
      <c r="Q598" s="123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123"/>
      <c r="M599" s="123"/>
      <c r="N599" s="123"/>
      <c r="O599" s="123"/>
      <c r="P599" s="123"/>
      <c r="Q599" s="123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123"/>
      <c r="M600" s="123"/>
      <c r="N600" s="123"/>
      <c r="O600" s="123"/>
      <c r="P600" s="123"/>
      <c r="Q600" s="123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123"/>
      <c r="M601" s="123"/>
      <c r="N601" s="123"/>
      <c r="O601" s="123"/>
      <c r="P601" s="123"/>
      <c r="Q601" s="123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123"/>
      <c r="M602" s="123"/>
      <c r="N602" s="123"/>
      <c r="O602" s="123"/>
      <c r="P602" s="123"/>
      <c r="Q602" s="123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123"/>
      <c r="M603" s="123"/>
      <c r="N603" s="123"/>
      <c r="O603" s="123"/>
      <c r="P603" s="123"/>
      <c r="Q603" s="123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123"/>
      <c r="M604" s="123"/>
      <c r="N604" s="123"/>
      <c r="O604" s="123"/>
      <c r="P604" s="123"/>
      <c r="Q604" s="123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123"/>
      <c r="M605" s="123"/>
      <c r="N605" s="123"/>
      <c r="O605" s="123"/>
      <c r="P605" s="123"/>
      <c r="Q605" s="123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123"/>
      <c r="M606" s="123"/>
      <c r="N606" s="123"/>
      <c r="O606" s="123"/>
      <c r="P606" s="123"/>
      <c r="Q606" s="123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123"/>
      <c r="M607" s="123"/>
      <c r="N607" s="123"/>
      <c r="O607" s="123"/>
      <c r="P607" s="123"/>
      <c r="Q607" s="123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123"/>
      <c r="M608" s="123"/>
      <c r="N608" s="123"/>
      <c r="O608" s="123"/>
      <c r="P608" s="123"/>
      <c r="Q608" s="123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123"/>
      <c r="M609" s="123"/>
      <c r="N609" s="123"/>
      <c r="O609" s="123"/>
      <c r="P609" s="123"/>
      <c r="Q609" s="123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123"/>
      <c r="M610" s="123"/>
      <c r="N610" s="123"/>
      <c r="O610" s="123"/>
      <c r="P610" s="123"/>
      <c r="Q610" s="123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123"/>
      <c r="M611" s="123"/>
      <c r="N611" s="123"/>
      <c r="O611" s="123"/>
      <c r="P611" s="123"/>
      <c r="Q611" s="123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123"/>
      <c r="M612" s="123"/>
      <c r="N612" s="123"/>
      <c r="O612" s="123"/>
      <c r="P612" s="123"/>
      <c r="Q612" s="123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123"/>
      <c r="M613" s="123"/>
      <c r="N613" s="123"/>
      <c r="O613" s="123"/>
      <c r="P613" s="123"/>
      <c r="Q613" s="123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123"/>
      <c r="M614" s="123"/>
      <c r="N614" s="123"/>
      <c r="O614" s="123"/>
      <c r="P614" s="123"/>
      <c r="Q614" s="123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123"/>
      <c r="M615" s="123"/>
      <c r="N615" s="123"/>
      <c r="O615" s="123"/>
      <c r="P615" s="123"/>
      <c r="Q615" s="123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123"/>
      <c r="M616" s="123"/>
      <c r="N616" s="123"/>
      <c r="O616" s="123"/>
      <c r="P616" s="123"/>
      <c r="Q616" s="123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123"/>
      <c r="M617" s="123"/>
      <c r="N617" s="123"/>
      <c r="O617" s="123"/>
      <c r="P617" s="123"/>
      <c r="Q617" s="123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123"/>
      <c r="M618" s="123"/>
      <c r="N618" s="123"/>
      <c r="O618" s="123"/>
      <c r="P618" s="123"/>
      <c r="Q618" s="123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123"/>
      <c r="M619" s="123"/>
      <c r="N619" s="123"/>
      <c r="O619" s="123"/>
      <c r="P619" s="123"/>
      <c r="Q619" s="123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123"/>
      <c r="M620" s="123"/>
      <c r="N620" s="123"/>
      <c r="O620" s="123"/>
      <c r="P620" s="123"/>
      <c r="Q620" s="123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123"/>
      <c r="M621" s="123"/>
      <c r="N621" s="123"/>
      <c r="O621" s="123"/>
      <c r="P621" s="123"/>
      <c r="Q621" s="123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123"/>
      <c r="M622" s="123"/>
      <c r="N622" s="123"/>
      <c r="O622" s="123"/>
      <c r="P622" s="123"/>
      <c r="Q622" s="123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123"/>
      <c r="M623" s="123"/>
      <c r="N623" s="123"/>
      <c r="O623" s="123"/>
      <c r="P623" s="123"/>
      <c r="Q623" s="123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123"/>
      <c r="M624" s="123"/>
      <c r="N624" s="123"/>
      <c r="O624" s="123"/>
      <c r="P624" s="123"/>
      <c r="Q624" s="123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123"/>
      <c r="M625" s="123"/>
      <c r="N625" s="123"/>
      <c r="O625" s="123"/>
      <c r="P625" s="123"/>
      <c r="Q625" s="123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123"/>
      <c r="M626" s="123"/>
      <c r="N626" s="123"/>
      <c r="O626" s="123"/>
      <c r="P626" s="123"/>
      <c r="Q626" s="123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123"/>
      <c r="M627" s="123"/>
      <c r="N627" s="123"/>
      <c r="O627" s="123"/>
      <c r="P627" s="123"/>
      <c r="Q627" s="123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123"/>
      <c r="M628" s="123"/>
      <c r="N628" s="123"/>
      <c r="O628" s="123"/>
      <c r="P628" s="123"/>
      <c r="Q628" s="123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123"/>
      <c r="M629" s="123"/>
      <c r="N629" s="123"/>
      <c r="O629" s="123"/>
      <c r="P629" s="123"/>
      <c r="Q629" s="123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123"/>
      <c r="M630" s="123"/>
      <c r="N630" s="123"/>
      <c r="O630" s="123"/>
      <c r="P630" s="123"/>
      <c r="Q630" s="123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123"/>
      <c r="M631" s="123"/>
      <c r="N631" s="123"/>
      <c r="O631" s="123"/>
      <c r="P631" s="123"/>
      <c r="Q631" s="123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123"/>
      <c r="M632" s="123"/>
      <c r="N632" s="123"/>
      <c r="O632" s="123"/>
      <c r="P632" s="123"/>
      <c r="Q632" s="123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123"/>
      <c r="M633" s="123"/>
      <c r="N633" s="123"/>
      <c r="O633" s="123"/>
      <c r="P633" s="123"/>
      <c r="Q633" s="123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123"/>
      <c r="M634" s="123"/>
      <c r="N634" s="123"/>
      <c r="O634" s="123"/>
      <c r="P634" s="123"/>
      <c r="Q634" s="123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123"/>
      <c r="M635" s="123"/>
      <c r="N635" s="123"/>
      <c r="O635" s="123"/>
      <c r="P635" s="123"/>
      <c r="Q635" s="123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123"/>
      <c r="M636" s="123"/>
      <c r="N636" s="123"/>
      <c r="O636" s="123"/>
      <c r="P636" s="123"/>
      <c r="Q636" s="123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123"/>
      <c r="M637" s="123"/>
      <c r="N637" s="123"/>
      <c r="O637" s="123"/>
      <c r="P637" s="123"/>
      <c r="Q637" s="123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123"/>
      <c r="M638" s="123"/>
      <c r="N638" s="123"/>
      <c r="O638" s="123"/>
      <c r="P638" s="123"/>
      <c r="Q638" s="123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123"/>
      <c r="M639" s="123"/>
      <c r="N639" s="123"/>
      <c r="O639" s="123"/>
      <c r="P639" s="123"/>
      <c r="Q639" s="123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123"/>
      <c r="M640" s="123"/>
      <c r="N640" s="123"/>
      <c r="O640" s="123"/>
      <c r="P640" s="123"/>
      <c r="Q640" s="123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123"/>
      <c r="M641" s="123"/>
      <c r="N641" s="123"/>
      <c r="O641" s="123"/>
      <c r="P641" s="123"/>
      <c r="Q641" s="123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123"/>
      <c r="M642" s="123"/>
      <c r="N642" s="123"/>
      <c r="O642" s="123"/>
      <c r="P642" s="123"/>
      <c r="Q642" s="123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123"/>
      <c r="M643" s="123"/>
      <c r="N643" s="123"/>
      <c r="O643" s="123"/>
      <c r="P643" s="123"/>
      <c r="Q643" s="123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123"/>
      <c r="M644" s="123"/>
      <c r="N644" s="123"/>
      <c r="O644" s="123"/>
      <c r="P644" s="123"/>
      <c r="Q644" s="123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123"/>
      <c r="M645" s="123"/>
      <c r="N645" s="123"/>
      <c r="O645" s="123"/>
      <c r="P645" s="123"/>
      <c r="Q645" s="123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123"/>
      <c r="M646" s="123"/>
      <c r="N646" s="123"/>
      <c r="O646" s="123"/>
      <c r="P646" s="123"/>
      <c r="Q646" s="123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123"/>
      <c r="M647" s="123"/>
      <c r="N647" s="123"/>
      <c r="O647" s="123"/>
      <c r="P647" s="123"/>
      <c r="Q647" s="123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123"/>
      <c r="M648" s="123"/>
      <c r="N648" s="123"/>
      <c r="O648" s="123"/>
      <c r="P648" s="123"/>
      <c r="Q648" s="123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123"/>
      <c r="M649" s="123"/>
      <c r="N649" s="123"/>
      <c r="O649" s="123"/>
      <c r="P649" s="123"/>
      <c r="Q649" s="123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123"/>
      <c r="M650" s="123"/>
      <c r="N650" s="123"/>
      <c r="O650" s="123"/>
      <c r="P650" s="123"/>
      <c r="Q650" s="123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123"/>
      <c r="M651" s="123"/>
      <c r="N651" s="123"/>
      <c r="O651" s="123"/>
      <c r="P651" s="123"/>
      <c r="Q651" s="123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123"/>
      <c r="M652" s="123"/>
      <c r="N652" s="123"/>
      <c r="O652" s="123"/>
      <c r="P652" s="123"/>
      <c r="Q652" s="123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123"/>
      <c r="M653" s="123"/>
      <c r="N653" s="123"/>
      <c r="O653" s="123"/>
      <c r="P653" s="123"/>
      <c r="Q653" s="123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123"/>
      <c r="M654" s="123"/>
      <c r="N654" s="123"/>
      <c r="O654" s="123"/>
      <c r="P654" s="123"/>
      <c r="Q654" s="123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123"/>
      <c r="M655" s="123"/>
      <c r="N655" s="123"/>
      <c r="O655" s="123"/>
      <c r="P655" s="123"/>
      <c r="Q655" s="123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123"/>
      <c r="M656" s="123"/>
      <c r="N656" s="123"/>
      <c r="O656" s="123"/>
      <c r="P656" s="123"/>
      <c r="Q656" s="123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123"/>
      <c r="M657" s="123"/>
      <c r="N657" s="123"/>
      <c r="O657" s="123"/>
      <c r="P657" s="123"/>
      <c r="Q657" s="123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123"/>
      <c r="M658" s="123"/>
      <c r="N658" s="123"/>
      <c r="O658" s="123"/>
      <c r="P658" s="123"/>
      <c r="Q658" s="123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123"/>
      <c r="M659" s="123"/>
      <c r="N659" s="123"/>
      <c r="O659" s="123"/>
      <c r="P659" s="123"/>
      <c r="Q659" s="123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123"/>
      <c r="M660" s="123"/>
      <c r="N660" s="123"/>
      <c r="O660" s="123"/>
      <c r="P660" s="123"/>
      <c r="Q660" s="123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123"/>
      <c r="M661" s="123"/>
      <c r="N661" s="123"/>
      <c r="O661" s="123"/>
      <c r="P661" s="123"/>
      <c r="Q661" s="123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123"/>
      <c r="M662" s="123"/>
      <c r="N662" s="123"/>
      <c r="O662" s="123"/>
      <c r="P662" s="123"/>
      <c r="Q662" s="123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123"/>
      <c r="M663" s="123"/>
      <c r="N663" s="123"/>
      <c r="O663" s="123"/>
      <c r="P663" s="123"/>
      <c r="Q663" s="123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123"/>
      <c r="M664" s="123"/>
      <c r="N664" s="123"/>
      <c r="O664" s="123"/>
      <c r="P664" s="123"/>
      <c r="Q664" s="123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123"/>
      <c r="M665" s="123"/>
      <c r="N665" s="123"/>
      <c r="O665" s="123"/>
      <c r="P665" s="123"/>
      <c r="Q665" s="123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123"/>
      <c r="M666" s="123"/>
      <c r="N666" s="123"/>
      <c r="O666" s="123"/>
      <c r="P666" s="123"/>
      <c r="Q666" s="123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123"/>
      <c r="M667" s="123"/>
      <c r="N667" s="123"/>
      <c r="O667" s="123"/>
      <c r="P667" s="123"/>
      <c r="Q667" s="123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123"/>
      <c r="M668" s="123"/>
      <c r="N668" s="123"/>
      <c r="O668" s="123"/>
      <c r="P668" s="123"/>
      <c r="Q668" s="123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123"/>
      <c r="M669" s="123"/>
      <c r="N669" s="123"/>
      <c r="O669" s="123"/>
      <c r="P669" s="123"/>
      <c r="Q669" s="123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123"/>
      <c r="M670" s="123"/>
      <c r="N670" s="123"/>
      <c r="O670" s="123"/>
      <c r="P670" s="123"/>
      <c r="Q670" s="123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123"/>
      <c r="M671" s="123"/>
      <c r="N671" s="123"/>
      <c r="O671" s="123"/>
      <c r="P671" s="123"/>
      <c r="Q671" s="123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123"/>
      <c r="M672" s="123"/>
      <c r="N672" s="123"/>
      <c r="O672" s="123"/>
      <c r="P672" s="123"/>
      <c r="Q672" s="123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123"/>
      <c r="M673" s="123"/>
      <c r="N673" s="123"/>
      <c r="O673" s="123"/>
      <c r="P673" s="123"/>
      <c r="Q673" s="123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123"/>
      <c r="M674" s="123"/>
      <c r="N674" s="123"/>
      <c r="O674" s="123"/>
      <c r="P674" s="123"/>
      <c r="Q674" s="123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123"/>
      <c r="M675" s="123"/>
      <c r="N675" s="123"/>
      <c r="O675" s="123"/>
      <c r="P675" s="123"/>
      <c r="Q675" s="123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123"/>
      <c r="M676" s="123"/>
      <c r="N676" s="123"/>
      <c r="O676" s="123"/>
      <c r="P676" s="123"/>
      <c r="Q676" s="123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123"/>
      <c r="M677" s="123"/>
      <c r="N677" s="123"/>
      <c r="O677" s="123"/>
      <c r="P677" s="123"/>
      <c r="Q677" s="123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123"/>
      <c r="M678" s="123"/>
      <c r="N678" s="123"/>
      <c r="O678" s="123"/>
      <c r="P678" s="123"/>
      <c r="Q678" s="123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123"/>
      <c r="M679" s="123"/>
      <c r="N679" s="123"/>
      <c r="O679" s="123"/>
      <c r="P679" s="123"/>
      <c r="Q679" s="123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123"/>
      <c r="M680" s="123"/>
      <c r="N680" s="123"/>
      <c r="O680" s="123"/>
      <c r="P680" s="123"/>
      <c r="Q680" s="123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123"/>
      <c r="M681" s="123"/>
      <c r="N681" s="123"/>
      <c r="O681" s="123"/>
      <c r="P681" s="123"/>
      <c r="Q681" s="123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123"/>
      <c r="M682" s="123"/>
      <c r="N682" s="123"/>
      <c r="O682" s="123"/>
      <c r="P682" s="123"/>
      <c r="Q682" s="123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123"/>
      <c r="M683" s="123"/>
      <c r="N683" s="123"/>
      <c r="O683" s="123"/>
      <c r="P683" s="123"/>
      <c r="Q683" s="123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123"/>
      <c r="M684" s="123"/>
      <c r="N684" s="123"/>
      <c r="O684" s="123"/>
      <c r="P684" s="123"/>
      <c r="Q684" s="123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123"/>
      <c r="M685" s="123"/>
      <c r="N685" s="123"/>
      <c r="O685" s="123"/>
      <c r="P685" s="123"/>
      <c r="Q685" s="123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123"/>
      <c r="M686" s="123"/>
      <c r="N686" s="123"/>
      <c r="O686" s="123"/>
      <c r="P686" s="123"/>
      <c r="Q686" s="123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123"/>
      <c r="M687" s="123"/>
      <c r="N687" s="123"/>
      <c r="O687" s="123"/>
      <c r="P687" s="123"/>
      <c r="Q687" s="123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123"/>
      <c r="M688" s="123"/>
      <c r="N688" s="123"/>
      <c r="O688" s="123"/>
      <c r="P688" s="123"/>
      <c r="Q688" s="123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123"/>
      <c r="M689" s="123"/>
      <c r="N689" s="123"/>
      <c r="O689" s="123"/>
      <c r="P689" s="123"/>
      <c r="Q689" s="123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123"/>
      <c r="M690" s="123"/>
      <c r="N690" s="123"/>
      <c r="O690" s="123"/>
      <c r="P690" s="123"/>
      <c r="Q690" s="123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123"/>
      <c r="M691" s="123"/>
      <c r="N691" s="123"/>
      <c r="O691" s="123"/>
      <c r="P691" s="123"/>
      <c r="Q691" s="123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123"/>
      <c r="M692" s="123"/>
      <c r="N692" s="123"/>
      <c r="O692" s="123"/>
      <c r="P692" s="123"/>
      <c r="Q692" s="123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123"/>
      <c r="M693" s="123"/>
      <c r="N693" s="123"/>
      <c r="O693" s="123"/>
      <c r="P693" s="123"/>
      <c r="Q693" s="123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123"/>
      <c r="M694" s="123"/>
      <c r="N694" s="123"/>
      <c r="O694" s="123"/>
      <c r="P694" s="123"/>
      <c r="Q694" s="123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123"/>
      <c r="M695" s="123"/>
      <c r="N695" s="123"/>
      <c r="O695" s="123"/>
      <c r="P695" s="123"/>
      <c r="Q695" s="123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123"/>
      <c r="M696" s="123"/>
      <c r="N696" s="123"/>
      <c r="O696" s="123"/>
      <c r="P696" s="123"/>
      <c r="Q696" s="123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123"/>
      <c r="M697" s="123"/>
      <c r="N697" s="123"/>
      <c r="O697" s="123"/>
      <c r="P697" s="123"/>
      <c r="Q697" s="123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123"/>
      <c r="M698" s="123"/>
      <c r="N698" s="123"/>
      <c r="O698" s="123"/>
      <c r="P698" s="123"/>
      <c r="Q698" s="123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123"/>
      <c r="M699" s="123"/>
      <c r="N699" s="123"/>
      <c r="O699" s="123"/>
      <c r="P699" s="123"/>
      <c r="Q699" s="123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123"/>
      <c r="M700" s="123"/>
      <c r="N700" s="123"/>
      <c r="O700" s="123"/>
      <c r="P700" s="123"/>
      <c r="Q700" s="123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123"/>
      <c r="M701" s="123"/>
      <c r="N701" s="123"/>
      <c r="O701" s="123"/>
      <c r="P701" s="123"/>
      <c r="Q701" s="123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123"/>
      <c r="M702" s="123"/>
      <c r="N702" s="123"/>
      <c r="O702" s="123"/>
      <c r="P702" s="123"/>
      <c r="Q702" s="123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123"/>
      <c r="M703" s="123"/>
      <c r="N703" s="123"/>
      <c r="O703" s="123"/>
      <c r="P703" s="123"/>
      <c r="Q703" s="123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123"/>
      <c r="M704" s="123"/>
      <c r="N704" s="123"/>
      <c r="O704" s="123"/>
      <c r="P704" s="123"/>
      <c r="Q704" s="123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123"/>
      <c r="M705" s="123"/>
      <c r="N705" s="123"/>
      <c r="O705" s="123"/>
      <c r="P705" s="123"/>
      <c r="Q705" s="123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123"/>
      <c r="M706" s="123"/>
      <c r="N706" s="123"/>
      <c r="O706" s="123"/>
      <c r="P706" s="123"/>
      <c r="Q706" s="123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123"/>
      <c r="M707" s="123"/>
      <c r="N707" s="123"/>
      <c r="O707" s="123"/>
      <c r="P707" s="123"/>
      <c r="Q707" s="123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123"/>
      <c r="M708" s="123"/>
      <c r="N708" s="123"/>
      <c r="O708" s="123"/>
      <c r="P708" s="123"/>
      <c r="Q708" s="123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123"/>
      <c r="M709" s="123"/>
      <c r="N709" s="123"/>
      <c r="O709" s="123"/>
      <c r="P709" s="123"/>
      <c r="Q709" s="123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123"/>
      <c r="M710" s="123"/>
      <c r="N710" s="123"/>
      <c r="O710" s="123"/>
      <c r="P710" s="123"/>
      <c r="Q710" s="123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123"/>
      <c r="M711" s="123"/>
      <c r="N711" s="123"/>
      <c r="O711" s="123"/>
      <c r="P711" s="123"/>
      <c r="Q711" s="123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123"/>
      <c r="M712" s="123"/>
      <c r="N712" s="123"/>
      <c r="O712" s="123"/>
      <c r="P712" s="123"/>
      <c r="Q712" s="123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123"/>
      <c r="M713" s="123"/>
      <c r="N713" s="123"/>
      <c r="O713" s="123"/>
      <c r="P713" s="123"/>
      <c r="Q713" s="123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123"/>
      <c r="M714" s="123"/>
      <c r="N714" s="123"/>
      <c r="O714" s="123"/>
      <c r="P714" s="123"/>
      <c r="Q714" s="123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123"/>
      <c r="M715" s="123"/>
      <c r="N715" s="123"/>
      <c r="O715" s="123"/>
      <c r="P715" s="123"/>
      <c r="Q715" s="123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123"/>
      <c r="M716" s="123"/>
      <c r="N716" s="123"/>
      <c r="O716" s="123"/>
      <c r="P716" s="123"/>
      <c r="Q716" s="123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123"/>
      <c r="M717" s="123"/>
      <c r="N717" s="123"/>
      <c r="O717" s="123"/>
      <c r="P717" s="123"/>
      <c r="Q717" s="123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123"/>
      <c r="M718" s="123"/>
      <c r="N718" s="123"/>
      <c r="O718" s="123"/>
      <c r="P718" s="123"/>
      <c r="Q718" s="123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123"/>
      <c r="M719" s="123"/>
      <c r="N719" s="123"/>
      <c r="O719" s="123"/>
      <c r="P719" s="123"/>
      <c r="Q719" s="123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123"/>
      <c r="M720" s="123"/>
      <c r="N720" s="123"/>
      <c r="O720" s="123"/>
      <c r="P720" s="123"/>
      <c r="Q720" s="123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123"/>
      <c r="M721" s="123"/>
      <c r="N721" s="123"/>
      <c r="O721" s="123"/>
      <c r="P721" s="123"/>
      <c r="Q721" s="123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123"/>
      <c r="M722" s="123"/>
      <c r="N722" s="123"/>
      <c r="O722" s="123"/>
      <c r="P722" s="123"/>
      <c r="Q722" s="123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123"/>
      <c r="M723" s="123"/>
      <c r="N723" s="123"/>
      <c r="O723" s="123"/>
      <c r="P723" s="123"/>
      <c r="Q723" s="123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123"/>
      <c r="M724" s="123"/>
      <c r="N724" s="123"/>
      <c r="O724" s="123"/>
      <c r="P724" s="123"/>
      <c r="Q724" s="123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123"/>
      <c r="M725" s="123"/>
      <c r="N725" s="123"/>
      <c r="O725" s="123"/>
      <c r="P725" s="123"/>
      <c r="Q725" s="123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123"/>
      <c r="M726" s="123"/>
      <c r="N726" s="123"/>
      <c r="O726" s="123"/>
      <c r="P726" s="123"/>
      <c r="Q726" s="123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123"/>
      <c r="M727" s="123"/>
      <c r="N727" s="123"/>
      <c r="O727" s="123"/>
      <c r="P727" s="123"/>
      <c r="Q727" s="123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123"/>
      <c r="M728" s="123"/>
      <c r="N728" s="123"/>
      <c r="O728" s="123"/>
      <c r="P728" s="123"/>
      <c r="Q728" s="123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123"/>
      <c r="M729" s="123"/>
      <c r="N729" s="123"/>
      <c r="O729" s="123"/>
      <c r="P729" s="123"/>
      <c r="Q729" s="123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123"/>
      <c r="M730" s="123"/>
      <c r="N730" s="123"/>
      <c r="O730" s="123"/>
      <c r="P730" s="123"/>
      <c r="Q730" s="123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123"/>
      <c r="M731" s="123"/>
      <c r="N731" s="123"/>
      <c r="O731" s="123"/>
      <c r="P731" s="123"/>
      <c r="Q731" s="123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123"/>
      <c r="M732" s="123"/>
      <c r="N732" s="123"/>
      <c r="O732" s="123"/>
      <c r="P732" s="123"/>
      <c r="Q732" s="123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123"/>
      <c r="M733" s="123"/>
      <c r="N733" s="123"/>
      <c r="O733" s="123"/>
      <c r="P733" s="123"/>
      <c r="Q733" s="123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123"/>
      <c r="M734" s="123"/>
      <c r="N734" s="123"/>
      <c r="O734" s="123"/>
      <c r="P734" s="123"/>
      <c r="Q734" s="123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123"/>
      <c r="M735" s="123"/>
      <c r="N735" s="123"/>
      <c r="O735" s="123"/>
      <c r="P735" s="123"/>
      <c r="Q735" s="123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123"/>
      <c r="M736" s="123"/>
      <c r="N736" s="123"/>
      <c r="O736" s="123"/>
      <c r="P736" s="123"/>
      <c r="Q736" s="123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123"/>
      <c r="M737" s="123"/>
      <c r="N737" s="123"/>
      <c r="O737" s="123"/>
      <c r="P737" s="123"/>
      <c r="Q737" s="123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123"/>
      <c r="M738" s="123"/>
      <c r="N738" s="123"/>
      <c r="O738" s="123"/>
      <c r="P738" s="123"/>
      <c r="Q738" s="123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123"/>
      <c r="M739" s="123"/>
      <c r="N739" s="123"/>
      <c r="O739" s="123"/>
      <c r="P739" s="123"/>
      <c r="Q739" s="123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123"/>
      <c r="M740" s="123"/>
      <c r="N740" s="123"/>
      <c r="O740" s="123"/>
      <c r="P740" s="123"/>
      <c r="Q740" s="123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123"/>
      <c r="M741" s="123"/>
      <c r="N741" s="123"/>
      <c r="O741" s="123"/>
      <c r="P741" s="123"/>
      <c r="Q741" s="123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123"/>
      <c r="M742" s="123"/>
      <c r="N742" s="123"/>
      <c r="O742" s="123"/>
      <c r="P742" s="123"/>
      <c r="Q742" s="123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123"/>
      <c r="M743" s="123"/>
      <c r="N743" s="123"/>
      <c r="O743" s="123"/>
      <c r="P743" s="123"/>
      <c r="Q743" s="123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123"/>
      <c r="M744" s="123"/>
      <c r="N744" s="123"/>
      <c r="O744" s="123"/>
      <c r="P744" s="123"/>
      <c r="Q744" s="123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123"/>
      <c r="M745" s="123"/>
      <c r="N745" s="123"/>
      <c r="O745" s="123"/>
      <c r="P745" s="123"/>
      <c r="Q745" s="123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123"/>
      <c r="M746" s="123"/>
      <c r="N746" s="123"/>
      <c r="O746" s="123"/>
      <c r="P746" s="123"/>
      <c r="Q746" s="123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123"/>
      <c r="M747" s="123"/>
      <c r="N747" s="123"/>
      <c r="O747" s="123"/>
      <c r="P747" s="123"/>
      <c r="Q747" s="123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123"/>
      <c r="M748" s="123"/>
      <c r="N748" s="123"/>
      <c r="O748" s="123"/>
      <c r="P748" s="123"/>
      <c r="Q748" s="123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123"/>
      <c r="M749" s="123"/>
      <c r="N749" s="123"/>
      <c r="O749" s="123"/>
      <c r="P749" s="123"/>
      <c r="Q749" s="123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123"/>
      <c r="M750" s="123"/>
      <c r="N750" s="123"/>
      <c r="O750" s="123"/>
      <c r="P750" s="123"/>
      <c r="Q750" s="123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123"/>
      <c r="M751" s="123"/>
      <c r="N751" s="123"/>
      <c r="O751" s="123"/>
      <c r="P751" s="123"/>
      <c r="Q751" s="123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123"/>
      <c r="M752" s="123"/>
      <c r="N752" s="123"/>
      <c r="O752" s="123"/>
      <c r="P752" s="123"/>
      <c r="Q752" s="123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123"/>
      <c r="M753" s="123"/>
      <c r="N753" s="123"/>
      <c r="O753" s="123"/>
      <c r="P753" s="123"/>
      <c r="Q753" s="123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123"/>
      <c r="M754" s="123"/>
      <c r="N754" s="123"/>
      <c r="O754" s="123"/>
      <c r="P754" s="123"/>
      <c r="Q754" s="123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123"/>
      <c r="M755" s="123"/>
      <c r="N755" s="123"/>
      <c r="O755" s="123"/>
      <c r="P755" s="123"/>
      <c r="Q755" s="123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123"/>
      <c r="M756" s="123"/>
      <c r="N756" s="123"/>
      <c r="O756" s="123"/>
      <c r="P756" s="123"/>
      <c r="Q756" s="123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123"/>
      <c r="M757" s="123"/>
      <c r="N757" s="123"/>
      <c r="O757" s="123"/>
      <c r="P757" s="123"/>
      <c r="Q757" s="123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123"/>
      <c r="M758" s="123"/>
      <c r="N758" s="123"/>
      <c r="O758" s="123"/>
      <c r="P758" s="123"/>
      <c r="Q758" s="123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123"/>
      <c r="M759" s="123"/>
      <c r="N759" s="123"/>
      <c r="O759" s="123"/>
      <c r="P759" s="123"/>
      <c r="Q759" s="123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123"/>
      <c r="M760" s="123"/>
      <c r="N760" s="123"/>
      <c r="O760" s="123"/>
      <c r="P760" s="123"/>
      <c r="Q760" s="123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123"/>
      <c r="M761" s="123"/>
      <c r="N761" s="123"/>
      <c r="O761" s="123"/>
      <c r="P761" s="123"/>
      <c r="Q761" s="123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123"/>
      <c r="M762" s="123"/>
      <c r="N762" s="123"/>
      <c r="O762" s="123"/>
      <c r="P762" s="123"/>
      <c r="Q762" s="123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123"/>
      <c r="M763" s="123"/>
      <c r="N763" s="123"/>
      <c r="O763" s="123"/>
      <c r="P763" s="123"/>
      <c r="Q763" s="123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123"/>
      <c r="M764" s="123"/>
      <c r="N764" s="123"/>
      <c r="O764" s="123"/>
      <c r="P764" s="123"/>
      <c r="Q764" s="123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123"/>
      <c r="M765" s="123"/>
      <c r="N765" s="123"/>
      <c r="O765" s="123"/>
      <c r="P765" s="123"/>
      <c r="Q765" s="123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123"/>
      <c r="M766" s="123"/>
      <c r="N766" s="123"/>
      <c r="O766" s="123"/>
      <c r="P766" s="123"/>
      <c r="Q766" s="123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123"/>
      <c r="M767" s="123"/>
      <c r="N767" s="123"/>
      <c r="O767" s="123"/>
      <c r="P767" s="123"/>
      <c r="Q767" s="123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123"/>
      <c r="M768" s="123"/>
      <c r="N768" s="123"/>
      <c r="O768" s="123"/>
      <c r="P768" s="123"/>
      <c r="Q768" s="123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123"/>
      <c r="M769" s="123"/>
      <c r="N769" s="123"/>
      <c r="O769" s="123"/>
      <c r="P769" s="123"/>
      <c r="Q769" s="123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123"/>
      <c r="M770" s="123"/>
      <c r="N770" s="123"/>
      <c r="O770" s="123"/>
      <c r="P770" s="123"/>
      <c r="Q770" s="123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123"/>
      <c r="M771" s="123"/>
      <c r="N771" s="123"/>
      <c r="O771" s="123"/>
      <c r="P771" s="123"/>
      <c r="Q771" s="123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123"/>
      <c r="M772" s="123"/>
      <c r="N772" s="123"/>
      <c r="O772" s="123"/>
      <c r="P772" s="123"/>
      <c r="Q772" s="123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123"/>
      <c r="M773" s="123"/>
      <c r="N773" s="123"/>
      <c r="O773" s="123"/>
      <c r="P773" s="123"/>
      <c r="Q773" s="123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123"/>
      <c r="M774" s="123"/>
      <c r="N774" s="123"/>
      <c r="O774" s="123"/>
      <c r="P774" s="123"/>
      <c r="Q774" s="123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123"/>
      <c r="M775" s="123"/>
      <c r="N775" s="123"/>
      <c r="O775" s="123"/>
      <c r="P775" s="123"/>
      <c r="Q775" s="123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123"/>
      <c r="M776" s="123"/>
      <c r="N776" s="123"/>
      <c r="O776" s="123"/>
      <c r="P776" s="123"/>
      <c r="Q776" s="123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123"/>
      <c r="M777" s="123"/>
      <c r="N777" s="123"/>
      <c r="O777" s="123"/>
      <c r="P777" s="123"/>
      <c r="Q777" s="123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123"/>
      <c r="M778" s="123"/>
      <c r="N778" s="123"/>
      <c r="O778" s="123"/>
      <c r="P778" s="123"/>
      <c r="Q778" s="123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123"/>
      <c r="M779" s="123"/>
      <c r="N779" s="123"/>
      <c r="O779" s="123"/>
      <c r="P779" s="123"/>
      <c r="Q779" s="123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123"/>
      <c r="M780" s="123"/>
      <c r="N780" s="123"/>
      <c r="O780" s="123"/>
      <c r="P780" s="123"/>
      <c r="Q780" s="123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123"/>
      <c r="M781" s="123"/>
      <c r="N781" s="123"/>
      <c r="O781" s="123"/>
      <c r="P781" s="123"/>
      <c r="Q781" s="123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123"/>
      <c r="M782" s="123"/>
      <c r="N782" s="123"/>
      <c r="O782" s="123"/>
      <c r="P782" s="123"/>
      <c r="Q782" s="123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123"/>
      <c r="M783" s="123"/>
      <c r="N783" s="123"/>
      <c r="O783" s="123"/>
      <c r="P783" s="123"/>
      <c r="Q783" s="123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123"/>
      <c r="M784" s="123"/>
      <c r="N784" s="123"/>
      <c r="O784" s="123"/>
      <c r="P784" s="123"/>
      <c r="Q784" s="123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123"/>
      <c r="M785" s="123"/>
      <c r="N785" s="123"/>
      <c r="O785" s="123"/>
      <c r="P785" s="123"/>
      <c r="Q785" s="123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123"/>
      <c r="M786" s="123"/>
      <c r="N786" s="123"/>
      <c r="O786" s="123"/>
      <c r="P786" s="123"/>
      <c r="Q786" s="123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123"/>
      <c r="M787" s="123"/>
      <c r="N787" s="123"/>
      <c r="O787" s="123"/>
      <c r="P787" s="123"/>
      <c r="Q787" s="123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123"/>
      <c r="M788" s="123"/>
      <c r="N788" s="123"/>
      <c r="O788" s="123"/>
      <c r="P788" s="123"/>
      <c r="Q788" s="123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123"/>
      <c r="M789" s="123"/>
      <c r="N789" s="123"/>
      <c r="O789" s="123"/>
      <c r="P789" s="123"/>
      <c r="Q789" s="123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123"/>
      <c r="M790" s="123"/>
      <c r="N790" s="123"/>
      <c r="O790" s="123"/>
      <c r="P790" s="123"/>
      <c r="Q790" s="123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123"/>
      <c r="M791" s="123"/>
      <c r="N791" s="123"/>
      <c r="O791" s="123"/>
      <c r="P791" s="123"/>
      <c r="Q791" s="123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123"/>
      <c r="M792" s="123"/>
      <c r="N792" s="123"/>
      <c r="O792" s="123"/>
      <c r="P792" s="123"/>
      <c r="Q792" s="123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123"/>
      <c r="M793" s="123"/>
      <c r="N793" s="123"/>
      <c r="O793" s="123"/>
      <c r="P793" s="123"/>
      <c r="Q793" s="123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123"/>
      <c r="M794" s="123"/>
      <c r="N794" s="123"/>
      <c r="O794" s="123"/>
      <c r="P794" s="123"/>
      <c r="Q794" s="123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123"/>
      <c r="M795" s="123"/>
      <c r="N795" s="123"/>
      <c r="O795" s="123"/>
      <c r="P795" s="123"/>
      <c r="Q795" s="123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123"/>
      <c r="M796" s="123"/>
      <c r="N796" s="123"/>
      <c r="O796" s="123"/>
      <c r="P796" s="123"/>
      <c r="Q796" s="123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123"/>
      <c r="M797" s="123"/>
      <c r="N797" s="123"/>
      <c r="O797" s="123"/>
      <c r="P797" s="123"/>
      <c r="Q797" s="123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123"/>
      <c r="M798" s="123"/>
      <c r="N798" s="123"/>
      <c r="O798" s="123"/>
      <c r="P798" s="123"/>
      <c r="Q798" s="123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123"/>
      <c r="M799" s="123"/>
      <c r="N799" s="123"/>
      <c r="O799" s="123"/>
      <c r="P799" s="123"/>
      <c r="Q799" s="123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123"/>
      <c r="M800" s="123"/>
      <c r="N800" s="123"/>
      <c r="O800" s="123"/>
      <c r="P800" s="123"/>
      <c r="Q800" s="123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123"/>
      <c r="M801" s="123"/>
      <c r="N801" s="123"/>
      <c r="O801" s="123"/>
      <c r="P801" s="123"/>
      <c r="Q801" s="123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123"/>
      <c r="M802" s="123"/>
      <c r="N802" s="123"/>
      <c r="O802" s="123"/>
      <c r="P802" s="123"/>
      <c r="Q802" s="123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123"/>
      <c r="M803" s="123"/>
      <c r="N803" s="123"/>
      <c r="O803" s="123"/>
      <c r="P803" s="123"/>
      <c r="Q803" s="123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123"/>
      <c r="M804" s="123"/>
      <c r="N804" s="123"/>
      <c r="O804" s="123"/>
      <c r="P804" s="123"/>
      <c r="Q804" s="123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123"/>
      <c r="M805" s="123"/>
      <c r="N805" s="123"/>
      <c r="O805" s="123"/>
      <c r="P805" s="123"/>
      <c r="Q805" s="123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123"/>
      <c r="M806" s="123"/>
      <c r="N806" s="123"/>
      <c r="O806" s="123"/>
      <c r="P806" s="123"/>
      <c r="Q806" s="123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123"/>
      <c r="M807" s="123"/>
      <c r="N807" s="123"/>
      <c r="O807" s="123"/>
      <c r="P807" s="123"/>
      <c r="Q807" s="123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123"/>
      <c r="M808" s="123"/>
      <c r="N808" s="123"/>
      <c r="O808" s="123"/>
      <c r="P808" s="123"/>
      <c r="Q808" s="123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123"/>
      <c r="M809" s="123"/>
      <c r="N809" s="123"/>
      <c r="O809" s="123"/>
      <c r="P809" s="123"/>
      <c r="Q809" s="123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123"/>
      <c r="M810" s="123"/>
      <c r="N810" s="123"/>
      <c r="O810" s="123"/>
      <c r="P810" s="123"/>
      <c r="Q810" s="123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123"/>
      <c r="M811" s="123"/>
      <c r="N811" s="123"/>
      <c r="O811" s="123"/>
      <c r="P811" s="123"/>
      <c r="Q811" s="123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123"/>
      <c r="M812" s="123"/>
      <c r="N812" s="123"/>
      <c r="O812" s="123"/>
      <c r="P812" s="123"/>
      <c r="Q812" s="123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123"/>
      <c r="M813" s="123"/>
      <c r="N813" s="123"/>
      <c r="O813" s="123"/>
      <c r="P813" s="123"/>
      <c r="Q813" s="123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123"/>
      <c r="M814" s="123"/>
      <c r="N814" s="123"/>
      <c r="O814" s="123"/>
      <c r="P814" s="123"/>
      <c r="Q814" s="123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123"/>
      <c r="M815" s="123"/>
      <c r="N815" s="123"/>
      <c r="O815" s="123"/>
      <c r="P815" s="123"/>
      <c r="Q815" s="123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123"/>
      <c r="M816" s="123"/>
      <c r="N816" s="123"/>
      <c r="O816" s="123"/>
      <c r="P816" s="123"/>
      <c r="Q816" s="123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123"/>
      <c r="M817" s="123"/>
      <c r="N817" s="123"/>
      <c r="O817" s="123"/>
      <c r="P817" s="123"/>
      <c r="Q817" s="123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123"/>
      <c r="M818" s="123"/>
      <c r="N818" s="123"/>
      <c r="O818" s="123"/>
      <c r="P818" s="123"/>
      <c r="Q818" s="123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123"/>
      <c r="M819" s="123"/>
      <c r="N819" s="123"/>
      <c r="O819" s="123"/>
      <c r="P819" s="123"/>
      <c r="Q819" s="123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123"/>
      <c r="M820" s="123"/>
      <c r="N820" s="123"/>
      <c r="O820" s="123"/>
      <c r="P820" s="123"/>
      <c r="Q820" s="123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123"/>
      <c r="M821" s="123"/>
      <c r="N821" s="123"/>
      <c r="O821" s="123"/>
      <c r="P821" s="123"/>
      <c r="Q821" s="123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123"/>
      <c r="M822" s="123"/>
      <c r="N822" s="123"/>
      <c r="O822" s="123"/>
      <c r="P822" s="123"/>
      <c r="Q822" s="123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123"/>
      <c r="M823" s="123"/>
      <c r="N823" s="123"/>
      <c r="O823" s="123"/>
      <c r="P823" s="123"/>
      <c r="Q823" s="123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123"/>
      <c r="M824" s="123"/>
      <c r="N824" s="123"/>
      <c r="O824" s="123"/>
      <c r="P824" s="123"/>
      <c r="Q824" s="123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123"/>
      <c r="M825" s="123"/>
      <c r="N825" s="123"/>
      <c r="O825" s="123"/>
      <c r="P825" s="123"/>
      <c r="Q825" s="123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123"/>
      <c r="M826" s="123"/>
      <c r="N826" s="123"/>
      <c r="O826" s="123"/>
      <c r="P826" s="123"/>
      <c r="Q826" s="123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123"/>
      <c r="M827" s="123"/>
      <c r="N827" s="123"/>
      <c r="O827" s="123"/>
      <c r="P827" s="123"/>
      <c r="Q827" s="123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123"/>
      <c r="M828" s="123"/>
      <c r="N828" s="123"/>
      <c r="O828" s="123"/>
      <c r="P828" s="123"/>
      <c r="Q828" s="123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123"/>
      <c r="M829" s="123"/>
      <c r="N829" s="123"/>
      <c r="O829" s="123"/>
      <c r="P829" s="123"/>
      <c r="Q829" s="123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123"/>
      <c r="M830" s="123"/>
      <c r="N830" s="123"/>
      <c r="O830" s="123"/>
      <c r="P830" s="123"/>
      <c r="Q830" s="123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123"/>
      <c r="M831" s="123"/>
      <c r="N831" s="123"/>
      <c r="O831" s="123"/>
      <c r="P831" s="123"/>
      <c r="Q831" s="123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123"/>
      <c r="M832" s="123"/>
      <c r="N832" s="123"/>
      <c r="O832" s="123"/>
      <c r="P832" s="123"/>
      <c r="Q832" s="123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123"/>
      <c r="M833" s="123"/>
      <c r="N833" s="123"/>
      <c r="O833" s="123"/>
      <c r="P833" s="123"/>
      <c r="Q833" s="123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123"/>
      <c r="M834" s="123"/>
      <c r="N834" s="123"/>
      <c r="O834" s="123"/>
      <c r="P834" s="123"/>
      <c r="Q834" s="123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123"/>
      <c r="M835" s="123"/>
      <c r="N835" s="123"/>
      <c r="O835" s="123"/>
      <c r="P835" s="123"/>
      <c r="Q835" s="123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123"/>
      <c r="M836" s="123"/>
      <c r="N836" s="123"/>
      <c r="O836" s="123"/>
      <c r="P836" s="123"/>
      <c r="Q836" s="123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123"/>
      <c r="M837" s="123"/>
      <c r="N837" s="123"/>
      <c r="O837" s="123"/>
      <c r="P837" s="123"/>
      <c r="Q837" s="123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123"/>
      <c r="M838" s="123"/>
      <c r="N838" s="123"/>
      <c r="O838" s="123"/>
      <c r="P838" s="123"/>
      <c r="Q838" s="123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123"/>
      <c r="M839" s="123"/>
      <c r="N839" s="123"/>
      <c r="O839" s="123"/>
      <c r="P839" s="123"/>
      <c r="Q839" s="123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123"/>
      <c r="M840" s="123"/>
      <c r="N840" s="123"/>
      <c r="O840" s="123"/>
      <c r="P840" s="123"/>
      <c r="Q840" s="123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123"/>
      <c r="M841" s="123"/>
      <c r="N841" s="123"/>
      <c r="O841" s="123"/>
      <c r="P841" s="123"/>
      <c r="Q841" s="123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123"/>
      <c r="M842" s="123"/>
      <c r="N842" s="123"/>
      <c r="O842" s="123"/>
      <c r="P842" s="123"/>
      <c r="Q842" s="123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123"/>
      <c r="M843" s="123"/>
      <c r="N843" s="123"/>
      <c r="O843" s="123"/>
      <c r="P843" s="123"/>
      <c r="Q843" s="123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123"/>
      <c r="M844" s="123"/>
      <c r="N844" s="123"/>
      <c r="O844" s="123"/>
      <c r="P844" s="123"/>
      <c r="Q844" s="123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123"/>
      <c r="M845" s="123"/>
      <c r="N845" s="123"/>
      <c r="O845" s="123"/>
      <c r="P845" s="123"/>
      <c r="Q845" s="123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123"/>
      <c r="M846" s="123"/>
      <c r="N846" s="123"/>
      <c r="O846" s="123"/>
      <c r="P846" s="123"/>
      <c r="Q846" s="123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123"/>
      <c r="M847" s="123"/>
      <c r="N847" s="123"/>
      <c r="O847" s="123"/>
      <c r="P847" s="123"/>
      <c r="Q847" s="123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123"/>
      <c r="M848" s="123"/>
      <c r="N848" s="123"/>
      <c r="O848" s="123"/>
      <c r="P848" s="123"/>
      <c r="Q848" s="123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123"/>
      <c r="M849" s="123"/>
      <c r="N849" s="123"/>
      <c r="O849" s="123"/>
      <c r="P849" s="123"/>
      <c r="Q849" s="123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123"/>
      <c r="M850" s="123"/>
      <c r="N850" s="123"/>
      <c r="O850" s="123"/>
      <c r="P850" s="123"/>
      <c r="Q850" s="123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123"/>
      <c r="M851" s="123"/>
      <c r="N851" s="123"/>
      <c r="O851" s="123"/>
      <c r="P851" s="123"/>
      <c r="Q851" s="123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123"/>
      <c r="M852" s="123"/>
      <c r="N852" s="123"/>
      <c r="O852" s="123"/>
      <c r="P852" s="123"/>
      <c r="Q852" s="123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123"/>
      <c r="M853" s="123"/>
      <c r="N853" s="123"/>
      <c r="O853" s="123"/>
      <c r="P853" s="123"/>
      <c r="Q853" s="123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123"/>
      <c r="M854" s="123"/>
      <c r="N854" s="123"/>
      <c r="O854" s="123"/>
      <c r="P854" s="123"/>
      <c r="Q854" s="123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123"/>
      <c r="M855" s="123"/>
      <c r="N855" s="123"/>
      <c r="O855" s="123"/>
      <c r="P855" s="123"/>
      <c r="Q855" s="123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123"/>
      <c r="M856" s="123"/>
      <c r="N856" s="123"/>
      <c r="O856" s="123"/>
      <c r="P856" s="123"/>
      <c r="Q856" s="123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123"/>
      <c r="M857" s="123"/>
      <c r="N857" s="123"/>
      <c r="O857" s="123"/>
      <c r="P857" s="123"/>
      <c r="Q857" s="123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123"/>
      <c r="M858" s="123"/>
      <c r="N858" s="123"/>
      <c r="O858" s="123"/>
      <c r="P858" s="123"/>
      <c r="Q858" s="123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123"/>
      <c r="M859" s="123"/>
      <c r="N859" s="123"/>
      <c r="O859" s="123"/>
      <c r="P859" s="123"/>
      <c r="Q859" s="123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123"/>
      <c r="M860" s="123"/>
      <c r="N860" s="123"/>
      <c r="O860" s="123"/>
      <c r="P860" s="123"/>
      <c r="Q860" s="123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123"/>
      <c r="M861" s="123"/>
      <c r="N861" s="123"/>
      <c r="O861" s="123"/>
      <c r="P861" s="123"/>
      <c r="Q861" s="123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123"/>
      <c r="M862" s="123"/>
      <c r="N862" s="123"/>
      <c r="O862" s="123"/>
      <c r="P862" s="123"/>
      <c r="Q862" s="123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123"/>
      <c r="M863" s="123"/>
      <c r="N863" s="123"/>
      <c r="O863" s="123"/>
      <c r="P863" s="123"/>
      <c r="Q863" s="123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123"/>
      <c r="M864" s="123"/>
      <c r="N864" s="123"/>
      <c r="O864" s="123"/>
      <c r="P864" s="123"/>
      <c r="Q864" s="123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123"/>
      <c r="M865" s="123"/>
      <c r="N865" s="123"/>
      <c r="O865" s="123"/>
      <c r="P865" s="123"/>
      <c r="Q865" s="123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123"/>
      <c r="M866" s="123"/>
      <c r="N866" s="123"/>
      <c r="O866" s="123"/>
      <c r="P866" s="123"/>
      <c r="Q866" s="123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123"/>
      <c r="M867" s="123"/>
      <c r="N867" s="123"/>
      <c r="O867" s="123"/>
      <c r="P867" s="123"/>
      <c r="Q867" s="123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123"/>
      <c r="M868" s="123"/>
      <c r="N868" s="123"/>
      <c r="O868" s="123"/>
      <c r="P868" s="123"/>
      <c r="Q868" s="123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123"/>
      <c r="M869" s="123"/>
      <c r="N869" s="123"/>
      <c r="O869" s="123"/>
      <c r="P869" s="123"/>
      <c r="Q869" s="123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123"/>
      <c r="M870" s="123"/>
      <c r="N870" s="123"/>
      <c r="O870" s="123"/>
      <c r="P870" s="123"/>
      <c r="Q870" s="123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123"/>
      <c r="M871" s="123"/>
      <c r="N871" s="123"/>
      <c r="O871" s="123"/>
      <c r="P871" s="123"/>
      <c r="Q871" s="123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123"/>
      <c r="M872" s="123"/>
      <c r="N872" s="123"/>
      <c r="O872" s="123"/>
      <c r="P872" s="123"/>
      <c r="Q872" s="123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123"/>
      <c r="M873" s="123"/>
      <c r="N873" s="123"/>
      <c r="O873" s="123"/>
      <c r="P873" s="123"/>
      <c r="Q873" s="123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123"/>
      <c r="M874" s="123"/>
      <c r="N874" s="123"/>
      <c r="O874" s="123"/>
      <c r="P874" s="123"/>
      <c r="Q874" s="123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123"/>
      <c r="M875" s="123"/>
      <c r="N875" s="123"/>
      <c r="O875" s="123"/>
      <c r="P875" s="123"/>
      <c r="Q875" s="123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123"/>
      <c r="M876" s="123"/>
      <c r="N876" s="123"/>
      <c r="O876" s="123"/>
      <c r="P876" s="123"/>
      <c r="Q876" s="123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123"/>
      <c r="M877" s="123"/>
      <c r="N877" s="123"/>
      <c r="O877" s="123"/>
      <c r="P877" s="123"/>
      <c r="Q877" s="123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123"/>
      <c r="M878" s="123"/>
      <c r="N878" s="123"/>
      <c r="O878" s="123"/>
      <c r="P878" s="123"/>
      <c r="Q878" s="123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123"/>
      <c r="M879" s="123"/>
      <c r="N879" s="123"/>
      <c r="O879" s="123"/>
      <c r="P879" s="123"/>
      <c r="Q879" s="123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123"/>
      <c r="M880" s="123"/>
      <c r="N880" s="123"/>
      <c r="O880" s="123"/>
      <c r="P880" s="123"/>
      <c r="Q880" s="123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123"/>
      <c r="M881" s="123"/>
      <c r="N881" s="123"/>
      <c r="O881" s="123"/>
      <c r="P881" s="123"/>
      <c r="Q881" s="123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123"/>
      <c r="M882" s="123"/>
      <c r="N882" s="123"/>
      <c r="O882" s="123"/>
      <c r="P882" s="123"/>
      <c r="Q882" s="123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123"/>
      <c r="M883" s="123"/>
      <c r="N883" s="123"/>
      <c r="O883" s="123"/>
      <c r="P883" s="123"/>
      <c r="Q883" s="123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123"/>
      <c r="M884" s="123"/>
      <c r="N884" s="123"/>
      <c r="O884" s="123"/>
      <c r="P884" s="123"/>
      <c r="Q884" s="123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123"/>
      <c r="M885" s="123"/>
      <c r="N885" s="123"/>
      <c r="O885" s="123"/>
      <c r="P885" s="123"/>
      <c r="Q885" s="123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123"/>
      <c r="M886" s="123"/>
      <c r="N886" s="123"/>
      <c r="O886" s="123"/>
      <c r="P886" s="123"/>
      <c r="Q886" s="123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123"/>
      <c r="M887" s="123"/>
      <c r="N887" s="123"/>
      <c r="O887" s="123"/>
      <c r="P887" s="123"/>
      <c r="Q887" s="123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123"/>
      <c r="M888" s="123"/>
      <c r="N888" s="123"/>
      <c r="O888" s="123"/>
      <c r="P888" s="123"/>
      <c r="Q888" s="123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123"/>
      <c r="M889" s="123"/>
      <c r="N889" s="123"/>
      <c r="O889" s="123"/>
      <c r="P889" s="123"/>
      <c r="Q889" s="123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123"/>
      <c r="M890" s="123"/>
      <c r="N890" s="123"/>
      <c r="O890" s="123"/>
      <c r="P890" s="123"/>
      <c r="Q890" s="123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123"/>
      <c r="M891" s="123"/>
      <c r="N891" s="123"/>
      <c r="O891" s="123"/>
      <c r="P891" s="123"/>
      <c r="Q891" s="123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123"/>
      <c r="M892" s="123"/>
      <c r="N892" s="123"/>
      <c r="O892" s="123"/>
      <c r="P892" s="123"/>
      <c r="Q892" s="123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123"/>
      <c r="M893" s="123"/>
      <c r="N893" s="123"/>
      <c r="O893" s="123"/>
      <c r="P893" s="123"/>
      <c r="Q893" s="123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123"/>
      <c r="M894" s="123"/>
      <c r="N894" s="123"/>
      <c r="O894" s="123"/>
      <c r="P894" s="123"/>
      <c r="Q894" s="123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123"/>
      <c r="M895" s="123"/>
      <c r="N895" s="123"/>
      <c r="O895" s="123"/>
      <c r="P895" s="123"/>
      <c r="Q895" s="123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123"/>
      <c r="M896" s="123"/>
      <c r="N896" s="123"/>
      <c r="O896" s="123"/>
      <c r="P896" s="123"/>
      <c r="Q896" s="123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123"/>
      <c r="M897" s="123"/>
      <c r="N897" s="123"/>
      <c r="O897" s="123"/>
      <c r="P897" s="123"/>
      <c r="Q897" s="123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123"/>
      <c r="M898" s="123"/>
      <c r="N898" s="123"/>
      <c r="O898" s="123"/>
      <c r="P898" s="123"/>
      <c r="Q898" s="123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123"/>
      <c r="M899" s="123"/>
      <c r="N899" s="123"/>
      <c r="O899" s="123"/>
      <c r="P899" s="123"/>
      <c r="Q899" s="123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123"/>
      <c r="M900" s="123"/>
      <c r="N900" s="123"/>
      <c r="O900" s="123"/>
      <c r="P900" s="123"/>
      <c r="Q900" s="123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123"/>
      <c r="M901" s="123"/>
      <c r="N901" s="123"/>
      <c r="O901" s="123"/>
      <c r="P901" s="123"/>
      <c r="Q901" s="123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123"/>
      <c r="M902" s="123"/>
      <c r="N902" s="123"/>
      <c r="O902" s="123"/>
      <c r="P902" s="123"/>
      <c r="Q902" s="123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123"/>
      <c r="M903" s="123"/>
      <c r="N903" s="123"/>
      <c r="O903" s="123"/>
      <c r="P903" s="123"/>
      <c r="Q903" s="123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123"/>
      <c r="M904" s="123"/>
      <c r="N904" s="123"/>
      <c r="O904" s="123"/>
      <c r="P904" s="123"/>
      <c r="Q904" s="123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123"/>
      <c r="M905" s="123"/>
      <c r="N905" s="123"/>
      <c r="O905" s="123"/>
      <c r="P905" s="123"/>
      <c r="Q905" s="123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123"/>
      <c r="M906" s="123"/>
      <c r="N906" s="123"/>
      <c r="O906" s="123"/>
      <c r="P906" s="123"/>
      <c r="Q906" s="123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123"/>
      <c r="M907" s="123"/>
      <c r="N907" s="123"/>
      <c r="O907" s="123"/>
      <c r="P907" s="123"/>
      <c r="Q907" s="123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123"/>
      <c r="M908" s="123"/>
      <c r="N908" s="123"/>
      <c r="O908" s="123"/>
      <c r="P908" s="123"/>
      <c r="Q908" s="123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123"/>
      <c r="M909" s="123"/>
      <c r="N909" s="123"/>
      <c r="O909" s="123"/>
      <c r="P909" s="123"/>
      <c r="Q909" s="123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123"/>
      <c r="M910" s="123"/>
      <c r="N910" s="123"/>
      <c r="O910" s="123"/>
      <c r="P910" s="123"/>
      <c r="Q910" s="123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123"/>
      <c r="M911" s="123"/>
      <c r="N911" s="123"/>
      <c r="O911" s="123"/>
      <c r="P911" s="123"/>
      <c r="Q911" s="123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123"/>
      <c r="M912" s="123"/>
      <c r="N912" s="123"/>
      <c r="O912" s="123"/>
      <c r="P912" s="123"/>
      <c r="Q912" s="123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123"/>
      <c r="M913" s="123"/>
      <c r="N913" s="123"/>
      <c r="O913" s="123"/>
      <c r="P913" s="123"/>
      <c r="Q913" s="123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123"/>
      <c r="M914" s="123"/>
      <c r="N914" s="123"/>
      <c r="O914" s="123"/>
      <c r="P914" s="123"/>
      <c r="Q914" s="123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123"/>
      <c r="M915" s="123"/>
      <c r="N915" s="123"/>
      <c r="O915" s="123"/>
      <c r="P915" s="123"/>
      <c r="Q915" s="123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123"/>
      <c r="M916" s="123"/>
      <c r="N916" s="123"/>
      <c r="O916" s="123"/>
      <c r="P916" s="123"/>
      <c r="Q916" s="123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123"/>
      <c r="M917" s="123"/>
      <c r="N917" s="123"/>
      <c r="O917" s="123"/>
      <c r="P917" s="123"/>
      <c r="Q917" s="123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123"/>
      <c r="M918" s="123"/>
      <c r="N918" s="123"/>
      <c r="O918" s="123"/>
      <c r="P918" s="123"/>
      <c r="Q918" s="123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123"/>
      <c r="M919" s="123"/>
      <c r="N919" s="123"/>
      <c r="O919" s="123"/>
      <c r="P919" s="123"/>
      <c r="Q919" s="123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123"/>
      <c r="M920" s="123"/>
      <c r="N920" s="123"/>
      <c r="O920" s="123"/>
      <c r="P920" s="123"/>
      <c r="Q920" s="123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123"/>
      <c r="M921" s="123"/>
      <c r="N921" s="123"/>
      <c r="O921" s="123"/>
      <c r="P921" s="123"/>
      <c r="Q921" s="123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123"/>
      <c r="M922" s="123"/>
      <c r="N922" s="123"/>
      <c r="O922" s="123"/>
      <c r="P922" s="123"/>
      <c r="Q922" s="123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123"/>
      <c r="M923" s="123"/>
      <c r="N923" s="123"/>
      <c r="O923" s="123"/>
      <c r="P923" s="123"/>
      <c r="Q923" s="123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123"/>
      <c r="M924" s="123"/>
      <c r="N924" s="123"/>
      <c r="O924" s="123"/>
      <c r="P924" s="123"/>
      <c r="Q924" s="123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123"/>
      <c r="M925" s="123"/>
      <c r="N925" s="123"/>
      <c r="O925" s="123"/>
      <c r="P925" s="123"/>
      <c r="Q925" s="123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123"/>
      <c r="M926" s="123"/>
      <c r="N926" s="123"/>
      <c r="O926" s="123"/>
      <c r="P926" s="123"/>
      <c r="Q926" s="123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123"/>
      <c r="M927" s="123"/>
      <c r="N927" s="123"/>
      <c r="O927" s="123"/>
      <c r="P927" s="123"/>
      <c r="Q927" s="123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123"/>
      <c r="M928" s="123"/>
      <c r="N928" s="123"/>
      <c r="O928" s="123"/>
      <c r="P928" s="123"/>
      <c r="Q928" s="123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123"/>
      <c r="M929" s="123"/>
      <c r="N929" s="123"/>
      <c r="O929" s="123"/>
      <c r="P929" s="123"/>
      <c r="Q929" s="123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123"/>
      <c r="M930" s="123"/>
      <c r="N930" s="123"/>
      <c r="O930" s="123"/>
      <c r="P930" s="123"/>
      <c r="Q930" s="123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123"/>
      <c r="M931" s="123"/>
      <c r="N931" s="123"/>
      <c r="O931" s="123"/>
      <c r="P931" s="123"/>
      <c r="Q931" s="123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123"/>
      <c r="M932" s="123"/>
      <c r="N932" s="123"/>
      <c r="O932" s="123"/>
      <c r="P932" s="123"/>
      <c r="Q932" s="123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123"/>
      <c r="M933" s="123"/>
      <c r="N933" s="123"/>
      <c r="O933" s="123"/>
      <c r="P933" s="123"/>
      <c r="Q933" s="123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123"/>
      <c r="M934" s="123"/>
      <c r="N934" s="123"/>
      <c r="O934" s="123"/>
      <c r="P934" s="123"/>
      <c r="Q934" s="123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123"/>
      <c r="M935" s="123"/>
      <c r="N935" s="123"/>
      <c r="O935" s="123"/>
      <c r="P935" s="123"/>
      <c r="Q935" s="123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123"/>
      <c r="M936" s="123"/>
      <c r="N936" s="123"/>
      <c r="O936" s="123"/>
      <c r="P936" s="123"/>
      <c r="Q936" s="123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123"/>
      <c r="M937" s="123"/>
      <c r="N937" s="123"/>
      <c r="O937" s="123"/>
      <c r="P937" s="123"/>
      <c r="Q937" s="123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123"/>
      <c r="M938" s="123"/>
      <c r="N938" s="123"/>
      <c r="O938" s="123"/>
      <c r="P938" s="123"/>
      <c r="Q938" s="123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123"/>
      <c r="M939" s="123"/>
      <c r="N939" s="123"/>
      <c r="O939" s="123"/>
      <c r="P939" s="123"/>
      <c r="Q939" s="123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123"/>
      <c r="M940" s="123"/>
      <c r="N940" s="123"/>
      <c r="O940" s="123"/>
      <c r="P940" s="123"/>
      <c r="Q940" s="123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123"/>
      <c r="M941" s="123"/>
      <c r="N941" s="123"/>
      <c r="O941" s="123"/>
      <c r="P941" s="123"/>
      <c r="Q941" s="123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123"/>
      <c r="M942" s="123"/>
      <c r="N942" s="123"/>
      <c r="O942" s="123"/>
      <c r="P942" s="123"/>
      <c r="Q942" s="123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123"/>
      <c r="M943" s="123"/>
      <c r="N943" s="123"/>
      <c r="O943" s="123"/>
      <c r="P943" s="123"/>
      <c r="Q943" s="123"/>
    </row>
    <row r="94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123"/>
      <c r="M944" s="123"/>
      <c r="N944" s="123"/>
      <c r="O944" s="123"/>
      <c r="P944" s="123"/>
      <c r="Q944" s="123"/>
    </row>
    <row r="94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123"/>
      <c r="M945" s="123"/>
      <c r="N945" s="123"/>
      <c r="O945" s="123"/>
      <c r="P945" s="123"/>
      <c r="Q945" s="123"/>
    </row>
    <row r="946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123"/>
      <c r="M946" s="123"/>
      <c r="N946" s="123"/>
      <c r="O946" s="123"/>
      <c r="P946" s="123"/>
      <c r="Q946" s="123"/>
    </row>
    <row r="947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123"/>
      <c r="M947" s="123"/>
      <c r="N947" s="123"/>
      <c r="O947" s="123"/>
      <c r="P947" s="123"/>
      <c r="Q947" s="123"/>
    </row>
    <row r="948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123"/>
      <c r="M948" s="123"/>
      <c r="N948" s="123"/>
      <c r="O948" s="123"/>
      <c r="P948" s="123"/>
      <c r="Q948" s="123"/>
    </row>
    <row r="949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123"/>
      <c r="M949" s="123"/>
      <c r="N949" s="123"/>
      <c r="O949" s="123"/>
      <c r="P949" s="123"/>
      <c r="Q949" s="123"/>
    </row>
    <row r="950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123"/>
      <c r="M950" s="123"/>
      <c r="N950" s="123"/>
      <c r="O950" s="123"/>
      <c r="P950" s="123"/>
      <c r="Q950" s="123"/>
    </row>
    <row r="95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123"/>
      <c r="M951" s="123"/>
      <c r="N951" s="123"/>
      <c r="O951" s="123"/>
      <c r="P951" s="123"/>
      <c r="Q951" s="123"/>
    </row>
    <row r="95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123"/>
      <c r="M952" s="123"/>
      <c r="N952" s="123"/>
      <c r="O952" s="123"/>
      <c r="P952" s="123"/>
      <c r="Q952" s="123"/>
    </row>
    <row r="953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123"/>
      <c r="M953" s="123"/>
      <c r="N953" s="123"/>
      <c r="O953" s="123"/>
      <c r="P953" s="123"/>
      <c r="Q953" s="123"/>
    </row>
    <row r="95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123"/>
      <c r="M954" s="123"/>
      <c r="N954" s="123"/>
      <c r="O954" s="123"/>
      <c r="P954" s="123"/>
      <c r="Q954" s="123"/>
    </row>
    <row r="95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123"/>
      <c r="M955" s="123"/>
      <c r="N955" s="123"/>
      <c r="O955" s="123"/>
      <c r="P955" s="123"/>
      <c r="Q955" s="123"/>
    </row>
    <row r="956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123"/>
      <c r="M956" s="123"/>
      <c r="N956" s="123"/>
      <c r="O956" s="123"/>
      <c r="P956" s="123"/>
      <c r="Q956" s="123"/>
    </row>
    <row r="957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123"/>
      <c r="M957" s="123"/>
      <c r="N957" s="123"/>
      <c r="O957" s="123"/>
      <c r="P957" s="123"/>
      <c r="Q957" s="123"/>
    </row>
    <row r="958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123"/>
      <c r="M958" s="123"/>
      <c r="N958" s="123"/>
      <c r="O958" s="123"/>
      <c r="P958" s="123"/>
      <c r="Q958" s="123"/>
    </row>
    <row r="959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123"/>
      <c r="M959" s="123"/>
      <c r="N959" s="123"/>
      <c r="O959" s="123"/>
      <c r="P959" s="123"/>
      <c r="Q959" s="123"/>
    </row>
    <row r="960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123"/>
      <c r="M960" s="123"/>
      <c r="N960" s="123"/>
      <c r="O960" s="123"/>
      <c r="P960" s="123"/>
      <c r="Q960" s="123"/>
    </row>
    <row r="96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123"/>
      <c r="M961" s="123"/>
      <c r="N961" s="123"/>
      <c r="O961" s="123"/>
      <c r="P961" s="123"/>
      <c r="Q961" s="123"/>
    </row>
    <row r="96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123"/>
      <c r="M962" s="123"/>
      <c r="N962" s="123"/>
      <c r="O962" s="123"/>
      <c r="P962" s="123"/>
      <c r="Q962" s="123"/>
    </row>
    <row r="963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123"/>
      <c r="M963" s="123"/>
      <c r="N963" s="123"/>
      <c r="O963" s="123"/>
      <c r="P963" s="123"/>
      <c r="Q963" s="123"/>
    </row>
    <row r="96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123"/>
      <c r="M964" s="123"/>
      <c r="N964" s="123"/>
      <c r="O964" s="123"/>
      <c r="P964" s="123"/>
      <c r="Q964" s="123"/>
    </row>
    <row r="96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123"/>
      <c r="M965" s="123"/>
      <c r="N965" s="123"/>
      <c r="O965" s="123"/>
      <c r="P965" s="123"/>
      <c r="Q965" s="123"/>
    </row>
    <row r="966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123"/>
      <c r="M966" s="123"/>
      <c r="N966" s="123"/>
      <c r="O966" s="123"/>
      <c r="P966" s="123"/>
      <c r="Q966" s="123"/>
    </row>
    <row r="967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123"/>
      <c r="M967" s="123"/>
      <c r="N967" s="123"/>
      <c r="O967" s="123"/>
      <c r="P967" s="123"/>
      <c r="Q967" s="123"/>
    </row>
    <row r="968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123"/>
      <c r="M968" s="123"/>
      <c r="N968" s="123"/>
      <c r="O968" s="123"/>
      <c r="P968" s="123"/>
      <c r="Q968" s="123"/>
    </row>
    <row r="969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123"/>
      <c r="M969" s="123"/>
      <c r="N969" s="123"/>
      <c r="O969" s="123"/>
      <c r="P969" s="123"/>
      <c r="Q969" s="123"/>
    </row>
    <row r="970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123"/>
      <c r="M970" s="123"/>
      <c r="N970" s="123"/>
      <c r="O970" s="123"/>
      <c r="P970" s="123"/>
      <c r="Q970" s="123"/>
    </row>
    <row r="97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123"/>
      <c r="M971" s="123"/>
      <c r="N971" s="123"/>
      <c r="O971" s="123"/>
      <c r="P971" s="123"/>
      <c r="Q971" s="123"/>
    </row>
    <row r="97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123"/>
      <c r="M972" s="123"/>
      <c r="N972" s="123"/>
      <c r="O972" s="123"/>
      <c r="P972" s="123"/>
      <c r="Q972" s="123"/>
    </row>
    <row r="973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123"/>
      <c r="M973" s="123"/>
      <c r="N973" s="123"/>
      <c r="O973" s="123"/>
      <c r="P973" s="123"/>
      <c r="Q973" s="123"/>
    </row>
    <row r="97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123"/>
      <c r="M974" s="123"/>
      <c r="N974" s="123"/>
      <c r="O974" s="123"/>
      <c r="P974" s="123"/>
      <c r="Q974" s="123"/>
    </row>
    <row r="97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123"/>
      <c r="M975" s="123"/>
      <c r="N975" s="123"/>
      <c r="O975" s="123"/>
      <c r="P975" s="123"/>
      <c r="Q975" s="123"/>
    </row>
    <row r="976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123"/>
      <c r="M976" s="123"/>
      <c r="N976" s="123"/>
      <c r="O976" s="123"/>
      <c r="P976" s="123"/>
      <c r="Q976" s="123"/>
    </row>
    <row r="977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123"/>
      <c r="M977" s="123"/>
      <c r="N977" s="123"/>
      <c r="O977" s="123"/>
      <c r="P977" s="123"/>
      <c r="Q977" s="123"/>
    </row>
    <row r="978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123"/>
      <c r="M978" s="123"/>
      <c r="N978" s="123"/>
      <c r="O978" s="123"/>
      <c r="P978" s="123"/>
      <c r="Q978" s="123"/>
    </row>
    <row r="979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123"/>
      <c r="M979" s="123"/>
      <c r="N979" s="123"/>
      <c r="O979" s="123"/>
      <c r="P979" s="123"/>
      <c r="Q979" s="123"/>
    </row>
    <row r="980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123"/>
      <c r="M980" s="123"/>
      <c r="N980" s="123"/>
      <c r="O980" s="123"/>
      <c r="P980" s="123"/>
      <c r="Q980" s="123"/>
    </row>
    <row r="98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123"/>
      <c r="M981" s="123"/>
      <c r="N981" s="123"/>
      <c r="O981" s="123"/>
      <c r="P981" s="123"/>
      <c r="Q981" s="123"/>
    </row>
    <row r="98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123"/>
      <c r="M982" s="123"/>
      <c r="N982" s="123"/>
      <c r="O982" s="123"/>
      <c r="P982" s="123"/>
      <c r="Q982" s="123"/>
    </row>
    <row r="983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123"/>
      <c r="M983" s="123"/>
      <c r="N983" s="123"/>
      <c r="O983" s="123"/>
      <c r="P983" s="123"/>
      <c r="Q983" s="123"/>
    </row>
    <row r="98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123"/>
      <c r="M984" s="123"/>
      <c r="N984" s="123"/>
      <c r="O984" s="123"/>
      <c r="P984" s="123"/>
      <c r="Q984" s="123"/>
    </row>
    <row r="98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123"/>
      <c r="M985" s="123"/>
      <c r="N985" s="123"/>
      <c r="O985" s="123"/>
      <c r="P985" s="123"/>
      <c r="Q985" s="123"/>
    </row>
    <row r="986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123"/>
      <c r="M986" s="123"/>
      <c r="N986" s="123"/>
      <c r="O986" s="123"/>
      <c r="P986" s="123"/>
      <c r="Q986" s="123"/>
    </row>
    <row r="987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123"/>
      <c r="M987" s="123"/>
      <c r="N987" s="123"/>
      <c r="O987" s="123"/>
      <c r="P987" s="123"/>
      <c r="Q987" s="123"/>
    </row>
    <row r="988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123"/>
      <c r="M988" s="123"/>
      <c r="N988" s="123"/>
      <c r="O988" s="123"/>
      <c r="P988" s="123"/>
      <c r="Q988" s="123"/>
    </row>
    <row r="989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123"/>
      <c r="M989" s="123"/>
      <c r="N989" s="123"/>
      <c r="O989" s="123"/>
      <c r="P989" s="123"/>
      <c r="Q989" s="123"/>
    </row>
    <row r="990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123"/>
      <c r="M990" s="123"/>
      <c r="N990" s="123"/>
      <c r="O990" s="123"/>
      <c r="P990" s="123"/>
      <c r="Q990" s="123"/>
    </row>
    <row r="99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123"/>
      <c r="M991" s="123"/>
      <c r="N991" s="123"/>
      <c r="O991" s="123"/>
      <c r="P991" s="123"/>
      <c r="Q991" s="123"/>
    </row>
    <row r="99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123"/>
      <c r="M992" s="123"/>
      <c r="N992" s="123"/>
      <c r="O992" s="123"/>
      <c r="P992" s="123"/>
      <c r="Q992" s="123"/>
    </row>
    <row r="993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123"/>
      <c r="M993" s="123"/>
      <c r="N993" s="123"/>
      <c r="O993" s="123"/>
      <c r="P993" s="123"/>
      <c r="Q993" s="123"/>
    </row>
    <row r="994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123"/>
      <c r="M994" s="123"/>
      <c r="N994" s="123"/>
      <c r="O994" s="123"/>
      <c r="P994" s="123"/>
      <c r="Q994" s="123"/>
    </row>
    <row r="99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123"/>
      <c r="M995" s="123"/>
      <c r="N995" s="123"/>
      <c r="O995" s="123"/>
      <c r="P995" s="123"/>
      <c r="Q995" s="123"/>
    </row>
    <row r="996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123"/>
      <c r="M996" s="123"/>
      <c r="N996" s="123"/>
      <c r="O996" s="123"/>
      <c r="P996" s="123"/>
      <c r="Q996" s="123"/>
    </row>
    <row r="997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123"/>
      <c r="M997" s="123"/>
      <c r="N997" s="123"/>
      <c r="O997" s="123"/>
      <c r="P997" s="123"/>
      <c r="Q997" s="123"/>
    </row>
    <row r="998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123"/>
      <c r="M998" s="123"/>
      <c r="N998" s="123"/>
      <c r="O998" s="123"/>
      <c r="P998" s="123"/>
      <c r="Q998" s="123"/>
    </row>
    <row r="999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123"/>
      <c r="M999" s="123"/>
      <c r="N999" s="123"/>
      <c r="O999" s="123"/>
      <c r="P999" s="123"/>
      <c r="Q999" s="123"/>
    </row>
  </sheetData>
  <drawing r:id="rId1"/>
</worksheet>
</file>