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<sst xmlns="http://schemas.openxmlformats.org/spreadsheetml/2006/main" count="204" uniqueCount="162">
  <si>
    <t>Kerhopelien säännöt ja ohjeet</t>
  </si>
  <si>
    <t>Tähän kerhopelien seurantataulukoon on tarkoitus kerätä kerhon jäsenten välisien pelien tuloksia.</t>
  </si>
  <si>
    <t>Kanpain mestari</t>
  </si>
  <si>
    <t>Pelien kirjaaminen taulukkoon on täysin vapaaehtoista, mutta oletusarvoista. Jos jompi kumpi kerhopelaajista ei halua että peli kirjataan, se ilmoitetaan ennen peliä.</t>
  </si>
  <si>
    <t>Kautta jäljellä</t>
  </si>
  <si>
    <t>Pelien tulokset kirjataan "Pelitulokset"-välilehdelle. Pakollisia kirjattavia tietoja ovat pelaajien nimet, voittaja ja pelissä käytetty tasoitus.</t>
  </si>
  <si>
    <t>Kausi loppuu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</si>
  <si>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</si>
  <si>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</si>
  <si>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Julistetaan kauden lopussa</t>
  </si>
  <si>
    <t>Pelaaja nro. --&gt;</t>
  </si>
  <si>
    <t>Osallistujat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</si>
  <si>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</si>
  <si>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</si>
  <si>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</si>
  <si>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</si>
  <si>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Tulokset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</si>
  <si>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</si>
  <si>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</si>
  <si>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</si>
  <si>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</si>
  <si>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Pelaaja nro</t>
  </si>
  <si>
    <t>Virallinen taso</t>
  </si>
  <si>
    <t>Aloitus GoR</t>
  </si>
  <si>
    <t>Tason alaraja</t>
  </si>
  <si>
    <t>Nimi</t>
  </si>
  <si>
    <t>Virallinen aloitustaso</t>
  </si>
  <si>
    <t>aloitus GoR</t>
  </si>
  <si>
    <t>Tittelin saa pelaaja, jolla on kauden paras huipputaso</t>
  </si>
  <si>
    <t>Voitot</t>
  </si>
  <si>
    <t>7 dan</t>
  </si>
  <si>
    <t>Pelit</t>
  </si>
  <si>
    <t>Kerhotaso</t>
  </si>
  <si>
    <t>Nykyinen rating</t>
  </si>
  <si>
    <t>Huippu kerhotaso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</si>
  <si>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</si>
  <si>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</si>
  <si>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</si>
  <si>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</si>
  <si>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</si>
  <si>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</si>
  <si>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>6 dan</t>
  </si>
  <si>
    <t>5 dan</t>
  </si>
  <si>
    <t>Jussa</t>
  </si>
  <si>
    <t>4 dan</t>
  </si>
  <si>
    <t>3 dan</t>
  </si>
  <si>
    <t>2 dan</t>
  </si>
  <si>
    <t>Ehdolla: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</si>
  <si>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</si>
  <si>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Koko kerho ka.</t>
  </si>
  <si>
    <t>Pelitulosten kirjaukset</t>
  </si>
  <si>
    <t>1 kyu</t>
  </si>
  <si>
    <t>Apulaskenta</t>
  </si>
  <si>
    <t>Laskenta</t>
  </si>
  <si>
    <t>Pelaajien juokseva rating</t>
  </si>
  <si>
    <t>1 dan</t>
  </si>
  <si>
    <t>UUDEN KAUDEN ALOITTAMINEN</t>
  </si>
  <si>
    <t>2 kyu</t>
  </si>
  <si>
    <t>Kun kausi loppuu ja uusi halutaan aloittaa, seuraa näitä askelia:</t>
  </si>
  <si>
    <t>3 kyu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</si>
  <si>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</si>
  <si>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</si>
  <si>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</si>
  <si>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</si>
  <si>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</si>
  <si>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</si>
  <si>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</si>
  <si>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Pelaaja 1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</si>
  <si>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</si>
  <si>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</si>
  <si>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</si>
  <si>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</si>
  <si>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Pelaaja 2 (heikompi)</t>
  </si>
  <si>
    <t>9 kyu</t>
  </si>
  <si>
    <t>Tasoituskivet (heikommalle)</t>
  </si>
  <si>
    <t>Voittaja (nimi)</t>
  </si>
  <si>
    <t xml:space="preserve">   b) huom! kauden alussa on hyvä tarkistaa, jos jonkun pelaajan osalta on syytä käyttää muuta GoR arvoa.</t>
  </si>
  <si>
    <t>päivämäärä</t>
  </si>
  <si>
    <t>10 kyu</t>
  </si>
  <si>
    <t xml:space="preserve">    Esim. jos pelaaja on saavuttanut turnauksissa uuden kerhotasoa korkeamman GoRin.</t>
  </si>
  <si>
    <t>Täyttäminen aloitettu?</t>
  </si>
  <si>
    <t>Pelaaja 1 olemassa?</t>
  </si>
  <si>
    <t>11 kyu</t>
  </si>
  <si>
    <t>Pelaaja 2 olemassa?</t>
  </si>
  <si>
    <t>Pelaajat eri pelaajia?</t>
  </si>
  <si>
    <t>Voittaja ilmoitettu oikein?</t>
  </si>
  <si>
    <t>Kaikki täytetty?</t>
  </si>
  <si>
    <t>5. Muuta manuaalisesti "Virallinen aloitustaso" vastaamaan aloitus GoR:ia (Taulukko oikealla)</t>
  </si>
  <si>
    <t>Tiedot syötetty oikein?</t>
  </si>
  <si>
    <t>12 kyu</t>
  </si>
  <si>
    <t>Pelaaja 1 rating</t>
  </si>
  <si>
    <t>6. Poista kaikki pelitulokset välilehdeltä "Pelitulokset"</t>
  </si>
  <si>
    <t>Pelaaja 2 rating</t>
  </si>
  <si>
    <t>Rating ero (tasoitus huomioiden)</t>
  </si>
  <si>
    <t>13 kyu</t>
  </si>
  <si>
    <t>Pelaaja 2 tasoitettu rating</t>
  </si>
  <si>
    <t>Pelaaja 1 Sa (Tulos)</t>
  </si>
  <si>
    <t xml:space="preserve">   huom! Älä poista vahingossa laskentakaavoja, vaan ainoastaan sarakkeet joille pelaajat syöttävät tietoja</t>
  </si>
  <si>
    <t>Pelaaja 1 Beta</t>
  </si>
  <si>
    <t>(ehdokaslista puutteellinen, jos top 3 sisältää tasatilanteita)</t>
  </si>
  <si>
    <t>Pelaaja 2 Beta</t>
  </si>
  <si>
    <t>14 kyu</t>
  </si>
  <si>
    <t>Pelaaja 1 Se 
(voittotodennäköisyys)</t>
  </si>
  <si>
    <t>Pelaaja 1 con</t>
  </si>
  <si>
    <t>Pelaaja 1 bonus</t>
  </si>
  <si>
    <t>Pelaaja 1 rating muutos</t>
  </si>
  <si>
    <t>Pelaaja 2 Sa (Tulos)</t>
  </si>
  <si>
    <t xml:space="preserve">   (luultavasti sarakkeet B - F)</t>
  </si>
  <si>
    <t>Pelaaja 2 Se 
(voittotodennäköisyys)</t>
  </si>
  <si>
    <t>Pelaaja 2 con</t>
  </si>
  <si>
    <t>15 kyu</t>
  </si>
  <si>
    <t>Pelaaja 2 bonus</t>
  </si>
  <si>
    <t>Pelaaja 2 rating muutos</t>
  </si>
  <si>
    <t>Pelaaja 1 pistemuutos (vanha, yksinkertainen)</t>
  </si>
  <si>
    <t>7. "Hall of heroes"-välilehdellä, anna kauden lopetuspäivämäärä (luultavasti solu M4)</t>
  </si>
  <si>
    <t>Pelaaja 2 pistemuutos (vanha, yksinkertainen)</t>
  </si>
  <si>
    <t>16 kyu</t>
  </si>
  <si>
    <t>8. Uusi kausi voi alkaa!</t>
  </si>
  <si>
    <t>Kanpain nouseva tähti</t>
  </si>
  <si>
    <t>17 kyu</t>
  </si>
  <si>
    <t>18 kyu</t>
  </si>
  <si>
    <t>19 kyu</t>
  </si>
  <si>
    <t>20 kyu</t>
  </si>
  <si>
    <t>~25 kyu</t>
  </si>
  <si>
    <t>Tittelin saa pelaaja, joka on nostanut eniten rating pistetään (huippu - aloitus)</t>
  </si>
  <si>
    <t>Salainen EGF pisteiden lisäkertoimen säätöpaikka</t>
  </si>
  <si>
    <t>Pistenousu</t>
  </si>
  <si>
    <t>Peitsa</t>
  </si>
  <si>
    <t>Kanpain soturi</t>
  </si>
  <si>
    <t>Tittelin saa pelaaja, joka on voittanut eniten kerhopelejä</t>
  </si>
  <si>
    <t>Olli</t>
  </si>
  <si>
    <t>Lauri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</si>
  <si>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</si>
  <si>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</si>
  <si>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</si>
  <si>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</si>
  <si>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</si>
  <si>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</si>
  <si>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Tim</t>
  </si>
  <si>
    <t>Timo</t>
  </si>
  <si>
    <t>Heikki</t>
  </si>
  <si>
    <t>Aleksi</t>
  </si>
  <si>
    <t>Riikka</t>
  </si>
  <si>
    <t>Ilia</t>
  </si>
  <si>
    <t>Teemu</t>
  </si>
  <si>
    <t>Lasse N.</t>
  </si>
  <si>
    <t>Aloitus!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</si>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</sst>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CCCCCC"/>
      <name val="Arial"/>
      <scheme val="minor"/>
    </font>
    <font>
      <b/>
      <sz val="13.0"/>
      <color theme="1"/>
      <name val="Arial"/>
      <scheme val="minor"/>
    </font>
    <font/>
    <font>
      <color rgb="FF434343"/>
      <name val="Merriweather"/>
    </font>
    <font>
      <i/>
      <color theme="1"/>
      <name val="Arial"/>
      <scheme val="minor"/>
    </font>
    <font>
      <b/>
      <color theme="1"/>
      <name val="Arial"/>
      <scheme val="minor"/>
    </font>
    <font>
      <b/>
      <color rgb="FF000000"/>
      <name val="Arial"/>
      <scheme val="minor"/>
    </font>
    <font>
      <color rgb="FF1FB200"/>
      <name val="Arial"/>
      <scheme val="minor"/>
    </font>
    <font>
      <sz val="9.0"/>
      <color rgb="FF434343"/>
      <name val="Merriweather"/>
    </font>
    <font>
      <color rgb="FF333333"/>
      <name val="&quot;Lucida Grande&quot;"/>
    </font>
    <font>
      <sz val="16.0"/>
      <color rgb="FFFFFFFF"/>
      <name val="Lexend"/>
    </font>
    <font>
      <color rgb="FF666666"/>
      <name val="Merriweathe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u/>
      <color rgb="FF333333"/>
      <name val="&quot;Lucida Grande&quot;"/>
    </font>
    <font>
      <color rgb="FF333333"/>
      <name val="Arial"/>
    </font>
    <font>
      <color rgb="FF741B47"/>
      <name val="Arial"/>
      <scheme val="mino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ill="1" applyFont="1">
      <alignment horizontal="left" readingOrder="0"/>
    </xf>
    <xf borderId="0" fillId="2" fontId="1" numFmtId="0" xfId="0" applyAlignment="1" applyFill="1" applyFont="1">
      <alignment readingOrder="0"/>
    </xf>
    <xf borderId="0" fillId="3" fontId="1" numFmtId="0" xfId="0" applyFill="1" applyFont="1"/>
    <xf borderId="0" fillId="2" fontId="2" numFmtId="0" xfId="0" applyAlignment="1" applyFill="1" applyFont="1">
      <alignment horizontal="center" readingOrder="0"/>
    </xf>
    <xf borderId="0" fillId="3" fontId="3" numFmtId="0" xfId="0" applyFill="1" applyFont="1"/>
    <xf borderId="0" fillId="2" fontId="2" numFmtId="0" xfId="0" applyAlignment="1" applyFill="1" applyFont="1">
      <alignment readingOrder="0"/>
    </xf>
    <xf borderId="0" fillId="4" fontId="1" numFmtId="0" xfId="0" applyFill="1" applyFont="1"/>
    <xf borderId="0" fillId="2" fontId="4" numFmtId="0" xfId="0" applyAlignment="1" applyFill="1" applyFont="1">
      <alignment readingOrder="0"/>
    </xf>
    <xf borderId="0" fillId="2" fontId="5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2" fontId="6" numFmtId="0" xfId="0" applyAlignment="1" applyFill="1" applyFont="1">
      <alignment horizontal="right" readingOrder="0"/>
    </xf>
    <xf borderId="0" fillId="4" fontId="1" numFmtId="0" xfId="0" applyAlignment="1" applyFill="1" applyFont="1">
      <alignment horizontal="right" readingOrder="0"/>
    </xf>
    <xf borderId="0" fillId="3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3" fontId="8" numFmtId="0" xfId="0" applyAlignment="1" applyFill="1" applyFont="1">
      <alignment readingOrder="0"/>
    </xf>
    <xf borderId="0" fillId="0" fontId="8" numFmtId="0" xfId="0" applyAlignment="1" applyFont="1">
      <alignment readingOrder="0"/>
    </xf>
    <xf borderId="1" fillId="5" fontId="9" numFmtId="0" xfId="0" applyAlignment="1" applyBorder="1" applyFill="1" applyFont="1">
      <alignment horizontal="center" readingOrder="0"/>
    </xf>
    <xf borderId="2" fillId="0" fontId="10" numFmtId="0" xfId="0" applyBorder="1" applyFont="1"/>
    <xf borderId="3" fillId="0" fontId="10" numFmtId="0" xfId="0" applyBorder="1" applyFont="1"/>
    <xf borderId="4" fillId="2" fontId="2" numFmtId="0" xfId="0" applyAlignment="1" applyBorder="1" applyFill="1" applyFont="1">
      <alignment readingOrder="0"/>
    </xf>
    <xf borderId="1" fillId="6" fontId="9" numFmtId="0" xfId="0" applyAlignment="1" applyBorder="1" applyFill="1" applyFont="1">
      <alignment horizontal="center" readingOrder="0"/>
    </xf>
    <xf borderId="0" fillId="2" fontId="11" numFmtId="0" xfId="0" applyAlignment="1" applyFill="1" applyFont="1">
      <alignment horizontal="right" readingOrder="0"/>
    </xf>
    <xf borderId="0" fillId="2" fontId="12" numFmtId="0" xfId="0" applyAlignment="1" applyFill="1" applyFont="1">
      <alignment readingOrder="0"/>
    </xf>
    <xf borderId="0" fillId="2" fontId="13" numFmtId="0" xfId="0" applyAlignment="1" applyFill="1" applyFont="1">
      <alignment horizontal="center" readingOrder="0"/>
    </xf>
    <xf borderId="0" fillId="2" fontId="14" numFmtId="0" xfId="0" applyAlignment="1" applyFill="1" applyFont="1">
      <alignment readingOrder="0"/>
    </xf>
    <xf borderId="0" fillId="4" fontId="1" numFmtId="164" xfId="0" applyAlignment="1" applyFill="1" applyFont="1" applyNumberFormat="1">
      <alignment readingOrder="0"/>
    </xf>
    <xf borderId="4" fillId="7" fontId="13" numFmtId="0" xfId="0" applyAlignment="1" applyBorder="1" applyFill="1" applyFont="1">
      <alignment horizontal="center" readingOrder="0" shrinkToFit="0" wrapText="1"/>
    </xf>
    <xf borderId="5" fillId="7" fontId="13" numFmtId="0" xfId="0" applyAlignment="1" applyBorder="1" applyFill="1" applyFont="1">
      <alignment horizontal="center" readingOrder="0"/>
    </xf>
    <xf borderId="5" fillId="7" fontId="13" numFmtId="0" xfId="0" applyAlignment="1" applyBorder="1" applyFill="1" applyFont="1">
      <alignment horizontal="center" readingOrder="0" shrinkToFit="0" wrapText="1"/>
    </xf>
    <xf borderId="0" fillId="2" fontId="15" numFmtId="0" xfId="0" applyFill="1" applyFont="1"/>
    <xf borderId="6" fillId="7" fontId="13" numFmtId="0" xfId="0" applyAlignment="1" applyBorder="1" applyFill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7" fillId="2" fontId="13" numFmtId="0" xfId="0" applyAlignment="1" applyBorder="1" applyFill="1" applyFont="1">
      <alignment horizontal="center" readingOrder="0"/>
    </xf>
    <xf borderId="0" fillId="2" fontId="16" numFmtId="0" xfId="0" applyAlignment="1" applyFill="1" applyFont="1">
      <alignment readingOrder="0"/>
    </xf>
    <xf borderId="4" fillId="8" fontId="13" numFmtId="0" xfId="0" applyAlignment="1" applyBorder="1" applyFill="1" applyFont="1">
      <alignment horizontal="center" readingOrder="0"/>
    </xf>
    <xf borderId="5" fillId="8" fontId="13" numFmtId="0" xfId="0" applyAlignment="1" applyBorder="1" applyFill="1" applyFont="1">
      <alignment horizontal="center" readingOrder="0"/>
    </xf>
    <xf borderId="8" fillId="9" fontId="1" numFmtId="0" xfId="0" applyAlignment="1" applyBorder="1" applyFill="1" applyFont="1">
      <alignment horizontal="center" readingOrder="0"/>
    </xf>
    <xf borderId="5" fillId="8" fontId="13" numFmtId="0" xfId="0" applyAlignment="1" applyBorder="1" applyFill="1" applyFont="1">
      <alignment horizontal="center" readingOrder="0" shrinkToFit="0" wrapText="1"/>
    </xf>
    <xf borderId="0" fillId="2" fontId="17" numFmtId="0" xfId="0" applyAlignment="1" applyFill="1" applyFont="1">
      <alignment horizontal="center" readingOrder="0"/>
    </xf>
    <xf borderId="0" fillId="2" fontId="17" numFmtId="0" xfId="0" applyAlignment="1" applyFill="1" applyFont="1">
      <alignment horizontal="center"/>
    </xf>
    <xf borderId="6" fillId="8" fontId="13" numFmtId="0" xfId="0" applyAlignment="1" applyBorder="1" applyFill="1" applyFont="1">
      <alignment horizontal="center" readingOrder="0"/>
    </xf>
    <xf borderId="0" fillId="2" fontId="18" numFmtId="0" xfId="0" applyAlignment="1" applyFill="1" applyFont="1">
      <alignment readingOrder="0"/>
    </xf>
    <xf borderId="7" fillId="10" fontId="1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9" fillId="2" fontId="19" numFmtId="0" xfId="0" applyAlignment="1" applyBorder="1" applyFill="1" applyFont="1">
      <alignment readingOrder="0"/>
    </xf>
    <xf borderId="9" fillId="2" fontId="19" numFmtId="0" xfId="0" applyBorder="1" applyFill="1" applyFont="1"/>
    <xf borderId="0" fillId="3" fontId="20" numFmtId="0" xfId="0" applyAlignment="1" applyFill="1" applyFont="1">
      <alignment readingOrder="0"/>
    </xf>
    <xf borderId="10" fillId="9" fontId="1" numFmtId="3" xfId="0" applyAlignment="1" applyBorder="1" applyFill="1" applyFont="1" applyNumberFormat="1">
      <alignment horizontal="center"/>
    </xf>
    <xf borderId="0" fillId="3" fontId="3" numFmtId="0" xfId="0" applyAlignment="1" applyFill="1" applyFont="1">
      <alignment readingOrder="0"/>
    </xf>
    <xf borderId="7" fillId="2" fontId="1" numFmtId="0" xfId="0" applyAlignment="1" applyBorder="1" applyFill="1" applyFont="1">
      <alignment horizontal="center"/>
    </xf>
    <xf borderId="0" fillId="2" fontId="19" numFmtId="0" xfId="0" applyFill="1" applyFont="1"/>
    <xf borderId="0" fillId="3" fontId="21" numFmtId="0" xfId="0" applyAlignment="1" applyFill="1" applyFont="1">
      <alignment readingOrder="0"/>
    </xf>
    <xf borderId="0" fillId="3" fontId="22" numFmtId="0" xfId="0" applyFill="1" applyFont="1"/>
    <xf borderId="0" fillId="2" fontId="23" numFmtId="0" xfId="0" applyAlignment="1" applyFill="1" applyFont="1">
      <alignment horizontal="left" readingOrder="0"/>
    </xf>
    <xf borderId="0" fillId="3" fontId="8" numFmtId="0" xfId="0" applyFill="1" applyFont="1"/>
    <xf borderId="0" fillId="0" fontId="8" numFmtId="0" xfId="0" applyFont="1"/>
    <xf borderId="0" fillId="2" fontId="17" numFmtId="0" xfId="0" applyAlignment="1" applyFill="1" applyFont="1">
      <alignment horizontal="left" readingOrder="0"/>
    </xf>
    <xf borderId="0" fillId="0" fontId="8" numFmtId="165" xfId="0" applyFont="1" applyNumberFormat="1"/>
    <xf borderId="0" fillId="2" fontId="24" numFmtId="0" xfId="0" applyAlignment="1" applyFill="1" applyFont="1">
      <alignment horizontal="left" readingOrder="0"/>
    </xf>
    <xf borderId="7" fillId="11" fontId="1" numFmtId="0" xfId="0" applyAlignment="1" applyBorder="1" applyFill="1" applyFont="1">
      <alignment horizontal="center"/>
    </xf>
    <xf borderId="0" fillId="2" fontId="17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11" fontId="1" numFmtId="0" xfId="0" applyAlignment="1" applyFill="1" applyFont="1">
      <alignment horizontal="center"/>
    </xf>
    <xf quotePrefix="1" borderId="0" fillId="2" fontId="24" numFmtId="0" xfId="0" applyAlignment="1" applyFill="1" applyFont="1">
      <alignment horizontal="left" readingOrder="0"/>
    </xf>
    <xf borderId="4" fillId="12" fontId="3" numFmtId="0" xfId="0" applyAlignment="1" applyBorder="1" applyFill="1" applyFont="1">
      <alignment horizontal="center" readingOrder="0"/>
    </xf>
    <xf borderId="5" fillId="12" fontId="3" numFmtId="0" xfId="0" applyAlignment="1" applyBorder="1" applyFill="1" applyFont="1">
      <alignment horizontal="center" readingOrder="0" shrinkToFit="0" wrapText="1"/>
    </xf>
    <xf borderId="6" fillId="12" fontId="3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6" fontId="25" numFmtId="0" xfId="0" applyAlignment="1" applyFill="1" applyFont="1">
      <alignment horizontal="center" readingOrder="0" shrinkToFit="0" wrapText="1"/>
    </xf>
    <xf borderId="0" fillId="6" fontId="25" numFmtId="0" xfId="0" applyAlignment="1" applyFill="1" applyFont="1">
      <alignment horizontal="center" readingOrder="0"/>
    </xf>
    <xf borderId="0" fillId="2" fontId="26" numFmtId="0" xfId="0" applyAlignment="1" applyFill="1" applyFont="1">
      <alignment readingOrder="0"/>
    </xf>
    <xf borderId="0" fillId="11" fontId="1" numFmtId="3" xfId="0" applyAlignment="1" applyFill="1" applyFont="1" applyNumberFormat="1">
      <alignment horizontal="center"/>
    </xf>
    <xf borderId="0" fillId="12" fontId="25" numFmtId="0" xfId="0" applyAlignment="1" applyFill="1" applyFont="1">
      <alignment readingOrder="0" shrinkToFit="0" wrapText="1"/>
    </xf>
    <xf borderId="0" fillId="2" fontId="27" numFmtId="0" xfId="0" applyAlignment="1" applyFill="1" applyFont="1">
      <alignment readingOrder="0"/>
    </xf>
    <xf borderId="0" fillId="2" fontId="28" numFmtId="0" xfId="0" applyAlignment="1" applyFill="1" applyFont="1">
      <alignment readingOrder="0"/>
    </xf>
    <xf borderId="0" fillId="2" fontId="29" numFmtId="0" xfId="0" applyAlignment="1" applyFill="1" applyFont="1">
      <alignment readingOrder="0"/>
    </xf>
    <xf borderId="0" fillId="2" fontId="29" numFmtId="0" xfId="0" applyAlignment="1" applyFill="1" applyFont="1">
      <alignment horizontal="left" readingOrder="0"/>
    </xf>
    <xf borderId="9" fillId="2" fontId="19" numFmtId="0" xfId="0" applyAlignment="1" applyBorder="1" applyFill="1" applyFont="1">
      <alignment horizontal="center" readingOrder="0"/>
    </xf>
    <xf borderId="0" fillId="11" fontId="1" numFmtId="166" xfId="0" applyAlignment="1" applyFill="1" applyFont="1" applyNumberFormat="1">
      <alignment horizontal="center"/>
    </xf>
    <xf borderId="0" fillId="2" fontId="19" numFmtId="0" xfId="0" applyAlignment="1" applyFill="1" applyFont="1">
      <alignment horizontal="center"/>
    </xf>
    <xf borderId="0" fillId="3" fontId="13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0" fillId="2" fontId="30" numFmtId="0" xfId="0" applyAlignment="1" applyFill="1" applyFont="1">
      <alignment readingOrder="0"/>
    </xf>
    <xf borderId="0" fillId="2" fontId="31" numFmtId="0" xfId="0" applyAlignment="1" applyFill="1" applyFont="1">
      <alignment readingOrder="0"/>
    </xf>
    <xf borderId="0" fillId="3" fontId="1" numFmtId="0" xfId="0" applyAlignment="1" applyFill="1" applyFont="1">
      <alignment horizontal="center" readingOrder="0"/>
    </xf>
    <xf borderId="0" fillId="3" fontId="17" numFmtId="0" xfId="0" applyAlignment="1" applyFill="1" applyFont="1">
      <alignment horizontal="center"/>
    </xf>
    <xf borderId="0" fillId="3" fontId="17" numFmtId="0" xfId="0" applyAlignment="1" applyFill="1" applyFont="1">
      <alignment horizontal="center" readingOrder="0"/>
    </xf>
    <xf borderId="0" fillId="2" fontId="32" numFmtId="0" xfId="0" applyAlignment="1" applyFill="1" applyFont="1">
      <alignment readingOrder="0"/>
    </xf>
    <xf borderId="0" fillId="2" fontId="33" numFmtId="0" xfId="0" applyAlignment="1" applyFill="1" applyFont="1">
      <alignment readingOrder="0"/>
    </xf>
    <xf borderId="11" fillId="2" fontId="19" numFmtId="0" xfId="0" applyBorder="1" applyFill="1" applyFont="1"/>
    <xf borderId="11" fillId="2" fontId="1" numFmtId="0" xfId="0" applyBorder="1" applyFill="1" applyFont="1"/>
    <xf borderId="11" fillId="2" fontId="19" numFmtId="0" xfId="0" applyAlignment="1" applyBorder="1" applyFill="1" applyFont="1">
      <alignment horizontal="left" readingOrder="0"/>
    </xf>
    <xf borderId="7" fillId="7" fontId="3" numFmtId="0" xfId="0" applyAlignment="1" applyBorder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10" fillId="7" fontId="3" numFmtId="164" xfId="0" applyAlignment="1" applyBorder="1" applyFill="1" applyFont="1" applyNumberFormat="1">
      <alignment horizontal="center" readingOrder="0"/>
    </xf>
    <xf borderId="0" fillId="8" fontId="1" numFmtId="0" xfId="0" applyFill="1" applyFont="1"/>
    <xf borderId="0" fillId="8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8" numFmtId="3" xfId="0" applyFont="1" applyNumberFormat="1"/>
    <xf borderId="7" fillId="2" fontId="1" numFmtId="0" xfId="0" applyBorder="1" applyFill="1" applyFont="1"/>
    <xf borderId="0" fillId="0" fontId="8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10" fillId="13" fontId="3" numFmtId="164" xfId="0" applyAlignment="1" applyBorder="1" applyFill="1" applyFont="1" applyNumberFormat="1">
      <alignment horizontal="center" readingOrder="0"/>
    </xf>
    <xf borderId="0" fillId="11" fontId="1" numFmtId="0" xfId="0" applyFill="1" applyFont="1"/>
    <xf borderId="0" fillId="11" fontId="29" numFmtId="0" xfId="0" applyAlignment="1" applyFill="1" applyFont="1">
      <alignment horizontal="center"/>
    </xf>
    <xf borderId="0" fillId="11" fontId="29" numFmtId="3" xfId="0" applyAlignment="1" applyFill="1" applyFont="1" applyNumberFormat="1">
      <alignment horizontal="center"/>
    </xf>
    <xf borderId="0" fillId="11" fontId="29" numFmtId="3" xfId="0" applyAlignment="1" applyFill="1" applyFont="1" applyNumberFormat="1">
      <alignment horizontal="center" readingOrder="0"/>
    </xf>
    <xf borderId="0" fillId="11" fontId="29" numFmtId="9" xfId="0" applyAlignment="1" applyFill="1" applyFont="1" applyNumberFormat="1">
      <alignment horizontal="center"/>
    </xf>
    <xf borderId="0" fillId="11" fontId="29" numFmtId="167" xfId="0" applyAlignment="1" applyFill="1" applyFont="1" applyNumberFormat="1">
      <alignment horizontal="center"/>
    </xf>
    <xf borderId="0" fillId="9" fontId="29" numFmtId="0" xfId="0" applyFill="1" applyFont="1"/>
    <xf borderId="12" fillId="2" fontId="1" numFmtId="0" xfId="0" applyAlignment="1" applyBorder="1" applyFill="1" applyFont="1">
      <alignment horizontal="center" readingOrder="0"/>
    </xf>
    <xf borderId="12" fillId="2" fontId="1" numFmtId="0" xfId="0" applyBorder="1" applyFill="1" applyFont="1"/>
    <xf borderId="12" fillId="3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0" fillId="2" fontId="1" numFmtId="3" xfId="0" applyFill="1" applyFont="1" applyNumberFormat="1"/>
    <xf borderId="10" fillId="13" fontId="3" numFmtId="168" xfId="0" applyAlignment="1" applyBorder="1" applyFill="1" applyFont="1" applyNumberFormat="1">
      <alignment horizontal="center" readingOrder="0"/>
    </xf>
    <xf borderId="10" fillId="13" fontId="3" numFmtId="169" xfId="0" applyAlignment="1" applyBorder="1" applyFill="1" applyFont="1" applyNumberFormat="1">
      <alignment horizontal="center" readingOrder="0"/>
    </xf>
    <xf borderId="7" fillId="13" fontId="3" numFmtId="0" xfId="0" applyAlignment="1" applyBorder="1" applyFill="1" applyFont="1">
      <alignment horizontal="center"/>
    </xf>
    <xf borderId="0" fillId="13" fontId="3" numFmtId="0" xfId="0" applyAlignment="1" applyFill="1" applyFont="1">
      <alignment horizontal="center"/>
    </xf>
    <xf borderId="10" fillId="13" fontId="3" numFmtId="0" xfId="0" applyAlignment="1" applyBorder="1" applyFill="1" applyFont="1">
      <alignment horizontal="center"/>
    </xf>
    <xf borderId="13" fillId="13" fontId="3" numFmtId="0" xfId="0" applyAlignment="1" applyBorder="1" applyFill="1" applyFont="1">
      <alignment horizontal="center"/>
    </xf>
    <xf borderId="12" fillId="13" fontId="3" numFmtId="0" xfId="0" applyAlignment="1" applyBorder="1" applyFill="1" applyFont="1">
      <alignment horizontal="center"/>
    </xf>
    <xf borderId="14" fillId="13" fontId="3" numFmtId="0" xfId="0" applyAlignment="1" applyBorder="1" applyFill="1" applyFont="1">
      <alignment horizontal="center"/>
    </xf>
    <xf borderId="12" fillId="3" fontId="8" numFmtId="0" xfId="0" applyBorder="1" applyFill="1" applyFont="1"/>
    <xf borderId="0" fillId="14" fontId="1" numFmtId="0" xfId="0" applyAlignment="1" applyFill="1" applyFont="1">
      <alignment readingOrder="0"/>
    </xf>
    <xf borderId="0" fillId="14" fontId="3" numFmtId="0" xfId="0" applyAlignment="1" applyFill="1" applyFont="1">
      <alignment readingOrder="0"/>
    </xf>
    <xf borderId="0" fillId="14" fontId="3" numFmtId="0" xfId="0" applyFill="1" applyFont="1"/>
    <xf borderId="0" fillId="14" fontId="1" numFmtId="0" xfId="0" applyFill="1" applyFont="1"/>
    <xf borderId="0" fillId="14" fontId="8" numFmtId="0" xfId="0" applyAlignment="1" applyFill="1" applyFont="1">
      <alignment readingOrder="0"/>
    </xf>
    <xf borderId="0" fillId="14" fontId="8" numFmtId="3" xfId="0" applyFill="1" applyFont="1" applyNumberFormat="1"/>
    <xf borderId="0" fillId="14" fontId="8" numFmtId="0" xfId="0" applyFill="1" applyFont="1"/>
    <xf borderId="0" fillId="14" fontId="8" numFmtId="1" xfId="0" applyFill="1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4"/>
      <c r="B1" s="6"/>
      <c r="C1" s="6"/>
      <c r="D1" s="6"/>
      <c r="E1" s="6"/>
      <c r="F1" s="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14"/>
      <c r="AH1" s="16" t="s">
        <v>10</v>
      </c>
      <c r="AI1" s="17">
        <v>1.0</v>
      </c>
      <c r="AJ1" s="17">
        <v>2.0</v>
      </c>
      <c r="AK1" s="17">
        <v>3.0</v>
      </c>
      <c r="AL1" s="17">
        <v>4.0</v>
      </c>
      <c r="AM1" s="17">
        <v>5.0</v>
      </c>
      <c r="AN1" s="17">
        <v>6.0</v>
      </c>
      <c r="AO1" s="17">
        <v>7.0</v>
      </c>
      <c r="AP1" s="17">
        <v>8.0</v>
      </c>
      <c r="AQ1" s="17">
        <v>9.0</v>
      </c>
      <c r="AR1" s="17">
        <v>10.0</v>
      </c>
      <c r="AS1" s="17">
        <v>11.0</v>
      </c>
      <c r="AT1" s="17">
        <v>12.0</v>
      </c>
      <c r="AU1" s="17">
        <v>13.0</v>
      </c>
      <c r="AV1" s="17">
        <v>14.0</v>
      </c>
      <c r="AW1" s="17">
        <v>15.0</v>
      </c>
      <c r="AX1" s="17">
        <v>16.0</v>
      </c>
      <c r="AY1" s="17">
        <v>17.0</v>
      </c>
      <c r="AZ1" s="17">
        <v>18.0</v>
      </c>
      <c r="BA1" s="17">
        <v>19.0</v>
      </c>
      <c r="BB1" s="17">
        <v>20.0</v>
      </c>
      <c r="BC1" s="17">
        <v>21.0</v>
      </c>
      <c r="BD1" s="17">
        <v>22.0</v>
      </c>
      <c r="BE1" s="17">
        <v>23.0</v>
      </c>
      <c r="BF1" s="17">
        <v>24.0</v>
      </c>
      <c r="BG1" s="17">
        <v>25.0</v>
      </c>
      <c r="BH1" s="17">
        <v>26.0</v>
      </c>
      <c r="BI1" s="17">
        <v>27.0</v>
      </c>
      <c r="BJ1" s="17">
        <v>28.0</v>
      </c>
      <c r="BK1" s="17">
        <v>29.0</v>
      </c>
      <c r="BL1" s="17">
        <v>30.0</v>
      </c>
      <c r="BM1" s="17">
        <v>31.0</v>
      </c>
      <c r="BN1" s="17">
        <v>32.0</v>
      </c>
      <c r="BO1" s="17">
        <v>33.0</v>
      </c>
      <c r="BP1" s="17">
        <v>34.0</v>
      </c>
      <c r="BQ1" s="17">
        <v>35.0</v>
      </c>
      <c r="BR1" s="17">
        <v>36.0</v>
      </c>
      <c r="BS1" s="17">
        <v>37.0</v>
      </c>
      <c r="BT1" s="17">
        <v>38.0</v>
      </c>
      <c r="BU1" s="17">
        <v>39.0</v>
      </c>
      <c r="BV1" s="17">
        <v>40.0</v>
      </c>
      <c r="BW1" s="17">
        <v>41.0</v>
      </c>
      <c r="BX1" s="17">
        <v>42.0</v>
      </c>
      <c r="BY1" s="17">
        <v>43.0</v>
      </c>
      <c r="BZ1" s="17">
        <v>44.0</v>
      </c>
      <c r="CA1" s="17">
        <v>45.0</v>
      </c>
      <c r="CB1" s="17">
        <v>46.0</v>
      </c>
      <c r="CC1" s="17">
        <v>47.0</v>
      </c>
      <c r="CD1" s="17">
        <v>48.0</v>
      </c>
      <c r="CE1" s="17">
        <v>49.0</v>
      </c>
      <c r="CF1" s="17">
        <v>50.0</v>
      </c>
      <c r="CG1" s="17">
        <v>51.0</v>
      </c>
      <c r="CH1" s="17">
        <v>52.0</v>
      </c>
      <c r="CI1" s="17">
        <v>53.0</v>
      </c>
      <c r="CJ1" s="17">
        <v>54.0</v>
      </c>
      <c r="CK1" s="17">
        <v>55.0</v>
      </c>
      <c r="CL1" s="17">
        <v>56.0</v>
      </c>
      <c r="CM1" s="17">
        <v>57.0</v>
      </c>
      <c r="CN1" s="17">
        <v>58.0</v>
      </c>
      <c r="CO1" s="17">
        <v>59.0</v>
      </c>
      <c r="CP1" s="17">
        <v>60.0</v>
      </c>
      <c r="CQ1" s="17">
        <v>61.0</v>
      </c>
      <c r="CR1" s="17">
        <v>62.0</v>
      </c>
      <c r="CS1" s="17">
        <v>63.0</v>
      </c>
      <c r="CT1" s="17">
        <v>64.0</v>
      </c>
      <c r="CU1" s="17">
        <v>65.0</v>
      </c>
      <c r="CV1" s="17">
        <v>66.0</v>
      </c>
      <c r="CW1" s="17">
        <v>67.0</v>
      </c>
      <c r="CX1" s="17">
        <v>68.0</v>
      </c>
      <c r="CY1" s="17">
        <v>69.0</v>
      </c>
      <c r="CZ1" s="17">
        <v>70.0</v>
      </c>
      <c r="DA1" s="17">
        <v>71.0</v>
      </c>
      <c r="DB1" s="17">
        <v>72.0</v>
      </c>
      <c r="DC1" s="17">
        <v>73.0</v>
      </c>
      <c r="DD1" s="17">
        <v>74.0</v>
      </c>
      <c r="DE1" s="17">
        <v>75.0</v>
      </c>
      <c r="DF1" s="17">
        <v>76.0</v>
      </c>
      <c r="DG1" s="17">
        <v>77.0</v>
      </c>
      <c r="DH1" s="17">
        <v>78.0</v>
      </c>
      <c r="DI1" s="17">
        <v>79.0</v>
      </c>
      <c r="DJ1" s="17">
        <v>80.0</v>
      </c>
      <c r="DK1" s="17">
        <v>81.0</v>
      </c>
      <c r="DL1" s="17">
        <v>82.0</v>
      </c>
      <c r="DM1" s="17">
        <v>83.0</v>
      </c>
      <c r="DN1" s="17">
        <v>84.0</v>
      </c>
      <c r="DO1" s="17">
        <v>85.0</v>
      </c>
      <c r="DP1" s="17">
        <v>86.0</v>
      </c>
      <c r="DQ1" s="17">
        <v>87.0</v>
      </c>
      <c r="DR1" s="17">
        <v>88.0</v>
      </c>
      <c r="DS1" s="17">
        <v>89.0</v>
      </c>
      <c r="DT1" s="17">
        <v>90.0</v>
      </c>
      <c r="DU1" s="17">
        <v>91.0</v>
      </c>
      <c r="DV1" s="17">
        <v>92.0</v>
      </c>
      <c r="DW1" s="17">
        <v>93.0</v>
      </c>
      <c r="DX1" s="17">
        <v>94.0</v>
      </c>
      <c r="DY1" s="17">
        <v>95.0</v>
      </c>
      <c r="DZ1" s="17">
        <v>96.0</v>
      </c>
      <c r="EA1" s="17">
        <v>97.0</v>
      </c>
      <c r="EB1" s="17">
        <v>98.0</v>
      </c>
      <c r="EC1" s="17">
        <v>99.0</v>
      </c>
      <c r="ED1" s="17">
        <v>100.0</v>
      </c>
      <c r="EE1" s="17" t="s">
        <v>49</v>
      </c>
    </row>
    <row r="2">
      <c r="A2" s="14"/>
      <c r="B2" s="48" t="s">
        <v>50</v>
      </c>
      <c r="C2" s="6"/>
      <c r="D2" s="6"/>
      <c r="E2" s="6"/>
      <c r="F2" s="50"/>
      <c r="G2" s="14"/>
      <c r="H2" s="14" t="s">
        <v>52</v>
      </c>
      <c r="I2" s="4"/>
      <c r="J2" s="14"/>
      <c r="K2" s="14"/>
      <c r="L2" s="14"/>
      <c r="M2" s="14"/>
      <c r="N2" s="53" t="s">
        <v>53</v>
      </c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4"/>
      <c r="AH2" s="56"/>
      <c r="AI2" s="17" t="s">
        <v>54</v>
      </c>
      <c r="AJ2" s="57"/>
      <c r="AK2" s="59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7"/>
      <c r="BV2" s="57"/>
      <c r="BW2" s="57"/>
      <c r="BX2" s="57"/>
      <c r="BY2" s="57"/>
      <c r="BZ2" s="57"/>
      <c r="CA2" s="57"/>
      <c r="CB2" s="57"/>
      <c r="CC2" s="57"/>
      <c r="CD2" s="57"/>
      <c r="CE2" s="57"/>
      <c r="CF2" s="57"/>
      <c r="CG2" s="57"/>
      <c r="CH2" s="57"/>
      <c r="CI2" s="57"/>
      <c r="CJ2" s="57"/>
      <c r="CK2" s="57"/>
      <c r="CL2" s="57"/>
      <c r="CM2" s="57"/>
      <c r="CN2" s="57"/>
      <c r="CO2" s="57"/>
      <c r="CP2" s="57"/>
      <c r="CQ2" s="57"/>
      <c r="CR2" s="57"/>
      <c r="CS2" s="57"/>
      <c r="CT2" s="57"/>
      <c r="CU2" s="57"/>
      <c r="CV2" s="57"/>
      <c r="CW2" s="57"/>
      <c r="CX2" s="57"/>
      <c r="CY2" s="57"/>
      <c r="CZ2" s="57"/>
      <c r="DA2" s="57"/>
      <c r="DB2" s="57"/>
      <c r="DC2" s="57"/>
      <c r="DD2" s="57"/>
      <c r="DE2" s="57"/>
      <c r="DF2" s="57"/>
      <c r="DG2" s="57"/>
      <c r="DH2" s="57"/>
      <c r="DI2" s="57"/>
      <c r="DJ2" s="57"/>
      <c r="DK2" s="57"/>
      <c r="DL2" s="57"/>
      <c r="DM2" s="57"/>
      <c r="DN2" s="57"/>
      <c r="DO2" s="57"/>
      <c r="DP2" s="57"/>
      <c r="DQ2" s="57"/>
      <c r="DR2" s="57"/>
      <c r="DS2" s="57"/>
      <c r="DT2" s="57"/>
      <c r="DU2" s="57"/>
      <c r="DV2" s="57"/>
      <c r="DW2" s="57"/>
      <c r="DX2" s="57"/>
      <c r="DY2" s="57"/>
      <c r="DZ2" s="57"/>
      <c r="EA2" s="57"/>
      <c r="EB2" s="57"/>
      <c r="EC2" s="57"/>
      <c r="ED2" s="57"/>
      <c r="EE2" s="57"/>
    </row>
    <row r="3">
      <c r="A3" s="14"/>
      <c r="B3" s="66" t="s">
        <v>67</v>
      </c>
      <c r="C3" s="67" t="s">
        <v>72</v>
      </c>
      <c r="D3" s="67" t="s">
        <v>74</v>
      </c>
      <c r="E3" s="67" t="s">
        <v>75</v>
      </c>
      <c r="F3" s="68" t="s">
        <v>77</v>
      </c>
      <c r="G3" s="69"/>
      <c r="H3" s="69" t="s">
        <v>80</v>
      </c>
      <c r="I3" s="69" t="s">
        <v>81</v>
      </c>
      <c r="J3" s="69" t="s">
        <v>83</v>
      </c>
      <c r="K3" s="69" t="s">
        <v>84</v>
      </c>
      <c r="L3" s="69" t="s">
        <v>85</v>
      </c>
      <c r="M3" s="69" t="s">
        <v>86</v>
      </c>
      <c r="N3" s="70" t="s">
        <v>88</v>
      </c>
      <c r="O3" s="71" t="s">
        <v>90</v>
      </c>
      <c r="P3" s="71" t="s">
        <v>92</v>
      </c>
      <c r="Q3" s="70" t="s">
        <v>93</v>
      </c>
      <c r="R3" s="70" t="s">
        <v>95</v>
      </c>
      <c r="S3" s="70" t="s">
        <v>96</v>
      </c>
      <c r="T3" s="70" t="s">
        <v>98</v>
      </c>
      <c r="U3" s="70" t="s">
        <v>100</v>
      </c>
      <c r="V3" s="70" t="s">
        <v>102</v>
      </c>
      <c r="W3" s="70" t="s">
        <v>103</v>
      </c>
      <c r="X3" s="70" t="s">
        <v>104</v>
      </c>
      <c r="Y3" s="70" t="s">
        <v>105</v>
      </c>
      <c r="Z3" s="70" t="s">
        <v>106</v>
      </c>
      <c r="AA3" s="70" t="s">
        <v>108</v>
      </c>
      <c r="AB3" s="70" t="s">
        <v>109</v>
      </c>
      <c r="AC3" s="70" t="s">
        <v>111</v>
      </c>
      <c r="AD3" s="70" t="s">
        <v>112</v>
      </c>
      <c r="AE3" s="74" t="s">
        <v>113</v>
      </c>
      <c r="AF3" s="74" t="s">
        <v>115</v>
      </c>
      <c r="AG3" s="4"/>
      <c r="AH3" s="56"/>
      <c r="AI3" s="57" t="str">
        <f t="array" ref="AI3">index('Osallistujat ja seuranta'!$C:$C,AI1+row('Osallistujat ja seuranta'!$B$4),0)</f>
        <v>Jussa</v>
      </c>
      <c r="AJ3" s="57" t="str">
        <f t="array" ref="AJ3">index('Osallistujat ja seuranta'!$C:$C,AJ1+row('Osallistujat ja seuranta'!$B$4),0)</f>
        <v>Peitsa</v>
      </c>
      <c r="AK3" s="57" t="str">
        <f t="array" ref="AK3">index('Osallistujat ja seuranta'!$C:$C,AK1+row('Osallistujat ja seuranta'!$B$4),0)</f>
        <v>Olli</v>
      </c>
      <c r="AL3" s="57" t="str">
        <f t="array" ref="AL3">index('Osallistujat ja seuranta'!$C:$C,AL1+row('Osallistujat ja seuranta'!$B$4),0)</f>
        <v>Lauri</v>
      </c>
      <c r="AM3" s="57" t="str">
        <f t="array" ref="AM3">index('Osallistujat ja seuranta'!$C:$C,AM1+row('Osallistujat ja seuranta'!$B$4),0)</f>
        <v>Tim</v>
      </c>
      <c r="AN3" s="57" t="str">
        <f t="array" ref="AN3">index('Osallistujat ja seuranta'!$C:$C,AN1+row('Osallistujat ja seuranta'!$B$4),0)</f>
        <v>Timo</v>
      </c>
      <c r="AO3" s="57" t="str">
        <f t="array" ref="AO3">index('Osallistujat ja seuranta'!$C:$C,AO1+row('Osallistujat ja seuranta'!$B$4),0)</f>
        <v>Heikki</v>
      </c>
      <c r="AP3" s="57" t="str">
        <f t="array" ref="AP3">index('Osallistujat ja seuranta'!$C:$C,AP1+row('Osallistujat ja seuranta'!$B$4),0)</f>
        <v>Aleksi</v>
      </c>
      <c r="AQ3" s="57" t="str">
        <f t="array" ref="AQ3">index('Osallistujat ja seuranta'!$C:$C,AQ1+row('Osallistujat ja seuranta'!$B$4),0)</f>
        <v>Riikka</v>
      </c>
      <c r="AR3" s="57" t="str">
        <f t="array" ref="AR3">index('Osallistujat ja seuranta'!$C:$C,AR1+row('Osallistujat ja seuranta'!$B$4),0)</f>
        <v>Ilia</v>
      </c>
      <c r="AS3" s="57" t="str">
        <f t="array" ref="AS3">index('Osallistujat ja seuranta'!$C:$C,AS1+row('Osallistujat ja seuranta'!$B$4),0)</f>
        <v>Teemu</v>
      </c>
      <c r="AT3" s="57" t="str">
        <f t="array" ref="AT3">index('Osallistujat ja seuranta'!$C:$C,AT1+row('Osallistujat ja seuranta'!$B$4),0)</f>
        <v>Lasse N.</v>
      </c>
      <c r="AU3" s="57" t="str">
        <f t="array" ref="AU3">index('Osallistujat ja seuranta'!$C:$C,AU1+row('Osallistujat ja seuranta'!$B$4),0)</f>
        <v>Janne L</v>
      </c>
      <c r="AV3" s="57" t="str">
        <f t="array" ref="AV3">index('Osallistujat ja seuranta'!$C:$C,AV1+row('Osallistujat ja seuranta'!$B$4),0)</f>
        <v>Kulkija</v>
      </c>
      <c r="AW3" s="57" t="str">
        <f t="array" ref="AW3">index('Osallistujat ja seuranta'!$C:$C,AW1+row('Osallistujat ja seuranta'!$B$4),0)</f>
        <v>Joni</v>
      </c>
      <c r="AX3" s="57" t="str">
        <f t="array" ref="AX3">index('Osallistujat ja seuranta'!$C:$C,AX1+row('Osallistujat ja seuranta'!$B$4),0)</f>
        <v>Eveliina</v>
      </c>
      <c r="AY3" s="57" t="str">
        <f t="array" ref="AY3">index('Osallistujat ja seuranta'!$C:$C,AY1+row('Osallistujat ja seuranta'!$B$4),0)</f>
        <v>Aura </v>
      </c>
      <c r="AZ3" s="57" t="str">
        <f t="array" ref="AZ3">index('Osallistujat ja seuranta'!$C:$C,AZ1+row('Osallistujat ja seuranta'!$B$4),0)</f>
        <v>Vincent</v>
      </c>
      <c r="BA3" s="57" t="str">
        <f t="array" ref="BA3">index('Osallistujat ja seuranta'!$C:$C,BA1+row('Osallistujat ja seuranta'!$B$4),0)</f>
        <v>Dani</v>
      </c>
      <c r="BB3" s="57" t="str">
        <f t="array" ref="BB3">index('Osallistujat ja seuranta'!$C:$C,BB1+row('Osallistujat ja seuranta'!$B$4),0)</f>
        <v>Tomi</v>
      </c>
      <c r="BC3" s="57" t="str">
        <f t="array" ref="BC3">index('Osallistujat ja seuranta'!$C:$C,BC1+row('Osallistujat ja seuranta'!$B$4),0)</f>
        <v>Juuso</v>
      </c>
      <c r="BD3" s="57" t="str">
        <f t="array" ref="BD3">index('Osallistujat ja seuranta'!$C:$C,BD1+row('Osallistujat ja seuranta'!$B$4),0)</f>
        <v/>
      </c>
      <c r="BE3" s="57" t="str">
        <f t="array" ref="BE3">index('Osallistujat ja seuranta'!$C:$C,BE1+row('Osallistujat ja seuranta'!$B$4),0)</f>
        <v/>
      </c>
      <c r="BF3" s="57" t="str">
        <f t="array" ref="BF3">index('Osallistujat ja seuranta'!$C:$C,BF1+row('Osallistujat ja seuranta'!$B$4),0)</f>
        <v/>
      </c>
      <c r="BG3" s="57" t="str">
        <f t="array" ref="BG3">index('Osallistujat ja seuranta'!$C:$C,BG1+row('Osallistujat ja seuranta'!$B$4),0)</f>
        <v/>
      </c>
      <c r="BH3" s="57" t="str">
        <f t="array" ref="BH3">index('Osallistujat ja seuranta'!$C:$C,BH1+row('Osallistujat ja seuranta'!$B$4),0)</f>
        <v/>
      </c>
      <c r="BI3" s="57" t="str">
        <f t="array" ref="BI3">index('Osallistujat ja seuranta'!$C:$C,BI1+row('Osallistujat ja seuranta'!$B$4),0)</f>
        <v/>
      </c>
      <c r="BJ3" s="57" t="str">
        <f t="array" ref="BJ3">index('Osallistujat ja seuranta'!$C:$C,BJ1+row('Osallistujat ja seuranta'!$B$4),0)</f>
        <v/>
      </c>
      <c r="BK3" s="57" t="str">
        <f t="array" ref="BK3">index('Osallistujat ja seuranta'!$C:$C,BK1+row('Osallistujat ja seuranta'!$B$4),0)</f>
        <v/>
      </c>
      <c r="BL3" s="57" t="str">
        <f t="array" ref="BL3">index('Osallistujat ja seuranta'!$C:$C,BL1+row('Osallistujat ja seuranta'!$B$4),0)</f>
        <v/>
      </c>
      <c r="BM3" s="57" t="str">
        <f t="array" ref="BM3">index('Osallistujat ja seuranta'!$C:$C,BM1+row('Osallistujat ja seuranta'!$B$4),0)</f>
        <v/>
      </c>
      <c r="BN3" s="57" t="str">
        <f t="array" ref="BN3">index('Osallistujat ja seuranta'!$C:$C,BN1+row('Osallistujat ja seuranta'!$B$4),0)</f>
        <v/>
      </c>
      <c r="BO3" s="57" t="str">
        <f t="array" ref="BO3">index('Osallistujat ja seuranta'!$C:$C,BO1+row('Osallistujat ja seuranta'!$B$4),0)</f>
        <v/>
      </c>
      <c r="BP3" s="57" t="str">
        <f t="array" ref="BP3">index('Osallistujat ja seuranta'!$C:$C,BP1+row('Osallistujat ja seuranta'!$B$4),0)</f>
        <v/>
      </c>
      <c r="BQ3" s="57" t="str">
        <f t="array" ref="BQ3">index('Osallistujat ja seuranta'!$C:$C,BQ1+row('Osallistujat ja seuranta'!$B$4),0)</f>
        <v/>
      </c>
      <c r="BR3" s="57" t="str">
        <f t="array" ref="BR3">index('Osallistujat ja seuranta'!$C:$C,BR1+row('Osallistujat ja seuranta'!$B$4),0)</f>
        <v/>
      </c>
      <c r="BS3" s="57" t="str">
        <f t="array" ref="BS3">index('Osallistujat ja seuranta'!$C:$C,BS1+row('Osallistujat ja seuranta'!$B$4),0)</f>
        <v/>
      </c>
      <c r="BT3" s="57" t="str">
        <f t="array" ref="BT3">index('Osallistujat ja seuranta'!$C:$C,BT1+row('Osallistujat ja seuranta'!$B$4),0)</f>
        <v/>
      </c>
      <c r="BU3" s="57" t="str">
        <f t="array" ref="BU3">index('Osallistujat ja seuranta'!$C:$C,BU1+row('Osallistujat ja seuranta'!$B$4),0)</f>
        <v/>
      </c>
      <c r="BV3" s="57" t="str">
        <f t="array" ref="BV3">index('Osallistujat ja seuranta'!$C:$C,BV1+row('Osallistujat ja seuranta'!$B$4),0)</f>
        <v/>
      </c>
      <c r="BW3" s="57" t="str">
        <f t="array" ref="BW3">index('Osallistujat ja seuranta'!$C:$C,BW1+row('Osallistujat ja seuranta'!$B$4),0)</f>
        <v/>
      </c>
      <c r="BX3" s="57" t="str">
        <f t="array" ref="BX3">index('Osallistujat ja seuranta'!$C:$C,BX1+row('Osallistujat ja seuranta'!$B$4),0)</f>
        <v/>
      </c>
      <c r="BY3" s="57" t="str">
        <f t="array" ref="BY3">index('Osallistujat ja seuranta'!$C:$C,BY1+row('Osallistujat ja seuranta'!$B$4),0)</f>
        <v/>
      </c>
      <c r="BZ3" s="57" t="str">
        <f t="array" ref="BZ3">index('Osallistujat ja seuranta'!$C:$C,BZ1+row('Osallistujat ja seuranta'!$B$4),0)</f>
        <v/>
      </c>
      <c r="CA3" s="57" t="str">
        <f t="array" ref="CA3">index('Osallistujat ja seuranta'!$C:$C,CA1+row('Osallistujat ja seuranta'!$B$4),0)</f>
        <v/>
      </c>
      <c r="CB3" s="57" t="str">
        <f t="array" ref="CB3">index('Osallistujat ja seuranta'!$C:$C,CB1+row('Osallistujat ja seuranta'!$B$4),0)</f>
        <v/>
      </c>
      <c r="CC3" s="57" t="str">
        <f t="array" ref="CC3">index('Osallistujat ja seuranta'!$C:$C,CC1+row('Osallistujat ja seuranta'!$B$4),0)</f>
        <v/>
      </c>
      <c r="CD3" s="57" t="str">
        <f t="array" ref="CD3">index('Osallistujat ja seuranta'!$C:$C,CD1+row('Osallistujat ja seuranta'!$B$4),0)</f>
        <v/>
      </c>
      <c r="CE3" s="57" t="str">
        <f t="array" ref="CE3">index('Osallistujat ja seuranta'!$C:$C,CE1+row('Osallistujat ja seuranta'!$B$4),0)</f>
        <v/>
      </c>
      <c r="CF3" s="57" t="str">
        <f t="array" ref="CF3">index('Osallistujat ja seuranta'!$C:$C,CF1+row('Osallistujat ja seuranta'!$B$4),0)</f>
        <v/>
      </c>
      <c r="CG3" s="57" t="str">
        <f t="array" ref="CG3">index('Osallistujat ja seuranta'!$C:$C,CG1+row('Osallistujat ja seuranta'!$B$4),0)</f>
        <v/>
      </c>
      <c r="CH3" s="57" t="str">
        <f t="array" ref="CH3">index('Osallistujat ja seuranta'!$C:$C,CH1+row('Osallistujat ja seuranta'!$B$4),0)</f>
        <v/>
      </c>
      <c r="CI3" s="57" t="str">
        <f t="array" ref="CI3">index('Osallistujat ja seuranta'!$C:$C,CI1+row('Osallistujat ja seuranta'!$B$4),0)</f>
        <v/>
      </c>
      <c r="CJ3" s="57" t="str">
        <f t="array" ref="CJ3">index('Osallistujat ja seuranta'!$C:$C,CJ1+row('Osallistujat ja seuranta'!$B$4),0)</f>
        <v/>
      </c>
      <c r="CK3" s="57" t="str">
        <f t="array" ref="CK3">index('Osallistujat ja seuranta'!$C:$C,CK1+row('Osallistujat ja seuranta'!$B$4),0)</f>
        <v/>
      </c>
      <c r="CL3" s="57" t="str">
        <f t="array" ref="CL3">index('Osallistujat ja seuranta'!$C:$C,CL1+row('Osallistujat ja seuranta'!$B$4),0)</f>
        <v/>
      </c>
      <c r="CM3" s="57" t="str">
        <f t="array" ref="CM3">index('Osallistujat ja seuranta'!$C:$C,CM1+row('Osallistujat ja seuranta'!$B$4),0)</f>
        <v/>
      </c>
      <c r="CN3" s="57" t="str">
        <f t="array" ref="CN3">index('Osallistujat ja seuranta'!$C:$C,CN1+row('Osallistujat ja seuranta'!$B$4),0)</f>
        <v/>
      </c>
      <c r="CO3" s="57" t="str">
        <f t="array" ref="CO3">index('Osallistujat ja seuranta'!$C:$C,CO1+row('Osallistujat ja seuranta'!$B$4),0)</f>
        <v/>
      </c>
      <c r="CP3" s="57" t="str">
        <f t="array" ref="CP3">index('Osallistujat ja seuranta'!$C:$C,CP1+row('Osallistujat ja seuranta'!$B$4),0)</f>
        <v/>
      </c>
      <c r="CQ3" s="57" t="str">
        <f t="array" ref="CQ3">index('Osallistujat ja seuranta'!$C:$C,CQ1+row('Osallistujat ja seuranta'!$B$4),0)</f>
        <v/>
      </c>
      <c r="CR3" s="57" t="str">
        <f t="array" ref="CR3">index('Osallistujat ja seuranta'!$C:$C,CR1+row('Osallistujat ja seuranta'!$B$4),0)</f>
        <v/>
      </c>
      <c r="CS3" s="57" t="str">
        <f t="array" ref="CS3">index('Osallistujat ja seuranta'!$C:$C,CS1+row('Osallistujat ja seuranta'!$B$4),0)</f>
        <v/>
      </c>
      <c r="CT3" s="57" t="str">
        <f t="array" ref="CT3">index('Osallistujat ja seuranta'!$C:$C,CT1+row('Osallistujat ja seuranta'!$B$4),0)</f>
        <v/>
      </c>
      <c r="CU3" s="57" t="str">
        <f t="array" ref="CU3">index('Osallistujat ja seuranta'!$C:$C,CU1+row('Osallistujat ja seuranta'!$B$4),0)</f>
        <v/>
      </c>
      <c r="CV3" s="57" t="str">
        <f t="array" ref="CV3">index('Osallistujat ja seuranta'!$C:$C,CV1+row('Osallistujat ja seuranta'!$B$4),0)</f>
        <v/>
      </c>
      <c r="CW3" s="57" t="str">
        <f t="array" ref="CW3">index('Osallistujat ja seuranta'!$C:$C,CW1+row('Osallistujat ja seuranta'!$B$4),0)</f>
        <v/>
      </c>
      <c r="CX3" s="57" t="str">
        <f t="array" ref="CX3">index('Osallistujat ja seuranta'!$C:$C,CX1+row('Osallistujat ja seuranta'!$B$4),0)</f>
        <v/>
      </c>
      <c r="CY3" s="57" t="str">
        <f t="array" ref="CY3">index('Osallistujat ja seuranta'!$C:$C,CY1+row('Osallistujat ja seuranta'!$B$4),0)</f>
        <v/>
      </c>
      <c r="CZ3" s="57" t="str">
        <f t="array" ref="CZ3">index('Osallistujat ja seuranta'!$C:$C,CZ1+row('Osallistujat ja seuranta'!$B$4),0)</f>
        <v/>
      </c>
      <c r="DA3" s="57" t="str">
        <f t="array" ref="DA3">index('Osallistujat ja seuranta'!$C:$C,DA1+row('Osallistujat ja seuranta'!$B$4),0)</f>
        <v/>
      </c>
      <c r="DB3" s="57" t="str">
        <f t="array" ref="DB3">index('Osallistujat ja seuranta'!$C:$C,DB1+row('Osallistujat ja seuranta'!$B$4),0)</f>
        <v/>
      </c>
      <c r="DC3" s="57" t="str">
        <f t="array" ref="DC3">index('Osallistujat ja seuranta'!$C:$C,DC1+row('Osallistujat ja seuranta'!$B$4),0)</f>
        <v/>
      </c>
      <c r="DD3" s="57" t="str">
        <f t="array" ref="DD3">index('Osallistujat ja seuranta'!$C:$C,DD1+row('Osallistujat ja seuranta'!$B$4),0)</f>
        <v/>
      </c>
      <c r="DE3" s="57" t="str">
        <f t="array" ref="DE3">index('Osallistujat ja seuranta'!$C:$C,DE1+row('Osallistujat ja seuranta'!$B$4),0)</f>
        <v/>
      </c>
      <c r="DF3" s="57" t="str">
        <f t="array" ref="DF3">index('Osallistujat ja seuranta'!$C:$C,DF1+row('Osallistujat ja seuranta'!$B$4),0)</f>
        <v/>
      </c>
      <c r="DG3" s="57" t="str">
        <f t="array" ref="DG3">index('Osallistujat ja seuranta'!$C:$C,DG1+row('Osallistujat ja seuranta'!$B$4),0)</f>
        <v/>
      </c>
      <c r="DH3" s="57" t="str">
        <f t="array" ref="DH3">index('Osallistujat ja seuranta'!$C:$C,DH1+row('Osallistujat ja seuranta'!$B$4),0)</f>
        <v/>
      </c>
      <c r="DI3" s="57" t="str">
        <f t="array" ref="DI3">index('Osallistujat ja seuranta'!$C:$C,DI1+row('Osallistujat ja seuranta'!$B$4),0)</f>
        <v/>
      </c>
      <c r="DJ3" s="57" t="str">
        <f t="array" ref="DJ3">index('Osallistujat ja seuranta'!$C:$C,DJ1+row('Osallistujat ja seuranta'!$B$4),0)</f>
        <v/>
      </c>
      <c r="DK3" s="57" t="str">
        <f t="array" ref="DK3">index('Osallistujat ja seuranta'!$C:$C,DK1+row('Osallistujat ja seuranta'!$B$4),0)</f>
        <v/>
      </c>
      <c r="DL3" s="57" t="str">
        <f t="array" ref="DL3">index('Osallistujat ja seuranta'!$C:$C,DL1+row('Osallistujat ja seuranta'!$B$4),0)</f>
        <v/>
      </c>
      <c r="DM3" s="57" t="str">
        <f t="array" ref="DM3">index('Osallistujat ja seuranta'!$C:$C,DM1+row('Osallistujat ja seuranta'!$B$4),0)</f>
        <v/>
      </c>
      <c r="DN3" s="57" t="str">
        <f t="array" ref="DN3">index('Osallistujat ja seuranta'!$C:$C,DN1+row('Osallistujat ja seuranta'!$B$4),0)</f>
        <v/>
      </c>
      <c r="DO3" s="57" t="str">
        <f t="array" ref="DO3">index('Osallistujat ja seuranta'!$C:$C,DO1+row('Osallistujat ja seuranta'!$B$4),0)</f>
        <v/>
      </c>
      <c r="DP3" s="57" t="str">
        <f t="array" ref="DP3">index('Osallistujat ja seuranta'!$C:$C,DP1+row('Osallistujat ja seuranta'!$B$4),0)</f>
        <v/>
      </c>
      <c r="DQ3" s="57" t="str">
        <f t="array" ref="DQ3">index('Osallistujat ja seuranta'!$C:$C,DQ1+row('Osallistujat ja seuranta'!$B$4),0)</f>
        <v/>
      </c>
      <c r="DR3" s="57" t="str">
        <f t="array" ref="DR3">index('Osallistujat ja seuranta'!$C:$C,DR1+row('Osallistujat ja seuranta'!$B$4),0)</f>
        <v/>
      </c>
      <c r="DS3" s="57" t="str">
        <f t="array" ref="DS3">index('Osallistujat ja seuranta'!$C:$C,DS1+row('Osallistujat ja seuranta'!$B$4),0)</f>
        <v/>
      </c>
      <c r="DT3" s="57" t="str">
        <f t="array" ref="DT3">index('Osallistujat ja seuranta'!$C:$C,DT1+row('Osallistujat ja seuranta'!$B$4),0)</f>
        <v/>
      </c>
      <c r="DU3" s="57" t="str">
        <f t="array" ref="DU3">index('Osallistujat ja seuranta'!$C:$C,DU1+row('Osallistujat ja seuranta'!$B$4),0)</f>
        <v/>
      </c>
      <c r="DV3" s="57" t="str">
        <f t="array" ref="DV3">index('Osallistujat ja seuranta'!$C:$C,DV1+row('Osallistujat ja seuranta'!$B$4),0)</f>
        <v/>
      </c>
      <c r="DW3" s="57" t="str">
        <f t="array" ref="DW3">index('Osallistujat ja seuranta'!$C:$C,DW1+row('Osallistujat ja seuranta'!$B$4),0)</f>
        <v/>
      </c>
      <c r="DX3" s="57" t="str">
        <f t="array" ref="DX3">index('Osallistujat ja seuranta'!$C:$C,DX1+row('Osallistujat ja seuranta'!$B$4),0)</f>
        <v/>
      </c>
      <c r="DY3" s="57" t="str">
        <f t="array" ref="DY3">index('Osallistujat ja seuranta'!$C:$C,DY1+row('Osallistujat ja seuranta'!$B$4),0)</f>
        <v/>
      </c>
      <c r="DZ3" s="57" t="str">
        <f t="array" ref="DZ3">index('Osallistujat ja seuranta'!$C:$C,DZ1+row('Osallistujat ja seuranta'!$B$4),0)</f>
        <v/>
      </c>
      <c r="EA3" s="57" t="str">
        <f t="array" ref="EA3">index('Osallistujat ja seuranta'!$C:$C,EA1+row('Osallistujat ja seuranta'!$B$4),0)</f>
        <v/>
      </c>
      <c r="EB3" s="57" t="str">
        <f t="array" ref="EB3">index('Osallistujat ja seuranta'!$C:$C,EB1+row('Osallistujat ja seuranta'!$B$4),0)</f>
        <v/>
      </c>
      <c r="EC3" s="57" t="str">
        <f t="array" ref="EC3">index('Osallistujat ja seuranta'!$C:$C,EC1+row('Osallistujat ja seuranta'!$B$4),0)</f>
        <v/>
      </c>
      <c r="ED3" s="57" t="str">
        <f t="array" ref="ED3">index('Osallistujat ja seuranta'!$C:$C,ED1+row('Osallistujat ja seuranta'!$B$4),0)</f>
        <v/>
      </c>
      <c r="EE3" s="57"/>
    </row>
    <row r="4">
      <c r="A4" s="14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14"/>
      <c r="AH4" s="16" t="s">
        <v>146</v>
      </c>
      <c r="AI4" s="103">
        <f t="array" ref="AI4">index('Osallistujat ja seuranta'!$E:$E,match(AI3,'Osallistujat ja seuranta'!$C:$C,0),0)</f>
        <v>2004.732079</v>
      </c>
      <c r="AJ4" s="103">
        <f t="array" ref="AJ4">index('Osallistujat ja seuranta'!$E:$E,match(AJ3,'Osallistujat ja seuranta'!$C:$C,0),0)</f>
        <v>1839.141651</v>
      </c>
      <c r="AK4" s="103">
        <f t="array" ref="AK4">index('Osallistujat ja seuranta'!$E:$E,match(AK3,'Osallistujat ja seuranta'!$C:$C,0),0)</f>
        <v>2430.670149</v>
      </c>
      <c r="AL4" s="103">
        <f t="array" ref="AL4">index('Osallistujat ja seuranta'!$E:$E,match(AL3,'Osallistujat ja seuranta'!$C:$C,0),0)</f>
        <v>1676.303128</v>
      </c>
      <c r="AM4" s="103">
        <f t="array" ref="AM4">index('Osallistujat ja seuranta'!$E:$E,match(AM3,'Osallistujat ja seuranta'!$C:$C,0),0)</f>
        <v>1775.926432</v>
      </c>
      <c r="AN4" s="103">
        <f t="array" ref="AN4">index('Osallistujat ja seuranta'!$E:$E,match(AN3,'Osallistujat ja seuranta'!$C:$C,0),0)</f>
        <v>2303.106744</v>
      </c>
      <c r="AO4" s="103">
        <f t="array" ref="AO4">index('Osallistujat ja seuranta'!$E:$E,match(AO3,'Osallistujat ja seuranta'!$C:$C,0),0)</f>
        <v>2279.021637</v>
      </c>
      <c r="AP4" s="103">
        <f t="array" ref="AP4">index('Osallistujat ja seuranta'!$E:$E,match(AP3,'Osallistujat ja seuranta'!$C:$C,0),0)</f>
        <v>1721.536599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818.204268</v>
      </c>
      <c r="AS4" s="103">
        <f t="array" ref="AS4">index('Osallistujat ja seuranta'!$E:$E,match(AS3,'Osallistujat ja seuranta'!$C:$C,0),0)</f>
        <v>2178.77133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1243.17385</v>
      </c>
      <c r="AV4" s="103">
        <f t="array" ref="AV4">index('Osallistujat ja seuranta'!$E:$E,match(AV3,'Osallistujat ja seuranta'!$C:$C,0),0)</f>
        <v>1314.655233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1130.419935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1757.561406</v>
      </c>
      <c r="BA4" s="103">
        <f t="array" ref="BA4">index('Osallistujat ja seuranta'!$E:$E,match(BA3,'Osallistujat ja seuranta'!$C:$C,0),0)</f>
        <v>1843.969933</v>
      </c>
      <c r="BB4" s="103">
        <f t="array" ref="BB4">index('Osallistujat ja seuranta'!$E:$E,match(BB3,'Osallistujat ja seuranta'!$C:$C,0),0)</f>
        <v>2151.976698</v>
      </c>
      <c r="BC4" s="103">
        <f t="array" ref="BC4">index('Osallistujat ja seuranta'!$E:$E,match(BC3,'Osallistujat ja seuranta'!$C:$C,0),0)</f>
        <v>2206.995622</v>
      </c>
      <c r="BD4" s="57" t="str">
        <f t="array" ref="BD4">index('Osallistujat ja seuranta'!$E:$E,match(BD3,'Osallistujat ja seuranta'!$C:$C,0),0)</f>
        <v>#N/A</v>
      </c>
      <c r="BE4" s="57" t="str">
        <f t="array" ref="BE4">index('Osallistujat ja seuranta'!$E:$E,match(BE3,'Osallistujat ja seuranta'!$C:$C,0),0)</f>
        <v>#N/A</v>
      </c>
      <c r="BF4" s="57" t="str">
        <f t="array" ref="BF4">index('Osallistujat ja seuranta'!$E:$E,match(BF3,'Osallistujat ja seuranta'!$C:$C,0),0)</f>
        <v>#N/A</v>
      </c>
      <c r="BG4" s="57" t="str">
        <f t="array" ref="BG4">index('Osallistujat ja seuranta'!$E:$E,match(BG3,'Osallistujat ja seuranta'!$C:$C,0),0)</f>
        <v>#N/A</v>
      </c>
      <c r="BH4" s="57" t="str">
        <f t="array" ref="BH4">index('Osallistujat ja seuranta'!$E:$E,match(BH3,'Osallistujat ja seuranta'!$C:$C,0),0)</f>
        <v>#N/A</v>
      </c>
      <c r="BI4" s="57" t="str">
        <f t="array" ref="BI4">index('Osallistujat ja seuranta'!$E:$E,match(BI3,'Osallistujat ja seuranta'!$C:$C,0),0)</f>
        <v>#N/A</v>
      </c>
      <c r="BJ4" s="57" t="str">
        <f t="array" ref="BJ4">index('Osallistujat ja seuranta'!$E:$E,match(BJ3,'Osallistujat ja seuranta'!$C:$C,0),0)</f>
        <v>#N/A</v>
      </c>
      <c r="BK4" s="57" t="str">
        <f t="array" ref="BK4">index('Osallistujat ja seuranta'!$E:$E,match(BK3,'Osallistujat ja seuranta'!$C:$C,0),0)</f>
        <v>#N/A</v>
      </c>
      <c r="BL4" s="57" t="str">
        <f t="array" ref="BL4">index('Osallistujat ja seuranta'!$E:$E,match(BL3,'Osallistujat ja seuranta'!$C:$C,0),0)</f>
        <v>#N/A</v>
      </c>
      <c r="BM4" s="57" t="str">
        <f t="array" ref="BM4">index('Osallistujat ja seuranta'!$E:$E,match(BM3,'Osallistujat ja seuranta'!$C:$C,0),0)</f>
        <v>#N/A</v>
      </c>
      <c r="BN4" s="57" t="str">
        <f t="array" ref="BN4">index('Osallistujat ja seuranta'!$E:$E,match(BN3,'Osallistujat ja seuranta'!$C:$C,0),0)</f>
        <v>#N/A</v>
      </c>
      <c r="BO4" s="57" t="str">
        <f t="array" ref="BO4">index('Osallistujat ja seuranta'!$E:$E,match(BO3,'Osallistujat ja seuranta'!$C:$C,0),0)</f>
        <v>#N/A</v>
      </c>
      <c r="BP4" s="57" t="str">
        <f t="array" ref="BP4">index('Osallistujat ja seuranta'!$E:$E,match(BP3,'Osallistujat ja seuranta'!$C:$C,0),0)</f>
        <v>#N/A</v>
      </c>
      <c r="BQ4" s="57" t="str">
        <f t="array" ref="BQ4">index('Osallistujat ja seuranta'!$E:$E,match(BQ3,'Osallistujat ja seuranta'!$C:$C,0),0)</f>
        <v>#N/A</v>
      </c>
      <c r="BR4" s="57" t="str">
        <f t="array" ref="BR4">index('Osallistujat ja seuranta'!$E:$E,match(BR3,'Osallistujat ja seuranta'!$C:$C,0),0)</f>
        <v>#N/A</v>
      </c>
      <c r="BS4" s="57" t="str">
        <f t="array" ref="BS4">index('Osallistujat ja seuranta'!$E:$E,match(BS3,'Osallistujat ja seuranta'!$C:$C,0),0)</f>
        <v>#N/A</v>
      </c>
      <c r="BT4" s="57" t="str">
        <f t="array" ref="BT4">index('Osallistujat ja seuranta'!$E:$E,match(BT3,'Osallistujat ja seuranta'!$C:$C,0),0)</f>
        <v>#N/A</v>
      </c>
      <c r="BU4" s="57" t="str">
        <f t="array" ref="BU4">index('Osallistujat ja seuranta'!$E:$E,match(BU3,'Osallistujat ja seuranta'!$C:$C,0),0)</f>
        <v>#N/A</v>
      </c>
      <c r="BV4" s="57" t="str">
        <f t="array" ref="BV4">index('Osallistujat ja seuranta'!$E:$E,match(BV3,'Osallistujat ja seuranta'!$C:$C,0),0)</f>
        <v>#N/A</v>
      </c>
      <c r="BW4" s="57" t="str">
        <f t="array" ref="BW4">index('Osallistujat ja seuranta'!$E:$E,match(BW3,'Osallistujat ja seuranta'!$C:$C,0),0)</f>
        <v>#N/A</v>
      </c>
      <c r="BX4" s="57" t="str">
        <f t="array" ref="BX4">index('Osallistujat ja seuranta'!$E:$E,match(BX3,'Osallistujat ja seuranta'!$C:$C,0),0)</f>
        <v>#N/A</v>
      </c>
      <c r="BY4" s="57" t="str">
        <f t="array" ref="BY4">index('Osallistujat ja seuranta'!$E:$E,match(BY3,'Osallistujat ja seuranta'!$C:$C,0),0)</f>
        <v>#N/A</v>
      </c>
      <c r="BZ4" s="57" t="str">
        <f t="array" ref="BZ4">index('Osallistujat ja seuranta'!$E:$E,match(BZ3,'Osallistujat ja seuranta'!$C:$C,0),0)</f>
        <v>#N/A</v>
      </c>
      <c r="CA4" s="57" t="str">
        <f t="array" ref="CA4">index('Osallistujat ja seuranta'!$E:$E,match(CA3,'Osallistujat ja seuranta'!$C:$C,0),0)</f>
        <v>#N/A</v>
      </c>
      <c r="CB4" s="57" t="str">
        <f t="array" ref="CB4">index('Osallistujat ja seuranta'!$E:$E,match(CB3,'Osallistujat ja seuranta'!$C:$C,0),0)</f>
        <v>#N/A</v>
      </c>
      <c r="CC4" s="57" t="str">
        <f t="array" ref="CC4">index('Osallistujat ja seuranta'!$E:$E,match(CC3,'Osallistujat ja seuranta'!$C:$C,0),0)</f>
        <v>#N/A</v>
      </c>
      <c r="CD4" s="57" t="str">
        <f t="array" ref="CD4">index('Osallistujat ja seuranta'!$E:$E,match(CD3,'Osallistujat ja seuranta'!$C:$C,0),0)</f>
        <v>#N/A</v>
      </c>
      <c r="CE4" s="57" t="str">
        <f t="array" ref="CE4">index('Osallistujat ja seuranta'!$E:$E,match(CE3,'Osallistujat ja seuranta'!$C:$C,0),0)</f>
        <v>#N/A</v>
      </c>
      <c r="CF4" s="57" t="str">
        <f t="array" ref="CF4">index('Osallistujat ja seuranta'!$E:$E,match(CF3,'Osallistujat ja seuranta'!$C:$C,0),0)</f>
        <v>#N/A</v>
      </c>
      <c r="CG4" s="57" t="str">
        <f t="array" ref="CG4">index('Osallistujat ja seuranta'!$E:$E,match(CG3,'Osallistujat ja seuranta'!$C:$C,0),0)</f>
        <v>#N/A</v>
      </c>
      <c r="CH4" s="57" t="str">
        <f t="array" ref="CH4">index('Osallistujat ja seuranta'!$E:$E,match(CH3,'Osallistujat ja seuranta'!$C:$C,0),0)</f>
        <v>#N/A</v>
      </c>
      <c r="CI4" s="57" t="str">
        <f t="array" ref="CI4">index('Osallistujat ja seuranta'!$E:$E,match(CI3,'Osallistujat ja seuranta'!$C:$C,0),0)</f>
        <v>#N/A</v>
      </c>
      <c r="CJ4" s="57" t="str">
        <f t="array" ref="CJ4">index('Osallistujat ja seuranta'!$E:$E,match(CJ3,'Osallistujat ja seuranta'!$C:$C,0),0)</f>
        <v>#N/A</v>
      </c>
      <c r="CK4" s="57" t="str">
        <f t="array" ref="CK4">index('Osallistujat ja seuranta'!$E:$E,match(CK3,'Osallistujat ja seuranta'!$C:$C,0),0)</f>
        <v>#N/A</v>
      </c>
      <c r="CL4" s="57" t="str">
        <f t="array" ref="CL4">index('Osallistujat ja seuranta'!$E:$E,match(CL3,'Osallistujat ja seuranta'!$C:$C,0),0)</f>
        <v>#N/A</v>
      </c>
      <c r="CM4" s="57" t="str">
        <f t="array" ref="CM4">index('Osallistujat ja seuranta'!$E:$E,match(CM3,'Osallistujat ja seuranta'!$C:$C,0),0)</f>
        <v>#N/A</v>
      </c>
      <c r="CN4" s="57" t="str">
        <f t="array" ref="CN4">index('Osallistujat ja seuranta'!$E:$E,match(CN3,'Osallistujat ja seuranta'!$C:$C,0),0)</f>
        <v>#N/A</v>
      </c>
      <c r="CO4" s="57" t="str">
        <f t="array" ref="CO4">index('Osallistujat ja seuranta'!$E:$E,match(CO3,'Osallistujat ja seuranta'!$C:$C,0),0)</f>
        <v>#N/A</v>
      </c>
      <c r="CP4" s="57" t="str">
        <f t="array" ref="CP4">index('Osallistujat ja seuranta'!$E:$E,match(CP3,'Osallistujat ja seuranta'!$C:$C,0),0)</f>
        <v>#N/A</v>
      </c>
      <c r="CQ4" s="57" t="str">
        <f t="array" ref="CQ4">index('Osallistujat ja seuranta'!$E:$E,match(CQ3,'Osallistujat ja seuranta'!$C:$C,0),0)</f>
        <v>#N/A</v>
      </c>
      <c r="CR4" s="57" t="str">
        <f t="array" ref="CR4">index('Osallistujat ja seuranta'!$E:$E,match(CR3,'Osallistujat ja seuranta'!$C:$C,0),0)</f>
        <v>#N/A</v>
      </c>
      <c r="CS4" s="57" t="str">
        <f t="array" ref="CS4">index('Osallistujat ja seuranta'!$E:$E,match(CS3,'Osallistujat ja seuranta'!$C:$C,0),0)</f>
        <v>#N/A</v>
      </c>
      <c r="CT4" s="57" t="str">
        <f t="array" ref="CT4">index('Osallistujat ja seuranta'!$E:$E,match(CT3,'Osallistujat ja seuranta'!$C:$C,0),0)</f>
        <v>#N/A</v>
      </c>
      <c r="CU4" s="57" t="str">
        <f t="array" ref="CU4">index('Osallistujat ja seuranta'!$E:$E,match(CU3,'Osallistujat ja seuranta'!$C:$C,0),0)</f>
        <v>#N/A</v>
      </c>
      <c r="CV4" s="57" t="str">
        <f t="array" ref="CV4">index('Osallistujat ja seuranta'!$E:$E,match(CV3,'Osallistujat ja seuranta'!$C:$C,0),0)</f>
        <v>#N/A</v>
      </c>
      <c r="CW4" s="57" t="str">
        <f t="array" ref="CW4">index('Osallistujat ja seuranta'!$E:$E,match(CW3,'Osallistujat ja seuranta'!$C:$C,0),0)</f>
        <v>#N/A</v>
      </c>
      <c r="CX4" s="57" t="str">
        <f t="array" ref="CX4">index('Osallistujat ja seuranta'!$E:$E,match(CX3,'Osallistujat ja seuranta'!$C:$C,0),0)</f>
        <v>#N/A</v>
      </c>
      <c r="CY4" s="57" t="str">
        <f t="array" ref="CY4">index('Osallistujat ja seuranta'!$E:$E,match(CY3,'Osallistujat ja seuranta'!$C:$C,0),0)</f>
        <v>#N/A</v>
      </c>
      <c r="CZ4" s="57" t="str">
        <f t="array" ref="CZ4">index('Osallistujat ja seuranta'!$E:$E,match(CZ3,'Osallistujat ja seuranta'!$C:$C,0),0)</f>
        <v>#N/A</v>
      </c>
      <c r="DA4" s="57" t="str">
        <f t="array" ref="DA4">index('Osallistujat ja seuranta'!$E:$E,match(DA3,'Osallistujat ja seuranta'!$C:$C,0),0)</f>
        <v>#N/A</v>
      </c>
      <c r="DB4" s="57" t="str">
        <f t="array" ref="DB4">index('Osallistujat ja seuranta'!$E:$E,match(DB3,'Osallistujat ja seuranta'!$C:$C,0),0)</f>
        <v>#N/A</v>
      </c>
      <c r="DC4" s="57" t="str">
        <f t="array" ref="DC4">index('Osallistujat ja seuranta'!$E:$E,match(DC3,'Osallistujat ja seuranta'!$C:$C,0),0)</f>
        <v>#N/A</v>
      </c>
      <c r="DD4" s="57" t="str">
        <f t="array" ref="DD4">index('Osallistujat ja seuranta'!$E:$E,match(DD3,'Osallistujat ja seuranta'!$C:$C,0),0)</f>
        <v>#N/A</v>
      </c>
      <c r="DE4" s="57" t="str">
        <f t="array" ref="DE4">index('Osallistujat ja seuranta'!$E:$E,match(DE3,'Osallistujat ja seuranta'!$C:$C,0),0)</f>
        <v>#N/A</v>
      </c>
      <c r="DF4" s="57" t="str">
        <f t="array" ref="DF4">index('Osallistujat ja seuranta'!$E:$E,match(DF3,'Osallistujat ja seuranta'!$C:$C,0),0)</f>
        <v>#N/A</v>
      </c>
      <c r="DG4" s="57" t="str">
        <f t="array" ref="DG4">index('Osallistujat ja seuranta'!$E:$E,match(DG3,'Osallistujat ja seuranta'!$C:$C,0),0)</f>
        <v>#N/A</v>
      </c>
      <c r="DH4" s="57" t="str">
        <f t="array" ref="DH4">index('Osallistujat ja seuranta'!$E:$E,match(DH3,'Osallistujat ja seuranta'!$C:$C,0),0)</f>
        <v>#N/A</v>
      </c>
      <c r="DI4" s="57" t="str">
        <f t="array" ref="DI4">index('Osallistujat ja seuranta'!$E:$E,match(DI3,'Osallistujat ja seuranta'!$C:$C,0),0)</f>
        <v>#N/A</v>
      </c>
      <c r="DJ4" s="57" t="str">
        <f t="array" ref="DJ4">index('Osallistujat ja seuranta'!$E:$E,match(DJ3,'Osallistujat ja seuranta'!$C:$C,0),0)</f>
        <v>#N/A</v>
      </c>
      <c r="DK4" s="57" t="str">
        <f t="array" ref="DK4">index('Osallistujat ja seuranta'!$E:$E,match(DK3,'Osallistujat ja seuranta'!$C:$C,0),0)</f>
        <v>#N/A</v>
      </c>
      <c r="DL4" s="57" t="str">
        <f t="array" ref="DL4">index('Osallistujat ja seuranta'!$E:$E,match(DL3,'Osallistujat ja seuranta'!$C:$C,0),0)</f>
        <v>#N/A</v>
      </c>
      <c r="DM4" s="57" t="str">
        <f t="array" ref="DM4">index('Osallistujat ja seuranta'!$E:$E,match(DM3,'Osallistujat ja seuranta'!$C:$C,0),0)</f>
        <v>#N/A</v>
      </c>
      <c r="DN4" s="57" t="str">
        <f t="array" ref="DN4">index('Osallistujat ja seuranta'!$E:$E,match(DN3,'Osallistujat ja seuranta'!$C:$C,0),0)</f>
        <v>#N/A</v>
      </c>
      <c r="DO4" s="57" t="str">
        <f t="array" ref="DO4">index('Osallistujat ja seuranta'!$E:$E,match(DO3,'Osallistujat ja seuranta'!$C:$C,0),0)</f>
        <v>#N/A</v>
      </c>
      <c r="DP4" s="57" t="str">
        <f t="array" ref="DP4">index('Osallistujat ja seuranta'!$E:$E,match(DP3,'Osallistujat ja seuranta'!$C:$C,0),0)</f>
        <v>#N/A</v>
      </c>
      <c r="DQ4" s="57" t="str">
        <f t="array" ref="DQ4">index('Osallistujat ja seuranta'!$E:$E,match(DQ3,'Osallistujat ja seuranta'!$C:$C,0),0)</f>
        <v>#N/A</v>
      </c>
      <c r="DR4" s="57" t="str">
        <f t="array" ref="DR4">index('Osallistujat ja seuranta'!$E:$E,match(DR3,'Osallistujat ja seuranta'!$C:$C,0),0)</f>
        <v>#N/A</v>
      </c>
      <c r="DS4" s="57" t="str">
        <f t="array" ref="DS4">index('Osallistujat ja seuranta'!$E:$E,match(DS3,'Osallistujat ja seuranta'!$C:$C,0),0)</f>
        <v>#N/A</v>
      </c>
      <c r="DT4" s="57" t="str">
        <f t="array" ref="DT4">index('Osallistujat ja seuranta'!$E:$E,match(DT3,'Osallistujat ja seuranta'!$C:$C,0),0)</f>
        <v>#N/A</v>
      </c>
      <c r="DU4" s="57" t="str">
        <f t="array" ref="DU4">index('Osallistujat ja seuranta'!$E:$E,match(DU3,'Osallistujat ja seuranta'!$C:$C,0),0)</f>
        <v>#N/A</v>
      </c>
      <c r="DV4" s="57" t="str">
        <f t="array" ref="DV4">index('Osallistujat ja seuranta'!$E:$E,match(DV3,'Osallistujat ja seuranta'!$C:$C,0),0)</f>
        <v>#N/A</v>
      </c>
      <c r="DW4" s="57" t="str">
        <f t="array" ref="DW4">index('Osallistujat ja seuranta'!$E:$E,match(DW3,'Osallistujat ja seuranta'!$C:$C,0),0)</f>
        <v>#N/A</v>
      </c>
      <c r="DX4" s="57" t="str">
        <f t="array" ref="DX4">index('Osallistujat ja seuranta'!$E:$E,match(DX3,'Osallistujat ja seuranta'!$C:$C,0),0)</f>
        <v>#N/A</v>
      </c>
      <c r="DY4" s="57" t="str">
        <f t="array" ref="DY4">index('Osallistujat ja seuranta'!$E:$E,match(DY3,'Osallistujat ja seuranta'!$C:$C,0),0)</f>
        <v>#N/A</v>
      </c>
      <c r="DZ4" s="57" t="str">
        <f t="array" ref="DZ4">index('Osallistujat ja seuranta'!$E:$E,match(DZ3,'Osallistujat ja seuranta'!$C:$C,0),0)</f>
        <v>#N/A</v>
      </c>
      <c r="EA4" s="57" t="str">
        <f t="array" ref="EA4">index('Osallistujat ja seuranta'!$E:$E,match(EA3,'Osallistujat ja seuranta'!$C:$C,0),0)</f>
        <v>#N/A</v>
      </c>
      <c r="EB4" s="57" t="str">
        <f t="array" ref="EB4">index('Osallistujat ja seuranta'!$E:$E,match(EB3,'Osallistujat ja seuranta'!$C:$C,0),0)</f>
        <v>#N/A</v>
      </c>
      <c r="EC4" s="57" t="str">
        <f t="array" ref="EC4">index('Osallistujat ja seuranta'!$E:$E,match(EC3,'Osallistujat ja seuranta'!$C:$C,0),0)</f>
        <v>#N/A</v>
      </c>
      <c r="ED4" s="57" t="str">
        <f t="array" ref="ED4">index('Osallistujat ja seuranta'!$E:$E,match(ED3,'Osallistujat ja seuranta'!$C:$C,0),0)</f>
        <v>#N/A</v>
      </c>
      <c r="EE4" s="105">
        <f t="shared" ref="EE4:EE180" si="2">sum(iferror(AI4:BH4,0))/count(AI4:BH4)</f>
        <v>1662.986009</v>
      </c>
    </row>
    <row r="5">
      <c r="A5" s="14"/>
      <c r="B5" s="106" t="s">
        <v>130</v>
      </c>
      <c r="C5" s="107" t="s">
        <v>127</v>
      </c>
      <c r="D5" s="107">
        <v>4.0</v>
      </c>
      <c r="E5" s="107" t="s">
        <v>130</v>
      </c>
      <c r="F5" s="108">
        <v>46292.0</v>
      </c>
      <c r="G5" s="109"/>
      <c r="H5" s="109" t="b">
        <f t="shared" ref="H5:H182" si="3">if(countblank(B5:E5)&lt;4,TRUE,FALSE)</f>
        <v>1</v>
      </c>
      <c r="I5" s="109" t="b">
        <f>if(iferror(match(B5,'Osallistujat ja seuranta'!C:C,0),0)&gt;0,TRUE,FALSE)</f>
        <v>1</v>
      </c>
      <c r="J5" s="109" t="b">
        <f>if(iferror(match(C5,'Osallistujat ja seuranta'!C:C,0),0)&gt;0,TRUE,FALSE)</f>
        <v>1</v>
      </c>
      <c r="K5" s="109" t="b">
        <f t="shared" ref="K5:K182" si="4">not(B5=C5)</f>
        <v>1</v>
      </c>
      <c r="L5" s="109" t="b">
        <f t="shared" ref="L5:L182" si="5">or(E5=B5,E5=C5)</f>
        <v>1</v>
      </c>
      <c r="M5" s="109" t="b">
        <f t="shared" ref="M5:M182" si="6">countblank(B5:E5)=0</f>
        <v>1</v>
      </c>
      <c r="N5" s="110">
        <f t="shared" ref="N5:N180" si="7">if(and(I5:M5),1,if(H5,0,""))</f>
        <v>1</v>
      </c>
      <c r="O5" s="111">
        <f t="shared" ref="O5:O180" si="8">if(N5=1,index(4:4,1,match(B5,$3:$3,0)),"")</f>
        <v>2430.670149</v>
      </c>
      <c r="P5" s="111">
        <f t="shared" ref="P5:P180" si="9">if(N5=1,index(4:4,1,match(C5,$3:$3,0)),"")</f>
        <v>1839.141651</v>
      </c>
      <c r="Q5" s="112">
        <f t="shared" ref="Q5:Q180" si="10">if(N5=1,O5-(P5+D5*100-if(D5&gt;0,50,0))*N5,"")</f>
        <v>241.5284988</v>
      </c>
      <c r="R5" s="111">
        <f t="shared" ref="R5:R180" si="11">if(N5=1,P5+D5*100-if(D5&gt;0,50,0),"")</f>
        <v>2189.141651</v>
      </c>
      <c r="S5" s="110">
        <f t="shared" ref="S5:S180" si="12">if(E5=B5,1,0)</f>
        <v>1</v>
      </c>
      <c r="T5" s="110">
        <f t="shared" ref="T5:T180" si="13">-7*ln(3300-O5)</f>
        <v>-47.3740584</v>
      </c>
      <c r="U5" s="110">
        <f t="shared" ref="U5:U180" si="14">-7*ln(3300-R5)</f>
        <v>-49.09021798</v>
      </c>
      <c r="V5" s="113">
        <f t="shared" ref="V5:V180" si="15">if(N5=1,1/(1+exp(U5-T5)),"")</f>
        <v>0.847633505</v>
      </c>
      <c r="W5" s="114">
        <f t="shared" ref="W5:W180" si="16">power((3300-O5)/200,1.6)</f>
        <v>10.49656876</v>
      </c>
      <c r="X5" s="114">
        <f t="shared" ref="X5:X180" si="17">ln(1+exp((2300-O5)/80))/5</f>
        <v>0.03567426326</v>
      </c>
      <c r="Y5" s="114">
        <f>if(N5=1,(W5*(S5-V5))*'Säännöt ja ohjeet'!$B$54+X5,"")</f>
        <v>3.234325044</v>
      </c>
      <c r="Z5" s="114">
        <f t="shared" ref="Z5:Z180" si="18">-(S5-1)</f>
        <v>0</v>
      </c>
      <c r="AA5" s="114">
        <f t="shared" ref="AA5:AA180" si="19">1-V5</f>
        <v>0.152366495</v>
      </c>
      <c r="AB5" s="114">
        <f t="shared" ref="AB5:AB180" si="20">power((3300-P5)/200,1.6)</f>
        <v>24.08379813</v>
      </c>
      <c r="AC5" s="114">
        <f t="shared" ref="AC5:AC180" si="21">ln(1+exp((2300-P5)/80))/5</f>
        <v>1.152774647</v>
      </c>
      <c r="AD5" s="114">
        <f>if(N5=1,(AB5*(Z5-AA5))*'Säännöt ja ohjeet'!$B$54+AC5,"")</f>
        <v>-6.186353164</v>
      </c>
      <c r="AE5" s="115">
        <f t="shared" ref="AE5:AE180" si="22">10*if($E5=B5,1,-1)+min(10,rounddown((P5-O5)/50,0)-2*$D5*sign(P5-O5))+1</f>
        <v>8</v>
      </c>
      <c r="AF5" s="115">
        <f t="shared" ref="AF5:AF180" si="23">10*if($E5=C5,1,-1)+min(10,rounddown((O5-P5)/50,0)-2*$D5*sign(O5-P5))+1</f>
        <v>-6</v>
      </c>
      <c r="AG5" s="56"/>
      <c r="AH5" s="56"/>
      <c r="AI5" s="103">
        <f t="shared" ref="AI5:ED5" si="1">if($B5=AI$3,AI4+$Y5,if($C5=AI$3,AI4+$AD5,AI4))</f>
        <v>2004.732079</v>
      </c>
      <c r="AJ5" s="103">
        <f t="shared" si="1"/>
        <v>1832.955298</v>
      </c>
      <c r="AK5" s="103">
        <f t="shared" si="1"/>
        <v>2433.904474</v>
      </c>
      <c r="AL5" s="103">
        <f t="shared" si="1"/>
        <v>1676.303128</v>
      </c>
      <c r="AM5" s="103">
        <f t="shared" si="1"/>
        <v>1775.926432</v>
      </c>
      <c r="AN5" s="103">
        <f t="shared" si="1"/>
        <v>2303.106744</v>
      </c>
      <c r="AO5" s="103">
        <f t="shared" si="1"/>
        <v>2279.021637</v>
      </c>
      <c r="AP5" s="103">
        <f t="shared" si="1"/>
        <v>1721.536599</v>
      </c>
      <c r="AQ5" s="103">
        <f t="shared" si="1"/>
        <v>880.3044819</v>
      </c>
      <c r="AR5" s="103">
        <f t="shared" si="1"/>
        <v>818.204268</v>
      </c>
      <c r="AS5" s="103">
        <f t="shared" si="1"/>
        <v>2178.77133</v>
      </c>
      <c r="AT5" s="103">
        <f t="shared" si="1"/>
        <v>811.649061</v>
      </c>
      <c r="AU5" s="103">
        <f t="shared" si="1"/>
        <v>1243.17385</v>
      </c>
      <c r="AV5" s="103">
        <f t="shared" si="1"/>
        <v>1314.655233</v>
      </c>
      <c r="AW5" s="103">
        <f t="shared" si="1"/>
        <v>1186.880996</v>
      </c>
      <c r="AX5" s="103">
        <f t="shared" si="1"/>
        <v>1130.419935</v>
      </c>
      <c r="AY5" s="103">
        <f t="shared" si="1"/>
        <v>1367.704948</v>
      </c>
      <c r="AZ5" s="103">
        <f t="shared" si="1"/>
        <v>1757.561406</v>
      </c>
      <c r="BA5" s="103">
        <f t="shared" si="1"/>
        <v>1843.969933</v>
      </c>
      <c r="BB5" s="103">
        <f t="shared" si="1"/>
        <v>2151.976698</v>
      </c>
      <c r="BC5" s="103">
        <f t="shared" si="1"/>
        <v>2206.995622</v>
      </c>
      <c r="BD5" s="103" t="str">
        <f t="shared" si="1"/>
        <v>#N/A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5">
        <f t="shared" si="2"/>
        <v>1662.845436</v>
      </c>
    </row>
    <row r="6">
      <c r="A6" s="11" t="s">
        <v>156</v>
      </c>
      <c r="B6" s="106" t="s">
        <v>43</v>
      </c>
      <c r="C6" s="107" t="s">
        <v>141</v>
      </c>
      <c r="D6" s="107">
        <v>1.0</v>
      </c>
      <c r="E6" s="107" t="s">
        <v>43</v>
      </c>
      <c r="F6" s="108">
        <v>46295.0</v>
      </c>
      <c r="G6" s="109"/>
      <c r="H6" s="109" t="b">
        <f t="shared" si="3"/>
        <v>1</v>
      </c>
      <c r="I6" s="109" t="b">
        <f>if(iferror(match(B6,'Osallistujat ja seuranta'!C:C,0),0)&gt;0,TRUE,FALSE)</f>
        <v>1</v>
      </c>
      <c r="J6" s="109" t="b">
        <f>if(iferror(match(C6,'Osallistujat ja seuranta'!C:C,0),0)&gt;0,TRUE,FALSE)</f>
        <v>1</v>
      </c>
      <c r="K6" s="109" t="b">
        <f t="shared" si="4"/>
        <v>1</v>
      </c>
      <c r="L6" s="109" t="b">
        <f t="shared" si="5"/>
        <v>1</v>
      </c>
      <c r="M6" s="109" t="b">
        <f t="shared" si="6"/>
        <v>1</v>
      </c>
      <c r="N6" s="110">
        <f t="shared" si="7"/>
        <v>1</v>
      </c>
      <c r="O6" s="111">
        <f t="shared" si="8"/>
        <v>2004.732079</v>
      </c>
      <c r="P6" s="111">
        <f t="shared" si="9"/>
        <v>1721.536599</v>
      </c>
      <c r="Q6" s="112">
        <f t="shared" si="10"/>
        <v>233.1954805</v>
      </c>
      <c r="R6" s="111">
        <f t="shared" si="11"/>
        <v>1771.536599</v>
      </c>
      <c r="S6" s="110">
        <f t="shared" si="12"/>
        <v>1</v>
      </c>
      <c r="T6" s="110">
        <f t="shared" si="13"/>
        <v>-50.16530989</v>
      </c>
      <c r="U6" s="110">
        <f t="shared" si="14"/>
        <v>-51.32412738</v>
      </c>
      <c r="V6" s="113">
        <f t="shared" si="15"/>
        <v>0.7611177799</v>
      </c>
      <c r="W6" s="114">
        <f t="shared" si="16"/>
        <v>19.86677543</v>
      </c>
      <c r="X6" s="114">
        <f t="shared" si="17"/>
        <v>0.7430987263</v>
      </c>
      <c r="Y6" s="114">
        <f>if(N6=1,(W6*(S6-V6))*'Säännöt ja ohjeet'!$B$54+X6,"")</f>
        <v>10.23473756</v>
      </c>
      <c r="Z6" s="114">
        <f t="shared" si="18"/>
        <v>0</v>
      </c>
      <c r="AA6" s="114">
        <f t="shared" si="19"/>
        <v>0.2388822201</v>
      </c>
      <c r="AB6" s="114">
        <f t="shared" si="20"/>
        <v>27.26008676</v>
      </c>
      <c r="AC6" s="114">
        <f t="shared" si="21"/>
        <v>1.446303241</v>
      </c>
      <c r="AD6" s="114">
        <f>if(N6=1,(AB6*(Z6-AA6))*'Säännöt ja ohjeet'!$B$54+AC6,"")</f>
        <v>-11.57759685</v>
      </c>
      <c r="AE6" s="115">
        <f t="shared" si="22"/>
        <v>8</v>
      </c>
      <c r="AF6" s="115">
        <f t="shared" si="23"/>
        <v>-6</v>
      </c>
      <c r="AG6" s="56"/>
      <c r="AH6" s="56"/>
      <c r="AI6" s="103">
        <f t="shared" ref="AI6:ED6" si="24">if($B6=AI$3,AI5+$Y6,if($C6=AI$3,AI5+$AD6,AI5))</f>
        <v>2014.966817</v>
      </c>
      <c r="AJ6" s="103">
        <f t="shared" si="24"/>
        <v>1832.955298</v>
      </c>
      <c r="AK6" s="103">
        <f t="shared" si="24"/>
        <v>2433.904474</v>
      </c>
      <c r="AL6" s="103">
        <f t="shared" si="24"/>
        <v>1676.303128</v>
      </c>
      <c r="AM6" s="103">
        <f t="shared" si="24"/>
        <v>1775.926432</v>
      </c>
      <c r="AN6" s="103">
        <f t="shared" si="24"/>
        <v>2303.106744</v>
      </c>
      <c r="AO6" s="103">
        <f t="shared" si="24"/>
        <v>2279.021637</v>
      </c>
      <c r="AP6" s="103">
        <f t="shared" si="24"/>
        <v>1709.959002</v>
      </c>
      <c r="AQ6" s="103">
        <f t="shared" si="24"/>
        <v>880.3044819</v>
      </c>
      <c r="AR6" s="103">
        <f t="shared" si="24"/>
        <v>818.204268</v>
      </c>
      <c r="AS6" s="103">
        <f t="shared" si="24"/>
        <v>2178.77133</v>
      </c>
      <c r="AT6" s="103">
        <f t="shared" si="24"/>
        <v>811.649061</v>
      </c>
      <c r="AU6" s="103">
        <f t="shared" si="24"/>
        <v>1243.17385</v>
      </c>
      <c r="AV6" s="103">
        <f t="shared" si="24"/>
        <v>1314.655233</v>
      </c>
      <c r="AW6" s="103">
        <f t="shared" si="24"/>
        <v>1186.880996</v>
      </c>
      <c r="AX6" s="103">
        <f t="shared" si="24"/>
        <v>1130.419935</v>
      </c>
      <c r="AY6" s="103">
        <f t="shared" si="24"/>
        <v>1367.704948</v>
      </c>
      <c r="AZ6" s="103">
        <f t="shared" si="24"/>
        <v>1757.561406</v>
      </c>
      <c r="BA6" s="103">
        <f t="shared" si="24"/>
        <v>1843.969933</v>
      </c>
      <c r="BB6" s="103">
        <f t="shared" si="24"/>
        <v>2151.976698</v>
      </c>
      <c r="BC6" s="103">
        <f t="shared" si="24"/>
        <v>2206.995622</v>
      </c>
      <c r="BD6" s="103" t="str">
        <f t="shared" si="24"/>
        <v>#N/A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5">
        <f t="shared" si="2"/>
        <v>1662.78149</v>
      </c>
    </row>
    <row r="7">
      <c r="A7" s="14"/>
      <c r="B7" s="106" t="s">
        <v>43</v>
      </c>
      <c r="C7" s="107" t="s">
        <v>143</v>
      </c>
      <c r="D7" s="107">
        <v>1.0</v>
      </c>
      <c r="E7" s="107" t="s">
        <v>43</v>
      </c>
      <c r="F7" s="108">
        <v>46295.0</v>
      </c>
      <c r="G7" s="109"/>
      <c r="H7" s="109" t="b">
        <f t="shared" si="3"/>
        <v>1</v>
      </c>
      <c r="I7" s="109" t="b">
        <f>if(iferror(match(B7,'Osallistujat ja seuranta'!C:C,0),0)&gt;0,TRUE,FALSE)</f>
        <v>1</v>
      </c>
      <c r="J7" s="109" t="b">
        <f>if(iferror(match(C7,'Osallistujat ja seuranta'!C:C,0),0)&gt;0,TRUE,FALSE)</f>
        <v>1</v>
      </c>
      <c r="K7" s="109" t="b">
        <f t="shared" si="4"/>
        <v>1</v>
      </c>
      <c r="L7" s="109" t="b">
        <f t="shared" si="5"/>
        <v>1</v>
      </c>
      <c r="M7" s="109" t="b">
        <f t="shared" si="6"/>
        <v>1</v>
      </c>
      <c r="N7" s="110">
        <f t="shared" si="7"/>
        <v>1</v>
      </c>
      <c r="O7" s="111">
        <f t="shared" si="8"/>
        <v>2014.966817</v>
      </c>
      <c r="P7" s="111">
        <f t="shared" si="9"/>
        <v>818.204268</v>
      </c>
      <c r="Q7" s="112">
        <f t="shared" si="10"/>
        <v>1146.762549</v>
      </c>
      <c r="R7" s="111">
        <f t="shared" si="11"/>
        <v>868.204268</v>
      </c>
      <c r="S7" s="110">
        <f t="shared" si="12"/>
        <v>1</v>
      </c>
      <c r="T7" s="110">
        <f t="shared" si="13"/>
        <v>-50.10977874</v>
      </c>
      <c r="U7" s="110">
        <f t="shared" si="14"/>
        <v>-54.57469673</v>
      </c>
      <c r="V7" s="113">
        <f t="shared" si="15"/>
        <v>0.9886252347</v>
      </c>
      <c r="W7" s="114">
        <f t="shared" si="16"/>
        <v>19.61620335</v>
      </c>
      <c r="X7" s="114">
        <f t="shared" si="17"/>
        <v>0.7181752505</v>
      </c>
      <c r="Y7" s="114">
        <f>if(N7=1,(W7*(S7-V7))*'Säännöt ja ohjeet'!$B$54+X7,"")</f>
        <v>1.164434671</v>
      </c>
      <c r="Z7" s="114">
        <f t="shared" si="18"/>
        <v>0</v>
      </c>
      <c r="AA7" s="114">
        <f t="shared" si="19"/>
        <v>0.01137476535</v>
      </c>
      <c r="AB7" s="114">
        <f t="shared" si="20"/>
        <v>56.23123997</v>
      </c>
      <c r="AC7" s="114">
        <f t="shared" si="21"/>
        <v>3.704489332</v>
      </c>
      <c r="AD7" s="114">
        <f>if(N7=1,(AB7*(Z7-AA7))*'Säännöt ja ohjeet'!$B$54+AC7,"")</f>
        <v>2.425255013</v>
      </c>
      <c r="AE7" s="115">
        <f t="shared" si="22"/>
        <v>-10</v>
      </c>
      <c r="AF7" s="115">
        <f t="shared" si="23"/>
        <v>1</v>
      </c>
      <c r="AG7" s="56"/>
      <c r="AH7" s="56"/>
      <c r="AI7" s="103">
        <f t="shared" ref="AI7:ED7" si="25">if($B7=AI$3,AI6+$Y7,if($C7=AI$3,AI6+$AD7,AI6))</f>
        <v>2016.131251</v>
      </c>
      <c r="AJ7" s="103">
        <f t="shared" si="25"/>
        <v>1832.955298</v>
      </c>
      <c r="AK7" s="103">
        <f t="shared" si="25"/>
        <v>2433.904474</v>
      </c>
      <c r="AL7" s="103">
        <f t="shared" si="25"/>
        <v>1676.303128</v>
      </c>
      <c r="AM7" s="103">
        <f t="shared" si="25"/>
        <v>1775.926432</v>
      </c>
      <c r="AN7" s="103">
        <f t="shared" si="25"/>
        <v>2303.106744</v>
      </c>
      <c r="AO7" s="103">
        <f t="shared" si="25"/>
        <v>2279.021637</v>
      </c>
      <c r="AP7" s="103">
        <f t="shared" si="25"/>
        <v>1709.959002</v>
      </c>
      <c r="AQ7" s="103">
        <f t="shared" si="25"/>
        <v>880.3044819</v>
      </c>
      <c r="AR7" s="103">
        <f t="shared" si="25"/>
        <v>820.629523</v>
      </c>
      <c r="AS7" s="103">
        <f t="shared" si="25"/>
        <v>2178.77133</v>
      </c>
      <c r="AT7" s="103">
        <f t="shared" si="25"/>
        <v>811.649061</v>
      </c>
      <c r="AU7" s="103">
        <f t="shared" si="25"/>
        <v>1243.17385</v>
      </c>
      <c r="AV7" s="103">
        <f t="shared" si="25"/>
        <v>1314.655233</v>
      </c>
      <c r="AW7" s="103">
        <f t="shared" si="25"/>
        <v>1186.880996</v>
      </c>
      <c r="AX7" s="103">
        <f t="shared" si="25"/>
        <v>1130.419935</v>
      </c>
      <c r="AY7" s="103">
        <f t="shared" si="25"/>
        <v>1367.704948</v>
      </c>
      <c r="AZ7" s="103">
        <f t="shared" si="25"/>
        <v>1757.561406</v>
      </c>
      <c r="BA7" s="103">
        <f t="shared" si="25"/>
        <v>1843.969933</v>
      </c>
      <c r="BB7" s="103">
        <f t="shared" si="25"/>
        <v>2151.976698</v>
      </c>
      <c r="BC7" s="103">
        <f t="shared" si="25"/>
        <v>2206.995622</v>
      </c>
      <c r="BD7" s="103" t="str">
        <f t="shared" si="25"/>
        <v>#N/A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5">
        <f t="shared" si="2"/>
        <v>1662.952428</v>
      </c>
    </row>
    <row r="8">
      <c r="A8" s="14"/>
      <c r="B8" s="106"/>
      <c r="C8" s="107"/>
      <c r="D8" s="107"/>
      <c r="E8" s="107"/>
      <c r="F8" s="108"/>
      <c r="G8" s="109"/>
      <c r="H8" s="109" t="b">
        <f t="shared" si="3"/>
        <v>0</v>
      </c>
      <c r="I8" s="109" t="b">
        <f>if(iferror(match(B8,'Osallistujat ja seuranta'!C:C,0),0)&gt;0,TRUE,FALSE)</f>
        <v>0</v>
      </c>
      <c r="J8" s="109" t="b">
        <f>if(iferror(match(C8,'Osallistujat ja seuranta'!C:C,0),0)&gt;0,TRUE,FALSE)</f>
        <v>0</v>
      </c>
      <c r="K8" s="109" t="b">
        <f t="shared" si="4"/>
        <v>0</v>
      </c>
      <c r="L8" s="109" t="b">
        <f t="shared" si="5"/>
        <v>1</v>
      </c>
      <c r="M8" s="109" t="b">
        <f t="shared" si="6"/>
        <v>0</v>
      </c>
      <c r="N8" s="110" t="str">
        <f t="shared" si="7"/>
        <v/>
      </c>
      <c r="O8" s="111" t="str">
        <f t="shared" si="8"/>
        <v/>
      </c>
      <c r="P8" s="111" t="str">
        <f t="shared" si="9"/>
        <v/>
      </c>
      <c r="Q8" s="112" t="str">
        <f t="shared" si="10"/>
        <v/>
      </c>
      <c r="R8" s="110" t="str">
        <f t="shared" si="11"/>
        <v/>
      </c>
      <c r="S8" s="110">
        <f t="shared" si="12"/>
        <v>1</v>
      </c>
      <c r="T8" s="110">
        <f t="shared" si="13"/>
        <v>-56.71174423</v>
      </c>
      <c r="U8" s="110">
        <f t="shared" si="14"/>
        <v>-56.71174423</v>
      </c>
      <c r="V8" s="113" t="str">
        <f t="shared" si="15"/>
        <v/>
      </c>
      <c r="W8" s="114">
        <f t="shared" si="16"/>
        <v>88.71035368</v>
      </c>
      <c r="X8" s="114">
        <f t="shared" si="17"/>
        <v>5.75</v>
      </c>
      <c r="Y8" s="114" t="str">
        <f>if(N8=1,(W8*(S8-V8))*'Säännöt ja ohjeet'!$B$54+X8,"")</f>
        <v/>
      </c>
      <c r="Z8" s="114">
        <f t="shared" si="18"/>
        <v>0</v>
      </c>
      <c r="AA8" s="114">
        <f t="shared" si="19"/>
        <v>1</v>
      </c>
      <c r="AB8" s="114">
        <f t="shared" si="20"/>
        <v>88.71035368</v>
      </c>
      <c r="AC8" s="114">
        <f t="shared" si="21"/>
        <v>5.75</v>
      </c>
      <c r="AD8" s="114" t="str">
        <f>if(N8=1,(AB8*(Z8-AA8))*'Säännöt ja ohjeet'!$B$54+AC8,"")</f>
        <v/>
      </c>
      <c r="AE8" s="115">
        <f t="shared" si="22"/>
        <v>11</v>
      </c>
      <c r="AF8" s="115">
        <f t="shared" si="23"/>
        <v>11</v>
      </c>
      <c r="AG8" s="56"/>
      <c r="AH8" s="56"/>
      <c r="AI8" s="103">
        <f t="shared" ref="AI8:ED8" si="26">if($B8=AI$3,AI7+$Y8,if($C8=AI$3,AI7+$AD8,AI7))</f>
        <v>2016.131251</v>
      </c>
      <c r="AJ8" s="103">
        <f t="shared" si="26"/>
        <v>1832.955298</v>
      </c>
      <c r="AK8" s="103">
        <f t="shared" si="26"/>
        <v>2433.904474</v>
      </c>
      <c r="AL8" s="103">
        <f t="shared" si="26"/>
        <v>1676.303128</v>
      </c>
      <c r="AM8" s="103">
        <f t="shared" si="26"/>
        <v>1775.926432</v>
      </c>
      <c r="AN8" s="103">
        <f t="shared" si="26"/>
        <v>2303.106744</v>
      </c>
      <c r="AO8" s="103">
        <f t="shared" si="26"/>
        <v>2279.021637</v>
      </c>
      <c r="AP8" s="103">
        <f t="shared" si="26"/>
        <v>1709.959002</v>
      </c>
      <c r="AQ8" s="103">
        <f t="shared" si="26"/>
        <v>880.3044819</v>
      </c>
      <c r="AR8" s="103">
        <f t="shared" si="26"/>
        <v>820.629523</v>
      </c>
      <c r="AS8" s="103">
        <f t="shared" si="26"/>
        <v>2178.77133</v>
      </c>
      <c r="AT8" s="103">
        <f t="shared" si="26"/>
        <v>811.649061</v>
      </c>
      <c r="AU8" s="103">
        <f t="shared" si="26"/>
        <v>1243.17385</v>
      </c>
      <c r="AV8" s="103">
        <f t="shared" si="26"/>
        <v>1314.655233</v>
      </c>
      <c r="AW8" s="103">
        <f t="shared" si="26"/>
        <v>1186.880996</v>
      </c>
      <c r="AX8" s="103">
        <f t="shared" si="26"/>
        <v>1130.419935</v>
      </c>
      <c r="AY8" s="103">
        <f t="shared" si="26"/>
        <v>1367.704948</v>
      </c>
      <c r="AZ8" s="103">
        <f t="shared" si="26"/>
        <v>1757.561406</v>
      </c>
      <c r="BA8" s="103">
        <f t="shared" si="26"/>
        <v>1843.969933</v>
      </c>
      <c r="BB8" s="103">
        <f t="shared" si="26"/>
        <v>2151.976698</v>
      </c>
      <c r="BC8" s="103">
        <f t="shared" si="26"/>
        <v>2206.995622</v>
      </c>
      <c r="BD8" s="103" t="str">
        <f t="shared" si="26"/>
        <v>#N/A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5">
        <f t="shared" si="2"/>
        <v>1662.952428</v>
      </c>
    </row>
    <row r="9">
      <c r="A9" s="14"/>
      <c r="B9" s="106"/>
      <c r="C9" s="107"/>
      <c r="D9" s="107"/>
      <c r="E9" s="107"/>
      <c r="F9" s="108"/>
      <c r="G9" s="109"/>
      <c r="H9" s="109" t="b">
        <f t="shared" si="3"/>
        <v>0</v>
      </c>
      <c r="I9" s="109" t="b">
        <f>if(iferror(match(B9,'Osallistujat ja seuranta'!C:C,0),0)&gt;0,TRUE,FALSE)</f>
        <v>0</v>
      </c>
      <c r="J9" s="109" t="b">
        <f>if(iferror(match(C9,'Osallistujat ja seuranta'!C:C,0),0)&gt;0,TRUE,FALSE)</f>
        <v>0</v>
      </c>
      <c r="K9" s="109" t="b">
        <f t="shared" si="4"/>
        <v>0</v>
      </c>
      <c r="L9" s="109" t="b">
        <f t="shared" si="5"/>
        <v>1</v>
      </c>
      <c r="M9" s="109" t="b">
        <f t="shared" si="6"/>
        <v>0</v>
      </c>
      <c r="N9" s="110" t="str">
        <f t="shared" si="7"/>
        <v/>
      </c>
      <c r="O9" s="111" t="str">
        <f t="shared" si="8"/>
        <v/>
      </c>
      <c r="P9" s="111" t="str">
        <f t="shared" si="9"/>
        <v/>
      </c>
      <c r="Q9" s="112" t="str">
        <f t="shared" si="10"/>
        <v/>
      </c>
      <c r="R9" s="110" t="str">
        <f t="shared" si="11"/>
        <v/>
      </c>
      <c r="S9" s="110">
        <f t="shared" si="12"/>
        <v>1</v>
      </c>
      <c r="T9" s="110">
        <f t="shared" si="13"/>
        <v>-56.71174423</v>
      </c>
      <c r="U9" s="110">
        <f t="shared" si="14"/>
        <v>-56.71174423</v>
      </c>
      <c r="V9" s="113" t="str">
        <f t="shared" si="15"/>
        <v/>
      </c>
      <c r="W9" s="114">
        <f t="shared" si="16"/>
        <v>88.71035368</v>
      </c>
      <c r="X9" s="114">
        <f t="shared" si="17"/>
        <v>5.75</v>
      </c>
      <c r="Y9" s="114" t="str">
        <f>if(N9=1,(W9*(S9-V9))*'Säännöt ja ohjeet'!$B$54+X9,"")</f>
        <v/>
      </c>
      <c r="Z9" s="114">
        <f t="shared" si="18"/>
        <v>0</v>
      </c>
      <c r="AA9" s="114">
        <f t="shared" si="19"/>
        <v>1</v>
      </c>
      <c r="AB9" s="114">
        <f t="shared" si="20"/>
        <v>88.71035368</v>
      </c>
      <c r="AC9" s="114">
        <f t="shared" si="21"/>
        <v>5.75</v>
      </c>
      <c r="AD9" s="114" t="str">
        <f>if(N9=1,(AB9*(Z9-AA9))*'Säännöt ja ohjeet'!$B$54+AC9,"")</f>
        <v/>
      </c>
      <c r="AE9" s="115">
        <f t="shared" si="22"/>
        <v>11</v>
      </c>
      <c r="AF9" s="115">
        <f t="shared" si="23"/>
        <v>11</v>
      </c>
      <c r="AG9" s="56"/>
      <c r="AH9" s="56"/>
      <c r="AI9" s="103">
        <f t="shared" ref="AI9:ED9" si="27">if($B9=AI$3,AI8+$Y9,if($C9=AI$3,AI8+$AD9,AI8))</f>
        <v>2016.131251</v>
      </c>
      <c r="AJ9" s="103">
        <f t="shared" si="27"/>
        <v>1832.955298</v>
      </c>
      <c r="AK9" s="103">
        <f t="shared" si="27"/>
        <v>2433.904474</v>
      </c>
      <c r="AL9" s="103">
        <f t="shared" si="27"/>
        <v>1676.303128</v>
      </c>
      <c r="AM9" s="103">
        <f t="shared" si="27"/>
        <v>1775.926432</v>
      </c>
      <c r="AN9" s="103">
        <f t="shared" si="27"/>
        <v>2303.106744</v>
      </c>
      <c r="AO9" s="103">
        <f t="shared" si="27"/>
        <v>2279.021637</v>
      </c>
      <c r="AP9" s="103">
        <f t="shared" si="27"/>
        <v>1709.959002</v>
      </c>
      <c r="AQ9" s="103">
        <f t="shared" si="27"/>
        <v>880.3044819</v>
      </c>
      <c r="AR9" s="103">
        <f t="shared" si="27"/>
        <v>820.629523</v>
      </c>
      <c r="AS9" s="103">
        <f t="shared" si="27"/>
        <v>2178.77133</v>
      </c>
      <c r="AT9" s="103">
        <f t="shared" si="27"/>
        <v>811.649061</v>
      </c>
      <c r="AU9" s="103">
        <f t="shared" si="27"/>
        <v>1243.17385</v>
      </c>
      <c r="AV9" s="103">
        <f t="shared" si="27"/>
        <v>1314.655233</v>
      </c>
      <c r="AW9" s="103">
        <f t="shared" si="27"/>
        <v>1186.880996</v>
      </c>
      <c r="AX9" s="103">
        <f t="shared" si="27"/>
        <v>1130.419935</v>
      </c>
      <c r="AY9" s="103">
        <f t="shared" si="27"/>
        <v>1367.704948</v>
      </c>
      <c r="AZ9" s="103">
        <f t="shared" si="27"/>
        <v>1757.561406</v>
      </c>
      <c r="BA9" s="103">
        <f t="shared" si="27"/>
        <v>1843.969933</v>
      </c>
      <c r="BB9" s="103">
        <f t="shared" si="27"/>
        <v>2151.976698</v>
      </c>
      <c r="BC9" s="103">
        <f t="shared" si="27"/>
        <v>2206.995622</v>
      </c>
      <c r="BD9" s="103" t="str">
        <f t="shared" si="27"/>
        <v>#N/A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5">
        <f t="shared" si="2"/>
        <v>1662.952428</v>
      </c>
    </row>
    <row r="10">
      <c r="A10" s="4"/>
      <c r="B10" s="106"/>
      <c r="C10" s="107"/>
      <c r="D10" s="107"/>
      <c r="E10" s="107"/>
      <c r="F10" s="108"/>
      <c r="G10" s="109"/>
      <c r="H10" s="109" t="b">
        <f t="shared" si="3"/>
        <v>0</v>
      </c>
      <c r="I10" s="109" t="b">
        <f>if(iferror(match(B10,'Osallistujat ja seuranta'!C:C,0),0)&gt;0,TRUE,FALSE)</f>
        <v>0</v>
      </c>
      <c r="J10" s="109" t="b">
        <f>if(iferror(match(C10,'Osallistujat ja seuranta'!C:C,0),0)&gt;0,TRUE,FALSE)</f>
        <v>0</v>
      </c>
      <c r="K10" s="109" t="b">
        <f t="shared" si="4"/>
        <v>0</v>
      </c>
      <c r="L10" s="109" t="b">
        <f t="shared" si="5"/>
        <v>1</v>
      </c>
      <c r="M10" s="109" t="b">
        <f t="shared" si="6"/>
        <v>0</v>
      </c>
      <c r="N10" s="110" t="str">
        <f t="shared" si="7"/>
        <v/>
      </c>
      <c r="O10" s="111" t="str">
        <f t="shared" si="8"/>
        <v/>
      </c>
      <c r="P10" s="111" t="str">
        <f t="shared" si="9"/>
        <v/>
      </c>
      <c r="Q10" s="112" t="str">
        <f t="shared" si="10"/>
        <v/>
      </c>
      <c r="R10" s="110" t="str">
        <f t="shared" si="11"/>
        <v/>
      </c>
      <c r="S10" s="110">
        <f t="shared" si="12"/>
        <v>1</v>
      </c>
      <c r="T10" s="110">
        <f t="shared" si="13"/>
        <v>-56.71174423</v>
      </c>
      <c r="U10" s="110">
        <f t="shared" si="14"/>
        <v>-56.71174423</v>
      </c>
      <c r="V10" s="113" t="str">
        <f t="shared" si="15"/>
        <v/>
      </c>
      <c r="W10" s="114">
        <f t="shared" si="16"/>
        <v>88.71035368</v>
      </c>
      <c r="X10" s="114">
        <f t="shared" si="17"/>
        <v>5.75</v>
      </c>
      <c r="Y10" s="114" t="str">
        <f>if(N10=1,(W10*(S10-V10))*'Säännöt ja ohjeet'!$B$54+X10,"")</f>
        <v/>
      </c>
      <c r="Z10" s="114">
        <f t="shared" si="18"/>
        <v>0</v>
      </c>
      <c r="AA10" s="114">
        <f t="shared" si="19"/>
        <v>1</v>
      </c>
      <c r="AB10" s="114">
        <f t="shared" si="20"/>
        <v>88.71035368</v>
      </c>
      <c r="AC10" s="114">
        <f t="shared" si="21"/>
        <v>5.75</v>
      </c>
      <c r="AD10" s="114" t="str">
        <f>if(N10=1,(AB10*(Z10-AA10))*'Säännöt ja ohjeet'!$B$54+AC10,"")</f>
        <v/>
      </c>
      <c r="AE10" s="115">
        <f t="shared" si="22"/>
        <v>11</v>
      </c>
      <c r="AF10" s="115">
        <f t="shared" si="23"/>
        <v>11</v>
      </c>
      <c r="AG10" s="4"/>
      <c r="AH10" s="56"/>
      <c r="AI10" s="103">
        <f t="shared" ref="AI10:ED10" si="28">if($B10=AI$3,AI9+$Y10,if($C10=AI$3,AI9+$AD10,AI9))</f>
        <v>2016.131251</v>
      </c>
      <c r="AJ10" s="103">
        <f t="shared" si="28"/>
        <v>1832.955298</v>
      </c>
      <c r="AK10" s="103">
        <f t="shared" si="28"/>
        <v>2433.904474</v>
      </c>
      <c r="AL10" s="103">
        <f t="shared" si="28"/>
        <v>1676.303128</v>
      </c>
      <c r="AM10" s="103">
        <f t="shared" si="28"/>
        <v>1775.926432</v>
      </c>
      <c r="AN10" s="103">
        <f t="shared" si="28"/>
        <v>2303.106744</v>
      </c>
      <c r="AO10" s="103">
        <f t="shared" si="28"/>
        <v>2279.021637</v>
      </c>
      <c r="AP10" s="103">
        <f t="shared" si="28"/>
        <v>1709.959002</v>
      </c>
      <c r="AQ10" s="103">
        <f t="shared" si="28"/>
        <v>880.3044819</v>
      </c>
      <c r="AR10" s="103">
        <f t="shared" si="28"/>
        <v>820.629523</v>
      </c>
      <c r="AS10" s="103">
        <f t="shared" si="28"/>
        <v>2178.77133</v>
      </c>
      <c r="AT10" s="103">
        <f t="shared" si="28"/>
        <v>811.649061</v>
      </c>
      <c r="AU10" s="103">
        <f t="shared" si="28"/>
        <v>1243.17385</v>
      </c>
      <c r="AV10" s="103">
        <f t="shared" si="28"/>
        <v>1314.655233</v>
      </c>
      <c r="AW10" s="103">
        <f t="shared" si="28"/>
        <v>1186.880996</v>
      </c>
      <c r="AX10" s="103">
        <f t="shared" si="28"/>
        <v>1130.419935</v>
      </c>
      <c r="AY10" s="103">
        <f t="shared" si="28"/>
        <v>1367.704948</v>
      </c>
      <c r="AZ10" s="103">
        <f t="shared" si="28"/>
        <v>1757.561406</v>
      </c>
      <c r="BA10" s="103">
        <f t="shared" si="28"/>
        <v>1843.969933</v>
      </c>
      <c r="BB10" s="103">
        <f t="shared" si="28"/>
        <v>2151.976698</v>
      </c>
      <c r="BC10" s="103">
        <f t="shared" si="28"/>
        <v>2206.995622</v>
      </c>
      <c r="BD10" s="103" t="str">
        <f t="shared" si="28"/>
        <v>#N/A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5">
        <f t="shared" si="2"/>
        <v>1662.952428</v>
      </c>
    </row>
    <row r="11">
      <c r="A11" s="4"/>
      <c r="B11" s="106"/>
      <c r="C11" s="107"/>
      <c r="D11" s="107"/>
      <c r="E11" s="107"/>
      <c r="F11" s="108"/>
      <c r="G11" s="109"/>
      <c r="H11" s="109" t="b">
        <f t="shared" si="3"/>
        <v>0</v>
      </c>
      <c r="I11" s="109" t="b">
        <f>if(iferror(match(B11,'Osallistujat ja seuranta'!C:C,0),0)&gt;0,TRUE,FALSE)</f>
        <v>0</v>
      </c>
      <c r="J11" s="109" t="b">
        <f>if(iferror(match(C11,'Osallistujat ja seuranta'!C:C,0),0)&gt;0,TRUE,FALSE)</f>
        <v>0</v>
      </c>
      <c r="K11" s="109" t="b">
        <f t="shared" si="4"/>
        <v>0</v>
      </c>
      <c r="L11" s="109" t="b">
        <f t="shared" si="5"/>
        <v>1</v>
      </c>
      <c r="M11" s="109" t="b">
        <f t="shared" si="6"/>
        <v>0</v>
      </c>
      <c r="N11" s="110" t="str">
        <f t="shared" si="7"/>
        <v/>
      </c>
      <c r="O11" s="111" t="str">
        <f t="shared" si="8"/>
        <v/>
      </c>
      <c r="P11" s="111" t="str">
        <f t="shared" si="9"/>
        <v/>
      </c>
      <c r="Q11" s="112" t="str">
        <f t="shared" si="10"/>
        <v/>
      </c>
      <c r="R11" s="110" t="str">
        <f t="shared" si="11"/>
        <v/>
      </c>
      <c r="S11" s="110">
        <f t="shared" si="12"/>
        <v>1</v>
      </c>
      <c r="T11" s="110">
        <f t="shared" si="13"/>
        <v>-56.71174423</v>
      </c>
      <c r="U11" s="110">
        <f t="shared" si="14"/>
        <v>-56.71174423</v>
      </c>
      <c r="V11" s="113" t="str">
        <f t="shared" si="15"/>
        <v/>
      </c>
      <c r="W11" s="114">
        <f t="shared" si="16"/>
        <v>88.71035368</v>
      </c>
      <c r="X11" s="114">
        <f t="shared" si="17"/>
        <v>5.75</v>
      </c>
      <c r="Y11" s="114" t="str">
        <f>if(N11=1,(W11*(S11-V11))*'Säännöt ja ohjeet'!$B$54+X11,"")</f>
        <v/>
      </c>
      <c r="Z11" s="114">
        <f t="shared" si="18"/>
        <v>0</v>
      </c>
      <c r="AA11" s="114">
        <f t="shared" si="19"/>
        <v>1</v>
      </c>
      <c r="AB11" s="114">
        <f t="shared" si="20"/>
        <v>88.71035368</v>
      </c>
      <c r="AC11" s="114">
        <f t="shared" si="21"/>
        <v>5.75</v>
      </c>
      <c r="AD11" s="114" t="str">
        <f>if(N11=1,(AB11*(Z11-AA11))*'Säännöt ja ohjeet'!$B$54+AC11,"")</f>
        <v/>
      </c>
      <c r="AE11" s="115">
        <f t="shared" si="22"/>
        <v>11</v>
      </c>
      <c r="AF11" s="115">
        <f t="shared" si="23"/>
        <v>11</v>
      </c>
      <c r="AG11" s="4"/>
      <c r="AH11" s="56"/>
      <c r="AI11" s="103">
        <f t="shared" ref="AI11:ED11" si="29">if($B11=AI$3,AI10+$Y11,if($C11=AI$3,AI10+$AD11,AI10))</f>
        <v>2016.131251</v>
      </c>
      <c r="AJ11" s="103">
        <f t="shared" si="29"/>
        <v>1832.955298</v>
      </c>
      <c r="AK11" s="103">
        <f t="shared" si="29"/>
        <v>2433.904474</v>
      </c>
      <c r="AL11" s="103">
        <f t="shared" si="29"/>
        <v>1676.303128</v>
      </c>
      <c r="AM11" s="103">
        <f t="shared" si="29"/>
        <v>1775.926432</v>
      </c>
      <c r="AN11" s="103">
        <f t="shared" si="29"/>
        <v>2303.106744</v>
      </c>
      <c r="AO11" s="103">
        <f t="shared" si="29"/>
        <v>2279.021637</v>
      </c>
      <c r="AP11" s="103">
        <f t="shared" si="29"/>
        <v>1709.959002</v>
      </c>
      <c r="AQ11" s="103">
        <f t="shared" si="29"/>
        <v>880.3044819</v>
      </c>
      <c r="AR11" s="103">
        <f t="shared" si="29"/>
        <v>820.629523</v>
      </c>
      <c r="AS11" s="103">
        <f t="shared" si="29"/>
        <v>2178.77133</v>
      </c>
      <c r="AT11" s="103">
        <f t="shared" si="29"/>
        <v>811.649061</v>
      </c>
      <c r="AU11" s="103">
        <f t="shared" si="29"/>
        <v>1243.17385</v>
      </c>
      <c r="AV11" s="103">
        <f t="shared" si="29"/>
        <v>1314.655233</v>
      </c>
      <c r="AW11" s="103">
        <f t="shared" si="29"/>
        <v>1186.880996</v>
      </c>
      <c r="AX11" s="103">
        <f t="shared" si="29"/>
        <v>1130.419935</v>
      </c>
      <c r="AY11" s="103">
        <f t="shared" si="29"/>
        <v>1367.704948</v>
      </c>
      <c r="AZ11" s="103">
        <f t="shared" si="29"/>
        <v>1757.561406</v>
      </c>
      <c r="BA11" s="103">
        <f t="shared" si="29"/>
        <v>1843.969933</v>
      </c>
      <c r="BB11" s="103">
        <f t="shared" si="29"/>
        <v>2151.976698</v>
      </c>
      <c r="BC11" s="103">
        <f t="shared" si="29"/>
        <v>2206.995622</v>
      </c>
      <c r="BD11" s="103" t="str">
        <f t="shared" si="29"/>
        <v>#N/A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5">
        <f t="shared" si="2"/>
        <v>1662.952428</v>
      </c>
    </row>
    <row r="12">
      <c r="A12" s="4"/>
      <c r="B12" s="106"/>
      <c r="C12" s="107"/>
      <c r="D12" s="107"/>
      <c r="E12" s="107"/>
      <c r="F12" s="108"/>
      <c r="G12" s="109"/>
      <c r="H12" s="109" t="b">
        <f t="shared" si="3"/>
        <v>0</v>
      </c>
      <c r="I12" s="109" t="b">
        <f>if(iferror(match(B12,'Osallistujat ja seuranta'!C:C,0),0)&gt;0,TRUE,FALSE)</f>
        <v>0</v>
      </c>
      <c r="J12" s="109" t="b">
        <f>if(iferror(match(C12,'Osallistujat ja seuranta'!C:C,0),0)&gt;0,TRUE,FALSE)</f>
        <v>0</v>
      </c>
      <c r="K12" s="109" t="b">
        <f t="shared" si="4"/>
        <v>0</v>
      </c>
      <c r="L12" s="109" t="b">
        <f t="shared" si="5"/>
        <v>1</v>
      </c>
      <c r="M12" s="109" t="b">
        <f t="shared" si="6"/>
        <v>0</v>
      </c>
      <c r="N12" s="110" t="str">
        <f t="shared" si="7"/>
        <v/>
      </c>
      <c r="O12" s="111" t="str">
        <f t="shared" si="8"/>
        <v/>
      </c>
      <c r="P12" s="111" t="str">
        <f t="shared" si="9"/>
        <v/>
      </c>
      <c r="Q12" s="112" t="str">
        <f t="shared" si="10"/>
        <v/>
      </c>
      <c r="R12" s="110" t="str">
        <f t="shared" si="11"/>
        <v/>
      </c>
      <c r="S12" s="110">
        <f t="shared" si="12"/>
        <v>1</v>
      </c>
      <c r="T12" s="110">
        <f t="shared" si="13"/>
        <v>-56.71174423</v>
      </c>
      <c r="U12" s="110">
        <f t="shared" si="14"/>
        <v>-56.71174423</v>
      </c>
      <c r="V12" s="113" t="str">
        <f t="shared" si="15"/>
        <v/>
      </c>
      <c r="W12" s="114">
        <f t="shared" si="16"/>
        <v>88.71035368</v>
      </c>
      <c r="X12" s="114">
        <f t="shared" si="17"/>
        <v>5.75</v>
      </c>
      <c r="Y12" s="114" t="str">
        <f>if(N12=1,(W12*(S12-V12))*'Säännöt ja ohjeet'!$B$54+X12,"")</f>
        <v/>
      </c>
      <c r="Z12" s="114">
        <f t="shared" si="18"/>
        <v>0</v>
      </c>
      <c r="AA12" s="114">
        <f t="shared" si="19"/>
        <v>1</v>
      </c>
      <c r="AB12" s="114">
        <f t="shared" si="20"/>
        <v>88.71035368</v>
      </c>
      <c r="AC12" s="114">
        <f t="shared" si="21"/>
        <v>5.75</v>
      </c>
      <c r="AD12" s="114" t="str">
        <f>if(N12=1,(AB12*(Z12-AA12))*'Säännöt ja ohjeet'!$B$54+AC12,"")</f>
        <v/>
      </c>
      <c r="AE12" s="115">
        <f t="shared" si="22"/>
        <v>11</v>
      </c>
      <c r="AF12" s="115">
        <f t="shared" si="23"/>
        <v>11</v>
      </c>
      <c r="AG12" s="4"/>
      <c r="AH12" s="56"/>
      <c r="AI12" s="103">
        <f t="shared" ref="AI12:ED12" si="30">if($B12=AI$3,AI11+$Y12,if($C12=AI$3,AI11+$AD12,AI11))</f>
        <v>2016.131251</v>
      </c>
      <c r="AJ12" s="103">
        <f t="shared" si="30"/>
        <v>1832.955298</v>
      </c>
      <c r="AK12" s="103">
        <f t="shared" si="30"/>
        <v>2433.904474</v>
      </c>
      <c r="AL12" s="103">
        <f t="shared" si="30"/>
        <v>1676.303128</v>
      </c>
      <c r="AM12" s="103">
        <f t="shared" si="30"/>
        <v>1775.926432</v>
      </c>
      <c r="AN12" s="103">
        <f t="shared" si="30"/>
        <v>2303.106744</v>
      </c>
      <c r="AO12" s="103">
        <f t="shared" si="30"/>
        <v>2279.021637</v>
      </c>
      <c r="AP12" s="103">
        <f t="shared" si="30"/>
        <v>1709.959002</v>
      </c>
      <c r="AQ12" s="103">
        <f t="shared" si="30"/>
        <v>880.3044819</v>
      </c>
      <c r="AR12" s="103">
        <f t="shared" si="30"/>
        <v>820.629523</v>
      </c>
      <c r="AS12" s="103">
        <f t="shared" si="30"/>
        <v>2178.77133</v>
      </c>
      <c r="AT12" s="103">
        <f t="shared" si="30"/>
        <v>811.649061</v>
      </c>
      <c r="AU12" s="103">
        <f t="shared" si="30"/>
        <v>1243.17385</v>
      </c>
      <c r="AV12" s="103">
        <f t="shared" si="30"/>
        <v>1314.655233</v>
      </c>
      <c r="AW12" s="103">
        <f t="shared" si="30"/>
        <v>1186.880996</v>
      </c>
      <c r="AX12" s="103">
        <f t="shared" si="30"/>
        <v>1130.419935</v>
      </c>
      <c r="AY12" s="103">
        <f t="shared" si="30"/>
        <v>1367.704948</v>
      </c>
      <c r="AZ12" s="103">
        <f t="shared" si="30"/>
        <v>1757.561406</v>
      </c>
      <c r="BA12" s="103">
        <f t="shared" si="30"/>
        <v>1843.969933</v>
      </c>
      <c r="BB12" s="103">
        <f t="shared" si="30"/>
        <v>2151.976698</v>
      </c>
      <c r="BC12" s="103">
        <f t="shared" si="30"/>
        <v>2206.995622</v>
      </c>
      <c r="BD12" s="103" t="str">
        <f t="shared" si="30"/>
        <v>#N/A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5">
        <f t="shared" si="2"/>
        <v>1662.952428</v>
      </c>
    </row>
    <row r="13">
      <c r="A13" s="4"/>
      <c r="B13" s="106"/>
      <c r="C13" s="107"/>
      <c r="D13" s="107"/>
      <c r="E13" s="107"/>
      <c r="F13" s="108"/>
      <c r="G13" s="109"/>
      <c r="H13" s="109" t="b">
        <f t="shared" si="3"/>
        <v>0</v>
      </c>
      <c r="I13" s="109" t="b">
        <f>if(iferror(match(B13,'Osallistujat ja seuranta'!C:C,0),0)&gt;0,TRUE,FALSE)</f>
        <v>0</v>
      </c>
      <c r="J13" s="109" t="b">
        <f>if(iferror(match(C13,'Osallistujat ja seuranta'!C:C,0),0)&gt;0,TRUE,FALSE)</f>
        <v>0</v>
      </c>
      <c r="K13" s="109" t="b">
        <f t="shared" si="4"/>
        <v>0</v>
      </c>
      <c r="L13" s="109" t="b">
        <f t="shared" si="5"/>
        <v>1</v>
      </c>
      <c r="M13" s="109" t="b">
        <f t="shared" si="6"/>
        <v>0</v>
      </c>
      <c r="N13" s="110" t="str">
        <f t="shared" si="7"/>
        <v/>
      </c>
      <c r="O13" s="111" t="str">
        <f t="shared" si="8"/>
        <v/>
      </c>
      <c r="P13" s="111" t="str">
        <f t="shared" si="9"/>
        <v/>
      </c>
      <c r="Q13" s="112" t="str">
        <f t="shared" si="10"/>
        <v/>
      </c>
      <c r="R13" s="110" t="str">
        <f t="shared" si="11"/>
        <v/>
      </c>
      <c r="S13" s="110">
        <f t="shared" si="12"/>
        <v>1</v>
      </c>
      <c r="T13" s="110">
        <f t="shared" si="13"/>
        <v>-56.71174423</v>
      </c>
      <c r="U13" s="110">
        <f t="shared" si="14"/>
        <v>-56.71174423</v>
      </c>
      <c r="V13" s="113" t="str">
        <f t="shared" si="15"/>
        <v/>
      </c>
      <c r="W13" s="114">
        <f t="shared" si="16"/>
        <v>88.71035368</v>
      </c>
      <c r="X13" s="114">
        <f t="shared" si="17"/>
        <v>5.75</v>
      </c>
      <c r="Y13" s="114" t="str">
        <f>if(N13=1,(W13*(S13-V13))*'Säännöt ja ohjeet'!$B$54+X13,"")</f>
        <v/>
      </c>
      <c r="Z13" s="114">
        <f t="shared" si="18"/>
        <v>0</v>
      </c>
      <c r="AA13" s="114">
        <f t="shared" si="19"/>
        <v>1</v>
      </c>
      <c r="AB13" s="114">
        <f t="shared" si="20"/>
        <v>88.71035368</v>
      </c>
      <c r="AC13" s="114">
        <f t="shared" si="21"/>
        <v>5.75</v>
      </c>
      <c r="AD13" s="114" t="str">
        <f>if(N13=1,(AB13*(Z13-AA13))*'Säännöt ja ohjeet'!$B$54+AC13,"")</f>
        <v/>
      </c>
      <c r="AE13" s="115">
        <f t="shared" si="22"/>
        <v>11</v>
      </c>
      <c r="AF13" s="115">
        <f t="shared" si="23"/>
        <v>11</v>
      </c>
      <c r="AG13" s="4"/>
      <c r="AH13" s="56"/>
      <c r="AI13" s="103">
        <f t="shared" ref="AI13:ED13" si="31">if($B13=AI$3,AI12+$Y13,if($C13=AI$3,AI12+$AD13,AI12))</f>
        <v>2016.131251</v>
      </c>
      <c r="AJ13" s="103">
        <f t="shared" si="31"/>
        <v>1832.955298</v>
      </c>
      <c r="AK13" s="103">
        <f t="shared" si="31"/>
        <v>2433.904474</v>
      </c>
      <c r="AL13" s="103">
        <f t="shared" si="31"/>
        <v>1676.303128</v>
      </c>
      <c r="AM13" s="103">
        <f t="shared" si="31"/>
        <v>1775.926432</v>
      </c>
      <c r="AN13" s="103">
        <f t="shared" si="31"/>
        <v>2303.106744</v>
      </c>
      <c r="AO13" s="103">
        <f t="shared" si="31"/>
        <v>2279.021637</v>
      </c>
      <c r="AP13" s="103">
        <f t="shared" si="31"/>
        <v>1709.959002</v>
      </c>
      <c r="AQ13" s="103">
        <f t="shared" si="31"/>
        <v>880.3044819</v>
      </c>
      <c r="AR13" s="103">
        <f t="shared" si="31"/>
        <v>820.629523</v>
      </c>
      <c r="AS13" s="103">
        <f t="shared" si="31"/>
        <v>2178.77133</v>
      </c>
      <c r="AT13" s="103">
        <f t="shared" si="31"/>
        <v>811.649061</v>
      </c>
      <c r="AU13" s="103">
        <f t="shared" si="31"/>
        <v>1243.17385</v>
      </c>
      <c r="AV13" s="103">
        <f t="shared" si="31"/>
        <v>1314.655233</v>
      </c>
      <c r="AW13" s="103">
        <f t="shared" si="31"/>
        <v>1186.880996</v>
      </c>
      <c r="AX13" s="103">
        <f t="shared" si="31"/>
        <v>1130.419935</v>
      </c>
      <c r="AY13" s="103">
        <f t="shared" si="31"/>
        <v>1367.704948</v>
      </c>
      <c r="AZ13" s="103">
        <f t="shared" si="31"/>
        <v>1757.561406</v>
      </c>
      <c r="BA13" s="103">
        <f t="shared" si="31"/>
        <v>1843.969933</v>
      </c>
      <c r="BB13" s="103">
        <f t="shared" si="31"/>
        <v>2151.976698</v>
      </c>
      <c r="BC13" s="103">
        <f t="shared" si="31"/>
        <v>2206.995622</v>
      </c>
      <c r="BD13" s="103" t="str">
        <f t="shared" si="31"/>
        <v>#N/A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5">
        <f t="shared" si="2"/>
        <v>1662.952428</v>
      </c>
    </row>
    <row r="14">
      <c r="A14" s="4"/>
      <c r="B14" s="106"/>
      <c r="C14" s="107"/>
      <c r="D14" s="107"/>
      <c r="E14" s="107"/>
      <c r="F14" s="108"/>
      <c r="G14" s="109"/>
      <c r="H14" s="109" t="b">
        <f t="shared" si="3"/>
        <v>0</v>
      </c>
      <c r="I14" s="109" t="b">
        <f>if(iferror(match(B14,'Osallistujat ja seuranta'!C:C,0),0)&gt;0,TRUE,FALSE)</f>
        <v>0</v>
      </c>
      <c r="J14" s="109" t="b">
        <f>if(iferror(match(C14,'Osallistujat ja seuranta'!C:C,0),0)&gt;0,TRUE,FALSE)</f>
        <v>0</v>
      </c>
      <c r="K14" s="109" t="b">
        <f t="shared" si="4"/>
        <v>0</v>
      </c>
      <c r="L14" s="109" t="b">
        <f t="shared" si="5"/>
        <v>1</v>
      </c>
      <c r="M14" s="109" t="b">
        <f t="shared" si="6"/>
        <v>0</v>
      </c>
      <c r="N14" s="110" t="str">
        <f t="shared" si="7"/>
        <v/>
      </c>
      <c r="O14" s="111" t="str">
        <f t="shared" si="8"/>
        <v/>
      </c>
      <c r="P14" s="111" t="str">
        <f t="shared" si="9"/>
        <v/>
      </c>
      <c r="Q14" s="112" t="str">
        <f t="shared" si="10"/>
        <v/>
      </c>
      <c r="R14" s="110" t="str">
        <f t="shared" si="11"/>
        <v/>
      </c>
      <c r="S14" s="110">
        <f t="shared" si="12"/>
        <v>1</v>
      </c>
      <c r="T14" s="110">
        <f t="shared" si="13"/>
        <v>-56.71174423</v>
      </c>
      <c r="U14" s="110">
        <f t="shared" si="14"/>
        <v>-56.71174423</v>
      </c>
      <c r="V14" s="113" t="str">
        <f t="shared" si="15"/>
        <v/>
      </c>
      <c r="W14" s="114">
        <f t="shared" si="16"/>
        <v>88.71035368</v>
      </c>
      <c r="X14" s="114">
        <f t="shared" si="17"/>
        <v>5.75</v>
      </c>
      <c r="Y14" s="114" t="str">
        <f>if(N14=1,(W14*(S14-V14))*'Säännöt ja ohjeet'!$B$54+X14,"")</f>
        <v/>
      </c>
      <c r="Z14" s="114">
        <f t="shared" si="18"/>
        <v>0</v>
      </c>
      <c r="AA14" s="114">
        <f t="shared" si="19"/>
        <v>1</v>
      </c>
      <c r="AB14" s="114">
        <f t="shared" si="20"/>
        <v>88.71035368</v>
      </c>
      <c r="AC14" s="114">
        <f t="shared" si="21"/>
        <v>5.75</v>
      </c>
      <c r="AD14" s="114" t="str">
        <f>if(N14=1,(AB14*(Z14-AA14))*'Säännöt ja ohjeet'!$B$54+AC14,"")</f>
        <v/>
      </c>
      <c r="AE14" s="115">
        <f t="shared" si="22"/>
        <v>11</v>
      </c>
      <c r="AF14" s="115">
        <f t="shared" si="23"/>
        <v>11</v>
      </c>
      <c r="AG14" s="4"/>
      <c r="AH14" s="56"/>
      <c r="AI14" s="103">
        <f t="shared" ref="AI14:ED14" si="32">if($B14=AI$3,AI13+$Y14,if($C14=AI$3,AI13+$AD14,AI13))</f>
        <v>2016.131251</v>
      </c>
      <c r="AJ14" s="103">
        <f t="shared" si="32"/>
        <v>1832.955298</v>
      </c>
      <c r="AK14" s="103">
        <f t="shared" si="32"/>
        <v>2433.904474</v>
      </c>
      <c r="AL14" s="103">
        <f t="shared" si="32"/>
        <v>1676.303128</v>
      </c>
      <c r="AM14" s="103">
        <f t="shared" si="32"/>
        <v>1775.926432</v>
      </c>
      <c r="AN14" s="103">
        <f t="shared" si="32"/>
        <v>2303.106744</v>
      </c>
      <c r="AO14" s="103">
        <f t="shared" si="32"/>
        <v>2279.021637</v>
      </c>
      <c r="AP14" s="103">
        <f t="shared" si="32"/>
        <v>1709.959002</v>
      </c>
      <c r="AQ14" s="103">
        <f t="shared" si="32"/>
        <v>880.3044819</v>
      </c>
      <c r="AR14" s="103">
        <f t="shared" si="32"/>
        <v>820.629523</v>
      </c>
      <c r="AS14" s="103">
        <f t="shared" si="32"/>
        <v>2178.77133</v>
      </c>
      <c r="AT14" s="103">
        <f t="shared" si="32"/>
        <v>811.649061</v>
      </c>
      <c r="AU14" s="103">
        <f t="shared" si="32"/>
        <v>1243.17385</v>
      </c>
      <c r="AV14" s="103">
        <f t="shared" si="32"/>
        <v>1314.655233</v>
      </c>
      <c r="AW14" s="103">
        <f t="shared" si="32"/>
        <v>1186.880996</v>
      </c>
      <c r="AX14" s="103">
        <f t="shared" si="32"/>
        <v>1130.419935</v>
      </c>
      <c r="AY14" s="103">
        <f t="shared" si="32"/>
        <v>1367.704948</v>
      </c>
      <c r="AZ14" s="103">
        <f t="shared" si="32"/>
        <v>1757.561406</v>
      </c>
      <c r="BA14" s="103">
        <f t="shared" si="32"/>
        <v>1843.969933</v>
      </c>
      <c r="BB14" s="103">
        <f t="shared" si="32"/>
        <v>2151.976698</v>
      </c>
      <c r="BC14" s="103">
        <f t="shared" si="32"/>
        <v>2206.995622</v>
      </c>
      <c r="BD14" s="103" t="str">
        <f t="shared" si="32"/>
        <v>#N/A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5">
        <f t="shared" si="2"/>
        <v>1662.952428</v>
      </c>
    </row>
    <row r="15">
      <c r="A15" s="4"/>
      <c r="B15" s="106"/>
      <c r="C15" s="107"/>
      <c r="D15" s="107"/>
      <c r="E15" s="107"/>
      <c r="F15" s="108"/>
      <c r="G15" s="109"/>
      <c r="H15" s="109" t="b">
        <f t="shared" si="3"/>
        <v>0</v>
      </c>
      <c r="I15" s="109" t="b">
        <f>if(iferror(match(B15,'Osallistujat ja seuranta'!C:C,0),0)&gt;0,TRUE,FALSE)</f>
        <v>0</v>
      </c>
      <c r="J15" s="109" t="b">
        <f>if(iferror(match(C15,'Osallistujat ja seuranta'!C:C,0),0)&gt;0,TRUE,FALSE)</f>
        <v>0</v>
      </c>
      <c r="K15" s="109" t="b">
        <f t="shared" si="4"/>
        <v>0</v>
      </c>
      <c r="L15" s="109" t="b">
        <f t="shared" si="5"/>
        <v>1</v>
      </c>
      <c r="M15" s="109" t="b">
        <f t="shared" si="6"/>
        <v>0</v>
      </c>
      <c r="N15" s="110" t="str">
        <f t="shared" si="7"/>
        <v/>
      </c>
      <c r="O15" s="111" t="str">
        <f t="shared" si="8"/>
        <v/>
      </c>
      <c r="P15" s="111" t="str">
        <f t="shared" si="9"/>
        <v/>
      </c>
      <c r="Q15" s="112" t="str">
        <f t="shared" si="10"/>
        <v/>
      </c>
      <c r="R15" s="110" t="str">
        <f t="shared" si="11"/>
        <v/>
      </c>
      <c r="S15" s="110">
        <f t="shared" si="12"/>
        <v>1</v>
      </c>
      <c r="T15" s="110">
        <f t="shared" si="13"/>
        <v>-56.71174423</v>
      </c>
      <c r="U15" s="110">
        <f t="shared" si="14"/>
        <v>-56.71174423</v>
      </c>
      <c r="V15" s="113" t="str">
        <f t="shared" si="15"/>
        <v/>
      </c>
      <c r="W15" s="114">
        <f t="shared" si="16"/>
        <v>88.71035368</v>
      </c>
      <c r="X15" s="114">
        <f t="shared" si="17"/>
        <v>5.75</v>
      </c>
      <c r="Y15" s="114" t="str">
        <f>if(N15=1,(W15*(S15-V15))*'Säännöt ja ohjeet'!$B$54+X15,"")</f>
        <v/>
      </c>
      <c r="Z15" s="114">
        <f t="shared" si="18"/>
        <v>0</v>
      </c>
      <c r="AA15" s="114">
        <f t="shared" si="19"/>
        <v>1</v>
      </c>
      <c r="AB15" s="114">
        <f t="shared" si="20"/>
        <v>88.71035368</v>
      </c>
      <c r="AC15" s="114">
        <f t="shared" si="21"/>
        <v>5.75</v>
      </c>
      <c r="AD15" s="114" t="str">
        <f>if(N15=1,(AB15*(Z15-AA15))*'Säännöt ja ohjeet'!$B$54+AC15,"")</f>
        <v/>
      </c>
      <c r="AE15" s="115">
        <f t="shared" si="22"/>
        <v>11</v>
      </c>
      <c r="AF15" s="115">
        <f t="shared" si="23"/>
        <v>11</v>
      </c>
      <c r="AG15" s="4"/>
      <c r="AH15" s="56"/>
      <c r="AI15" s="103">
        <f t="shared" ref="AI15:ED15" si="33">if($B15=AI$3,AI14+$Y15,if($C15=AI$3,AI14+$AD15,AI14))</f>
        <v>2016.131251</v>
      </c>
      <c r="AJ15" s="103">
        <f t="shared" si="33"/>
        <v>1832.955298</v>
      </c>
      <c r="AK15" s="103">
        <f t="shared" si="33"/>
        <v>2433.904474</v>
      </c>
      <c r="AL15" s="103">
        <f t="shared" si="33"/>
        <v>1676.303128</v>
      </c>
      <c r="AM15" s="103">
        <f t="shared" si="33"/>
        <v>1775.926432</v>
      </c>
      <c r="AN15" s="103">
        <f t="shared" si="33"/>
        <v>2303.106744</v>
      </c>
      <c r="AO15" s="103">
        <f t="shared" si="33"/>
        <v>2279.021637</v>
      </c>
      <c r="AP15" s="103">
        <f t="shared" si="33"/>
        <v>1709.959002</v>
      </c>
      <c r="AQ15" s="103">
        <f t="shared" si="33"/>
        <v>880.3044819</v>
      </c>
      <c r="AR15" s="103">
        <f t="shared" si="33"/>
        <v>820.629523</v>
      </c>
      <c r="AS15" s="103">
        <f t="shared" si="33"/>
        <v>2178.77133</v>
      </c>
      <c r="AT15" s="103">
        <f t="shared" si="33"/>
        <v>811.649061</v>
      </c>
      <c r="AU15" s="103">
        <f t="shared" si="33"/>
        <v>1243.17385</v>
      </c>
      <c r="AV15" s="103">
        <f t="shared" si="33"/>
        <v>1314.655233</v>
      </c>
      <c r="AW15" s="103">
        <f t="shared" si="33"/>
        <v>1186.880996</v>
      </c>
      <c r="AX15" s="103">
        <f t="shared" si="33"/>
        <v>1130.419935</v>
      </c>
      <c r="AY15" s="103">
        <f t="shared" si="33"/>
        <v>1367.704948</v>
      </c>
      <c r="AZ15" s="103">
        <f t="shared" si="33"/>
        <v>1757.561406</v>
      </c>
      <c r="BA15" s="103">
        <f t="shared" si="33"/>
        <v>1843.969933</v>
      </c>
      <c r="BB15" s="103">
        <f t="shared" si="33"/>
        <v>2151.976698</v>
      </c>
      <c r="BC15" s="103">
        <f t="shared" si="33"/>
        <v>2206.995622</v>
      </c>
      <c r="BD15" s="103" t="str">
        <f t="shared" si="33"/>
        <v>#N/A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5">
        <f t="shared" si="2"/>
        <v>1662.952428</v>
      </c>
    </row>
    <row r="16">
      <c r="A16" s="4"/>
      <c r="B16" s="106"/>
      <c r="C16" s="107"/>
      <c r="D16" s="107"/>
      <c r="E16" s="107"/>
      <c r="F16" s="108"/>
      <c r="G16" s="109"/>
      <c r="H16" s="109" t="b">
        <f t="shared" si="3"/>
        <v>0</v>
      </c>
      <c r="I16" s="109" t="b">
        <f>if(iferror(match(B16,'Osallistujat ja seuranta'!C:C,0),0)&gt;0,TRUE,FALSE)</f>
        <v>0</v>
      </c>
      <c r="J16" s="109" t="b">
        <f>if(iferror(match(C16,'Osallistujat ja seuranta'!C:C,0),0)&gt;0,TRUE,FALSE)</f>
        <v>0</v>
      </c>
      <c r="K16" s="109" t="b">
        <f t="shared" si="4"/>
        <v>0</v>
      </c>
      <c r="L16" s="109" t="b">
        <f t="shared" si="5"/>
        <v>1</v>
      </c>
      <c r="M16" s="109" t="b">
        <f t="shared" si="6"/>
        <v>0</v>
      </c>
      <c r="N16" s="110" t="str">
        <f t="shared" si="7"/>
        <v/>
      </c>
      <c r="O16" s="111" t="str">
        <f t="shared" si="8"/>
        <v/>
      </c>
      <c r="P16" s="111" t="str">
        <f t="shared" si="9"/>
        <v/>
      </c>
      <c r="Q16" s="112" t="str">
        <f t="shared" si="10"/>
        <v/>
      </c>
      <c r="R16" s="110" t="str">
        <f t="shared" si="11"/>
        <v/>
      </c>
      <c r="S16" s="110">
        <f t="shared" si="12"/>
        <v>1</v>
      </c>
      <c r="T16" s="110">
        <f t="shared" si="13"/>
        <v>-56.71174423</v>
      </c>
      <c r="U16" s="110">
        <f t="shared" si="14"/>
        <v>-56.71174423</v>
      </c>
      <c r="V16" s="113" t="str">
        <f t="shared" si="15"/>
        <v/>
      </c>
      <c r="W16" s="114">
        <f t="shared" si="16"/>
        <v>88.71035368</v>
      </c>
      <c r="X16" s="114">
        <f t="shared" si="17"/>
        <v>5.75</v>
      </c>
      <c r="Y16" s="114" t="str">
        <f>if(N16=1,(W16*(S16-V16))*'Säännöt ja ohjeet'!$B$54+X16,"")</f>
        <v/>
      </c>
      <c r="Z16" s="114">
        <f t="shared" si="18"/>
        <v>0</v>
      </c>
      <c r="AA16" s="114">
        <f t="shared" si="19"/>
        <v>1</v>
      </c>
      <c r="AB16" s="114">
        <f t="shared" si="20"/>
        <v>88.71035368</v>
      </c>
      <c r="AC16" s="114">
        <f t="shared" si="21"/>
        <v>5.75</v>
      </c>
      <c r="AD16" s="114" t="str">
        <f>if(N16=1,(AB16*(Z16-AA16))*'Säännöt ja ohjeet'!$B$54+AC16,"")</f>
        <v/>
      </c>
      <c r="AE16" s="115">
        <f t="shared" si="22"/>
        <v>11</v>
      </c>
      <c r="AF16" s="115">
        <f t="shared" si="23"/>
        <v>11</v>
      </c>
      <c r="AG16" s="4"/>
      <c r="AH16" s="56"/>
      <c r="AI16" s="103">
        <f t="shared" ref="AI16:ED16" si="34">if($B16=AI$3,AI15+$Y16,if($C16=AI$3,AI15+$AD16,AI15))</f>
        <v>2016.131251</v>
      </c>
      <c r="AJ16" s="103">
        <f t="shared" si="34"/>
        <v>1832.955298</v>
      </c>
      <c r="AK16" s="103">
        <f t="shared" si="34"/>
        <v>2433.904474</v>
      </c>
      <c r="AL16" s="103">
        <f t="shared" si="34"/>
        <v>1676.303128</v>
      </c>
      <c r="AM16" s="103">
        <f t="shared" si="34"/>
        <v>1775.926432</v>
      </c>
      <c r="AN16" s="103">
        <f t="shared" si="34"/>
        <v>2303.106744</v>
      </c>
      <c r="AO16" s="103">
        <f t="shared" si="34"/>
        <v>2279.021637</v>
      </c>
      <c r="AP16" s="103">
        <f t="shared" si="34"/>
        <v>1709.959002</v>
      </c>
      <c r="AQ16" s="103">
        <f t="shared" si="34"/>
        <v>880.3044819</v>
      </c>
      <c r="AR16" s="103">
        <f t="shared" si="34"/>
        <v>820.629523</v>
      </c>
      <c r="AS16" s="103">
        <f t="shared" si="34"/>
        <v>2178.77133</v>
      </c>
      <c r="AT16" s="103">
        <f t="shared" si="34"/>
        <v>811.649061</v>
      </c>
      <c r="AU16" s="103">
        <f t="shared" si="34"/>
        <v>1243.17385</v>
      </c>
      <c r="AV16" s="103">
        <f t="shared" si="34"/>
        <v>1314.655233</v>
      </c>
      <c r="AW16" s="103">
        <f t="shared" si="34"/>
        <v>1186.880996</v>
      </c>
      <c r="AX16" s="103">
        <f t="shared" si="34"/>
        <v>1130.419935</v>
      </c>
      <c r="AY16" s="103">
        <f t="shared" si="34"/>
        <v>1367.704948</v>
      </c>
      <c r="AZ16" s="103">
        <f t="shared" si="34"/>
        <v>1757.561406</v>
      </c>
      <c r="BA16" s="103">
        <f t="shared" si="34"/>
        <v>1843.969933</v>
      </c>
      <c r="BB16" s="103">
        <f t="shared" si="34"/>
        <v>2151.976698</v>
      </c>
      <c r="BC16" s="103">
        <f t="shared" si="34"/>
        <v>2206.995622</v>
      </c>
      <c r="BD16" s="103" t="str">
        <f t="shared" si="34"/>
        <v>#N/A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5">
        <f t="shared" si="2"/>
        <v>1662.952428</v>
      </c>
    </row>
    <row r="17">
      <c r="A17" s="4"/>
      <c r="B17" s="106"/>
      <c r="C17" s="107"/>
      <c r="D17" s="107"/>
      <c r="E17" s="107"/>
      <c r="F17" s="108"/>
      <c r="G17" s="109"/>
      <c r="H17" s="109" t="b">
        <f t="shared" si="3"/>
        <v>0</v>
      </c>
      <c r="I17" s="109" t="b">
        <f>if(iferror(match(B17,'Osallistujat ja seuranta'!C:C,0),0)&gt;0,TRUE,FALSE)</f>
        <v>0</v>
      </c>
      <c r="J17" s="109" t="b">
        <f>if(iferror(match(C17,'Osallistujat ja seuranta'!C:C,0),0)&gt;0,TRUE,FALSE)</f>
        <v>0</v>
      </c>
      <c r="K17" s="109" t="b">
        <f t="shared" si="4"/>
        <v>0</v>
      </c>
      <c r="L17" s="109" t="b">
        <f t="shared" si="5"/>
        <v>1</v>
      </c>
      <c r="M17" s="109" t="b">
        <f t="shared" si="6"/>
        <v>0</v>
      </c>
      <c r="N17" s="110" t="str">
        <f t="shared" si="7"/>
        <v/>
      </c>
      <c r="O17" s="111" t="str">
        <f t="shared" si="8"/>
        <v/>
      </c>
      <c r="P17" s="111" t="str">
        <f t="shared" si="9"/>
        <v/>
      </c>
      <c r="Q17" s="112" t="str">
        <f t="shared" si="10"/>
        <v/>
      </c>
      <c r="R17" s="110" t="str">
        <f t="shared" si="11"/>
        <v/>
      </c>
      <c r="S17" s="110">
        <f t="shared" si="12"/>
        <v>1</v>
      </c>
      <c r="T17" s="110">
        <f t="shared" si="13"/>
        <v>-56.71174423</v>
      </c>
      <c r="U17" s="110">
        <f t="shared" si="14"/>
        <v>-56.71174423</v>
      </c>
      <c r="V17" s="113" t="str">
        <f t="shared" si="15"/>
        <v/>
      </c>
      <c r="W17" s="114">
        <f t="shared" si="16"/>
        <v>88.71035368</v>
      </c>
      <c r="X17" s="114">
        <f t="shared" si="17"/>
        <v>5.75</v>
      </c>
      <c r="Y17" s="114" t="str">
        <f>if(N17=1,(W17*(S17-V17))*'Säännöt ja ohjeet'!$B$54+X17,"")</f>
        <v/>
      </c>
      <c r="Z17" s="114">
        <f t="shared" si="18"/>
        <v>0</v>
      </c>
      <c r="AA17" s="114">
        <f t="shared" si="19"/>
        <v>1</v>
      </c>
      <c r="AB17" s="114">
        <f t="shared" si="20"/>
        <v>88.71035368</v>
      </c>
      <c r="AC17" s="114">
        <f t="shared" si="21"/>
        <v>5.75</v>
      </c>
      <c r="AD17" s="114" t="str">
        <f>if(N17=1,(AB17*(Z17-AA17))*'Säännöt ja ohjeet'!$B$54+AC17,"")</f>
        <v/>
      </c>
      <c r="AE17" s="115">
        <f t="shared" si="22"/>
        <v>11</v>
      </c>
      <c r="AF17" s="115">
        <f t="shared" si="23"/>
        <v>11</v>
      </c>
      <c r="AG17" s="4"/>
      <c r="AH17" s="56"/>
      <c r="AI17" s="103">
        <f t="shared" ref="AI17:ED17" si="35">if($B17=AI$3,AI16+$Y17,if($C17=AI$3,AI16+$AD17,AI16))</f>
        <v>2016.131251</v>
      </c>
      <c r="AJ17" s="103">
        <f t="shared" si="35"/>
        <v>1832.955298</v>
      </c>
      <c r="AK17" s="103">
        <f t="shared" si="35"/>
        <v>2433.904474</v>
      </c>
      <c r="AL17" s="103">
        <f t="shared" si="35"/>
        <v>1676.303128</v>
      </c>
      <c r="AM17" s="103">
        <f t="shared" si="35"/>
        <v>1775.926432</v>
      </c>
      <c r="AN17" s="103">
        <f t="shared" si="35"/>
        <v>2303.106744</v>
      </c>
      <c r="AO17" s="103">
        <f t="shared" si="35"/>
        <v>2279.021637</v>
      </c>
      <c r="AP17" s="103">
        <f t="shared" si="35"/>
        <v>1709.959002</v>
      </c>
      <c r="AQ17" s="103">
        <f t="shared" si="35"/>
        <v>880.3044819</v>
      </c>
      <c r="AR17" s="103">
        <f t="shared" si="35"/>
        <v>820.629523</v>
      </c>
      <c r="AS17" s="103">
        <f t="shared" si="35"/>
        <v>2178.77133</v>
      </c>
      <c r="AT17" s="103">
        <f t="shared" si="35"/>
        <v>811.649061</v>
      </c>
      <c r="AU17" s="103">
        <f t="shared" si="35"/>
        <v>1243.17385</v>
      </c>
      <c r="AV17" s="103">
        <f t="shared" si="35"/>
        <v>1314.655233</v>
      </c>
      <c r="AW17" s="103">
        <f t="shared" si="35"/>
        <v>1186.880996</v>
      </c>
      <c r="AX17" s="103">
        <f t="shared" si="35"/>
        <v>1130.419935</v>
      </c>
      <c r="AY17" s="103">
        <f t="shared" si="35"/>
        <v>1367.704948</v>
      </c>
      <c r="AZ17" s="103">
        <f t="shared" si="35"/>
        <v>1757.561406</v>
      </c>
      <c r="BA17" s="103">
        <f t="shared" si="35"/>
        <v>1843.969933</v>
      </c>
      <c r="BB17" s="103">
        <f t="shared" si="35"/>
        <v>2151.976698</v>
      </c>
      <c r="BC17" s="103">
        <f t="shared" si="35"/>
        <v>2206.995622</v>
      </c>
      <c r="BD17" s="103" t="str">
        <f t="shared" si="35"/>
        <v>#N/A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5">
        <f t="shared" si="2"/>
        <v>1662.952428</v>
      </c>
    </row>
    <row r="18">
      <c r="A18" s="4"/>
      <c r="B18" s="106"/>
      <c r="C18" s="107"/>
      <c r="D18" s="107"/>
      <c r="E18" s="107"/>
      <c r="F18" s="108"/>
      <c r="G18" s="109"/>
      <c r="H18" s="109" t="b">
        <f t="shared" si="3"/>
        <v>0</v>
      </c>
      <c r="I18" s="109" t="b">
        <f>if(iferror(match(B18,'Osallistujat ja seuranta'!C:C,0),0)&gt;0,TRUE,FALSE)</f>
        <v>0</v>
      </c>
      <c r="J18" s="109" t="b">
        <f>if(iferror(match(C18,'Osallistujat ja seuranta'!C:C,0),0)&gt;0,TRUE,FALSE)</f>
        <v>0</v>
      </c>
      <c r="K18" s="109" t="b">
        <f t="shared" si="4"/>
        <v>0</v>
      </c>
      <c r="L18" s="109" t="b">
        <f t="shared" si="5"/>
        <v>1</v>
      </c>
      <c r="M18" s="109" t="b">
        <f t="shared" si="6"/>
        <v>0</v>
      </c>
      <c r="N18" s="110" t="str">
        <f t="shared" si="7"/>
        <v/>
      </c>
      <c r="O18" s="111" t="str">
        <f t="shared" si="8"/>
        <v/>
      </c>
      <c r="P18" s="111" t="str">
        <f t="shared" si="9"/>
        <v/>
      </c>
      <c r="Q18" s="112" t="str">
        <f t="shared" si="10"/>
        <v/>
      </c>
      <c r="R18" s="110" t="str">
        <f t="shared" si="11"/>
        <v/>
      </c>
      <c r="S18" s="110">
        <f t="shared" si="12"/>
        <v>1</v>
      </c>
      <c r="T18" s="110">
        <f t="shared" si="13"/>
        <v>-56.71174423</v>
      </c>
      <c r="U18" s="110">
        <f t="shared" si="14"/>
        <v>-56.71174423</v>
      </c>
      <c r="V18" s="113" t="str">
        <f t="shared" si="15"/>
        <v/>
      </c>
      <c r="W18" s="114">
        <f t="shared" si="16"/>
        <v>88.71035368</v>
      </c>
      <c r="X18" s="114">
        <f t="shared" si="17"/>
        <v>5.75</v>
      </c>
      <c r="Y18" s="114" t="str">
        <f>if(N18=1,(W18*(S18-V18))*'Säännöt ja ohjeet'!$B$54+X18,"")</f>
        <v/>
      </c>
      <c r="Z18" s="114">
        <f t="shared" si="18"/>
        <v>0</v>
      </c>
      <c r="AA18" s="114">
        <f t="shared" si="19"/>
        <v>1</v>
      </c>
      <c r="AB18" s="114">
        <f t="shared" si="20"/>
        <v>88.71035368</v>
      </c>
      <c r="AC18" s="114">
        <f t="shared" si="21"/>
        <v>5.75</v>
      </c>
      <c r="AD18" s="114" t="str">
        <f>if(N18=1,(AB18*(Z18-AA18))*'Säännöt ja ohjeet'!$B$54+AC18,"")</f>
        <v/>
      </c>
      <c r="AE18" s="115">
        <f t="shared" si="22"/>
        <v>11</v>
      </c>
      <c r="AF18" s="115">
        <f t="shared" si="23"/>
        <v>11</v>
      </c>
      <c r="AG18" s="4"/>
      <c r="AH18" s="56"/>
      <c r="AI18" s="103">
        <f t="shared" ref="AI18:ED18" si="36">if($B18=AI$3,AI17+$Y18,if($C18=AI$3,AI17+$AD18,AI17))</f>
        <v>2016.131251</v>
      </c>
      <c r="AJ18" s="103">
        <f t="shared" si="36"/>
        <v>1832.955298</v>
      </c>
      <c r="AK18" s="103">
        <f t="shared" si="36"/>
        <v>2433.904474</v>
      </c>
      <c r="AL18" s="103">
        <f t="shared" si="36"/>
        <v>1676.303128</v>
      </c>
      <c r="AM18" s="103">
        <f t="shared" si="36"/>
        <v>1775.926432</v>
      </c>
      <c r="AN18" s="103">
        <f t="shared" si="36"/>
        <v>2303.106744</v>
      </c>
      <c r="AO18" s="103">
        <f t="shared" si="36"/>
        <v>2279.021637</v>
      </c>
      <c r="AP18" s="103">
        <f t="shared" si="36"/>
        <v>1709.959002</v>
      </c>
      <c r="AQ18" s="103">
        <f t="shared" si="36"/>
        <v>880.3044819</v>
      </c>
      <c r="AR18" s="103">
        <f t="shared" si="36"/>
        <v>820.629523</v>
      </c>
      <c r="AS18" s="103">
        <f t="shared" si="36"/>
        <v>2178.77133</v>
      </c>
      <c r="AT18" s="103">
        <f t="shared" si="36"/>
        <v>811.649061</v>
      </c>
      <c r="AU18" s="103">
        <f t="shared" si="36"/>
        <v>1243.17385</v>
      </c>
      <c r="AV18" s="103">
        <f t="shared" si="36"/>
        <v>1314.655233</v>
      </c>
      <c r="AW18" s="103">
        <f t="shared" si="36"/>
        <v>1186.880996</v>
      </c>
      <c r="AX18" s="103">
        <f t="shared" si="36"/>
        <v>1130.419935</v>
      </c>
      <c r="AY18" s="103">
        <f t="shared" si="36"/>
        <v>1367.704948</v>
      </c>
      <c r="AZ18" s="103">
        <f t="shared" si="36"/>
        <v>1757.561406</v>
      </c>
      <c r="BA18" s="103">
        <f t="shared" si="36"/>
        <v>1843.969933</v>
      </c>
      <c r="BB18" s="103">
        <f t="shared" si="36"/>
        <v>2151.976698</v>
      </c>
      <c r="BC18" s="103">
        <f t="shared" si="36"/>
        <v>2206.995622</v>
      </c>
      <c r="BD18" s="103" t="str">
        <f t="shared" si="36"/>
        <v>#N/A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5">
        <f t="shared" si="2"/>
        <v>1662.952428</v>
      </c>
    </row>
    <row r="19">
      <c r="A19" s="4"/>
      <c r="B19" s="106"/>
      <c r="C19" s="107"/>
      <c r="D19" s="107"/>
      <c r="E19" s="107"/>
      <c r="F19" s="108"/>
      <c r="G19" s="109"/>
      <c r="H19" s="109" t="b">
        <f t="shared" si="3"/>
        <v>0</v>
      </c>
      <c r="I19" s="109" t="b">
        <f>if(iferror(match(B19,'Osallistujat ja seuranta'!C:C,0),0)&gt;0,TRUE,FALSE)</f>
        <v>0</v>
      </c>
      <c r="J19" s="109" t="b">
        <f>if(iferror(match(C19,'Osallistujat ja seuranta'!C:C,0),0)&gt;0,TRUE,FALSE)</f>
        <v>0</v>
      </c>
      <c r="K19" s="109" t="b">
        <f t="shared" si="4"/>
        <v>0</v>
      </c>
      <c r="L19" s="109" t="b">
        <f t="shared" si="5"/>
        <v>1</v>
      </c>
      <c r="M19" s="109" t="b">
        <f t="shared" si="6"/>
        <v>0</v>
      </c>
      <c r="N19" s="110" t="str">
        <f t="shared" si="7"/>
        <v/>
      </c>
      <c r="O19" s="111" t="str">
        <f t="shared" si="8"/>
        <v/>
      </c>
      <c r="P19" s="111" t="str">
        <f t="shared" si="9"/>
        <v/>
      </c>
      <c r="Q19" s="112" t="str">
        <f t="shared" si="10"/>
        <v/>
      </c>
      <c r="R19" s="110" t="str">
        <f t="shared" si="11"/>
        <v/>
      </c>
      <c r="S19" s="110">
        <f t="shared" si="12"/>
        <v>1</v>
      </c>
      <c r="T19" s="110">
        <f t="shared" si="13"/>
        <v>-56.71174423</v>
      </c>
      <c r="U19" s="110">
        <f t="shared" si="14"/>
        <v>-56.71174423</v>
      </c>
      <c r="V19" s="113" t="str">
        <f t="shared" si="15"/>
        <v/>
      </c>
      <c r="W19" s="114">
        <f t="shared" si="16"/>
        <v>88.71035368</v>
      </c>
      <c r="X19" s="114">
        <f t="shared" si="17"/>
        <v>5.75</v>
      </c>
      <c r="Y19" s="114" t="str">
        <f>if(N19=1,(W19*(S19-V19))*'Säännöt ja ohjeet'!$B$54+X19,"")</f>
        <v/>
      </c>
      <c r="Z19" s="114">
        <f t="shared" si="18"/>
        <v>0</v>
      </c>
      <c r="AA19" s="114">
        <f t="shared" si="19"/>
        <v>1</v>
      </c>
      <c r="AB19" s="114">
        <f t="shared" si="20"/>
        <v>88.71035368</v>
      </c>
      <c r="AC19" s="114">
        <f t="shared" si="21"/>
        <v>5.75</v>
      </c>
      <c r="AD19" s="114" t="str">
        <f>if(N19=1,(AB19*(Z19-AA19))*'Säännöt ja ohjeet'!$B$54+AC19,"")</f>
        <v/>
      </c>
      <c r="AE19" s="115">
        <f t="shared" si="22"/>
        <v>11</v>
      </c>
      <c r="AF19" s="115">
        <f t="shared" si="23"/>
        <v>11</v>
      </c>
      <c r="AG19" s="4"/>
      <c r="AH19" s="56"/>
      <c r="AI19" s="103">
        <f t="shared" ref="AI19:ED19" si="37">if($B19=AI$3,AI18+$Y19,if($C19=AI$3,AI18+$AD19,AI18))</f>
        <v>2016.131251</v>
      </c>
      <c r="AJ19" s="103">
        <f t="shared" si="37"/>
        <v>1832.955298</v>
      </c>
      <c r="AK19" s="103">
        <f t="shared" si="37"/>
        <v>2433.904474</v>
      </c>
      <c r="AL19" s="103">
        <f t="shared" si="37"/>
        <v>1676.303128</v>
      </c>
      <c r="AM19" s="103">
        <f t="shared" si="37"/>
        <v>1775.926432</v>
      </c>
      <c r="AN19" s="103">
        <f t="shared" si="37"/>
        <v>2303.106744</v>
      </c>
      <c r="AO19" s="103">
        <f t="shared" si="37"/>
        <v>2279.021637</v>
      </c>
      <c r="AP19" s="103">
        <f t="shared" si="37"/>
        <v>1709.959002</v>
      </c>
      <c r="AQ19" s="103">
        <f t="shared" si="37"/>
        <v>880.3044819</v>
      </c>
      <c r="AR19" s="103">
        <f t="shared" si="37"/>
        <v>820.629523</v>
      </c>
      <c r="AS19" s="103">
        <f t="shared" si="37"/>
        <v>2178.77133</v>
      </c>
      <c r="AT19" s="103">
        <f t="shared" si="37"/>
        <v>811.649061</v>
      </c>
      <c r="AU19" s="103">
        <f t="shared" si="37"/>
        <v>1243.17385</v>
      </c>
      <c r="AV19" s="103">
        <f t="shared" si="37"/>
        <v>1314.655233</v>
      </c>
      <c r="AW19" s="103">
        <f t="shared" si="37"/>
        <v>1186.880996</v>
      </c>
      <c r="AX19" s="103">
        <f t="shared" si="37"/>
        <v>1130.419935</v>
      </c>
      <c r="AY19" s="103">
        <f t="shared" si="37"/>
        <v>1367.704948</v>
      </c>
      <c r="AZ19" s="103">
        <f t="shared" si="37"/>
        <v>1757.561406</v>
      </c>
      <c r="BA19" s="103">
        <f t="shared" si="37"/>
        <v>1843.969933</v>
      </c>
      <c r="BB19" s="103">
        <f t="shared" si="37"/>
        <v>2151.976698</v>
      </c>
      <c r="BC19" s="103">
        <f t="shared" si="37"/>
        <v>2206.995622</v>
      </c>
      <c r="BD19" s="103" t="str">
        <f t="shared" si="37"/>
        <v>#N/A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5">
        <f t="shared" si="2"/>
        <v>1662.952428</v>
      </c>
    </row>
    <row r="20">
      <c r="A20" s="4"/>
      <c r="B20" s="106"/>
      <c r="C20" s="107"/>
      <c r="D20" s="107"/>
      <c r="E20" s="107"/>
      <c r="F20" s="108"/>
      <c r="G20" s="109"/>
      <c r="H20" s="109" t="b">
        <f t="shared" si="3"/>
        <v>0</v>
      </c>
      <c r="I20" s="109" t="b">
        <f>if(iferror(match(B20,'Osallistujat ja seuranta'!C:C,0),0)&gt;0,TRUE,FALSE)</f>
        <v>0</v>
      </c>
      <c r="J20" s="109" t="b">
        <f>if(iferror(match(C20,'Osallistujat ja seuranta'!C:C,0),0)&gt;0,TRUE,FALSE)</f>
        <v>0</v>
      </c>
      <c r="K20" s="109" t="b">
        <f t="shared" si="4"/>
        <v>0</v>
      </c>
      <c r="L20" s="109" t="b">
        <f t="shared" si="5"/>
        <v>1</v>
      </c>
      <c r="M20" s="109" t="b">
        <f t="shared" si="6"/>
        <v>0</v>
      </c>
      <c r="N20" s="110" t="str">
        <f t="shared" si="7"/>
        <v/>
      </c>
      <c r="O20" s="111" t="str">
        <f t="shared" si="8"/>
        <v/>
      </c>
      <c r="P20" s="111" t="str">
        <f t="shared" si="9"/>
        <v/>
      </c>
      <c r="Q20" s="112" t="str">
        <f t="shared" si="10"/>
        <v/>
      </c>
      <c r="R20" s="110" t="str">
        <f t="shared" si="11"/>
        <v/>
      </c>
      <c r="S20" s="110">
        <f t="shared" si="12"/>
        <v>1</v>
      </c>
      <c r="T20" s="110">
        <f t="shared" si="13"/>
        <v>-56.71174423</v>
      </c>
      <c r="U20" s="110">
        <f t="shared" si="14"/>
        <v>-56.71174423</v>
      </c>
      <c r="V20" s="113" t="str">
        <f t="shared" si="15"/>
        <v/>
      </c>
      <c r="W20" s="114">
        <f t="shared" si="16"/>
        <v>88.71035368</v>
      </c>
      <c r="X20" s="114">
        <f t="shared" si="17"/>
        <v>5.75</v>
      </c>
      <c r="Y20" s="114" t="str">
        <f>if(N20=1,(W20*(S20-V20))*'Säännöt ja ohjeet'!$B$54+X20,"")</f>
        <v/>
      </c>
      <c r="Z20" s="114">
        <f t="shared" si="18"/>
        <v>0</v>
      </c>
      <c r="AA20" s="114">
        <f t="shared" si="19"/>
        <v>1</v>
      </c>
      <c r="AB20" s="114">
        <f t="shared" si="20"/>
        <v>88.71035368</v>
      </c>
      <c r="AC20" s="114">
        <f t="shared" si="21"/>
        <v>5.75</v>
      </c>
      <c r="AD20" s="114" t="str">
        <f>if(N20=1,(AB20*(Z20-AA20))*'Säännöt ja ohjeet'!$B$54+AC20,"")</f>
        <v/>
      </c>
      <c r="AE20" s="115">
        <f t="shared" si="22"/>
        <v>11</v>
      </c>
      <c r="AF20" s="115">
        <f t="shared" si="23"/>
        <v>11</v>
      </c>
      <c r="AG20" s="4"/>
      <c r="AH20" s="56"/>
      <c r="AI20" s="103">
        <f t="shared" ref="AI20:ED20" si="38">if($B20=AI$3,AI19+$Y20,if($C20=AI$3,AI19+$AD20,AI19))</f>
        <v>2016.131251</v>
      </c>
      <c r="AJ20" s="103">
        <f t="shared" si="38"/>
        <v>1832.955298</v>
      </c>
      <c r="AK20" s="103">
        <f t="shared" si="38"/>
        <v>2433.904474</v>
      </c>
      <c r="AL20" s="103">
        <f t="shared" si="38"/>
        <v>1676.303128</v>
      </c>
      <c r="AM20" s="103">
        <f t="shared" si="38"/>
        <v>1775.926432</v>
      </c>
      <c r="AN20" s="103">
        <f t="shared" si="38"/>
        <v>2303.106744</v>
      </c>
      <c r="AO20" s="103">
        <f t="shared" si="38"/>
        <v>2279.021637</v>
      </c>
      <c r="AP20" s="103">
        <f t="shared" si="38"/>
        <v>1709.959002</v>
      </c>
      <c r="AQ20" s="103">
        <f t="shared" si="38"/>
        <v>880.3044819</v>
      </c>
      <c r="AR20" s="103">
        <f t="shared" si="38"/>
        <v>820.629523</v>
      </c>
      <c r="AS20" s="103">
        <f t="shared" si="38"/>
        <v>2178.77133</v>
      </c>
      <c r="AT20" s="103">
        <f t="shared" si="38"/>
        <v>811.649061</v>
      </c>
      <c r="AU20" s="103">
        <f t="shared" si="38"/>
        <v>1243.17385</v>
      </c>
      <c r="AV20" s="103">
        <f t="shared" si="38"/>
        <v>1314.655233</v>
      </c>
      <c r="AW20" s="103">
        <f t="shared" si="38"/>
        <v>1186.880996</v>
      </c>
      <c r="AX20" s="103">
        <f t="shared" si="38"/>
        <v>1130.419935</v>
      </c>
      <c r="AY20" s="103">
        <f t="shared" si="38"/>
        <v>1367.704948</v>
      </c>
      <c r="AZ20" s="103">
        <f t="shared" si="38"/>
        <v>1757.561406</v>
      </c>
      <c r="BA20" s="103">
        <f t="shared" si="38"/>
        <v>1843.969933</v>
      </c>
      <c r="BB20" s="103">
        <f t="shared" si="38"/>
        <v>2151.976698</v>
      </c>
      <c r="BC20" s="103">
        <f t="shared" si="38"/>
        <v>2206.995622</v>
      </c>
      <c r="BD20" s="103" t="str">
        <f t="shared" si="38"/>
        <v>#N/A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5">
        <f t="shared" si="2"/>
        <v>1662.952428</v>
      </c>
    </row>
    <row r="21">
      <c r="A21" s="4"/>
      <c r="B21" s="106"/>
      <c r="C21" s="107"/>
      <c r="D21" s="107"/>
      <c r="E21" s="107"/>
      <c r="F21" s="108"/>
      <c r="G21" s="109"/>
      <c r="H21" s="109" t="b">
        <f t="shared" si="3"/>
        <v>0</v>
      </c>
      <c r="I21" s="109" t="b">
        <f>if(iferror(match(B21,'Osallistujat ja seuranta'!C:C,0),0)&gt;0,TRUE,FALSE)</f>
        <v>0</v>
      </c>
      <c r="J21" s="109" t="b">
        <f>if(iferror(match(C21,'Osallistujat ja seuranta'!C:C,0),0)&gt;0,TRUE,FALSE)</f>
        <v>0</v>
      </c>
      <c r="K21" s="109" t="b">
        <f t="shared" si="4"/>
        <v>0</v>
      </c>
      <c r="L21" s="109" t="b">
        <f t="shared" si="5"/>
        <v>1</v>
      </c>
      <c r="M21" s="109" t="b">
        <f t="shared" si="6"/>
        <v>0</v>
      </c>
      <c r="N21" s="110" t="str">
        <f t="shared" si="7"/>
        <v/>
      </c>
      <c r="O21" s="111" t="str">
        <f t="shared" si="8"/>
        <v/>
      </c>
      <c r="P21" s="111" t="str">
        <f t="shared" si="9"/>
        <v/>
      </c>
      <c r="Q21" s="112" t="str">
        <f t="shared" si="10"/>
        <v/>
      </c>
      <c r="R21" s="110" t="str">
        <f t="shared" si="11"/>
        <v/>
      </c>
      <c r="S21" s="110">
        <f t="shared" si="12"/>
        <v>1</v>
      </c>
      <c r="T21" s="110">
        <f t="shared" si="13"/>
        <v>-56.71174423</v>
      </c>
      <c r="U21" s="110">
        <f t="shared" si="14"/>
        <v>-56.71174423</v>
      </c>
      <c r="V21" s="113" t="str">
        <f t="shared" si="15"/>
        <v/>
      </c>
      <c r="W21" s="114">
        <f t="shared" si="16"/>
        <v>88.71035368</v>
      </c>
      <c r="X21" s="114">
        <f t="shared" si="17"/>
        <v>5.75</v>
      </c>
      <c r="Y21" s="114" t="str">
        <f>if(N21=1,(W21*(S21-V21))*'Säännöt ja ohjeet'!$B$54+X21,"")</f>
        <v/>
      </c>
      <c r="Z21" s="114">
        <f t="shared" si="18"/>
        <v>0</v>
      </c>
      <c r="AA21" s="114">
        <f t="shared" si="19"/>
        <v>1</v>
      </c>
      <c r="AB21" s="114">
        <f t="shared" si="20"/>
        <v>88.71035368</v>
      </c>
      <c r="AC21" s="114">
        <f t="shared" si="21"/>
        <v>5.75</v>
      </c>
      <c r="AD21" s="114" t="str">
        <f>if(N21=1,(AB21*(Z21-AA21))*'Säännöt ja ohjeet'!$B$54+AC21,"")</f>
        <v/>
      </c>
      <c r="AE21" s="115">
        <f t="shared" si="22"/>
        <v>11</v>
      </c>
      <c r="AF21" s="115">
        <f t="shared" si="23"/>
        <v>11</v>
      </c>
      <c r="AG21" s="4"/>
      <c r="AH21" s="56"/>
      <c r="AI21" s="103">
        <f t="shared" ref="AI21:ED21" si="39">if($B21=AI$3,AI20+$Y21,if($C21=AI$3,AI20+$AD21,AI20))</f>
        <v>2016.131251</v>
      </c>
      <c r="AJ21" s="103">
        <f t="shared" si="39"/>
        <v>1832.955298</v>
      </c>
      <c r="AK21" s="103">
        <f t="shared" si="39"/>
        <v>2433.904474</v>
      </c>
      <c r="AL21" s="103">
        <f t="shared" si="39"/>
        <v>1676.303128</v>
      </c>
      <c r="AM21" s="103">
        <f t="shared" si="39"/>
        <v>1775.926432</v>
      </c>
      <c r="AN21" s="103">
        <f t="shared" si="39"/>
        <v>2303.106744</v>
      </c>
      <c r="AO21" s="103">
        <f t="shared" si="39"/>
        <v>2279.021637</v>
      </c>
      <c r="AP21" s="103">
        <f t="shared" si="39"/>
        <v>1709.959002</v>
      </c>
      <c r="AQ21" s="103">
        <f t="shared" si="39"/>
        <v>880.3044819</v>
      </c>
      <c r="AR21" s="103">
        <f t="shared" si="39"/>
        <v>820.629523</v>
      </c>
      <c r="AS21" s="103">
        <f t="shared" si="39"/>
        <v>2178.77133</v>
      </c>
      <c r="AT21" s="103">
        <f t="shared" si="39"/>
        <v>811.649061</v>
      </c>
      <c r="AU21" s="103">
        <f t="shared" si="39"/>
        <v>1243.17385</v>
      </c>
      <c r="AV21" s="103">
        <f t="shared" si="39"/>
        <v>1314.655233</v>
      </c>
      <c r="AW21" s="103">
        <f t="shared" si="39"/>
        <v>1186.880996</v>
      </c>
      <c r="AX21" s="103">
        <f t="shared" si="39"/>
        <v>1130.419935</v>
      </c>
      <c r="AY21" s="103">
        <f t="shared" si="39"/>
        <v>1367.704948</v>
      </c>
      <c r="AZ21" s="103">
        <f t="shared" si="39"/>
        <v>1757.561406</v>
      </c>
      <c r="BA21" s="103">
        <f t="shared" si="39"/>
        <v>1843.969933</v>
      </c>
      <c r="BB21" s="103">
        <f t="shared" si="39"/>
        <v>2151.976698</v>
      </c>
      <c r="BC21" s="103">
        <f t="shared" si="39"/>
        <v>2206.995622</v>
      </c>
      <c r="BD21" s="103" t="str">
        <f t="shared" si="39"/>
        <v>#N/A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5">
        <f t="shared" si="2"/>
        <v>1662.952428</v>
      </c>
    </row>
    <row r="22">
      <c r="A22" s="4"/>
      <c r="B22" s="106"/>
      <c r="C22" s="107"/>
      <c r="D22" s="107"/>
      <c r="E22" s="107"/>
      <c r="F22" s="108"/>
      <c r="G22" s="109"/>
      <c r="H22" s="109" t="b">
        <f t="shared" si="3"/>
        <v>0</v>
      </c>
      <c r="I22" s="109" t="b">
        <f>if(iferror(match(B22,'Osallistujat ja seuranta'!C:C,0),0)&gt;0,TRUE,FALSE)</f>
        <v>0</v>
      </c>
      <c r="J22" s="109" t="b">
        <f>if(iferror(match(C22,'Osallistujat ja seuranta'!C:C,0),0)&gt;0,TRUE,FALSE)</f>
        <v>0</v>
      </c>
      <c r="K22" s="109" t="b">
        <f t="shared" si="4"/>
        <v>0</v>
      </c>
      <c r="L22" s="109" t="b">
        <f t="shared" si="5"/>
        <v>1</v>
      </c>
      <c r="M22" s="109" t="b">
        <f t="shared" si="6"/>
        <v>0</v>
      </c>
      <c r="N22" s="110" t="str">
        <f t="shared" si="7"/>
        <v/>
      </c>
      <c r="O22" s="111" t="str">
        <f t="shared" si="8"/>
        <v/>
      </c>
      <c r="P22" s="111" t="str">
        <f t="shared" si="9"/>
        <v/>
      </c>
      <c r="Q22" s="112" t="str">
        <f t="shared" si="10"/>
        <v/>
      </c>
      <c r="R22" s="110" t="str">
        <f t="shared" si="11"/>
        <v/>
      </c>
      <c r="S22" s="110">
        <f t="shared" si="12"/>
        <v>1</v>
      </c>
      <c r="T22" s="110">
        <f t="shared" si="13"/>
        <v>-56.71174423</v>
      </c>
      <c r="U22" s="110">
        <f t="shared" si="14"/>
        <v>-56.71174423</v>
      </c>
      <c r="V22" s="113" t="str">
        <f t="shared" si="15"/>
        <v/>
      </c>
      <c r="W22" s="114">
        <f t="shared" si="16"/>
        <v>88.71035368</v>
      </c>
      <c r="X22" s="114">
        <f t="shared" si="17"/>
        <v>5.75</v>
      </c>
      <c r="Y22" s="114" t="str">
        <f>if(N22=1,(W22*(S22-V22))*'Säännöt ja ohjeet'!$B$54+X22,"")</f>
        <v/>
      </c>
      <c r="Z22" s="114">
        <f t="shared" si="18"/>
        <v>0</v>
      </c>
      <c r="AA22" s="114">
        <f t="shared" si="19"/>
        <v>1</v>
      </c>
      <c r="AB22" s="114">
        <f t="shared" si="20"/>
        <v>88.71035368</v>
      </c>
      <c r="AC22" s="114">
        <f t="shared" si="21"/>
        <v>5.75</v>
      </c>
      <c r="AD22" s="114" t="str">
        <f>if(N22=1,(AB22*(Z22-AA22))*'Säännöt ja ohjeet'!$B$54+AC22,"")</f>
        <v/>
      </c>
      <c r="AE22" s="115">
        <f t="shared" si="22"/>
        <v>11</v>
      </c>
      <c r="AF22" s="115">
        <f t="shared" si="23"/>
        <v>11</v>
      </c>
      <c r="AG22" s="4"/>
      <c r="AH22" s="56"/>
      <c r="AI22" s="103">
        <f t="shared" ref="AI22:ED22" si="40">if($B22=AI$3,AI21+$Y22,if($C22=AI$3,AI21+$AD22,AI21))</f>
        <v>2016.131251</v>
      </c>
      <c r="AJ22" s="103">
        <f t="shared" si="40"/>
        <v>1832.955298</v>
      </c>
      <c r="AK22" s="103">
        <f t="shared" si="40"/>
        <v>2433.904474</v>
      </c>
      <c r="AL22" s="103">
        <f t="shared" si="40"/>
        <v>1676.303128</v>
      </c>
      <c r="AM22" s="103">
        <f t="shared" si="40"/>
        <v>1775.926432</v>
      </c>
      <c r="AN22" s="103">
        <f t="shared" si="40"/>
        <v>2303.106744</v>
      </c>
      <c r="AO22" s="103">
        <f t="shared" si="40"/>
        <v>2279.021637</v>
      </c>
      <c r="AP22" s="103">
        <f t="shared" si="40"/>
        <v>1709.959002</v>
      </c>
      <c r="AQ22" s="103">
        <f t="shared" si="40"/>
        <v>880.3044819</v>
      </c>
      <c r="AR22" s="103">
        <f t="shared" si="40"/>
        <v>820.629523</v>
      </c>
      <c r="AS22" s="103">
        <f t="shared" si="40"/>
        <v>2178.77133</v>
      </c>
      <c r="AT22" s="103">
        <f t="shared" si="40"/>
        <v>811.649061</v>
      </c>
      <c r="AU22" s="103">
        <f t="shared" si="40"/>
        <v>1243.17385</v>
      </c>
      <c r="AV22" s="103">
        <f t="shared" si="40"/>
        <v>1314.655233</v>
      </c>
      <c r="AW22" s="103">
        <f t="shared" si="40"/>
        <v>1186.880996</v>
      </c>
      <c r="AX22" s="103">
        <f t="shared" si="40"/>
        <v>1130.419935</v>
      </c>
      <c r="AY22" s="103">
        <f t="shared" si="40"/>
        <v>1367.704948</v>
      </c>
      <c r="AZ22" s="103">
        <f t="shared" si="40"/>
        <v>1757.561406</v>
      </c>
      <c r="BA22" s="103">
        <f t="shared" si="40"/>
        <v>1843.969933</v>
      </c>
      <c r="BB22" s="103">
        <f t="shared" si="40"/>
        <v>2151.976698</v>
      </c>
      <c r="BC22" s="103">
        <f t="shared" si="40"/>
        <v>2206.995622</v>
      </c>
      <c r="BD22" s="103" t="str">
        <f t="shared" si="40"/>
        <v>#N/A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5">
        <f t="shared" si="2"/>
        <v>1662.952428</v>
      </c>
    </row>
    <row r="23">
      <c r="A23" s="4"/>
      <c r="B23" s="106"/>
      <c r="C23" s="107"/>
      <c r="D23" s="107"/>
      <c r="E23" s="107"/>
      <c r="F23" s="108"/>
      <c r="G23" s="109"/>
      <c r="H23" s="109" t="b">
        <f t="shared" si="3"/>
        <v>0</v>
      </c>
      <c r="I23" s="109" t="b">
        <f>if(iferror(match(B23,'Osallistujat ja seuranta'!C:C,0),0)&gt;0,TRUE,FALSE)</f>
        <v>0</v>
      </c>
      <c r="J23" s="109" t="b">
        <f>if(iferror(match(C23,'Osallistujat ja seuranta'!C:C,0),0)&gt;0,TRUE,FALSE)</f>
        <v>0</v>
      </c>
      <c r="K23" s="109" t="b">
        <f t="shared" si="4"/>
        <v>0</v>
      </c>
      <c r="L23" s="109" t="b">
        <f t="shared" si="5"/>
        <v>1</v>
      </c>
      <c r="M23" s="109" t="b">
        <f t="shared" si="6"/>
        <v>0</v>
      </c>
      <c r="N23" s="110" t="str">
        <f t="shared" si="7"/>
        <v/>
      </c>
      <c r="O23" s="111" t="str">
        <f t="shared" si="8"/>
        <v/>
      </c>
      <c r="P23" s="111" t="str">
        <f t="shared" si="9"/>
        <v/>
      </c>
      <c r="Q23" s="112" t="str">
        <f t="shared" si="10"/>
        <v/>
      </c>
      <c r="R23" s="110" t="str">
        <f t="shared" si="11"/>
        <v/>
      </c>
      <c r="S23" s="110">
        <f t="shared" si="12"/>
        <v>1</v>
      </c>
      <c r="T23" s="110">
        <f t="shared" si="13"/>
        <v>-56.71174423</v>
      </c>
      <c r="U23" s="110">
        <f t="shared" si="14"/>
        <v>-56.71174423</v>
      </c>
      <c r="V23" s="113" t="str">
        <f t="shared" si="15"/>
        <v/>
      </c>
      <c r="W23" s="114">
        <f t="shared" si="16"/>
        <v>88.71035368</v>
      </c>
      <c r="X23" s="114">
        <f t="shared" si="17"/>
        <v>5.75</v>
      </c>
      <c r="Y23" s="114" t="str">
        <f>if(N23=1,(W23*(S23-V23))*'Säännöt ja ohjeet'!$B$54+X23,"")</f>
        <v/>
      </c>
      <c r="Z23" s="114">
        <f t="shared" si="18"/>
        <v>0</v>
      </c>
      <c r="AA23" s="114">
        <f t="shared" si="19"/>
        <v>1</v>
      </c>
      <c r="AB23" s="114">
        <f t="shared" si="20"/>
        <v>88.71035368</v>
      </c>
      <c r="AC23" s="114">
        <f t="shared" si="21"/>
        <v>5.75</v>
      </c>
      <c r="AD23" s="114" t="str">
        <f>if(N23=1,(AB23*(Z23-AA23))*'Säännöt ja ohjeet'!$B$54+AC23,"")</f>
        <v/>
      </c>
      <c r="AE23" s="115">
        <f t="shared" si="22"/>
        <v>11</v>
      </c>
      <c r="AF23" s="115">
        <f t="shared" si="23"/>
        <v>11</v>
      </c>
      <c r="AG23" s="4"/>
      <c r="AH23" s="56"/>
      <c r="AI23" s="103">
        <f t="shared" ref="AI23:ED23" si="41">if($B23=AI$3,AI22+$Y23,if($C23=AI$3,AI22+$AD23,AI22))</f>
        <v>2016.131251</v>
      </c>
      <c r="AJ23" s="103">
        <f t="shared" si="41"/>
        <v>1832.955298</v>
      </c>
      <c r="AK23" s="103">
        <f t="shared" si="41"/>
        <v>2433.904474</v>
      </c>
      <c r="AL23" s="103">
        <f t="shared" si="41"/>
        <v>1676.303128</v>
      </c>
      <c r="AM23" s="103">
        <f t="shared" si="41"/>
        <v>1775.926432</v>
      </c>
      <c r="AN23" s="103">
        <f t="shared" si="41"/>
        <v>2303.106744</v>
      </c>
      <c r="AO23" s="103">
        <f t="shared" si="41"/>
        <v>2279.021637</v>
      </c>
      <c r="AP23" s="103">
        <f t="shared" si="41"/>
        <v>1709.959002</v>
      </c>
      <c r="AQ23" s="103">
        <f t="shared" si="41"/>
        <v>880.3044819</v>
      </c>
      <c r="AR23" s="103">
        <f t="shared" si="41"/>
        <v>820.629523</v>
      </c>
      <c r="AS23" s="103">
        <f t="shared" si="41"/>
        <v>2178.77133</v>
      </c>
      <c r="AT23" s="103">
        <f t="shared" si="41"/>
        <v>811.649061</v>
      </c>
      <c r="AU23" s="103">
        <f t="shared" si="41"/>
        <v>1243.17385</v>
      </c>
      <c r="AV23" s="103">
        <f t="shared" si="41"/>
        <v>1314.655233</v>
      </c>
      <c r="AW23" s="103">
        <f t="shared" si="41"/>
        <v>1186.880996</v>
      </c>
      <c r="AX23" s="103">
        <f t="shared" si="41"/>
        <v>1130.419935</v>
      </c>
      <c r="AY23" s="103">
        <f t="shared" si="41"/>
        <v>1367.704948</v>
      </c>
      <c r="AZ23" s="103">
        <f t="shared" si="41"/>
        <v>1757.561406</v>
      </c>
      <c r="BA23" s="103">
        <f t="shared" si="41"/>
        <v>1843.969933</v>
      </c>
      <c r="BB23" s="103">
        <f t="shared" si="41"/>
        <v>2151.976698</v>
      </c>
      <c r="BC23" s="103">
        <f t="shared" si="41"/>
        <v>2206.995622</v>
      </c>
      <c r="BD23" s="103" t="str">
        <f t="shared" si="41"/>
        <v>#N/A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5">
        <f t="shared" si="2"/>
        <v>1662.952428</v>
      </c>
    </row>
    <row r="24">
      <c r="A24" s="4"/>
      <c r="B24" s="106"/>
      <c r="C24" s="107"/>
      <c r="D24" s="107"/>
      <c r="E24" s="107"/>
      <c r="F24" s="108"/>
      <c r="G24" s="109"/>
      <c r="H24" s="109" t="b">
        <f t="shared" si="3"/>
        <v>0</v>
      </c>
      <c r="I24" s="109" t="b">
        <f>if(iferror(match(B24,'Osallistujat ja seuranta'!C:C,0),0)&gt;0,TRUE,FALSE)</f>
        <v>0</v>
      </c>
      <c r="J24" s="109" t="b">
        <f>if(iferror(match(C24,'Osallistujat ja seuranta'!C:C,0),0)&gt;0,TRUE,FALSE)</f>
        <v>0</v>
      </c>
      <c r="K24" s="109" t="b">
        <f t="shared" si="4"/>
        <v>0</v>
      </c>
      <c r="L24" s="109" t="b">
        <f t="shared" si="5"/>
        <v>1</v>
      </c>
      <c r="M24" s="109" t="b">
        <f t="shared" si="6"/>
        <v>0</v>
      </c>
      <c r="N24" s="110" t="str">
        <f t="shared" si="7"/>
        <v/>
      </c>
      <c r="O24" s="111" t="str">
        <f t="shared" si="8"/>
        <v/>
      </c>
      <c r="P24" s="111" t="str">
        <f t="shared" si="9"/>
        <v/>
      </c>
      <c r="Q24" s="112" t="str">
        <f t="shared" si="10"/>
        <v/>
      </c>
      <c r="R24" s="110" t="str">
        <f t="shared" si="11"/>
        <v/>
      </c>
      <c r="S24" s="110">
        <f t="shared" si="12"/>
        <v>1</v>
      </c>
      <c r="T24" s="110">
        <f t="shared" si="13"/>
        <v>-56.71174423</v>
      </c>
      <c r="U24" s="110">
        <f t="shared" si="14"/>
        <v>-56.71174423</v>
      </c>
      <c r="V24" s="113" t="str">
        <f t="shared" si="15"/>
        <v/>
      </c>
      <c r="W24" s="114">
        <f t="shared" si="16"/>
        <v>88.71035368</v>
      </c>
      <c r="X24" s="114">
        <f t="shared" si="17"/>
        <v>5.75</v>
      </c>
      <c r="Y24" s="114" t="str">
        <f>if(N24=1,(W24*(S24-V24))*'Säännöt ja ohjeet'!$B$54+X24,"")</f>
        <v/>
      </c>
      <c r="Z24" s="114">
        <f t="shared" si="18"/>
        <v>0</v>
      </c>
      <c r="AA24" s="114">
        <f t="shared" si="19"/>
        <v>1</v>
      </c>
      <c r="AB24" s="114">
        <f t="shared" si="20"/>
        <v>88.71035368</v>
      </c>
      <c r="AC24" s="114">
        <f t="shared" si="21"/>
        <v>5.75</v>
      </c>
      <c r="AD24" s="114" t="str">
        <f>if(N24=1,(AB24*(Z24-AA24))*'Säännöt ja ohjeet'!$B$54+AC24,"")</f>
        <v/>
      </c>
      <c r="AE24" s="115">
        <f t="shared" si="22"/>
        <v>11</v>
      </c>
      <c r="AF24" s="115">
        <f t="shared" si="23"/>
        <v>11</v>
      </c>
      <c r="AG24" s="4"/>
      <c r="AH24" s="56"/>
      <c r="AI24" s="103">
        <f t="shared" ref="AI24:ED24" si="42">if($B24=AI$3,AI23+$Y24,if($C24=AI$3,AI23+$AD24,AI23))</f>
        <v>2016.131251</v>
      </c>
      <c r="AJ24" s="103">
        <f t="shared" si="42"/>
        <v>1832.955298</v>
      </c>
      <c r="AK24" s="103">
        <f t="shared" si="42"/>
        <v>2433.904474</v>
      </c>
      <c r="AL24" s="103">
        <f t="shared" si="42"/>
        <v>1676.303128</v>
      </c>
      <c r="AM24" s="103">
        <f t="shared" si="42"/>
        <v>1775.926432</v>
      </c>
      <c r="AN24" s="103">
        <f t="shared" si="42"/>
        <v>2303.106744</v>
      </c>
      <c r="AO24" s="103">
        <f t="shared" si="42"/>
        <v>2279.021637</v>
      </c>
      <c r="AP24" s="103">
        <f t="shared" si="42"/>
        <v>1709.959002</v>
      </c>
      <c r="AQ24" s="103">
        <f t="shared" si="42"/>
        <v>880.3044819</v>
      </c>
      <c r="AR24" s="103">
        <f t="shared" si="42"/>
        <v>820.629523</v>
      </c>
      <c r="AS24" s="103">
        <f t="shared" si="42"/>
        <v>2178.77133</v>
      </c>
      <c r="AT24" s="103">
        <f t="shared" si="42"/>
        <v>811.649061</v>
      </c>
      <c r="AU24" s="103">
        <f t="shared" si="42"/>
        <v>1243.17385</v>
      </c>
      <c r="AV24" s="103">
        <f t="shared" si="42"/>
        <v>1314.655233</v>
      </c>
      <c r="AW24" s="103">
        <f t="shared" si="42"/>
        <v>1186.880996</v>
      </c>
      <c r="AX24" s="103">
        <f t="shared" si="42"/>
        <v>1130.419935</v>
      </c>
      <c r="AY24" s="103">
        <f t="shared" si="42"/>
        <v>1367.704948</v>
      </c>
      <c r="AZ24" s="103">
        <f t="shared" si="42"/>
        <v>1757.561406</v>
      </c>
      <c r="BA24" s="103">
        <f t="shared" si="42"/>
        <v>1843.969933</v>
      </c>
      <c r="BB24" s="103">
        <f t="shared" si="42"/>
        <v>2151.976698</v>
      </c>
      <c r="BC24" s="103">
        <f t="shared" si="42"/>
        <v>2206.995622</v>
      </c>
      <c r="BD24" s="103" t="str">
        <f t="shared" si="42"/>
        <v>#N/A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5">
        <f t="shared" si="2"/>
        <v>1662.952428</v>
      </c>
    </row>
    <row r="25">
      <c r="A25" s="4"/>
      <c r="B25" s="106"/>
      <c r="C25" s="107"/>
      <c r="D25" s="107"/>
      <c r="E25" s="107"/>
      <c r="F25" s="108"/>
      <c r="G25" s="109"/>
      <c r="H25" s="109" t="b">
        <f t="shared" si="3"/>
        <v>0</v>
      </c>
      <c r="I25" s="109" t="b">
        <f>if(iferror(match(B25,'Osallistujat ja seuranta'!C:C,0),0)&gt;0,TRUE,FALSE)</f>
        <v>0</v>
      </c>
      <c r="J25" s="109" t="b">
        <f>if(iferror(match(C25,'Osallistujat ja seuranta'!C:C,0),0)&gt;0,TRUE,FALSE)</f>
        <v>0</v>
      </c>
      <c r="K25" s="109" t="b">
        <f t="shared" si="4"/>
        <v>0</v>
      </c>
      <c r="L25" s="109" t="b">
        <f t="shared" si="5"/>
        <v>1</v>
      </c>
      <c r="M25" s="109" t="b">
        <f t="shared" si="6"/>
        <v>0</v>
      </c>
      <c r="N25" s="110" t="str">
        <f t="shared" si="7"/>
        <v/>
      </c>
      <c r="O25" s="111" t="str">
        <f t="shared" si="8"/>
        <v/>
      </c>
      <c r="P25" s="111" t="str">
        <f t="shared" si="9"/>
        <v/>
      </c>
      <c r="Q25" s="112" t="str">
        <f t="shared" si="10"/>
        <v/>
      </c>
      <c r="R25" s="110" t="str">
        <f t="shared" si="11"/>
        <v/>
      </c>
      <c r="S25" s="110">
        <f t="shared" si="12"/>
        <v>1</v>
      </c>
      <c r="T25" s="110">
        <f t="shared" si="13"/>
        <v>-56.71174423</v>
      </c>
      <c r="U25" s="110">
        <f t="shared" si="14"/>
        <v>-56.71174423</v>
      </c>
      <c r="V25" s="113" t="str">
        <f t="shared" si="15"/>
        <v/>
      </c>
      <c r="W25" s="114">
        <f t="shared" si="16"/>
        <v>88.71035368</v>
      </c>
      <c r="X25" s="114">
        <f t="shared" si="17"/>
        <v>5.75</v>
      </c>
      <c r="Y25" s="114" t="str">
        <f>if(N25=1,(W25*(S25-V25))*'Säännöt ja ohjeet'!$B$54+X25,"")</f>
        <v/>
      </c>
      <c r="Z25" s="114">
        <f t="shared" si="18"/>
        <v>0</v>
      </c>
      <c r="AA25" s="114">
        <f t="shared" si="19"/>
        <v>1</v>
      </c>
      <c r="AB25" s="114">
        <f t="shared" si="20"/>
        <v>88.71035368</v>
      </c>
      <c r="AC25" s="114">
        <f t="shared" si="21"/>
        <v>5.75</v>
      </c>
      <c r="AD25" s="114" t="str">
        <f>if(N25=1,(AB25*(Z25-AA25))*'Säännöt ja ohjeet'!$B$54+AC25,"")</f>
        <v/>
      </c>
      <c r="AE25" s="115">
        <f t="shared" si="22"/>
        <v>11</v>
      </c>
      <c r="AF25" s="115">
        <f t="shared" si="23"/>
        <v>11</v>
      </c>
      <c r="AG25" s="4"/>
      <c r="AH25" s="56"/>
      <c r="AI25" s="103">
        <f t="shared" ref="AI25:ED25" si="43">if($B25=AI$3,AI24+$Y25,if($C25=AI$3,AI24+$AD25,AI24))</f>
        <v>2016.131251</v>
      </c>
      <c r="AJ25" s="103">
        <f t="shared" si="43"/>
        <v>1832.955298</v>
      </c>
      <c r="AK25" s="103">
        <f t="shared" si="43"/>
        <v>2433.904474</v>
      </c>
      <c r="AL25" s="103">
        <f t="shared" si="43"/>
        <v>1676.303128</v>
      </c>
      <c r="AM25" s="103">
        <f t="shared" si="43"/>
        <v>1775.926432</v>
      </c>
      <c r="AN25" s="103">
        <f t="shared" si="43"/>
        <v>2303.106744</v>
      </c>
      <c r="AO25" s="103">
        <f t="shared" si="43"/>
        <v>2279.021637</v>
      </c>
      <c r="AP25" s="103">
        <f t="shared" si="43"/>
        <v>1709.959002</v>
      </c>
      <c r="AQ25" s="103">
        <f t="shared" si="43"/>
        <v>880.3044819</v>
      </c>
      <c r="AR25" s="103">
        <f t="shared" si="43"/>
        <v>820.629523</v>
      </c>
      <c r="AS25" s="103">
        <f t="shared" si="43"/>
        <v>2178.77133</v>
      </c>
      <c r="AT25" s="103">
        <f t="shared" si="43"/>
        <v>811.649061</v>
      </c>
      <c r="AU25" s="103">
        <f t="shared" si="43"/>
        <v>1243.17385</v>
      </c>
      <c r="AV25" s="103">
        <f t="shared" si="43"/>
        <v>1314.655233</v>
      </c>
      <c r="AW25" s="103">
        <f t="shared" si="43"/>
        <v>1186.880996</v>
      </c>
      <c r="AX25" s="103">
        <f t="shared" si="43"/>
        <v>1130.419935</v>
      </c>
      <c r="AY25" s="103">
        <f t="shared" si="43"/>
        <v>1367.704948</v>
      </c>
      <c r="AZ25" s="103">
        <f t="shared" si="43"/>
        <v>1757.561406</v>
      </c>
      <c r="BA25" s="103">
        <f t="shared" si="43"/>
        <v>1843.969933</v>
      </c>
      <c r="BB25" s="103">
        <f t="shared" si="43"/>
        <v>2151.976698</v>
      </c>
      <c r="BC25" s="103">
        <f t="shared" si="43"/>
        <v>2206.995622</v>
      </c>
      <c r="BD25" s="103" t="str">
        <f t="shared" si="43"/>
        <v>#N/A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5">
        <f t="shared" si="2"/>
        <v>1662.952428</v>
      </c>
    </row>
    <row r="26">
      <c r="A26" s="4"/>
      <c r="B26" s="106"/>
      <c r="C26" s="107"/>
      <c r="D26" s="107"/>
      <c r="E26" s="107"/>
      <c r="F26" s="108"/>
      <c r="G26" s="109"/>
      <c r="H26" s="109" t="b">
        <f t="shared" si="3"/>
        <v>0</v>
      </c>
      <c r="I26" s="109" t="b">
        <f>if(iferror(match(B26,'Osallistujat ja seuranta'!C:C,0),0)&gt;0,TRUE,FALSE)</f>
        <v>0</v>
      </c>
      <c r="J26" s="109" t="b">
        <f>if(iferror(match(C26,'Osallistujat ja seuranta'!C:C,0),0)&gt;0,TRUE,FALSE)</f>
        <v>0</v>
      </c>
      <c r="K26" s="109" t="b">
        <f t="shared" si="4"/>
        <v>0</v>
      </c>
      <c r="L26" s="109" t="b">
        <f t="shared" si="5"/>
        <v>1</v>
      </c>
      <c r="M26" s="109" t="b">
        <f t="shared" si="6"/>
        <v>0</v>
      </c>
      <c r="N26" s="110" t="str">
        <f t="shared" si="7"/>
        <v/>
      </c>
      <c r="O26" s="111" t="str">
        <f t="shared" si="8"/>
        <v/>
      </c>
      <c r="P26" s="111" t="str">
        <f t="shared" si="9"/>
        <v/>
      </c>
      <c r="Q26" s="112" t="str">
        <f t="shared" si="10"/>
        <v/>
      </c>
      <c r="R26" s="110" t="str">
        <f t="shared" si="11"/>
        <v/>
      </c>
      <c r="S26" s="110">
        <f t="shared" si="12"/>
        <v>1</v>
      </c>
      <c r="T26" s="110">
        <f t="shared" si="13"/>
        <v>-56.71174423</v>
      </c>
      <c r="U26" s="110">
        <f t="shared" si="14"/>
        <v>-56.71174423</v>
      </c>
      <c r="V26" s="113" t="str">
        <f t="shared" si="15"/>
        <v/>
      </c>
      <c r="W26" s="114">
        <f t="shared" si="16"/>
        <v>88.71035368</v>
      </c>
      <c r="X26" s="114">
        <f t="shared" si="17"/>
        <v>5.75</v>
      </c>
      <c r="Y26" s="114" t="str">
        <f>if(N26=1,(W26*(S26-V26))*'Säännöt ja ohjeet'!$B$54+X26,"")</f>
        <v/>
      </c>
      <c r="Z26" s="114">
        <f t="shared" si="18"/>
        <v>0</v>
      </c>
      <c r="AA26" s="114">
        <f t="shared" si="19"/>
        <v>1</v>
      </c>
      <c r="AB26" s="114">
        <f t="shared" si="20"/>
        <v>88.71035368</v>
      </c>
      <c r="AC26" s="114">
        <f t="shared" si="21"/>
        <v>5.75</v>
      </c>
      <c r="AD26" s="114" t="str">
        <f>if(N26=1,(AB26*(Z26-AA26))*'Säännöt ja ohjeet'!$B$54+AC26,"")</f>
        <v/>
      </c>
      <c r="AE26" s="115">
        <f t="shared" si="22"/>
        <v>11</v>
      </c>
      <c r="AF26" s="115">
        <f t="shared" si="23"/>
        <v>11</v>
      </c>
      <c r="AG26" s="4"/>
      <c r="AH26" s="56"/>
      <c r="AI26" s="103">
        <f t="shared" ref="AI26:ED26" si="44">if($B26=AI$3,AI25+$Y26,if($C26=AI$3,AI25+$AD26,AI25))</f>
        <v>2016.131251</v>
      </c>
      <c r="AJ26" s="103">
        <f t="shared" si="44"/>
        <v>1832.955298</v>
      </c>
      <c r="AK26" s="103">
        <f t="shared" si="44"/>
        <v>2433.904474</v>
      </c>
      <c r="AL26" s="103">
        <f t="shared" si="44"/>
        <v>1676.303128</v>
      </c>
      <c r="AM26" s="103">
        <f t="shared" si="44"/>
        <v>1775.926432</v>
      </c>
      <c r="AN26" s="103">
        <f t="shared" si="44"/>
        <v>2303.106744</v>
      </c>
      <c r="AO26" s="103">
        <f t="shared" si="44"/>
        <v>2279.021637</v>
      </c>
      <c r="AP26" s="103">
        <f t="shared" si="44"/>
        <v>1709.959002</v>
      </c>
      <c r="AQ26" s="103">
        <f t="shared" si="44"/>
        <v>880.3044819</v>
      </c>
      <c r="AR26" s="103">
        <f t="shared" si="44"/>
        <v>820.629523</v>
      </c>
      <c r="AS26" s="103">
        <f t="shared" si="44"/>
        <v>2178.77133</v>
      </c>
      <c r="AT26" s="103">
        <f t="shared" si="44"/>
        <v>811.649061</v>
      </c>
      <c r="AU26" s="103">
        <f t="shared" si="44"/>
        <v>1243.17385</v>
      </c>
      <c r="AV26" s="103">
        <f t="shared" si="44"/>
        <v>1314.655233</v>
      </c>
      <c r="AW26" s="103">
        <f t="shared" si="44"/>
        <v>1186.880996</v>
      </c>
      <c r="AX26" s="103">
        <f t="shared" si="44"/>
        <v>1130.419935</v>
      </c>
      <c r="AY26" s="103">
        <f t="shared" si="44"/>
        <v>1367.704948</v>
      </c>
      <c r="AZ26" s="103">
        <f t="shared" si="44"/>
        <v>1757.561406</v>
      </c>
      <c r="BA26" s="103">
        <f t="shared" si="44"/>
        <v>1843.969933</v>
      </c>
      <c r="BB26" s="103">
        <f t="shared" si="44"/>
        <v>2151.976698</v>
      </c>
      <c r="BC26" s="103">
        <f t="shared" si="44"/>
        <v>2206.995622</v>
      </c>
      <c r="BD26" s="103" t="str">
        <f t="shared" si="44"/>
        <v>#N/A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5">
        <f t="shared" si="2"/>
        <v>1662.952428</v>
      </c>
    </row>
    <row r="27">
      <c r="A27" s="4"/>
      <c r="B27" s="106"/>
      <c r="C27" s="107"/>
      <c r="D27" s="107"/>
      <c r="E27" s="107"/>
      <c r="F27" s="108"/>
      <c r="G27" s="109"/>
      <c r="H27" s="109" t="b">
        <f t="shared" si="3"/>
        <v>0</v>
      </c>
      <c r="I27" s="109" t="b">
        <f>if(iferror(match(B27,'Osallistujat ja seuranta'!C:C,0),0)&gt;0,TRUE,FALSE)</f>
        <v>0</v>
      </c>
      <c r="J27" s="109" t="b">
        <f>if(iferror(match(C27,'Osallistujat ja seuranta'!C:C,0),0)&gt;0,TRUE,FALSE)</f>
        <v>0</v>
      </c>
      <c r="K27" s="109" t="b">
        <f t="shared" si="4"/>
        <v>0</v>
      </c>
      <c r="L27" s="109" t="b">
        <f t="shared" si="5"/>
        <v>1</v>
      </c>
      <c r="M27" s="109" t="b">
        <f t="shared" si="6"/>
        <v>0</v>
      </c>
      <c r="N27" s="110" t="str">
        <f t="shared" si="7"/>
        <v/>
      </c>
      <c r="O27" s="111" t="str">
        <f t="shared" si="8"/>
        <v/>
      </c>
      <c r="P27" s="111" t="str">
        <f t="shared" si="9"/>
        <v/>
      </c>
      <c r="Q27" s="112" t="str">
        <f t="shared" si="10"/>
        <v/>
      </c>
      <c r="R27" s="110" t="str">
        <f t="shared" si="11"/>
        <v/>
      </c>
      <c r="S27" s="110">
        <f t="shared" si="12"/>
        <v>1</v>
      </c>
      <c r="T27" s="110">
        <f t="shared" si="13"/>
        <v>-56.71174423</v>
      </c>
      <c r="U27" s="110">
        <f t="shared" si="14"/>
        <v>-56.71174423</v>
      </c>
      <c r="V27" s="113" t="str">
        <f t="shared" si="15"/>
        <v/>
      </c>
      <c r="W27" s="114">
        <f t="shared" si="16"/>
        <v>88.71035368</v>
      </c>
      <c r="X27" s="114">
        <f t="shared" si="17"/>
        <v>5.75</v>
      </c>
      <c r="Y27" s="114" t="str">
        <f>if(N27=1,(W27*(S27-V27))*'Säännöt ja ohjeet'!$B$54+X27,"")</f>
        <v/>
      </c>
      <c r="Z27" s="114">
        <f t="shared" si="18"/>
        <v>0</v>
      </c>
      <c r="AA27" s="114">
        <f t="shared" si="19"/>
        <v>1</v>
      </c>
      <c r="AB27" s="114">
        <f t="shared" si="20"/>
        <v>88.71035368</v>
      </c>
      <c r="AC27" s="114">
        <f t="shared" si="21"/>
        <v>5.75</v>
      </c>
      <c r="AD27" s="114" t="str">
        <f>if(N27=1,(AB27*(Z27-AA27))*'Säännöt ja ohjeet'!$B$54+AC27,"")</f>
        <v/>
      </c>
      <c r="AE27" s="115">
        <f t="shared" si="22"/>
        <v>11</v>
      </c>
      <c r="AF27" s="115">
        <f t="shared" si="23"/>
        <v>11</v>
      </c>
      <c r="AG27" s="4"/>
      <c r="AH27" s="56"/>
      <c r="AI27" s="103">
        <f t="shared" ref="AI27:ED27" si="45">if($B27=AI$3,AI26+$Y27,if($C27=AI$3,AI26+$AD27,AI26))</f>
        <v>2016.131251</v>
      </c>
      <c r="AJ27" s="103">
        <f t="shared" si="45"/>
        <v>1832.955298</v>
      </c>
      <c r="AK27" s="103">
        <f t="shared" si="45"/>
        <v>2433.904474</v>
      </c>
      <c r="AL27" s="103">
        <f t="shared" si="45"/>
        <v>1676.303128</v>
      </c>
      <c r="AM27" s="103">
        <f t="shared" si="45"/>
        <v>1775.926432</v>
      </c>
      <c r="AN27" s="103">
        <f t="shared" si="45"/>
        <v>2303.106744</v>
      </c>
      <c r="AO27" s="103">
        <f t="shared" si="45"/>
        <v>2279.021637</v>
      </c>
      <c r="AP27" s="103">
        <f t="shared" si="45"/>
        <v>1709.959002</v>
      </c>
      <c r="AQ27" s="103">
        <f t="shared" si="45"/>
        <v>880.3044819</v>
      </c>
      <c r="AR27" s="103">
        <f t="shared" si="45"/>
        <v>820.629523</v>
      </c>
      <c r="AS27" s="103">
        <f t="shared" si="45"/>
        <v>2178.77133</v>
      </c>
      <c r="AT27" s="103">
        <f t="shared" si="45"/>
        <v>811.649061</v>
      </c>
      <c r="AU27" s="103">
        <f t="shared" si="45"/>
        <v>1243.17385</v>
      </c>
      <c r="AV27" s="103">
        <f t="shared" si="45"/>
        <v>1314.655233</v>
      </c>
      <c r="AW27" s="103">
        <f t="shared" si="45"/>
        <v>1186.880996</v>
      </c>
      <c r="AX27" s="103">
        <f t="shared" si="45"/>
        <v>1130.419935</v>
      </c>
      <c r="AY27" s="103">
        <f t="shared" si="45"/>
        <v>1367.704948</v>
      </c>
      <c r="AZ27" s="103">
        <f t="shared" si="45"/>
        <v>1757.561406</v>
      </c>
      <c r="BA27" s="103">
        <f t="shared" si="45"/>
        <v>1843.969933</v>
      </c>
      <c r="BB27" s="103">
        <f t="shared" si="45"/>
        <v>2151.976698</v>
      </c>
      <c r="BC27" s="103">
        <f t="shared" si="45"/>
        <v>2206.995622</v>
      </c>
      <c r="BD27" s="103" t="str">
        <f t="shared" si="45"/>
        <v>#N/A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5">
        <f t="shared" si="2"/>
        <v>1662.952428</v>
      </c>
    </row>
    <row r="28">
      <c r="A28" s="4"/>
      <c r="B28" s="106"/>
      <c r="C28" s="107"/>
      <c r="D28" s="107"/>
      <c r="E28" s="107"/>
      <c r="F28" s="108"/>
      <c r="G28" s="109"/>
      <c r="H28" s="109" t="b">
        <f t="shared" si="3"/>
        <v>0</v>
      </c>
      <c r="I28" s="109" t="b">
        <f>if(iferror(match(B28,'Osallistujat ja seuranta'!C:C,0),0)&gt;0,TRUE,FALSE)</f>
        <v>0</v>
      </c>
      <c r="J28" s="109" t="b">
        <f>if(iferror(match(C28,'Osallistujat ja seuranta'!C:C,0),0)&gt;0,TRUE,FALSE)</f>
        <v>0</v>
      </c>
      <c r="K28" s="109" t="b">
        <f t="shared" si="4"/>
        <v>0</v>
      </c>
      <c r="L28" s="109" t="b">
        <f t="shared" si="5"/>
        <v>1</v>
      </c>
      <c r="M28" s="109" t="b">
        <f t="shared" si="6"/>
        <v>0</v>
      </c>
      <c r="N28" s="110" t="str">
        <f t="shared" si="7"/>
        <v/>
      </c>
      <c r="O28" s="111" t="str">
        <f t="shared" si="8"/>
        <v/>
      </c>
      <c r="P28" s="111" t="str">
        <f t="shared" si="9"/>
        <v/>
      </c>
      <c r="Q28" s="112" t="str">
        <f t="shared" si="10"/>
        <v/>
      </c>
      <c r="R28" s="110" t="str">
        <f t="shared" si="11"/>
        <v/>
      </c>
      <c r="S28" s="110">
        <f t="shared" si="12"/>
        <v>1</v>
      </c>
      <c r="T28" s="110">
        <f t="shared" si="13"/>
        <v>-56.71174423</v>
      </c>
      <c r="U28" s="110">
        <f t="shared" si="14"/>
        <v>-56.71174423</v>
      </c>
      <c r="V28" s="113" t="str">
        <f t="shared" si="15"/>
        <v/>
      </c>
      <c r="W28" s="114">
        <f t="shared" si="16"/>
        <v>88.71035368</v>
      </c>
      <c r="X28" s="114">
        <f t="shared" si="17"/>
        <v>5.75</v>
      </c>
      <c r="Y28" s="114" t="str">
        <f>if(N28=1,(W28*(S28-V28))*'Säännöt ja ohjeet'!$B$54+X28,"")</f>
        <v/>
      </c>
      <c r="Z28" s="114">
        <f t="shared" si="18"/>
        <v>0</v>
      </c>
      <c r="AA28" s="114">
        <f t="shared" si="19"/>
        <v>1</v>
      </c>
      <c r="AB28" s="114">
        <f t="shared" si="20"/>
        <v>88.71035368</v>
      </c>
      <c r="AC28" s="114">
        <f t="shared" si="21"/>
        <v>5.75</v>
      </c>
      <c r="AD28" s="114" t="str">
        <f>if(N28=1,(AB28*(Z28-AA28))*'Säännöt ja ohjeet'!$B$54+AC28,"")</f>
        <v/>
      </c>
      <c r="AE28" s="115">
        <f t="shared" si="22"/>
        <v>11</v>
      </c>
      <c r="AF28" s="115">
        <f t="shared" si="23"/>
        <v>11</v>
      </c>
      <c r="AG28" s="4"/>
      <c r="AH28" s="56"/>
      <c r="AI28" s="103">
        <f t="shared" ref="AI28:ED28" si="46">if($B28=AI$3,AI27+$Y28,if($C28=AI$3,AI27+$AD28,AI27))</f>
        <v>2016.131251</v>
      </c>
      <c r="AJ28" s="103">
        <f t="shared" si="46"/>
        <v>1832.955298</v>
      </c>
      <c r="AK28" s="103">
        <f t="shared" si="46"/>
        <v>2433.904474</v>
      </c>
      <c r="AL28" s="103">
        <f t="shared" si="46"/>
        <v>1676.303128</v>
      </c>
      <c r="AM28" s="103">
        <f t="shared" si="46"/>
        <v>1775.926432</v>
      </c>
      <c r="AN28" s="103">
        <f t="shared" si="46"/>
        <v>2303.106744</v>
      </c>
      <c r="AO28" s="103">
        <f t="shared" si="46"/>
        <v>2279.021637</v>
      </c>
      <c r="AP28" s="103">
        <f t="shared" si="46"/>
        <v>1709.959002</v>
      </c>
      <c r="AQ28" s="103">
        <f t="shared" si="46"/>
        <v>880.3044819</v>
      </c>
      <c r="AR28" s="103">
        <f t="shared" si="46"/>
        <v>820.629523</v>
      </c>
      <c r="AS28" s="103">
        <f t="shared" si="46"/>
        <v>2178.77133</v>
      </c>
      <c r="AT28" s="103">
        <f t="shared" si="46"/>
        <v>811.649061</v>
      </c>
      <c r="AU28" s="103">
        <f t="shared" si="46"/>
        <v>1243.17385</v>
      </c>
      <c r="AV28" s="103">
        <f t="shared" si="46"/>
        <v>1314.655233</v>
      </c>
      <c r="AW28" s="103">
        <f t="shared" si="46"/>
        <v>1186.880996</v>
      </c>
      <c r="AX28" s="103">
        <f t="shared" si="46"/>
        <v>1130.419935</v>
      </c>
      <c r="AY28" s="103">
        <f t="shared" si="46"/>
        <v>1367.704948</v>
      </c>
      <c r="AZ28" s="103">
        <f t="shared" si="46"/>
        <v>1757.561406</v>
      </c>
      <c r="BA28" s="103">
        <f t="shared" si="46"/>
        <v>1843.969933</v>
      </c>
      <c r="BB28" s="103">
        <f t="shared" si="46"/>
        <v>2151.976698</v>
      </c>
      <c r="BC28" s="103">
        <f t="shared" si="46"/>
        <v>2206.995622</v>
      </c>
      <c r="BD28" s="103" t="str">
        <f t="shared" si="46"/>
        <v>#N/A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5">
        <f t="shared" si="2"/>
        <v>1662.952428</v>
      </c>
    </row>
    <row r="29">
      <c r="A29" s="4"/>
      <c r="B29" s="106"/>
      <c r="C29" s="107"/>
      <c r="D29" s="107"/>
      <c r="E29" s="107"/>
      <c r="F29" s="108"/>
      <c r="G29" s="109"/>
      <c r="H29" s="109" t="b">
        <f t="shared" si="3"/>
        <v>0</v>
      </c>
      <c r="I29" s="109" t="b">
        <f>if(iferror(match(B29,'Osallistujat ja seuranta'!C:C,0),0)&gt;0,TRUE,FALSE)</f>
        <v>0</v>
      </c>
      <c r="J29" s="109" t="b">
        <f>if(iferror(match(C29,'Osallistujat ja seuranta'!C:C,0),0)&gt;0,TRUE,FALSE)</f>
        <v>0</v>
      </c>
      <c r="K29" s="109" t="b">
        <f t="shared" si="4"/>
        <v>0</v>
      </c>
      <c r="L29" s="109" t="b">
        <f t="shared" si="5"/>
        <v>1</v>
      </c>
      <c r="M29" s="109" t="b">
        <f t="shared" si="6"/>
        <v>0</v>
      </c>
      <c r="N29" s="110" t="str">
        <f t="shared" si="7"/>
        <v/>
      </c>
      <c r="O29" s="111" t="str">
        <f t="shared" si="8"/>
        <v/>
      </c>
      <c r="P29" s="111" t="str">
        <f t="shared" si="9"/>
        <v/>
      </c>
      <c r="Q29" s="112" t="str">
        <f t="shared" si="10"/>
        <v/>
      </c>
      <c r="R29" s="110" t="str">
        <f t="shared" si="11"/>
        <v/>
      </c>
      <c r="S29" s="110">
        <f t="shared" si="12"/>
        <v>1</v>
      </c>
      <c r="T29" s="110">
        <f t="shared" si="13"/>
        <v>-56.71174423</v>
      </c>
      <c r="U29" s="110">
        <f t="shared" si="14"/>
        <v>-56.71174423</v>
      </c>
      <c r="V29" s="113" t="str">
        <f t="shared" si="15"/>
        <v/>
      </c>
      <c r="W29" s="114">
        <f t="shared" si="16"/>
        <v>88.71035368</v>
      </c>
      <c r="X29" s="114">
        <f t="shared" si="17"/>
        <v>5.75</v>
      </c>
      <c r="Y29" s="114" t="str">
        <f>if(N29=1,(W29*(S29-V29))*'Säännöt ja ohjeet'!$B$54+X29,"")</f>
        <v/>
      </c>
      <c r="Z29" s="114">
        <f t="shared" si="18"/>
        <v>0</v>
      </c>
      <c r="AA29" s="114">
        <f t="shared" si="19"/>
        <v>1</v>
      </c>
      <c r="AB29" s="114">
        <f t="shared" si="20"/>
        <v>88.71035368</v>
      </c>
      <c r="AC29" s="114">
        <f t="shared" si="21"/>
        <v>5.75</v>
      </c>
      <c r="AD29" s="114" t="str">
        <f>if(N29=1,(AB29*(Z29-AA29))*'Säännöt ja ohjeet'!$B$54+AC29,"")</f>
        <v/>
      </c>
      <c r="AE29" s="115">
        <f t="shared" si="22"/>
        <v>11</v>
      </c>
      <c r="AF29" s="115">
        <f t="shared" si="23"/>
        <v>11</v>
      </c>
      <c r="AG29" s="4"/>
      <c r="AH29" s="56"/>
      <c r="AI29" s="103">
        <f t="shared" ref="AI29:ED29" si="47">if($B29=AI$3,AI28+$Y29,if($C29=AI$3,AI28+$AD29,AI28))</f>
        <v>2016.131251</v>
      </c>
      <c r="AJ29" s="103">
        <f t="shared" si="47"/>
        <v>1832.955298</v>
      </c>
      <c r="AK29" s="103">
        <f t="shared" si="47"/>
        <v>2433.904474</v>
      </c>
      <c r="AL29" s="103">
        <f t="shared" si="47"/>
        <v>1676.303128</v>
      </c>
      <c r="AM29" s="103">
        <f t="shared" si="47"/>
        <v>1775.926432</v>
      </c>
      <c r="AN29" s="103">
        <f t="shared" si="47"/>
        <v>2303.106744</v>
      </c>
      <c r="AO29" s="103">
        <f t="shared" si="47"/>
        <v>2279.021637</v>
      </c>
      <c r="AP29" s="103">
        <f t="shared" si="47"/>
        <v>1709.959002</v>
      </c>
      <c r="AQ29" s="103">
        <f t="shared" si="47"/>
        <v>880.3044819</v>
      </c>
      <c r="AR29" s="103">
        <f t="shared" si="47"/>
        <v>820.629523</v>
      </c>
      <c r="AS29" s="103">
        <f t="shared" si="47"/>
        <v>2178.77133</v>
      </c>
      <c r="AT29" s="103">
        <f t="shared" si="47"/>
        <v>811.649061</v>
      </c>
      <c r="AU29" s="103">
        <f t="shared" si="47"/>
        <v>1243.17385</v>
      </c>
      <c r="AV29" s="103">
        <f t="shared" si="47"/>
        <v>1314.655233</v>
      </c>
      <c r="AW29" s="103">
        <f t="shared" si="47"/>
        <v>1186.880996</v>
      </c>
      <c r="AX29" s="103">
        <f t="shared" si="47"/>
        <v>1130.419935</v>
      </c>
      <c r="AY29" s="103">
        <f t="shared" si="47"/>
        <v>1367.704948</v>
      </c>
      <c r="AZ29" s="103">
        <f t="shared" si="47"/>
        <v>1757.561406</v>
      </c>
      <c r="BA29" s="103">
        <f t="shared" si="47"/>
        <v>1843.969933</v>
      </c>
      <c r="BB29" s="103">
        <f t="shared" si="47"/>
        <v>2151.976698</v>
      </c>
      <c r="BC29" s="103">
        <f t="shared" si="47"/>
        <v>2206.995622</v>
      </c>
      <c r="BD29" s="103" t="str">
        <f t="shared" si="47"/>
        <v>#N/A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5">
        <f t="shared" si="2"/>
        <v>1662.952428</v>
      </c>
    </row>
    <row r="30">
      <c r="A30" s="4"/>
      <c r="B30" s="106"/>
      <c r="C30" s="107"/>
      <c r="D30" s="107"/>
      <c r="E30" s="107"/>
      <c r="F30" s="108"/>
      <c r="G30" s="109"/>
      <c r="H30" s="109" t="b">
        <f t="shared" si="3"/>
        <v>0</v>
      </c>
      <c r="I30" s="109" t="b">
        <f>if(iferror(match(B30,'Osallistujat ja seuranta'!C:C,0),0)&gt;0,TRUE,FALSE)</f>
        <v>0</v>
      </c>
      <c r="J30" s="109" t="b">
        <f>if(iferror(match(C30,'Osallistujat ja seuranta'!C:C,0),0)&gt;0,TRUE,FALSE)</f>
        <v>0</v>
      </c>
      <c r="K30" s="109" t="b">
        <f t="shared" si="4"/>
        <v>0</v>
      </c>
      <c r="L30" s="109" t="b">
        <f t="shared" si="5"/>
        <v>1</v>
      </c>
      <c r="M30" s="109" t="b">
        <f t="shared" si="6"/>
        <v>0</v>
      </c>
      <c r="N30" s="110" t="str">
        <f t="shared" si="7"/>
        <v/>
      </c>
      <c r="O30" s="111" t="str">
        <f t="shared" si="8"/>
        <v/>
      </c>
      <c r="P30" s="111" t="str">
        <f t="shared" si="9"/>
        <v/>
      </c>
      <c r="Q30" s="112" t="str">
        <f t="shared" si="10"/>
        <v/>
      </c>
      <c r="R30" s="110" t="str">
        <f t="shared" si="11"/>
        <v/>
      </c>
      <c r="S30" s="110">
        <f t="shared" si="12"/>
        <v>1</v>
      </c>
      <c r="T30" s="110">
        <f t="shared" si="13"/>
        <v>-56.71174423</v>
      </c>
      <c r="U30" s="110">
        <f t="shared" si="14"/>
        <v>-56.71174423</v>
      </c>
      <c r="V30" s="113" t="str">
        <f t="shared" si="15"/>
        <v/>
      </c>
      <c r="W30" s="114">
        <f t="shared" si="16"/>
        <v>88.71035368</v>
      </c>
      <c r="X30" s="114">
        <f t="shared" si="17"/>
        <v>5.75</v>
      </c>
      <c r="Y30" s="114" t="str">
        <f>if(N30=1,(W30*(S30-V30))*'Säännöt ja ohjeet'!$B$54+X30,"")</f>
        <v/>
      </c>
      <c r="Z30" s="114">
        <f t="shared" si="18"/>
        <v>0</v>
      </c>
      <c r="AA30" s="114">
        <f t="shared" si="19"/>
        <v>1</v>
      </c>
      <c r="AB30" s="114">
        <f t="shared" si="20"/>
        <v>88.71035368</v>
      </c>
      <c r="AC30" s="114">
        <f t="shared" si="21"/>
        <v>5.75</v>
      </c>
      <c r="AD30" s="114" t="str">
        <f>if(N30=1,(AB30*(Z30-AA30))*'Säännöt ja ohjeet'!$B$54+AC30,"")</f>
        <v/>
      </c>
      <c r="AE30" s="115">
        <f t="shared" si="22"/>
        <v>11</v>
      </c>
      <c r="AF30" s="115">
        <f t="shared" si="23"/>
        <v>11</v>
      </c>
      <c r="AG30" s="4"/>
      <c r="AH30" s="56"/>
      <c r="AI30" s="103">
        <f t="shared" ref="AI30:ED30" si="48">if($B30=AI$3,AI29+$Y30,if($C30=AI$3,AI29+$AD30,AI29))</f>
        <v>2016.131251</v>
      </c>
      <c r="AJ30" s="103">
        <f t="shared" si="48"/>
        <v>1832.955298</v>
      </c>
      <c r="AK30" s="103">
        <f t="shared" si="48"/>
        <v>2433.904474</v>
      </c>
      <c r="AL30" s="103">
        <f t="shared" si="48"/>
        <v>1676.303128</v>
      </c>
      <c r="AM30" s="103">
        <f t="shared" si="48"/>
        <v>1775.926432</v>
      </c>
      <c r="AN30" s="103">
        <f t="shared" si="48"/>
        <v>2303.106744</v>
      </c>
      <c r="AO30" s="103">
        <f t="shared" si="48"/>
        <v>2279.021637</v>
      </c>
      <c r="AP30" s="103">
        <f t="shared" si="48"/>
        <v>1709.959002</v>
      </c>
      <c r="AQ30" s="103">
        <f t="shared" si="48"/>
        <v>880.3044819</v>
      </c>
      <c r="AR30" s="103">
        <f t="shared" si="48"/>
        <v>820.629523</v>
      </c>
      <c r="AS30" s="103">
        <f t="shared" si="48"/>
        <v>2178.77133</v>
      </c>
      <c r="AT30" s="103">
        <f t="shared" si="48"/>
        <v>811.649061</v>
      </c>
      <c r="AU30" s="103">
        <f t="shared" si="48"/>
        <v>1243.17385</v>
      </c>
      <c r="AV30" s="103">
        <f t="shared" si="48"/>
        <v>1314.655233</v>
      </c>
      <c r="AW30" s="103">
        <f t="shared" si="48"/>
        <v>1186.880996</v>
      </c>
      <c r="AX30" s="103">
        <f t="shared" si="48"/>
        <v>1130.419935</v>
      </c>
      <c r="AY30" s="103">
        <f t="shared" si="48"/>
        <v>1367.704948</v>
      </c>
      <c r="AZ30" s="103">
        <f t="shared" si="48"/>
        <v>1757.561406</v>
      </c>
      <c r="BA30" s="103">
        <f t="shared" si="48"/>
        <v>1843.969933</v>
      </c>
      <c r="BB30" s="103">
        <f t="shared" si="48"/>
        <v>2151.976698</v>
      </c>
      <c r="BC30" s="103">
        <f t="shared" si="48"/>
        <v>2206.995622</v>
      </c>
      <c r="BD30" s="103" t="str">
        <f t="shared" si="48"/>
        <v>#N/A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5">
        <f t="shared" si="2"/>
        <v>1662.952428</v>
      </c>
    </row>
    <row r="31">
      <c r="A31" s="4"/>
      <c r="B31" s="106"/>
      <c r="C31" s="107"/>
      <c r="D31" s="107"/>
      <c r="E31" s="107"/>
      <c r="F31" s="108"/>
      <c r="G31" s="109"/>
      <c r="H31" s="109" t="b">
        <f t="shared" si="3"/>
        <v>0</v>
      </c>
      <c r="I31" s="109" t="b">
        <f>if(iferror(match(B31,'Osallistujat ja seuranta'!C:C,0),0)&gt;0,TRUE,FALSE)</f>
        <v>0</v>
      </c>
      <c r="J31" s="109" t="b">
        <f>if(iferror(match(C31,'Osallistujat ja seuranta'!C:C,0),0)&gt;0,TRUE,FALSE)</f>
        <v>0</v>
      </c>
      <c r="K31" s="109" t="b">
        <f t="shared" si="4"/>
        <v>0</v>
      </c>
      <c r="L31" s="109" t="b">
        <f t="shared" si="5"/>
        <v>1</v>
      </c>
      <c r="M31" s="109" t="b">
        <f t="shared" si="6"/>
        <v>0</v>
      </c>
      <c r="N31" s="110" t="str">
        <f t="shared" si="7"/>
        <v/>
      </c>
      <c r="O31" s="111" t="str">
        <f t="shared" si="8"/>
        <v/>
      </c>
      <c r="P31" s="111" t="str">
        <f t="shared" si="9"/>
        <v/>
      </c>
      <c r="Q31" s="112" t="str">
        <f t="shared" si="10"/>
        <v/>
      </c>
      <c r="R31" s="110" t="str">
        <f t="shared" si="11"/>
        <v/>
      </c>
      <c r="S31" s="110">
        <f t="shared" si="12"/>
        <v>1</v>
      </c>
      <c r="T31" s="110">
        <f t="shared" si="13"/>
        <v>-56.71174423</v>
      </c>
      <c r="U31" s="110">
        <f t="shared" si="14"/>
        <v>-56.71174423</v>
      </c>
      <c r="V31" s="113" t="str">
        <f t="shared" si="15"/>
        <v/>
      </c>
      <c r="W31" s="114">
        <f t="shared" si="16"/>
        <v>88.71035368</v>
      </c>
      <c r="X31" s="114">
        <f t="shared" si="17"/>
        <v>5.75</v>
      </c>
      <c r="Y31" s="114" t="str">
        <f>if(N31=1,(W31*(S31-V31))*'Säännöt ja ohjeet'!$B$54+X31,"")</f>
        <v/>
      </c>
      <c r="Z31" s="114">
        <f t="shared" si="18"/>
        <v>0</v>
      </c>
      <c r="AA31" s="114">
        <f t="shared" si="19"/>
        <v>1</v>
      </c>
      <c r="AB31" s="114">
        <f t="shared" si="20"/>
        <v>88.71035368</v>
      </c>
      <c r="AC31" s="114">
        <f t="shared" si="21"/>
        <v>5.75</v>
      </c>
      <c r="AD31" s="114" t="str">
        <f>if(N31=1,(AB31*(Z31-AA31))*'Säännöt ja ohjeet'!$B$54+AC31,"")</f>
        <v/>
      </c>
      <c r="AE31" s="115">
        <f t="shared" si="22"/>
        <v>11</v>
      </c>
      <c r="AF31" s="115">
        <f t="shared" si="23"/>
        <v>11</v>
      </c>
      <c r="AG31" s="4"/>
      <c r="AH31" s="56"/>
      <c r="AI31" s="103">
        <f t="shared" ref="AI31:ED31" si="49">if($B31=AI$3,AI30+$Y31,if($C31=AI$3,AI30+$AD31,AI30))</f>
        <v>2016.131251</v>
      </c>
      <c r="AJ31" s="103">
        <f t="shared" si="49"/>
        <v>1832.955298</v>
      </c>
      <c r="AK31" s="103">
        <f t="shared" si="49"/>
        <v>2433.904474</v>
      </c>
      <c r="AL31" s="103">
        <f t="shared" si="49"/>
        <v>1676.303128</v>
      </c>
      <c r="AM31" s="103">
        <f t="shared" si="49"/>
        <v>1775.926432</v>
      </c>
      <c r="AN31" s="103">
        <f t="shared" si="49"/>
        <v>2303.106744</v>
      </c>
      <c r="AO31" s="103">
        <f t="shared" si="49"/>
        <v>2279.021637</v>
      </c>
      <c r="AP31" s="103">
        <f t="shared" si="49"/>
        <v>1709.959002</v>
      </c>
      <c r="AQ31" s="103">
        <f t="shared" si="49"/>
        <v>880.3044819</v>
      </c>
      <c r="AR31" s="103">
        <f t="shared" si="49"/>
        <v>820.629523</v>
      </c>
      <c r="AS31" s="103">
        <f t="shared" si="49"/>
        <v>2178.77133</v>
      </c>
      <c r="AT31" s="103">
        <f t="shared" si="49"/>
        <v>811.649061</v>
      </c>
      <c r="AU31" s="103">
        <f t="shared" si="49"/>
        <v>1243.17385</v>
      </c>
      <c r="AV31" s="103">
        <f t="shared" si="49"/>
        <v>1314.655233</v>
      </c>
      <c r="AW31" s="103">
        <f t="shared" si="49"/>
        <v>1186.880996</v>
      </c>
      <c r="AX31" s="103">
        <f t="shared" si="49"/>
        <v>1130.419935</v>
      </c>
      <c r="AY31" s="103">
        <f t="shared" si="49"/>
        <v>1367.704948</v>
      </c>
      <c r="AZ31" s="103">
        <f t="shared" si="49"/>
        <v>1757.561406</v>
      </c>
      <c r="BA31" s="103">
        <f t="shared" si="49"/>
        <v>1843.969933</v>
      </c>
      <c r="BB31" s="103">
        <f t="shared" si="49"/>
        <v>2151.976698</v>
      </c>
      <c r="BC31" s="103">
        <f t="shared" si="49"/>
        <v>2206.995622</v>
      </c>
      <c r="BD31" s="103" t="str">
        <f t="shared" si="49"/>
        <v>#N/A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5">
        <f t="shared" si="2"/>
        <v>1662.952428</v>
      </c>
    </row>
    <row r="32">
      <c r="A32" s="4"/>
      <c r="B32" s="106"/>
      <c r="C32" s="107"/>
      <c r="D32" s="107"/>
      <c r="E32" s="107"/>
      <c r="F32" s="123"/>
      <c r="G32" s="109"/>
      <c r="H32" s="109" t="b">
        <f t="shared" si="3"/>
        <v>0</v>
      </c>
      <c r="I32" s="109" t="b">
        <f>if(iferror(match(B32,'Osallistujat ja seuranta'!C:C,0),0)&gt;0,TRUE,FALSE)</f>
        <v>0</v>
      </c>
      <c r="J32" s="109" t="b">
        <f>if(iferror(match(C32,'Osallistujat ja seuranta'!C:C,0),0)&gt;0,TRUE,FALSE)</f>
        <v>0</v>
      </c>
      <c r="K32" s="109" t="b">
        <f t="shared" si="4"/>
        <v>0</v>
      </c>
      <c r="L32" s="109" t="b">
        <f t="shared" si="5"/>
        <v>1</v>
      </c>
      <c r="M32" s="109" t="b">
        <f t="shared" si="6"/>
        <v>0</v>
      </c>
      <c r="N32" s="110" t="str">
        <f t="shared" si="7"/>
        <v/>
      </c>
      <c r="O32" s="111" t="str">
        <f t="shared" si="8"/>
        <v/>
      </c>
      <c r="P32" s="111" t="str">
        <f t="shared" si="9"/>
        <v/>
      </c>
      <c r="Q32" s="112" t="str">
        <f t="shared" si="10"/>
        <v/>
      </c>
      <c r="R32" s="110" t="str">
        <f t="shared" si="11"/>
        <v/>
      </c>
      <c r="S32" s="110">
        <f t="shared" si="12"/>
        <v>1</v>
      </c>
      <c r="T32" s="110">
        <f t="shared" si="13"/>
        <v>-56.71174423</v>
      </c>
      <c r="U32" s="110">
        <f t="shared" si="14"/>
        <v>-56.71174423</v>
      </c>
      <c r="V32" s="113" t="str">
        <f t="shared" si="15"/>
        <v/>
      </c>
      <c r="W32" s="114">
        <f t="shared" si="16"/>
        <v>88.71035368</v>
      </c>
      <c r="X32" s="114">
        <f t="shared" si="17"/>
        <v>5.75</v>
      </c>
      <c r="Y32" s="114" t="str">
        <f>if(N32=1,(W32*(S32-V32))*'Säännöt ja ohjeet'!$B$54+X32,"")</f>
        <v/>
      </c>
      <c r="Z32" s="114">
        <f t="shared" si="18"/>
        <v>0</v>
      </c>
      <c r="AA32" s="114">
        <f t="shared" si="19"/>
        <v>1</v>
      </c>
      <c r="AB32" s="114">
        <f t="shared" si="20"/>
        <v>88.71035368</v>
      </c>
      <c r="AC32" s="114">
        <f t="shared" si="21"/>
        <v>5.75</v>
      </c>
      <c r="AD32" s="114" t="str">
        <f>if(N32=1,(AB32*(Z32-AA32))*'Säännöt ja ohjeet'!$B$54+AC32,"")</f>
        <v/>
      </c>
      <c r="AE32" s="115">
        <f t="shared" si="22"/>
        <v>11</v>
      </c>
      <c r="AF32" s="115">
        <f t="shared" si="23"/>
        <v>11</v>
      </c>
      <c r="AG32" s="4"/>
      <c r="AH32" s="56"/>
      <c r="AI32" s="103">
        <f t="shared" ref="AI32:ED32" si="50">if($B32=AI$3,AI31+$Y32,if($C32=AI$3,AI31+$AD32,AI31))</f>
        <v>2016.131251</v>
      </c>
      <c r="AJ32" s="103">
        <f t="shared" si="50"/>
        <v>1832.955298</v>
      </c>
      <c r="AK32" s="103">
        <f t="shared" si="50"/>
        <v>2433.904474</v>
      </c>
      <c r="AL32" s="103">
        <f t="shared" si="50"/>
        <v>1676.303128</v>
      </c>
      <c r="AM32" s="103">
        <f t="shared" si="50"/>
        <v>1775.926432</v>
      </c>
      <c r="AN32" s="103">
        <f t="shared" si="50"/>
        <v>2303.106744</v>
      </c>
      <c r="AO32" s="103">
        <f t="shared" si="50"/>
        <v>2279.021637</v>
      </c>
      <c r="AP32" s="103">
        <f t="shared" si="50"/>
        <v>1709.959002</v>
      </c>
      <c r="AQ32" s="103">
        <f t="shared" si="50"/>
        <v>880.3044819</v>
      </c>
      <c r="AR32" s="103">
        <f t="shared" si="50"/>
        <v>820.629523</v>
      </c>
      <c r="AS32" s="103">
        <f t="shared" si="50"/>
        <v>2178.77133</v>
      </c>
      <c r="AT32" s="103">
        <f t="shared" si="50"/>
        <v>811.649061</v>
      </c>
      <c r="AU32" s="103">
        <f t="shared" si="50"/>
        <v>1243.17385</v>
      </c>
      <c r="AV32" s="103">
        <f t="shared" si="50"/>
        <v>1314.655233</v>
      </c>
      <c r="AW32" s="103">
        <f t="shared" si="50"/>
        <v>1186.880996</v>
      </c>
      <c r="AX32" s="103">
        <f t="shared" si="50"/>
        <v>1130.419935</v>
      </c>
      <c r="AY32" s="103">
        <f t="shared" si="50"/>
        <v>1367.704948</v>
      </c>
      <c r="AZ32" s="103">
        <f t="shared" si="50"/>
        <v>1757.561406</v>
      </c>
      <c r="BA32" s="103">
        <f t="shared" si="50"/>
        <v>1843.969933</v>
      </c>
      <c r="BB32" s="103">
        <f t="shared" si="50"/>
        <v>2151.976698</v>
      </c>
      <c r="BC32" s="103">
        <f t="shared" si="50"/>
        <v>2206.995622</v>
      </c>
      <c r="BD32" s="103" t="str">
        <f t="shared" si="50"/>
        <v>#N/A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5">
        <f t="shared" si="2"/>
        <v>1662.952428</v>
      </c>
    </row>
    <row r="33">
      <c r="A33" s="4"/>
      <c r="B33" s="106"/>
      <c r="C33" s="107"/>
      <c r="D33" s="107"/>
      <c r="E33" s="107"/>
      <c r="F33" s="123"/>
      <c r="G33" s="109"/>
      <c r="H33" s="109" t="b">
        <f t="shared" si="3"/>
        <v>0</v>
      </c>
      <c r="I33" s="109" t="b">
        <f>if(iferror(match(B33,'Osallistujat ja seuranta'!C:C,0),0)&gt;0,TRUE,FALSE)</f>
        <v>0</v>
      </c>
      <c r="J33" s="109" t="b">
        <f>if(iferror(match(C33,'Osallistujat ja seuranta'!C:C,0),0)&gt;0,TRUE,FALSE)</f>
        <v>0</v>
      </c>
      <c r="K33" s="109" t="b">
        <f t="shared" si="4"/>
        <v>0</v>
      </c>
      <c r="L33" s="109" t="b">
        <f t="shared" si="5"/>
        <v>1</v>
      </c>
      <c r="M33" s="109" t="b">
        <f t="shared" si="6"/>
        <v>0</v>
      </c>
      <c r="N33" s="110" t="str">
        <f t="shared" si="7"/>
        <v/>
      </c>
      <c r="O33" s="111" t="str">
        <f t="shared" si="8"/>
        <v/>
      </c>
      <c r="P33" s="111" t="str">
        <f t="shared" si="9"/>
        <v/>
      </c>
      <c r="Q33" s="112" t="str">
        <f t="shared" si="10"/>
        <v/>
      </c>
      <c r="R33" s="110" t="str">
        <f t="shared" si="11"/>
        <v/>
      </c>
      <c r="S33" s="110">
        <f t="shared" si="12"/>
        <v>1</v>
      </c>
      <c r="T33" s="110">
        <f t="shared" si="13"/>
        <v>-56.71174423</v>
      </c>
      <c r="U33" s="110">
        <f t="shared" si="14"/>
        <v>-56.71174423</v>
      </c>
      <c r="V33" s="113" t="str">
        <f t="shared" si="15"/>
        <v/>
      </c>
      <c r="W33" s="114">
        <f t="shared" si="16"/>
        <v>88.71035368</v>
      </c>
      <c r="X33" s="114">
        <f t="shared" si="17"/>
        <v>5.75</v>
      </c>
      <c r="Y33" s="114" t="str">
        <f>if(N33=1,(W33*(S33-V33))*'Säännöt ja ohjeet'!$B$54+X33,"")</f>
        <v/>
      </c>
      <c r="Z33" s="114">
        <f t="shared" si="18"/>
        <v>0</v>
      </c>
      <c r="AA33" s="114">
        <f t="shared" si="19"/>
        <v>1</v>
      </c>
      <c r="AB33" s="114">
        <f t="shared" si="20"/>
        <v>88.71035368</v>
      </c>
      <c r="AC33" s="114">
        <f t="shared" si="21"/>
        <v>5.75</v>
      </c>
      <c r="AD33" s="114" t="str">
        <f>if(N33=1,(AB33*(Z33-AA33))*'Säännöt ja ohjeet'!$B$54+AC33,"")</f>
        <v/>
      </c>
      <c r="AE33" s="115">
        <f t="shared" si="22"/>
        <v>11</v>
      </c>
      <c r="AF33" s="115">
        <f t="shared" si="23"/>
        <v>11</v>
      </c>
      <c r="AG33" s="4"/>
      <c r="AH33" s="56"/>
      <c r="AI33" s="103">
        <f t="shared" ref="AI33:ED33" si="51">if($B33=AI$3,AI32+$Y33,if($C33=AI$3,AI32+$AD33,AI32))</f>
        <v>2016.131251</v>
      </c>
      <c r="AJ33" s="103">
        <f t="shared" si="51"/>
        <v>1832.955298</v>
      </c>
      <c r="AK33" s="103">
        <f t="shared" si="51"/>
        <v>2433.904474</v>
      </c>
      <c r="AL33" s="103">
        <f t="shared" si="51"/>
        <v>1676.303128</v>
      </c>
      <c r="AM33" s="103">
        <f t="shared" si="51"/>
        <v>1775.926432</v>
      </c>
      <c r="AN33" s="103">
        <f t="shared" si="51"/>
        <v>2303.106744</v>
      </c>
      <c r="AO33" s="103">
        <f t="shared" si="51"/>
        <v>2279.021637</v>
      </c>
      <c r="AP33" s="103">
        <f t="shared" si="51"/>
        <v>1709.959002</v>
      </c>
      <c r="AQ33" s="103">
        <f t="shared" si="51"/>
        <v>880.3044819</v>
      </c>
      <c r="AR33" s="103">
        <f t="shared" si="51"/>
        <v>820.629523</v>
      </c>
      <c r="AS33" s="103">
        <f t="shared" si="51"/>
        <v>2178.77133</v>
      </c>
      <c r="AT33" s="103">
        <f t="shared" si="51"/>
        <v>811.649061</v>
      </c>
      <c r="AU33" s="103">
        <f t="shared" si="51"/>
        <v>1243.17385</v>
      </c>
      <c r="AV33" s="103">
        <f t="shared" si="51"/>
        <v>1314.655233</v>
      </c>
      <c r="AW33" s="103">
        <f t="shared" si="51"/>
        <v>1186.880996</v>
      </c>
      <c r="AX33" s="103">
        <f t="shared" si="51"/>
        <v>1130.419935</v>
      </c>
      <c r="AY33" s="103">
        <f t="shared" si="51"/>
        <v>1367.704948</v>
      </c>
      <c r="AZ33" s="103">
        <f t="shared" si="51"/>
        <v>1757.561406</v>
      </c>
      <c r="BA33" s="103">
        <f t="shared" si="51"/>
        <v>1843.969933</v>
      </c>
      <c r="BB33" s="103">
        <f t="shared" si="51"/>
        <v>2151.976698</v>
      </c>
      <c r="BC33" s="103">
        <f t="shared" si="51"/>
        <v>2206.995622</v>
      </c>
      <c r="BD33" s="103" t="str">
        <f t="shared" si="51"/>
        <v>#N/A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5">
        <f t="shared" si="2"/>
        <v>1662.952428</v>
      </c>
    </row>
    <row r="34">
      <c r="A34" s="4"/>
      <c r="B34" s="106"/>
      <c r="C34" s="107"/>
      <c r="D34" s="107"/>
      <c r="E34" s="107"/>
      <c r="F34" s="108"/>
      <c r="G34" s="109"/>
      <c r="H34" s="109" t="b">
        <f t="shared" si="3"/>
        <v>0</v>
      </c>
      <c r="I34" s="109" t="b">
        <f>if(iferror(match(B34,'Osallistujat ja seuranta'!C:C,0),0)&gt;0,TRUE,FALSE)</f>
        <v>0</v>
      </c>
      <c r="J34" s="109" t="b">
        <f>if(iferror(match(C34,'Osallistujat ja seuranta'!C:C,0),0)&gt;0,TRUE,FALSE)</f>
        <v>0</v>
      </c>
      <c r="K34" s="109" t="b">
        <f t="shared" si="4"/>
        <v>0</v>
      </c>
      <c r="L34" s="109" t="b">
        <f t="shared" si="5"/>
        <v>1</v>
      </c>
      <c r="M34" s="109" t="b">
        <f t="shared" si="6"/>
        <v>0</v>
      </c>
      <c r="N34" s="110" t="str">
        <f t="shared" si="7"/>
        <v/>
      </c>
      <c r="O34" s="111" t="str">
        <f t="shared" si="8"/>
        <v/>
      </c>
      <c r="P34" s="111" t="str">
        <f t="shared" si="9"/>
        <v/>
      </c>
      <c r="Q34" s="112" t="str">
        <f t="shared" si="10"/>
        <v/>
      </c>
      <c r="R34" s="110" t="str">
        <f t="shared" si="11"/>
        <v/>
      </c>
      <c r="S34" s="110">
        <f t="shared" si="12"/>
        <v>1</v>
      </c>
      <c r="T34" s="110">
        <f t="shared" si="13"/>
        <v>-56.71174423</v>
      </c>
      <c r="U34" s="110">
        <f t="shared" si="14"/>
        <v>-56.71174423</v>
      </c>
      <c r="V34" s="113" t="str">
        <f t="shared" si="15"/>
        <v/>
      </c>
      <c r="W34" s="114">
        <f t="shared" si="16"/>
        <v>88.71035368</v>
      </c>
      <c r="X34" s="114">
        <f t="shared" si="17"/>
        <v>5.75</v>
      </c>
      <c r="Y34" s="114" t="str">
        <f>if(N34=1,(W34*(S34-V34))*'Säännöt ja ohjeet'!$B$54+X34,"")</f>
        <v/>
      </c>
      <c r="Z34" s="114">
        <f t="shared" si="18"/>
        <v>0</v>
      </c>
      <c r="AA34" s="114">
        <f t="shared" si="19"/>
        <v>1</v>
      </c>
      <c r="AB34" s="114">
        <f t="shared" si="20"/>
        <v>88.71035368</v>
      </c>
      <c r="AC34" s="114">
        <f t="shared" si="21"/>
        <v>5.75</v>
      </c>
      <c r="AD34" s="114" t="str">
        <f>if(N34=1,(AB34*(Z34-AA34))*'Säännöt ja ohjeet'!$B$54+AC34,"")</f>
        <v/>
      </c>
      <c r="AE34" s="115">
        <f t="shared" si="22"/>
        <v>11</v>
      </c>
      <c r="AF34" s="115">
        <f t="shared" si="23"/>
        <v>11</v>
      </c>
      <c r="AG34" s="4"/>
      <c r="AH34" s="56"/>
      <c r="AI34" s="103">
        <f t="shared" ref="AI34:ED34" si="52">if($B34=AI$3,AI33+$Y34,if($C34=AI$3,AI33+$AD34,AI33))</f>
        <v>2016.131251</v>
      </c>
      <c r="AJ34" s="103">
        <f t="shared" si="52"/>
        <v>1832.955298</v>
      </c>
      <c r="AK34" s="103">
        <f t="shared" si="52"/>
        <v>2433.904474</v>
      </c>
      <c r="AL34" s="103">
        <f t="shared" si="52"/>
        <v>1676.303128</v>
      </c>
      <c r="AM34" s="103">
        <f t="shared" si="52"/>
        <v>1775.926432</v>
      </c>
      <c r="AN34" s="103">
        <f t="shared" si="52"/>
        <v>2303.106744</v>
      </c>
      <c r="AO34" s="103">
        <f t="shared" si="52"/>
        <v>2279.021637</v>
      </c>
      <c r="AP34" s="103">
        <f t="shared" si="52"/>
        <v>1709.959002</v>
      </c>
      <c r="AQ34" s="103">
        <f t="shared" si="52"/>
        <v>880.3044819</v>
      </c>
      <c r="AR34" s="103">
        <f t="shared" si="52"/>
        <v>820.629523</v>
      </c>
      <c r="AS34" s="103">
        <f t="shared" si="52"/>
        <v>2178.77133</v>
      </c>
      <c r="AT34" s="103">
        <f t="shared" si="52"/>
        <v>811.649061</v>
      </c>
      <c r="AU34" s="103">
        <f t="shared" si="52"/>
        <v>1243.17385</v>
      </c>
      <c r="AV34" s="103">
        <f t="shared" si="52"/>
        <v>1314.655233</v>
      </c>
      <c r="AW34" s="103">
        <f t="shared" si="52"/>
        <v>1186.880996</v>
      </c>
      <c r="AX34" s="103">
        <f t="shared" si="52"/>
        <v>1130.419935</v>
      </c>
      <c r="AY34" s="103">
        <f t="shared" si="52"/>
        <v>1367.704948</v>
      </c>
      <c r="AZ34" s="103">
        <f t="shared" si="52"/>
        <v>1757.561406</v>
      </c>
      <c r="BA34" s="103">
        <f t="shared" si="52"/>
        <v>1843.969933</v>
      </c>
      <c r="BB34" s="103">
        <f t="shared" si="52"/>
        <v>2151.976698</v>
      </c>
      <c r="BC34" s="103">
        <f t="shared" si="52"/>
        <v>2206.995622</v>
      </c>
      <c r="BD34" s="103" t="str">
        <f t="shared" si="52"/>
        <v>#N/A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5">
        <f t="shared" si="2"/>
        <v>1662.952428</v>
      </c>
    </row>
    <row r="35">
      <c r="A35" s="4"/>
      <c r="B35" s="106"/>
      <c r="C35" s="107"/>
      <c r="D35" s="107"/>
      <c r="E35" s="107"/>
      <c r="F35" s="108"/>
      <c r="G35" s="109"/>
      <c r="H35" s="109" t="b">
        <f t="shared" si="3"/>
        <v>0</v>
      </c>
      <c r="I35" s="109" t="b">
        <f>if(iferror(match(B35,'Osallistujat ja seuranta'!C:C,0),0)&gt;0,TRUE,FALSE)</f>
        <v>0</v>
      </c>
      <c r="J35" s="109" t="b">
        <f>if(iferror(match(C35,'Osallistujat ja seuranta'!C:C,0),0)&gt;0,TRUE,FALSE)</f>
        <v>0</v>
      </c>
      <c r="K35" s="109" t="b">
        <f t="shared" si="4"/>
        <v>0</v>
      </c>
      <c r="L35" s="109" t="b">
        <f t="shared" si="5"/>
        <v>1</v>
      </c>
      <c r="M35" s="109" t="b">
        <f t="shared" si="6"/>
        <v>0</v>
      </c>
      <c r="N35" s="110" t="str">
        <f t="shared" si="7"/>
        <v/>
      </c>
      <c r="O35" s="111" t="str">
        <f t="shared" si="8"/>
        <v/>
      </c>
      <c r="P35" s="111" t="str">
        <f t="shared" si="9"/>
        <v/>
      </c>
      <c r="Q35" s="112" t="str">
        <f t="shared" si="10"/>
        <v/>
      </c>
      <c r="R35" s="110" t="str">
        <f t="shared" si="11"/>
        <v/>
      </c>
      <c r="S35" s="110">
        <f t="shared" si="12"/>
        <v>1</v>
      </c>
      <c r="T35" s="110">
        <f t="shared" si="13"/>
        <v>-56.71174423</v>
      </c>
      <c r="U35" s="110">
        <f t="shared" si="14"/>
        <v>-56.71174423</v>
      </c>
      <c r="V35" s="113" t="str">
        <f t="shared" si="15"/>
        <v/>
      </c>
      <c r="W35" s="114">
        <f t="shared" si="16"/>
        <v>88.71035368</v>
      </c>
      <c r="X35" s="114">
        <f t="shared" si="17"/>
        <v>5.75</v>
      </c>
      <c r="Y35" s="114" t="str">
        <f>if(N35=1,(W35*(S35-V35))*'Säännöt ja ohjeet'!$B$54+X35,"")</f>
        <v/>
      </c>
      <c r="Z35" s="114">
        <f t="shared" si="18"/>
        <v>0</v>
      </c>
      <c r="AA35" s="114">
        <f t="shared" si="19"/>
        <v>1</v>
      </c>
      <c r="AB35" s="114">
        <f t="shared" si="20"/>
        <v>88.71035368</v>
      </c>
      <c r="AC35" s="114">
        <f t="shared" si="21"/>
        <v>5.75</v>
      </c>
      <c r="AD35" s="114" t="str">
        <f>if(N35=1,(AB35*(Z35-AA35))*'Säännöt ja ohjeet'!$B$54+AC35,"")</f>
        <v/>
      </c>
      <c r="AE35" s="115">
        <f t="shared" si="22"/>
        <v>11</v>
      </c>
      <c r="AF35" s="115">
        <f t="shared" si="23"/>
        <v>11</v>
      </c>
      <c r="AG35" s="4"/>
      <c r="AH35" s="56"/>
      <c r="AI35" s="103">
        <f t="shared" ref="AI35:ED35" si="53">if($B35=AI$3,AI34+$Y35,if($C35=AI$3,AI34+$AD35,AI34))</f>
        <v>2016.131251</v>
      </c>
      <c r="AJ35" s="103">
        <f t="shared" si="53"/>
        <v>1832.955298</v>
      </c>
      <c r="AK35" s="103">
        <f t="shared" si="53"/>
        <v>2433.904474</v>
      </c>
      <c r="AL35" s="103">
        <f t="shared" si="53"/>
        <v>1676.303128</v>
      </c>
      <c r="AM35" s="103">
        <f t="shared" si="53"/>
        <v>1775.926432</v>
      </c>
      <c r="AN35" s="103">
        <f t="shared" si="53"/>
        <v>2303.106744</v>
      </c>
      <c r="AO35" s="103">
        <f t="shared" si="53"/>
        <v>2279.021637</v>
      </c>
      <c r="AP35" s="103">
        <f t="shared" si="53"/>
        <v>1709.959002</v>
      </c>
      <c r="AQ35" s="103">
        <f t="shared" si="53"/>
        <v>880.3044819</v>
      </c>
      <c r="AR35" s="103">
        <f t="shared" si="53"/>
        <v>820.629523</v>
      </c>
      <c r="AS35" s="103">
        <f t="shared" si="53"/>
        <v>2178.77133</v>
      </c>
      <c r="AT35" s="103">
        <f t="shared" si="53"/>
        <v>811.649061</v>
      </c>
      <c r="AU35" s="103">
        <f t="shared" si="53"/>
        <v>1243.17385</v>
      </c>
      <c r="AV35" s="103">
        <f t="shared" si="53"/>
        <v>1314.655233</v>
      </c>
      <c r="AW35" s="103">
        <f t="shared" si="53"/>
        <v>1186.880996</v>
      </c>
      <c r="AX35" s="103">
        <f t="shared" si="53"/>
        <v>1130.419935</v>
      </c>
      <c r="AY35" s="103">
        <f t="shared" si="53"/>
        <v>1367.704948</v>
      </c>
      <c r="AZ35" s="103">
        <f t="shared" si="53"/>
        <v>1757.561406</v>
      </c>
      <c r="BA35" s="103">
        <f t="shared" si="53"/>
        <v>1843.969933</v>
      </c>
      <c r="BB35" s="103">
        <f t="shared" si="53"/>
        <v>2151.976698</v>
      </c>
      <c r="BC35" s="103">
        <f t="shared" si="53"/>
        <v>2206.995622</v>
      </c>
      <c r="BD35" s="103" t="str">
        <f t="shared" si="53"/>
        <v>#N/A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5">
        <f t="shared" si="2"/>
        <v>1662.952428</v>
      </c>
    </row>
    <row r="36">
      <c r="A36" s="4"/>
      <c r="B36" s="106"/>
      <c r="C36" s="107"/>
      <c r="D36" s="107"/>
      <c r="E36" s="107"/>
      <c r="F36" s="108"/>
      <c r="G36" s="109"/>
      <c r="H36" s="109" t="b">
        <f t="shared" si="3"/>
        <v>0</v>
      </c>
      <c r="I36" s="109" t="b">
        <f>if(iferror(match(B36,'Osallistujat ja seuranta'!C:C,0),0)&gt;0,TRUE,FALSE)</f>
        <v>0</v>
      </c>
      <c r="J36" s="109" t="b">
        <f>if(iferror(match(C36,'Osallistujat ja seuranta'!C:C,0),0)&gt;0,TRUE,FALSE)</f>
        <v>0</v>
      </c>
      <c r="K36" s="109" t="b">
        <f t="shared" si="4"/>
        <v>0</v>
      </c>
      <c r="L36" s="109" t="b">
        <f t="shared" si="5"/>
        <v>1</v>
      </c>
      <c r="M36" s="109" t="b">
        <f t="shared" si="6"/>
        <v>0</v>
      </c>
      <c r="N36" s="110" t="str">
        <f t="shared" si="7"/>
        <v/>
      </c>
      <c r="O36" s="111" t="str">
        <f t="shared" si="8"/>
        <v/>
      </c>
      <c r="P36" s="111" t="str">
        <f t="shared" si="9"/>
        <v/>
      </c>
      <c r="Q36" s="112" t="str">
        <f t="shared" si="10"/>
        <v/>
      </c>
      <c r="R36" s="110" t="str">
        <f t="shared" si="11"/>
        <v/>
      </c>
      <c r="S36" s="110">
        <f t="shared" si="12"/>
        <v>1</v>
      </c>
      <c r="T36" s="110">
        <f t="shared" si="13"/>
        <v>-56.71174423</v>
      </c>
      <c r="U36" s="110">
        <f t="shared" si="14"/>
        <v>-56.71174423</v>
      </c>
      <c r="V36" s="113" t="str">
        <f t="shared" si="15"/>
        <v/>
      </c>
      <c r="W36" s="114">
        <f t="shared" si="16"/>
        <v>88.71035368</v>
      </c>
      <c r="X36" s="114">
        <f t="shared" si="17"/>
        <v>5.75</v>
      </c>
      <c r="Y36" s="114" t="str">
        <f>if(N36=1,(W36*(S36-V36))*'Säännöt ja ohjeet'!$B$54+X36,"")</f>
        <v/>
      </c>
      <c r="Z36" s="114">
        <f t="shared" si="18"/>
        <v>0</v>
      </c>
      <c r="AA36" s="114">
        <f t="shared" si="19"/>
        <v>1</v>
      </c>
      <c r="AB36" s="114">
        <f t="shared" si="20"/>
        <v>88.71035368</v>
      </c>
      <c r="AC36" s="114">
        <f t="shared" si="21"/>
        <v>5.75</v>
      </c>
      <c r="AD36" s="114" t="str">
        <f>if(N36=1,(AB36*(Z36-AA36))*'Säännöt ja ohjeet'!$B$54+AC36,"")</f>
        <v/>
      </c>
      <c r="AE36" s="115">
        <f t="shared" si="22"/>
        <v>11</v>
      </c>
      <c r="AF36" s="115">
        <f t="shared" si="23"/>
        <v>11</v>
      </c>
      <c r="AG36" s="4"/>
      <c r="AH36" s="56"/>
      <c r="AI36" s="103">
        <f t="shared" ref="AI36:ED36" si="54">if($B36=AI$3,AI35+$Y36,if($C36=AI$3,AI35+$AD36,AI35))</f>
        <v>2016.131251</v>
      </c>
      <c r="AJ36" s="103">
        <f t="shared" si="54"/>
        <v>1832.955298</v>
      </c>
      <c r="AK36" s="103">
        <f t="shared" si="54"/>
        <v>2433.904474</v>
      </c>
      <c r="AL36" s="103">
        <f t="shared" si="54"/>
        <v>1676.303128</v>
      </c>
      <c r="AM36" s="103">
        <f t="shared" si="54"/>
        <v>1775.926432</v>
      </c>
      <c r="AN36" s="103">
        <f t="shared" si="54"/>
        <v>2303.106744</v>
      </c>
      <c r="AO36" s="103">
        <f t="shared" si="54"/>
        <v>2279.021637</v>
      </c>
      <c r="AP36" s="103">
        <f t="shared" si="54"/>
        <v>1709.959002</v>
      </c>
      <c r="AQ36" s="103">
        <f t="shared" si="54"/>
        <v>880.3044819</v>
      </c>
      <c r="AR36" s="103">
        <f t="shared" si="54"/>
        <v>820.629523</v>
      </c>
      <c r="AS36" s="103">
        <f t="shared" si="54"/>
        <v>2178.77133</v>
      </c>
      <c r="AT36" s="103">
        <f t="shared" si="54"/>
        <v>811.649061</v>
      </c>
      <c r="AU36" s="103">
        <f t="shared" si="54"/>
        <v>1243.17385</v>
      </c>
      <c r="AV36" s="103">
        <f t="shared" si="54"/>
        <v>1314.655233</v>
      </c>
      <c r="AW36" s="103">
        <f t="shared" si="54"/>
        <v>1186.880996</v>
      </c>
      <c r="AX36" s="103">
        <f t="shared" si="54"/>
        <v>1130.419935</v>
      </c>
      <c r="AY36" s="103">
        <f t="shared" si="54"/>
        <v>1367.704948</v>
      </c>
      <c r="AZ36" s="103">
        <f t="shared" si="54"/>
        <v>1757.561406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2206.995622</v>
      </c>
      <c r="BD36" s="103" t="str">
        <f t="shared" si="54"/>
        <v>#N/A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5">
        <f t="shared" si="2"/>
        <v>1662.952428</v>
      </c>
    </row>
    <row r="37">
      <c r="A37" s="4"/>
      <c r="B37" s="106"/>
      <c r="C37" s="107"/>
      <c r="D37" s="107"/>
      <c r="E37" s="107"/>
      <c r="F37" s="108"/>
      <c r="G37" s="109"/>
      <c r="H37" s="109" t="b">
        <f t="shared" si="3"/>
        <v>0</v>
      </c>
      <c r="I37" s="109" t="b">
        <f>if(iferror(match(B37,'Osallistujat ja seuranta'!C:C,0),0)&gt;0,TRUE,FALSE)</f>
        <v>0</v>
      </c>
      <c r="J37" s="109" t="b">
        <f>if(iferror(match(C37,'Osallistujat ja seuranta'!C:C,0),0)&gt;0,TRUE,FALSE)</f>
        <v>0</v>
      </c>
      <c r="K37" s="109" t="b">
        <f t="shared" si="4"/>
        <v>0</v>
      </c>
      <c r="L37" s="109" t="b">
        <f t="shared" si="5"/>
        <v>1</v>
      </c>
      <c r="M37" s="109" t="b">
        <f t="shared" si="6"/>
        <v>0</v>
      </c>
      <c r="N37" s="110" t="str">
        <f t="shared" si="7"/>
        <v/>
      </c>
      <c r="O37" s="111" t="str">
        <f t="shared" si="8"/>
        <v/>
      </c>
      <c r="P37" s="111" t="str">
        <f t="shared" si="9"/>
        <v/>
      </c>
      <c r="Q37" s="112" t="str">
        <f t="shared" si="10"/>
        <v/>
      </c>
      <c r="R37" s="110" t="str">
        <f t="shared" si="11"/>
        <v/>
      </c>
      <c r="S37" s="110">
        <f t="shared" si="12"/>
        <v>1</v>
      </c>
      <c r="T37" s="110">
        <f t="shared" si="13"/>
        <v>-56.71174423</v>
      </c>
      <c r="U37" s="110">
        <f t="shared" si="14"/>
        <v>-56.71174423</v>
      </c>
      <c r="V37" s="113" t="str">
        <f t="shared" si="15"/>
        <v/>
      </c>
      <c r="W37" s="114">
        <f t="shared" si="16"/>
        <v>88.71035368</v>
      </c>
      <c r="X37" s="114">
        <f t="shared" si="17"/>
        <v>5.75</v>
      </c>
      <c r="Y37" s="114" t="str">
        <f>if(N37=1,(W37*(S37-V37))*'Säännöt ja ohjeet'!$B$54+X37,"")</f>
        <v/>
      </c>
      <c r="Z37" s="114">
        <f t="shared" si="18"/>
        <v>0</v>
      </c>
      <c r="AA37" s="114">
        <f t="shared" si="19"/>
        <v>1</v>
      </c>
      <c r="AB37" s="114">
        <f t="shared" si="20"/>
        <v>88.71035368</v>
      </c>
      <c r="AC37" s="114">
        <f t="shared" si="21"/>
        <v>5.75</v>
      </c>
      <c r="AD37" s="114" t="str">
        <f>if(N37=1,(AB37*(Z37-AA37))*'Säännöt ja ohjeet'!$B$54+AC37,"")</f>
        <v/>
      </c>
      <c r="AE37" s="115">
        <f t="shared" si="22"/>
        <v>11</v>
      </c>
      <c r="AF37" s="115">
        <f t="shared" si="23"/>
        <v>11</v>
      </c>
      <c r="AG37" s="4"/>
      <c r="AH37" s="56"/>
      <c r="AI37" s="103">
        <f t="shared" ref="AI37:ED37" si="55">if($B37=AI$3,AI36+$Y37,if($C37=AI$3,AI36+$AD37,AI36))</f>
        <v>2016.131251</v>
      </c>
      <c r="AJ37" s="103">
        <f t="shared" si="55"/>
        <v>1832.955298</v>
      </c>
      <c r="AK37" s="103">
        <f t="shared" si="55"/>
        <v>2433.904474</v>
      </c>
      <c r="AL37" s="103">
        <f t="shared" si="55"/>
        <v>1676.303128</v>
      </c>
      <c r="AM37" s="103">
        <f t="shared" si="55"/>
        <v>1775.926432</v>
      </c>
      <c r="AN37" s="103">
        <f t="shared" si="55"/>
        <v>2303.106744</v>
      </c>
      <c r="AO37" s="103">
        <f t="shared" si="55"/>
        <v>2279.021637</v>
      </c>
      <c r="AP37" s="103">
        <f t="shared" si="55"/>
        <v>1709.959002</v>
      </c>
      <c r="AQ37" s="103">
        <f t="shared" si="55"/>
        <v>880.3044819</v>
      </c>
      <c r="AR37" s="103">
        <f t="shared" si="55"/>
        <v>820.629523</v>
      </c>
      <c r="AS37" s="103">
        <f t="shared" si="55"/>
        <v>2178.77133</v>
      </c>
      <c r="AT37" s="103">
        <f t="shared" si="55"/>
        <v>811.649061</v>
      </c>
      <c r="AU37" s="103">
        <f t="shared" si="55"/>
        <v>1243.17385</v>
      </c>
      <c r="AV37" s="103">
        <f t="shared" si="55"/>
        <v>1314.655233</v>
      </c>
      <c r="AW37" s="103">
        <f t="shared" si="55"/>
        <v>1186.880996</v>
      </c>
      <c r="AX37" s="103">
        <f t="shared" si="55"/>
        <v>1130.419935</v>
      </c>
      <c r="AY37" s="103">
        <f t="shared" si="55"/>
        <v>1367.704948</v>
      </c>
      <c r="AZ37" s="103">
        <f t="shared" si="55"/>
        <v>1757.561406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2206.995622</v>
      </c>
      <c r="BD37" s="103" t="str">
        <f t="shared" si="55"/>
        <v>#N/A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5">
        <f t="shared" si="2"/>
        <v>1662.952428</v>
      </c>
    </row>
    <row r="38">
      <c r="A38" s="4"/>
      <c r="B38" s="106"/>
      <c r="C38" s="107"/>
      <c r="D38" s="107"/>
      <c r="E38" s="107"/>
      <c r="F38" s="108"/>
      <c r="G38" s="109"/>
      <c r="H38" s="109" t="b">
        <f t="shared" si="3"/>
        <v>0</v>
      </c>
      <c r="I38" s="109" t="b">
        <f>if(iferror(match(B38,'Osallistujat ja seuranta'!C:C,0),0)&gt;0,TRUE,FALSE)</f>
        <v>0</v>
      </c>
      <c r="J38" s="109" t="b">
        <f>if(iferror(match(C38,'Osallistujat ja seuranta'!C:C,0),0)&gt;0,TRUE,FALSE)</f>
        <v>0</v>
      </c>
      <c r="K38" s="109" t="b">
        <f t="shared" si="4"/>
        <v>0</v>
      </c>
      <c r="L38" s="109" t="b">
        <f t="shared" si="5"/>
        <v>1</v>
      </c>
      <c r="M38" s="109" t="b">
        <f t="shared" si="6"/>
        <v>0</v>
      </c>
      <c r="N38" s="110" t="str">
        <f t="shared" si="7"/>
        <v/>
      </c>
      <c r="O38" s="111" t="str">
        <f t="shared" si="8"/>
        <v/>
      </c>
      <c r="P38" s="111" t="str">
        <f t="shared" si="9"/>
        <v/>
      </c>
      <c r="Q38" s="112" t="str">
        <f t="shared" si="10"/>
        <v/>
      </c>
      <c r="R38" s="110" t="str">
        <f t="shared" si="11"/>
        <v/>
      </c>
      <c r="S38" s="110">
        <f t="shared" si="12"/>
        <v>1</v>
      </c>
      <c r="T38" s="110">
        <f t="shared" si="13"/>
        <v>-56.71174423</v>
      </c>
      <c r="U38" s="110">
        <f t="shared" si="14"/>
        <v>-56.71174423</v>
      </c>
      <c r="V38" s="113" t="str">
        <f t="shared" si="15"/>
        <v/>
      </c>
      <c r="W38" s="114">
        <f t="shared" si="16"/>
        <v>88.71035368</v>
      </c>
      <c r="X38" s="114">
        <f t="shared" si="17"/>
        <v>5.75</v>
      </c>
      <c r="Y38" s="114" t="str">
        <f>if(N38=1,(W38*(S38-V38))*'Säännöt ja ohjeet'!$B$54+X38,"")</f>
        <v/>
      </c>
      <c r="Z38" s="114">
        <f t="shared" si="18"/>
        <v>0</v>
      </c>
      <c r="AA38" s="114">
        <f t="shared" si="19"/>
        <v>1</v>
      </c>
      <c r="AB38" s="114">
        <f t="shared" si="20"/>
        <v>88.71035368</v>
      </c>
      <c r="AC38" s="114">
        <f t="shared" si="21"/>
        <v>5.75</v>
      </c>
      <c r="AD38" s="114" t="str">
        <f>if(N38=1,(AB38*(Z38-AA38))*'Säännöt ja ohjeet'!$B$54+AC38,"")</f>
        <v/>
      </c>
      <c r="AE38" s="115">
        <f t="shared" si="22"/>
        <v>11</v>
      </c>
      <c r="AF38" s="115">
        <f t="shared" si="23"/>
        <v>11</v>
      </c>
      <c r="AG38" s="4"/>
      <c r="AH38" s="56"/>
      <c r="AI38" s="103">
        <f t="shared" ref="AI38:ED38" si="56">if($B38=AI$3,AI37+$Y38,if($C38=AI$3,AI37+$AD38,AI37))</f>
        <v>2016.131251</v>
      </c>
      <c r="AJ38" s="103">
        <f t="shared" si="56"/>
        <v>1832.955298</v>
      </c>
      <c r="AK38" s="103">
        <f t="shared" si="56"/>
        <v>2433.904474</v>
      </c>
      <c r="AL38" s="103">
        <f t="shared" si="56"/>
        <v>1676.303128</v>
      </c>
      <c r="AM38" s="103">
        <f t="shared" si="56"/>
        <v>1775.926432</v>
      </c>
      <c r="AN38" s="103">
        <f t="shared" si="56"/>
        <v>2303.106744</v>
      </c>
      <c r="AO38" s="103">
        <f t="shared" si="56"/>
        <v>2279.021637</v>
      </c>
      <c r="AP38" s="103">
        <f t="shared" si="56"/>
        <v>1709.959002</v>
      </c>
      <c r="AQ38" s="103">
        <f t="shared" si="56"/>
        <v>880.3044819</v>
      </c>
      <c r="AR38" s="103">
        <f t="shared" si="56"/>
        <v>820.629523</v>
      </c>
      <c r="AS38" s="103">
        <f t="shared" si="56"/>
        <v>2178.77133</v>
      </c>
      <c r="AT38" s="103">
        <f t="shared" si="56"/>
        <v>811.649061</v>
      </c>
      <c r="AU38" s="103">
        <f t="shared" si="56"/>
        <v>1243.17385</v>
      </c>
      <c r="AV38" s="103">
        <f t="shared" si="56"/>
        <v>1314.655233</v>
      </c>
      <c r="AW38" s="103">
        <f t="shared" si="56"/>
        <v>1186.880996</v>
      </c>
      <c r="AX38" s="103">
        <f t="shared" si="56"/>
        <v>1130.419935</v>
      </c>
      <c r="AY38" s="103">
        <f t="shared" si="56"/>
        <v>1367.704948</v>
      </c>
      <c r="AZ38" s="103">
        <f t="shared" si="56"/>
        <v>1757.561406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2206.995622</v>
      </c>
      <c r="BD38" s="103" t="str">
        <f t="shared" si="56"/>
        <v>#N/A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5">
        <f t="shared" si="2"/>
        <v>1662.952428</v>
      </c>
    </row>
    <row r="39">
      <c r="A39" s="4"/>
      <c r="B39" s="106"/>
      <c r="C39" s="107"/>
      <c r="D39" s="107"/>
      <c r="E39" s="107"/>
      <c r="F39" s="108"/>
      <c r="G39" s="109"/>
      <c r="H39" s="109" t="b">
        <f t="shared" si="3"/>
        <v>0</v>
      </c>
      <c r="I39" s="109" t="b">
        <f>if(iferror(match(B39,'Osallistujat ja seuranta'!C:C,0),0)&gt;0,TRUE,FALSE)</f>
        <v>0</v>
      </c>
      <c r="J39" s="109" t="b">
        <f>if(iferror(match(C39,'Osallistujat ja seuranta'!C:C,0),0)&gt;0,TRUE,FALSE)</f>
        <v>0</v>
      </c>
      <c r="K39" s="109" t="b">
        <f t="shared" si="4"/>
        <v>0</v>
      </c>
      <c r="L39" s="109" t="b">
        <f t="shared" si="5"/>
        <v>1</v>
      </c>
      <c r="M39" s="109" t="b">
        <f t="shared" si="6"/>
        <v>0</v>
      </c>
      <c r="N39" s="110" t="str">
        <f t="shared" si="7"/>
        <v/>
      </c>
      <c r="O39" s="111" t="str">
        <f t="shared" si="8"/>
        <v/>
      </c>
      <c r="P39" s="111" t="str">
        <f t="shared" si="9"/>
        <v/>
      </c>
      <c r="Q39" s="112" t="str">
        <f t="shared" si="10"/>
        <v/>
      </c>
      <c r="R39" s="110" t="str">
        <f t="shared" si="11"/>
        <v/>
      </c>
      <c r="S39" s="110">
        <f t="shared" si="12"/>
        <v>1</v>
      </c>
      <c r="T39" s="110">
        <f t="shared" si="13"/>
        <v>-56.71174423</v>
      </c>
      <c r="U39" s="110">
        <f t="shared" si="14"/>
        <v>-56.71174423</v>
      </c>
      <c r="V39" s="113" t="str">
        <f t="shared" si="15"/>
        <v/>
      </c>
      <c r="W39" s="114">
        <f t="shared" si="16"/>
        <v>88.71035368</v>
      </c>
      <c r="X39" s="114">
        <f t="shared" si="17"/>
        <v>5.75</v>
      </c>
      <c r="Y39" s="114" t="str">
        <f>if(N39=1,(W39*(S39-V39))*'Säännöt ja ohjeet'!$B$54+X39,"")</f>
        <v/>
      </c>
      <c r="Z39" s="114">
        <f t="shared" si="18"/>
        <v>0</v>
      </c>
      <c r="AA39" s="114">
        <f t="shared" si="19"/>
        <v>1</v>
      </c>
      <c r="AB39" s="114">
        <f t="shared" si="20"/>
        <v>88.71035368</v>
      </c>
      <c r="AC39" s="114">
        <f t="shared" si="21"/>
        <v>5.75</v>
      </c>
      <c r="AD39" s="114" t="str">
        <f>if(N39=1,(AB39*(Z39-AA39))*'Säännöt ja ohjeet'!$B$54+AC39,"")</f>
        <v/>
      </c>
      <c r="AE39" s="115">
        <f t="shared" si="22"/>
        <v>11</v>
      </c>
      <c r="AF39" s="115">
        <f t="shared" si="23"/>
        <v>11</v>
      </c>
      <c r="AG39" s="4"/>
      <c r="AH39" s="56"/>
      <c r="AI39" s="103">
        <f t="shared" ref="AI39:ED39" si="57">if($B39=AI$3,AI38+$Y39,if($C39=AI$3,AI38+$AD39,AI38))</f>
        <v>2016.131251</v>
      </c>
      <c r="AJ39" s="103">
        <f t="shared" si="57"/>
        <v>1832.955298</v>
      </c>
      <c r="AK39" s="103">
        <f t="shared" si="57"/>
        <v>2433.904474</v>
      </c>
      <c r="AL39" s="103">
        <f t="shared" si="57"/>
        <v>1676.303128</v>
      </c>
      <c r="AM39" s="103">
        <f t="shared" si="57"/>
        <v>1775.926432</v>
      </c>
      <c r="AN39" s="103">
        <f t="shared" si="57"/>
        <v>2303.106744</v>
      </c>
      <c r="AO39" s="103">
        <f t="shared" si="57"/>
        <v>2279.021637</v>
      </c>
      <c r="AP39" s="103">
        <f t="shared" si="57"/>
        <v>1709.959002</v>
      </c>
      <c r="AQ39" s="103">
        <f t="shared" si="57"/>
        <v>880.3044819</v>
      </c>
      <c r="AR39" s="103">
        <f t="shared" si="57"/>
        <v>820.629523</v>
      </c>
      <c r="AS39" s="103">
        <f t="shared" si="57"/>
        <v>2178.77133</v>
      </c>
      <c r="AT39" s="103">
        <f t="shared" si="57"/>
        <v>811.649061</v>
      </c>
      <c r="AU39" s="103">
        <f t="shared" si="57"/>
        <v>1243.17385</v>
      </c>
      <c r="AV39" s="103">
        <f t="shared" si="57"/>
        <v>1314.655233</v>
      </c>
      <c r="AW39" s="103">
        <f t="shared" si="57"/>
        <v>1186.880996</v>
      </c>
      <c r="AX39" s="103">
        <f t="shared" si="57"/>
        <v>1130.419935</v>
      </c>
      <c r="AY39" s="103">
        <f t="shared" si="57"/>
        <v>1367.704948</v>
      </c>
      <c r="AZ39" s="103">
        <f t="shared" si="57"/>
        <v>1757.561406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2206.995622</v>
      </c>
      <c r="BD39" s="103" t="str">
        <f t="shared" si="57"/>
        <v>#N/A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5">
        <f t="shared" si="2"/>
        <v>1662.952428</v>
      </c>
    </row>
    <row r="40">
      <c r="A40" s="4"/>
      <c r="B40" s="106"/>
      <c r="C40" s="107"/>
      <c r="D40" s="107"/>
      <c r="E40" s="107"/>
      <c r="F40" s="108"/>
      <c r="G40" s="109"/>
      <c r="H40" s="109" t="b">
        <f t="shared" si="3"/>
        <v>0</v>
      </c>
      <c r="I40" s="109" t="b">
        <f>if(iferror(match(B40,'Osallistujat ja seuranta'!C:C,0),0)&gt;0,TRUE,FALSE)</f>
        <v>0</v>
      </c>
      <c r="J40" s="109" t="b">
        <f>if(iferror(match(C40,'Osallistujat ja seuranta'!C:C,0),0)&gt;0,TRUE,FALSE)</f>
        <v>0</v>
      </c>
      <c r="K40" s="109" t="b">
        <f t="shared" si="4"/>
        <v>0</v>
      </c>
      <c r="L40" s="109" t="b">
        <f t="shared" si="5"/>
        <v>1</v>
      </c>
      <c r="M40" s="109" t="b">
        <f t="shared" si="6"/>
        <v>0</v>
      </c>
      <c r="N40" s="110" t="str">
        <f t="shared" si="7"/>
        <v/>
      </c>
      <c r="O40" s="111" t="str">
        <f t="shared" si="8"/>
        <v/>
      </c>
      <c r="P40" s="111" t="str">
        <f t="shared" si="9"/>
        <v/>
      </c>
      <c r="Q40" s="112" t="str">
        <f t="shared" si="10"/>
        <v/>
      </c>
      <c r="R40" s="110" t="str">
        <f t="shared" si="11"/>
        <v/>
      </c>
      <c r="S40" s="110">
        <f t="shared" si="12"/>
        <v>1</v>
      </c>
      <c r="T40" s="110">
        <f t="shared" si="13"/>
        <v>-56.71174423</v>
      </c>
      <c r="U40" s="110">
        <f t="shared" si="14"/>
        <v>-56.71174423</v>
      </c>
      <c r="V40" s="113" t="str">
        <f t="shared" si="15"/>
        <v/>
      </c>
      <c r="W40" s="114">
        <f t="shared" si="16"/>
        <v>88.71035368</v>
      </c>
      <c r="X40" s="114">
        <f t="shared" si="17"/>
        <v>5.75</v>
      </c>
      <c r="Y40" s="114" t="str">
        <f>if(N40=1,(W40*(S40-V40))*'Säännöt ja ohjeet'!$B$54+X40,"")</f>
        <v/>
      </c>
      <c r="Z40" s="114">
        <f t="shared" si="18"/>
        <v>0</v>
      </c>
      <c r="AA40" s="114">
        <f t="shared" si="19"/>
        <v>1</v>
      </c>
      <c r="AB40" s="114">
        <f t="shared" si="20"/>
        <v>88.71035368</v>
      </c>
      <c r="AC40" s="114">
        <f t="shared" si="21"/>
        <v>5.75</v>
      </c>
      <c r="AD40" s="114" t="str">
        <f>if(N40=1,(AB40*(Z40-AA40))*'Säännöt ja ohjeet'!$B$54+AC40,"")</f>
        <v/>
      </c>
      <c r="AE40" s="115">
        <f t="shared" si="22"/>
        <v>11</v>
      </c>
      <c r="AF40" s="115">
        <f t="shared" si="23"/>
        <v>11</v>
      </c>
      <c r="AG40" s="4"/>
      <c r="AH40" s="56"/>
      <c r="AI40" s="103">
        <f t="shared" ref="AI40:ED40" si="58">if($B40=AI$3,AI39+$Y40,if($C40=AI$3,AI39+$AD40,AI39))</f>
        <v>2016.131251</v>
      </c>
      <c r="AJ40" s="103">
        <f t="shared" si="58"/>
        <v>1832.955298</v>
      </c>
      <c r="AK40" s="103">
        <f t="shared" si="58"/>
        <v>2433.904474</v>
      </c>
      <c r="AL40" s="103">
        <f t="shared" si="58"/>
        <v>1676.303128</v>
      </c>
      <c r="AM40" s="103">
        <f t="shared" si="58"/>
        <v>1775.926432</v>
      </c>
      <c r="AN40" s="103">
        <f t="shared" si="58"/>
        <v>2303.106744</v>
      </c>
      <c r="AO40" s="103">
        <f t="shared" si="58"/>
        <v>2279.021637</v>
      </c>
      <c r="AP40" s="103">
        <f t="shared" si="58"/>
        <v>1709.959002</v>
      </c>
      <c r="AQ40" s="103">
        <f t="shared" si="58"/>
        <v>880.3044819</v>
      </c>
      <c r="AR40" s="103">
        <f t="shared" si="58"/>
        <v>820.629523</v>
      </c>
      <c r="AS40" s="103">
        <f t="shared" si="58"/>
        <v>2178.77133</v>
      </c>
      <c r="AT40" s="103">
        <f t="shared" si="58"/>
        <v>811.649061</v>
      </c>
      <c r="AU40" s="103">
        <f t="shared" si="58"/>
        <v>1243.17385</v>
      </c>
      <c r="AV40" s="103">
        <f t="shared" si="58"/>
        <v>1314.655233</v>
      </c>
      <c r="AW40" s="103">
        <f t="shared" si="58"/>
        <v>1186.880996</v>
      </c>
      <c r="AX40" s="103">
        <f t="shared" si="58"/>
        <v>1130.419935</v>
      </c>
      <c r="AY40" s="103">
        <f t="shared" si="58"/>
        <v>1367.704948</v>
      </c>
      <c r="AZ40" s="103">
        <f t="shared" si="58"/>
        <v>1757.561406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2206.995622</v>
      </c>
      <c r="BD40" s="103" t="str">
        <f t="shared" si="58"/>
        <v>#N/A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5">
        <f t="shared" si="2"/>
        <v>1662.952428</v>
      </c>
    </row>
    <row r="41">
      <c r="A41" s="4"/>
      <c r="B41" s="106"/>
      <c r="C41" s="107"/>
      <c r="D41" s="107"/>
      <c r="E41" s="107"/>
      <c r="F41" s="108"/>
      <c r="G41" s="109"/>
      <c r="H41" s="109" t="b">
        <f t="shared" si="3"/>
        <v>0</v>
      </c>
      <c r="I41" s="109" t="b">
        <f>if(iferror(match(B41,'Osallistujat ja seuranta'!C:C,0),0)&gt;0,TRUE,FALSE)</f>
        <v>0</v>
      </c>
      <c r="J41" s="109" t="b">
        <f>if(iferror(match(C41,'Osallistujat ja seuranta'!C:C,0),0)&gt;0,TRUE,FALSE)</f>
        <v>0</v>
      </c>
      <c r="K41" s="109" t="b">
        <f t="shared" si="4"/>
        <v>0</v>
      </c>
      <c r="L41" s="109" t="b">
        <f t="shared" si="5"/>
        <v>1</v>
      </c>
      <c r="M41" s="109" t="b">
        <f t="shared" si="6"/>
        <v>0</v>
      </c>
      <c r="N41" s="110" t="str">
        <f t="shared" si="7"/>
        <v/>
      </c>
      <c r="O41" s="111" t="str">
        <f t="shared" si="8"/>
        <v/>
      </c>
      <c r="P41" s="111" t="str">
        <f t="shared" si="9"/>
        <v/>
      </c>
      <c r="Q41" s="112" t="str">
        <f t="shared" si="10"/>
        <v/>
      </c>
      <c r="R41" s="110" t="str">
        <f t="shared" si="11"/>
        <v/>
      </c>
      <c r="S41" s="110">
        <f t="shared" si="12"/>
        <v>1</v>
      </c>
      <c r="T41" s="110">
        <f t="shared" si="13"/>
        <v>-56.71174423</v>
      </c>
      <c r="U41" s="110">
        <f t="shared" si="14"/>
        <v>-56.71174423</v>
      </c>
      <c r="V41" s="113" t="str">
        <f t="shared" si="15"/>
        <v/>
      </c>
      <c r="W41" s="114">
        <f t="shared" si="16"/>
        <v>88.71035368</v>
      </c>
      <c r="X41" s="114">
        <f t="shared" si="17"/>
        <v>5.75</v>
      </c>
      <c r="Y41" s="114" t="str">
        <f>if(N41=1,(W41*(S41-V41))*'Säännöt ja ohjeet'!$B$54+X41,"")</f>
        <v/>
      </c>
      <c r="Z41" s="114">
        <f t="shared" si="18"/>
        <v>0</v>
      </c>
      <c r="AA41" s="114">
        <f t="shared" si="19"/>
        <v>1</v>
      </c>
      <c r="AB41" s="114">
        <f t="shared" si="20"/>
        <v>88.71035368</v>
      </c>
      <c r="AC41" s="114">
        <f t="shared" si="21"/>
        <v>5.75</v>
      </c>
      <c r="AD41" s="114" t="str">
        <f>if(N41=1,(AB41*(Z41-AA41))*'Säännöt ja ohjeet'!$B$54+AC41,"")</f>
        <v/>
      </c>
      <c r="AE41" s="115">
        <f t="shared" si="22"/>
        <v>11</v>
      </c>
      <c r="AF41" s="115">
        <f t="shared" si="23"/>
        <v>11</v>
      </c>
      <c r="AG41" s="4"/>
      <c r="AH41" s="56"/>
      <c r="AI41" s="103">
        <f t="shared" ref="AI41:AJ41" si="59">IF($B41=AI$3,AI40+$Y41,IF($C41=AI$3,AI40+$AD41,AI40))</f>
        <v>2016.131251</v>
      </c>
      <c r="AJ41" s="103">
        <f t="shared" si="59"/>
        <v>1832.955298</v>
      </c>
      <c r="AK41" s="103">
        <f t="shared" ref="AK41:AN41" si="60">if($B41=AK$3,AK40+$Y41,if($C41=AK$3,AK40+$AD41,AK40))</f>
        <v>2433.904474</v>
      </c>
      <c r="AL41" s="103">
        <f t="shared" si="60"/>
        <v>1676.303128</v>
      </c>
      <c r="AM41" s="103">
        <f t="shared" si="60"/>
        <v>1775.926432</v>
      </c>
      <c r="AN41" s="103">
        <f t="shared" si="60"/>
        <v>2303.106744</v>
      </c>
      <c r="AO41" s="103">
        <f t="shared" ref="AO41:AT41" si="61">if($B41=AO$3,AO46+$Y41,if($C41=AO$3,AO46+$AD41,AO46))</f>
        <v>2279.021637</v>
      </c>
      <c r="AP41" s="103">
        <f t="shared" si="61"/>
        <v>1709.959002</v>
      </c>
      <c r="AQ41" s="103">
        <f t="shared" si="61"/>
        <v>880.3044819</v>
      </c>
      <c r="AR41" s="103">
        <f t="shared" si="61"/>
        <v>820.629523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1243.17385</v>
      </c>
      <c r="AV41" s="103">
        <f t="shared" ref="AV41:BH41" si="62">if($B41=AV$3,AV46+$Y41,if($C41=AV$3,AV46+$AD41,AV46))</f>
        <v>1314.655233</v>
      </c>
      <c r="AW41" s="103">
        <f t="shared" si="62"/>
        <v>1186.880996</v>
      </c>
      <c r="AX41" s="103">
        <f t="shared" si="62"/>
        <v>1130.419935</v>
      </c>
      <c r="AY41" s="103">
        <f t="shared" si="62"/>
        <v>1367.704948</v>
      </c>
      <c r="AZ41" s="103">
        <f t="shared" si="62"/>
        <v>1757.561406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2206.995622</v>
      </c>
      <c r="BD41" s="103" t="str">
        <f t="shared" si="62"/>
        <v>#N/A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5">
        <f t="shared" si="2"/>
        <v>1662.952428</v>
      </c>
    </row>
    <row r="42">
      <c r="A42" s="4"/>
      <c r="B42" s="106"/>
      <c r="C42" s="107"/>
      <c r="D42" s="107"/>
      <c r="E42" s="107"/>
      <c r="F42" s="108"/>
      <c r="G42" s="109"/>
      <c r="H42" s="109" t="b">
        <f t="shared" si="3"/>
        <v>0</v>
      </c>
      <c r="I42" s="109" t="b">
        <f>if(iferror(match(B42,'Osallistujat ja seuranta'!C:C,0),0)&gt;0,TRUE,FALSE)</f>
        <v>0</v>
      </c>
      <c r="J42" s="109" t="b">
        <f>if(iferror(match(C42,'Osallistujat ja seuranta'!C:C,0),0)&gt;0,TRUE,FALSE)</f>
        <v>0</v>
      </c>
      <c r="K42" s="109" t="b">
        <f t="shared" si="4"/>
        <v>0</v>
      </c>
      <c r="L42" s="109" t="b">
        <f t="shared" si="5"/>
        <v>1</v>
      </c>
      <c r="M42" s="109" t="b">
        <f t="shared" si="6"/>
        <v>0</v>
      </c>
      <c r="N42" s="110" t="str">
        <f t="shared" si="7"/>
        <v/>
      </c>
      <c r="O42" s="111" t="str">
        <f t="shared" si="8"/>
        <v/>
      </c>
      <c r="P42" s="111" t="str">
        <f t="shared" si="9"/>
        <v/>
      </c>
      <c r="Q42" s="112" t="str">
        <f t="shared" si="10"/>
        <v/>
      </c>
      <c r="R42" s="110" t="str">
        <f t="shared" si="11"/>
        <v/>
      </c>
      <c r="S42" s="110">
        <f t="shared" si="12"/>
        <v>1</v>
      </c>
      <c r="T42" s="110">
        <f t="shared" si="13"/>
        <v>-56.71174423</v>
      </c>
      <c r="U42" s="110">
        <f t="shared" si="14"/>
        <v>-56.71174423</v>
      </c>
      <c r="V42" s="113" t="str">
        <f t="shared" si="15"/>
        <v/>
      </c>
      <c r="W42" s="114">
        <f t="shared" si="16"/>
        <v>88.71035368</v>
      </c>
      <c r="X42" s="114">
        <f t="shared" si="17"/>
        <v>5.75</v>
      </c>
      <c r="Y42" s="114" t="str">
        <f>if(N42=1,(W42*(S42-V42))*'Säännöt ja ohjeet'!$B$54+X42,"")</f>
        <v/>
      </c>
      <c r="Z42" s="114">
        <f t="shared" si="18"/>
        <v>0</v>
      </c>
      <c r="AA42" s="114">
        <f t="shared" si="19"/>
        <v>1</v>
      </c>
      <c r="AB42" s="114">
        <f t="shared" si="20"/>
        <v>88.71035368</v>
      </c>
      <c r="AC42" s="114">
        <f t="shared" si="21"/>
        <v>5.75</v>
      </c>
      <c r="AD42" s="114" t="str">
        <f>if(N42=1,(AB42*(Z42-AA42))*'Säännöt ja ohjeet'!$B$54+AC42,"")</f>
        <v/>
      </c>
      <c r="AE42" s="115">
        <f t="shared" si="22"/>
        <v>11</v>
      </c>
      <c r="AF42" s="115">
        <f t="shared" si="23"/>
        <v>11</v>
      </c>
      <c r="AG42" s="4"/>
      <c r="AH42" s="56"/>
      <c r="AI42" s="103">
        <f t="shared" ref="AI42:AJ42" si="64">IF($B42=AI$3,AI41+$Y42,IF($C42=AI$3,AI41+$AD42,AI41))</f>
        <v>2016.131251</v>
      </c>
      <c r="AJ42" s="103">
        <f t="shared" si="64"/>
        <v>1832.955298</v>
      </c>
      <c r="AK42" s="103">
        <f t="shared" ref="AK42:AN42" si="65">if($B42=AK$3,AK41+$Y42,if($C42=AK$3,AK41+$AD42,AK41))</f>
        <v>2433.904474</v>
      </c>
      <c r="AL42" s="103">
        <f t="shared" si="65"/>
        <v>1676.303128</v>
      </c>
      <c r="AM42" s="103">
        <f t="shared" si="65"/>
        <v>1775.926432</v>
      </c>
      <c r="AN42" s="103">
        <f t="shared" si="65"/>
        <v>2303.106744</v>
      </c>
      <c r="AO42" s="103">
        <f t="shared" ref="AO42:AT42" si="66">if($B42=AO$3,AO40+$Y42,if($C42=AO$3,AO40+$AD42,AO40))</f>
        <v>2279.021637</v>
      </c>
      <c r="AP42" s="103">
        <f t="shared" si="66"/>
        <v>1709.959002</v>
      </c>
      <c r="AQ42" s="103">
        <f t="shared" si="66"/>
        <v>880.3044819</v>
      </c>
      <c r="AR42" s="103">
        <f t="shared" si="66"/>
        <v>820.629523</v>
      </c>
      <c r="AS42" s="103">
        <f t="shared" si="66"/>
        <v>2178.77133</v>
      </c>
      <c r="AT42" s="103">
        <f t="shared" si="66"/>
        <v>811.649061</v>
      </c>
      <c r="AU42" s="103">
        <f t="shared" si="67"/>
        <v>1243.17385</v>
      </c>
      <c r="AV42" s="103">
        <f t="shared" ref="AV42:BH42" si="68">if($B42=AV$3,AV40+$Y42,if($C42=AV$3,AV40+$AD42,AV40))</f>
        <v>1314.655233</v>
      </c>
      <c r="AW42" s="103">
        <f t="shared" si="68"/>
        <v>1186.880996</v>
      </c>
      <c r="AX42" s="103">
        <f t="shared" si="68"/>
        <v>1130.419935</v>
      </c>
      <c r="AY42" s="103">
        <f t="shared" si="68"/>
        <v>1367.704948</v>
      </c>
      <c r="AZ42" s="103">
        <f t="shared" si="68"/>
        <v>1757.561406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2206.995622</v>
      </c>
      <c r="BD42" s="103" t="str">
        <f t="shared" si="68"/>
        <v>#N/A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5">
        <f t="shared" si="2"/>
        <v>1662.952428</v>
      </c>
    </row>
    <row r="43">
      <c r="A43" s="4"/>
      <c r="B43" s="106"/>
      <c r="C43" s="107"/>
      <c r="D43" s="107"/>
      <c r="E43" s="107"/>
      <c r="F43" s="108"/>
      <c r="G43" s="109"/>
      <c r="H43" s="109" t="b">
        <f t="shared" si="3"/>
        <v>0</v>
      </c>
      <c r="I43" s="109" t="b">
        <f>if(iferror(match(B43,'Osallistujat ja seuranta'!C:C,0),0)&gt;0,TRUE,FALSE)</f>
        <v>0</v>
      </c>
      <c r="J43" s="109" t="b">
        <f>if(iferror(match(C43,'Osallistujat ja seuranta'!C:C,0),0)&gt;0,TRUE,FALSE)</f>
        <v>0</v>
      </c>
      <c r="K43" s="109" t="b">
        <f t="shared" si="4"/>
        <v>0</v>
      </c>
      <c r="L43" s="109" t="b">
        <f t="shared" si="5"/>
        <v>1</v>
      </c>
      <c r="M43" s="109" t="b">
        <f t="shared" si="6"/>
        <v>0</v>
      </c>
      <c r="N43" s="110" t="str">
        <f t="shared" si="7"/>
        <v/>
      </c>
      <c r="O43" s="111" t="str">
        <f t="shared" si="8"/>
        <v/>
      </c>
      <c r="P43" s="111" t="str">
        <f t="shared" si="9"/>
        <v/>
      </c>
      <c r="Q43" s="112" t="str">
        <f t="shared" si="10"/>
        <v/>
      </c>
      <c r="R43" s="110" t="str">
        <f t="shared" si="11"/>
        <v/>
      </c>
      <c r="S43" s="110">
        <f t="shared" si="12"/>
        <v>1</v>
      </c>
      <c r="T43" s="110">
        <f t="shared" si="13"/>
        <v>-56.71174423</v>
      </c>
      <c r="U43" s="110">
        <f t="shared" si="14"/>
        <v>-56.71174423</v>
      </c>
      <c r="V43" s="113" t="str">
        <f t="shared" si="15"/>
        <v/>
      </c>
      <c r="W43" s="114">
        <f t="shared" si="16"/>
        <v>88.71035368</v>
      </c>
      <c r="X43" s="114">
        <f t="shared" si="17"/>
        <v>5.75</v>
      </c>
      <c r="Y43" s="114" t="str">
        <f>if(N43=1,(W43*(S43-V43))*'Säännöt ja ohjeet'!$B$54+X43,"")</f>
        <v/>
      </c>
      <c r="Z43" s="114">
        <f t="shared" si="18"/>
        <v>0</v>
      </c>
      <c r="AA43" s="114">
        <f t="shared" si="19"/>
        <v>1</v>
      </c>
      <c r="AB43" s="114">
        <f t="shared" si="20"/>
        <v>88.71035368</v>
      </c>
      <c r="AC43" s="114">
        <f t="shared" si="21"/>
        <v>5.75</v>
      </c>
      <c r="AD43" s="114" t="str">
        <f>if(N43=1,(AB43*(Z43-AA43))*'Säännöt ja ohjeet'!$B$54+AC43,"")</f>
        <v/>
      </c>
      <c r="AE43" s="115">
        <f t="shared" si="22"/>
        <v>11</v>
      </c>
      <c r="AF43" s="115">
        <f t="shared" si="23"/>
        <v>11</v>
      </c>
      <c r="AG43" s="4"/>
      <c r="AH43" s="56"/>
      <c r="AI43" s="103">
        <f t="shared" ref="AI43:ED43" si="70">if($B43=AI$3,AI42+$Y43,if($C43=AI$3,AI42+$AD43,AI42))</f>
        <v>2016.131251</v>
      </c>
      <c r="AJ43" s="103">
        <f t="shared" si="70"/>
        <v>1832.955298</v>
      </c>
      <c r="AK43" s="103">
        <f t="shared" si="70"/>
        <v>2433.904474</v>
      </c>
      <c r="AL43" s="103">
        <f t="shared" si="70"/>
        <v>1676.303128</v>
      </c>
      <c r="AM43" s="103">
        <f t="shared" si="70"/>
        <v>1775.926432</v>
      </c>
      <c r="AN43" s="103">
        <f t="shared" si="70"/>
        <v>2303.106744</v>
      </c>
      <c r="AO43" s="103">
        <f t="shared" si="70"/>
        <v>2279.021637</v>
      </c>
      <c r="AP43" s="103">
        <f t="shared" si="70"/>
        <v>1709.959002</v>
      </c>
      <c r="AQ43" s="103">
        <f t="shared" si="70"/>
        <v>880.3044819</v>
      </c>
      <c r="AR43" s="103">
        <f t="shared" si="70"/>
        <v>820.629523</v>
      </c>
      <c r="AS43" s="103">
        <f t="shared" si="70"/>
        <v>2178.77133</v>
      </c>
      <c r="AT43" s="103">
        <f t="shared" si="70"/>
        <v>811.649061</v>
      </c>
      <c r="AU43" s="103">
        <f t="shared" si="70"/>
        <v>1243.17385</v>
      </c>
      <c r="AV43" s="103">
        <f t="shared" si="70"/>
        <v>1314.655233</v>
      </c>
      <c r="AW43" s="103">
        <f t="shared" si="70"/>
        <v>1186.880996</v>
      </c>
      <c r="AX43" s="103">
        <f t="shared" si="70"/>
        <v>1130.419935</v>
      </c>
      <c r="AY43" s="103">
        <f t="shared" si="70"/>
        <v>1367.704948</v>
      </c>
      <c r="AZ43" s="103">
        <f t="shared" si="70"/>
        <v>1757.561406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2206.995622</v>
      </c>
      <c r="BD43" s="103" t="str">
        <f t="shared" si="70"/>
        <v>#N/A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5">
        <f t="shared" si="2"/>
        <v>1662.952428</v>
      </c>
    </row>
    <row r="44">
      <c r="A44" s="4"/>
      <c r="B44" s="106"/>
      <c r="C44" s="107"/>
      <c r="D44" s="107"/>
      <c r="E44" s="107"/>
      <c r="F44" s="108"/>
      <c r="G44" s="109"/>
      <c r="H44" s="109" t="b">
        <f t="shared" si="3"/>
        <v>0</v>
      </c>
      <c r="I44" s="109" t="b">
        <f>if(iferror(match(B44,'Osallistujat ja seuranta'!C:C,0),0)&gt;0,TRUE,FALSE)</f>
        <v>0</v>
      </c>
      <c r="J44" s="109" t="b">
        <f>if(iferror(match(C44,'Osallistujat ja seuranta'!C:C,0),0)&gt;0,TRUE,FALSE)</f>
        <v>0</v>
      </c>
      <c r="K44" s="109" t="b">
        <f t="shared" si="4"/>
        <v>0</v>
      </c>
      <c r="L44" s="109" t="b">
        <f t="shared" si="5"/>
        <v>1</v>
      </c>
      <c r="M44" s="109" t="b">
        <f t="shared" si="6"/>
        <v>0</v>
      </c>
      <c r="N44" s="110" t="str">
        <f t="shared" si="7"/>
        <v/>
      </c>
      <c r="O44" s="111" t="str">
        <f t="shared" si="8"/>
        <v/>
      </c>
      <c r="P44" s="111" t="str">
        <f t="shared" si="9"/>
        <v/>
      </c>
      <c r="Q44" s="112" t="str">
        <f t="shared" si="10"/>
        <v/>
      </c>
      <c r="R44" s="110" t="str">
        <f t="shared" si="11"/>
        <v/>
      </c>
      <c r="S44" s="110">
        <f t="shared" si="12"/>
        <v>1</v>
      </c>
      <c r="T44" s="110">
        <f t="shared" si="13"/>
        <v>-56.71174423</v>
      </c>
      <c r="U44" s="110">
        <f t="shared" si="14"/>
        <v>-56.71174423</v>
      </c>
      <c r="V44" s="113" t="str">
        <f t="shared" si="15"/>
        <v/>
      </c>
      <c r="W44" s="114">
        <f t="shared" si="16"/>
        <v>88.71035368</v>
      </c>
      <c r="X44" s="114">
        <f t="shared" si="17"/>
        <v>5.75</v>
      </c>
      <c r="Y44" s="114" t="str">
        <f>if(N44=1,(W44*(S44-V44))*'Säännöt ja ohjeet'!$B$54+X44,"")</f>
        <v/>
      </c>
      <c r="Z44" s="114">
        <f t="shared" si="18"/>
        <v>0</v>
      </c>
      <c r="AA44" s="114">
        <f t="shared" si="19"/>
        <v>1</v>
      </c>
      <c r="AB44" s="114">
        <f t="shared" si="20"/>
        <v>88.71035368</v>
      </c>
      <c r="AC44" s="114">
        <f t="shared" si="21"/>
        <v>5.75</v>
      </c>
      <c r="AD44" s="114" t="str">
        <f>if(N44=1,(AB44*(Z44-AA44))*'Säännöt ja ohjeet'!$B$54+AC44,"")</f>
        <v/>
      </c>
      <c r="AE44" s="115">
        <f t="shared" si="22"/>
        <v>11</v>
      </c>
      <c r="AF44" s="115">
        <f t="shared" si="23"/>
        <v>11</v>
      </c>
      <c r="AG44" s="4"/>
      <c r="AH44" s="56"/>
      <c r="AI44" s="103">
        <f t="shared" ref="AI44:ED44" si="71">if($B44=AI$3,AI43+$Y44,if($C44=AI$3,AI43+$AD44,AI43))</f>
        <v>2016.131251</v>
      </c>
      <c r="AJ44" s="103">
        <f t="shared" si="71"/>
        <v>1832.955298</v>
      </c>
      <c r="AK44" s="103">
        <f t="shared" si="71"/>
        <v>2433.904474</v>
      </c>
      <c r="AL44" s="103">
        <f t="shared" si="71"/>
        <v>1676.303128</v>
      </c>
      <c r="AM44" s="103">
        <f t="shared" si="71"/>
        <v>1775.926432</v>
      </c>
      <c r="AN44" s="103">
        <f t="shared" si="71"/>
        <v>2303.106744</v>
      </c>
      <c r="AO44" s="103">
        <f t="shared" si="71"/>
        <v>2279.021637</v>
      </c>
      <c r="AP44" s="103">
        <f t="shared" si="71"/>
        <v>1709.959002</v>
      </c>
      <c r="AQ44" s="103">
        <f t="shared" si="71"/>
        <v>880.3044819</v>
      </c>
      <c r="AR44" s="103">
        <f t="shared" si="71"/>
        <v>820.629523</v>
      </c>
      <c r="AS44" s="103">
        <f t="shared" si="71"/>
        <v>2178.77133</v>
      </c>
      <c r="AT44" s="103">
        <f t="shared" si="71"/>
        <v>811.649061</v>
      </c>
      <c r="AU44" s="103">
        <f t="shared" si="71"/>
        <v>1243.17385</v>
      </c>
      <c r="AV44" s="103">
        <f t="shared" si="71"/>
        <v>1314.655233</v>
      </c>
      <c r="AW44" s="103">
        <f t="shared" si="71"/>
        <v>1186.880996</v>
      </c>
      <c r="AX44" s="103">
        <f t="shared" si="71"/>
        <v>1130.419935</v>
      </c>
      <c r="AY44" s="103">
        <f t="shared" si="71"/>
        <v>1367.704948</v>
      </c>
      <c r="AZ44" s="103">
        <f t="shared" si="71"/>
        <v>1757.561406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2206.995622</v>
      </c>
      <c r="BD44" s="103" t="str">
        <f t="shared" si="71"/>
        <v>#N/A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5">
        <f t="shared" si="2"/>
        <v>1662.952428</v>
      </c>
    </row>
    <row r="45">
      <c r="A45" s="4"/>
      <c r="B45" s="106"/>
      <c r="C45" s="107"/>
      <c r="D45" s="107"/>
      <c r="E45" s="107"/>
      <c r="F45" s="108"/>
      <c r="G45" s="109"/>
      <c r="H45" s="109" t="b">
        <f t="shared" si="3"/>
        <v>0</v>
      </c>
      <c r="I45" s="109" t="b">
        <f>if(iferror(match(B45,'Osallistujat ja seuranta'!C:C,0),0)&gt;0,TRUE,FALSE)</f>
        <v>0</v>
      </c>
      <c r="J45" s="109" t="b">
        <f>if(iferror(match(C45,'Osallistujat ja seuranta'!C:C,0),0)&gt;0,TRUE,FALSE)</f>
        <v>0</v>
      </c>
      <c r="K45" s="109" t="b">
        <f t="shared" si="4"/>
        <v>0</v>
      </c>
      <c r="L45" s="109" t="b">
        <f t="shared" si="5"/>
        <v>1</v>
      </c>
      <c r="M45" s="109" t="b">
        <f t="shared" si="6"/>
        <v>0</v>
      </c>
      <c r="N45" s="110" t="str">
        <f t="shared" si="7"/>
        <v/>
      </c>
      <c r="O45" s="111" t="str">
        <f t="shared" si="8"/>
        <v/>
      </c>
      <c r="P45" s="111" t="str">
        <f t="shared" si="9"/>
        <v/>
      </c>
      <c r="Q45" s="112" t="str">
        <f t="shared" si="10"/>
        <v/>
      </c>
      <c r="R45" s="110" t="str">
        <f t="shared" si="11"/>
        <v/>
      </c>
      <c r="S45" s="110">
        <f t="shared" si="12"/>
        <v>1</v>
      </c>
      <c r="T45" s="110">
        <f t="shared" si="13"/>
        <v>-56.71174423</v>
      </c>
      <c r="U45" s="110">
        <f t="shared" si="14"/>
        <v>-56.71174423</v>
      </c>
      <c r="V45" s="113" t="str">
        <f t="shared" si="15"/>
        <v/>
      </c>
      <c r="W45" s="114">
        <f t="shared" si="16"/>
        <v>88.71035368</v>
      </c>
      <c r="X45" s="114">
        <f t="shared" si="17"/>
        <v>5.75</v>
      </c>
      <c r="Y45" s="114" t="str">
        <f>if(N45=1,(W45*(S45-V45))*'Säännöt ja ohjeet'!$B$54+X45,"")</f>
        <v/>
      </c>
      <c r="Z45" s="114">
        <f t="shared" si="18"/>
        <v>0</v>
      </c>
      <c r="AA45" s="114">
        <f t="shared" si="19"/>
        <v>1</v>
      </c>
      <c r="AB45" s="114">
        <f t="shared" si="20"/>
        <v>88.71035368</v>
      </c>
      <c r="AC45" s="114">
        <f t="shared" si="21"/>
        <v>5.75</v>
      </c>
      <c r="AD45" s="114" t="str">
        <f>if(N45=1,(AB45*(Z45-AA45))*'Säännöt ja ohjeet'!$B$54+AC45,"")</f>
        <v/>
      </c>
      <c r="AE45" s="115">
        <f t="shared" si="22"/>
        <v>11</v>
      </c>
      <c r="AF45" s="115">
        <f t="shared" si="23"/>
        <v>11</v>
      </c>
      <c r="AG45" s="4"/>
      <c r="AH45" s="56"/>
      <c r="AI45" s="103">
        <f t="shared" ref="AI45:ED45" si="72">if($B45=AI$3,AI44+$Y45,if($C45=AI$3,AI44+$AD45,AI44))</f>
        <v>2016.131251</v>
      </c>
      <c r="AJ45" s="103">
        <f t="shared" si="72"/>
        <v>1832.955298</v>
      </c>
      <c r="AK45" s="103">
        <f t="shared" si="72"/>
        <v>2433.904474</v>
      </c>
      <c r="AL45" s="103">
        <f t="shared" si="72"/>
        <v>1676.303128</v>
      </c>
      <c r="AM45" s="103">
        <f t="shared" si="72"/>
        <v>1775.926432</v>
      </c>
      <c r="AN45" s="103">
        <f t="shared" si="72"/>
        <v>2303.106744</v>
      </c>
      <c r="AO45" s="103">
        <f t="shared" si="72"/>
        <v>2279.021637</v>
      </c>
      <c r="AP45" s="103">
        <f t="shared" si="72"/>
        <v>1709.959002</v>
      </c>
      <c r="AQ45" s="103">
        <f t="shared" si="72"/>
        <v>880.3044819</v>
      </c>
      <c r="AR45" s="103">
        <f t="shared" si="72"/>
        <v>820.629523</v>
      </c>
      <c r="AS45" s="103">
        <f t="shared" si="72"/>
        <v>2178.77133</v>
      </c>
      <c r="AT45" s="103">
        <f t="shared" si="72"/>
        <v>811.649061</v>
      </c>
      <c r="AU45" s="103">
        <f t="shared" si="72"/>
        <v>1243.17385</v>
      </c>
      <c r="AV45" s="103">
        <f t="shared" si="72"/>
        <v>1314.655233</v>
      </c>
      <c r="AW45" s="103">
        <f t="shared" si="72"/>
        <v>1186.880996</v>
      </c>
      <c r="AX45" s="103">
        <f t="shared" si="72"/>
        <v>1130.419935</v>
      </c>
      <c r="AY45" s="103">
        <f t="shared" si="72"/>
        <v>1367.704948</v>
      </c>
      <c r="AZ45" s="103">
        <f t="shared" si="72"/>
        <v>1757.561406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2206.995622</v>
      </c>
      <c r="BD45" s="103" t="str">
        <f t="shared" si="72"/>
        <v>#N/A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5">
        <f t="shared" si="2"/>
        <v>1662.952428</v>
      </c>
    </row>
    <row r="46">
      <c r="A46" s="4"/>
      <c r="B46" s="106"/>
      <c r="C46" s="107"/>
      <c r="D46" s="107"/>
      <c r="E46" s="107"/>
      <c r="F46" s="108"/>
      <c r="G46" s="109"/>
      <c r="H46" s="109" t="b">
        <f t="shared" si="3"/>
        <v>0</v>
      </c>
      <c r="I46" s="109" t="b">
        <f>if(iferror(match(B46,'Osallistujat ja seuranta'!C:C,0),0)&gt;0,TRUE,FALSE)</f>
        <v>0</v>
      </c>
      <c r="J46" s="109" t="b">
        <f>if(iferror(match(C46,'Osallistujat ja seuranta'!C:C,0),0)&gt;0,TRUE,FALSE)</f>
        <v>0</v>
      </c>
      <c r="K46" s="109" t="b">
        <f t="shared" si="4"/>
        <v>0</v>
      </c>
      <c r="L46" s="109" t="b">
        <f t="shared" si="5"/>
        <v>1</v>
      </c>
      <c r="M46" s="109" t="b">
        <f t="shared" si="6"/>
        <v>0</v>
      </c>
      <c r="N46" s="110" t="str">
        <f t="shared" si="7"/>
        <v/>
      </c>
      <c r="O46" s="111" t="str">
        <f t="shared" si="8"/>
        <v/>
      </c>
      <c r="P46" s="111" t="str">
        <f t="shared" si="9"/>
        <v/>
      </c>
      <c r="Q46" s="112" t="str">
        <f t="shared" si="10"/>
        <v/>
      </c>
      <c r="R46" s="110" t="str">
        <f t="shared" si="11"/>
        <v/>
      </c>
      <c r="S46" s="110">
        <f t="shared" si="12"/>
        <v>1</v>
      </c>
      <c r="T46" s="110">
        <f t="shared" si="13"/>
        <v>-56.71174423</v>
      </c>
      <c r="U46" s="110">
        <f t="shared" si="14"/>
        <v>-56.71174423</v>
      </c>
      <c r="V46" s="113" t="str">
        <f t="shared" si="15"/>
        <v/>
      </c>
      <c r="W46" s="114">
        <f t="shared" si="16"/>
        <v>88.71035368</v>
      </c>
      <c r="X46" s="114">
        <f t="shared" si="17"/>
        <v>5.75</v>
      </c>
      <c r="Y46" s="114" t="str">
        <f>if(N46=1,(W46*(S46-V46))*'Säännöt ja ohjeet'!$B$54+X46,"")</f>
        <v/>
      </c>
      <c r="Z46" s="114">
        <f t="shared" si="18"/>
        <v>0</v>
      </c>
      <c r="AA46" s="114">
        <f t="shared" si="19"/>
        <v>1</v>
      </c>
      <c r="AB46" s="114">
        <f t="shared" si="20"/>
        <v>88.71035368</v>
      </c>
      <c r="AC46" s="114">
        <f t="shared" si="21"/>
        <v>5.75</v>
      </c>
      <c r="AD46" s="114" t="str">
        <f>if(N46=1,(AB46*(Z46-AA46))*'Säännöt ja ohjeet'!$B$54+AC46,"")</f>
        <v/>
      </c>
      <c r="AE46" s="115">
        <f t="shared" si="22"/>
        <v>11</v>
      </c>
      <c r="AF46" s="115">
        <f t="shared" si="23"/>
        <v>11</v>
      </c>
      <c r="AG46" s="4"/>
      <c r="AH46" s="56"/>
      <c r="AI46" s="103">
        <f t="shared" ref="AI46:ED46" si="73">if($B46=AI$3,AI45+$Y46,if($C46=AI$3,AI45+$AD46,AI45))</f>
        <v>2016.131251</v>
      </c>
      <c r="AJ46" s="103">
        <f t="shared" si="73"/>
        <v>1832.955298</v>
      </c>
      <c r="AK46" s="103">
        <f t="shared" si="73"/>
        <v>2433.904474</v>
      </c>
      <c r="AL46" s="103">
        <f t="shared" si="73"/>
        <v>1676.303128</v>
      </c>
      <c r="AM46" s="103">
        <f t="shared" si="73"/>
        <v>1775.926432</v>
      </c>
      <c r="AN46" s="103">
        <f t="shared" si="73"/>
        <v>2303.106744</v>
      </c>
      <c r="AO46" s="103">
        <f t="shared" si="73"/>
        <v>2279.021637</v>
      </c>
      <c r="AP46" s="103">
        <f t="shared" si="73"/>
        <v>1709.959002</v>
      </c>
      <c r="AQ46" s="103">
        <f t="shared" si="73"/>
        <v>880.3044819</v>
      </c>
      <c r="AR46" s="103">
        <f t="shared" si="73"/>
        <v>820.629523</v>
      </c>
      <c r="AS46" s="103">
        <f t="shared" si="73"/>
        <v>2178.77133</v>
      </c>
      <c r="AT46" s="103">
        <f t="shared" si="73"/>
        <v>811.649061</v>
      </c>
      <c r="AU46" s="103">
        <f t="shared" si="73"/>
        <v>1243.17385</v>
      </c>
      <c r="AV46" s="103">
        <f t="shared" si="73"/>
        <v>1314.655233</v>
      </c>
      <c r="AW46" s="103">
        <f t="shared" si="73"/>
        <v>1186.880996</v>
      </c>
      <c r="AX46" s="103">
        <f t="shared" si="73"/>
        <v>1130.419935</v>
      </c>
      <c r="AY46" s="103">
        <f t="shared" si="73"/>
        <v>1367.704948</v>
      </c>
      <c r="AZ46" s="103">
        <f t="shared" si="73"/>
        <v>1757.561406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2206.995622</v>
      </c>
      <c r="BD46" s="103" t="str">
        <f t="shared" si="73"/>
        <v>#N/A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5">
        <f t="shared" si="2"/>
        <v>1662.952428</v>
      </c>
    </row>
    <row r="47">
      <c r="A47" s="4"/>
      <c r="B47" s="106"/>
      <c r="C47" s="107"/>
      <c r="D47" s="107"/>
      <c r="E47" s="107"/>
      <c r="F47" s="108"/>
      <c r="G47" s="109"/>
      <c r="H47" s="109" t="b">
        <f t="shared" si="3"/>
        <v>0</v>
      </c>
      <c r="I47" s="109" t="b">
        <f>if(iferror(match(B47,'Osallistujat ja seuranta'!C:C,0),0)&gt;0,TRUE,FALSE)</f>
        <v>0</v>
      </c>
      <c r="J47" s="109" t="b">
        <f>if(iferror(match(C47,'Osallistujat ja seuranta'!C:C,0),0)&gt;0,TRUE,FALSE)</f>
        <v>0</v>
      </c>
      <c r="K47" s="109" t="b">
        <f t="shared" si="4"/>
        <v>0</v>
      </c>
      <c r="L47" s="109" t="b">
        <f t="shared" si="5"/>
        <v>1</v>
      </c>
      <c r="M47" s="109" t="b">
        <f t="shared" si="6"/>
        <v>0</v>
      </c>
      <c r="N47" s="110" t="str">
        <f t="shared" si="7"/>
        <v/>
      </c>
      <c r="O47" s="111" t="str">
        <f t="shared" si="8"/>
        <v/>
      </c>
      <c r="P47" s="111" t="str">
        <f t="shared" si="9"/>
        <v/>
      </c>
      <c r="Q47" s="112" t="str">
        <f t="shared" si="10"/>
        <v/>
      </c>
      <c r="R47" s="110" t="str">
        <f t="shared" si="11"/>
        <v/>
      </c>
      <c r="S47" s="110">
        <f t="shared" si="12"/>
        <v>1</v>
      </c>
      <c r="T47" s="110">
        <f t="shared" si="13"/>
        <v>-56.71174423</v>
      </c>
      <c r="U47" s="110">
        <f t="shared" si="14"/>
        <v>-56.71174423</v>
      </c>
      <c r="V47" s="113" t="str">
        <f t="shared" si="15"/>
        <v/>
      </c>
      <c r="W47" s="114">
        <f t="shared" si="16"/>
        <v>88.71035368</v>
      </c>
      <c r="X47" s="114">
        <f t="shared" si="17"/>
        <v>5.75</v>
      </c>
      <c r="Y47" s="114" t="str">
        <f>if(N47=1,(W47*(S47-V47))*'Säännöt ja ohjeet'!$B$54+X47,"")</f>
        <v/>
      </c>
      <c r="Z47" s="114">
        <f t="shared" si="18"/>
        <v>0</v>
      </c>
      <c r="AA47" s="114">
        <f t="shared" si="19"/>
        <v>1</v>
      </c>
      <c r="AB47" s="114">
        <f t="shared" si="20"/>
        <v>88.71035368</v>
      </c>
      <c r="AC47" s="114">
        <f t="shared" si="21"/>
        <v>5.75</v>
      </c>
      <c r="AD47" s="114" t="str">
        <f>if(N47=1,(AB47*(Z47-AA47))*'Säännöt ja ohjeet'!$B$54+AC47,"")</f>
        <v/>
      </c>
      <c r="AE47" s="115">
        <f t="shared" si="22"/>
        <v>11</v>
      </c>
      <c r="AF47" s="115">
        <f t="shared" si="23"/>
        <v>11</v>
      </c>
      <c r="AG47" s="4"/>
      <c r="AH47" s="56"/>
      <c r="AI47" s="103">
        <f t="shared" ref="AI47:AJ47" si="74">IF($B47=AI$3,AI46+$Y47,IF($C47=AI$3,AI46+$AD47,AI46))</f>
        <v>2016.131251</v>
      </c>
      <c r="AJ47" s="103">
        <f t="shared" si="74"/>
        <v>1832.955298</v>
      </c>
      <c r="AK47" s="103">
        <f t="shared" ref="AK47:AN47" si="75">if($B47=AK$3,AK46+$Y47,if($C47=AK$3,AK46+$AD47,AK46))</f>
        <v>2433.904474</v>
      </c>
      <c r="AL47" s="103">
        <f t="shared" si="75"/>
        <v>1676.303128</v>
      </c>
      <c r="AM47" s="103">
        <f t="shared" si="75"/>
        <v>1775.926432</v>
      </c>
      <c r="AN47" s="103">
        <f t="shared" si="75"/>
        <v>2303.106744</v>
      </c>
      <c r="AO47" s="103">
        <f t="shared" ref="AO47:AT47" si="76">if($B47=AO$3,AO41+$Y47,if($C47=AO$3,AO41+$AD47,AO41))</f>
        <v>2279.021637</v>
      </c>
      <c r="AP47" s="103">
        <f t="shared" si="76"/>
        <v>1709.959002</v>
      </c>
      <c r="AQ47" s="103">
        <f t="shared" si="76"/>
        <v>880.3044819</v>
      </c>
      <c r="AR47" s="103">
        <f t="shared" si="76"/>
        <v>820.629523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1243.17385</v>
      </c>
      <c r="AV47" s="103">
        <f t="shared" ref="AV47:BH47" si="77">if($B47=AV$3,AV41+$Y47,if($C47=AV$3,AV41+$AD47,AV41))</f>
        <v>1314.655233</v>
      </c>
      <c r="AW47" s="103">
        <f t="shared" si="77"/>
        <v>1186.880996</v>
      </c>
      <c r="AX47" s="103">
        <f t="shared" si="77"/>
        <v>1130.419935</v>
      </c>
      <c r="AY47" s="103">
        <f t="shared" si="77"/>
        <v>1367.704948</v>
      </c>
      <c r="AZ47" s="103">
        <f t="shared" si="77"/>
        <v>1757.561406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2206.995622</v>
      </c>
      <c r="BD47" s="103" t="str">
        <f t="shared" si="77"/>
        <v>#N/A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5">
        <f t="shared" si="2"/>
        <v>1662.952428</v>
      </c>
    </row>
    <row r="48">
      <c r="A48" s="4"/>
      <c r="B48" s="106"/>
      <c r="C48" s="107"/>
      <c r="D48" s="107"/>
      <c r="E48" s="107"/>
      <c r="F48" s="108"/>
      <c r="G48" s="109"/>
      <c r="H48" s="109" t="b">
        <f t="shared" si="3"/>
        <v>0</v>
      </c>
      <c r="I48" s="109" t="b">
        <f>if(iferror(match(B48,'Osallistujat ja seuranta'!C:C,0),0)&gt;0,TRUE,FALSE)</f>
        <v>0</v>
      </c>
      <c r="J48" s="109" t="b">
        <f>if(iferror(match(C48,'Osallistujat ja seuranta'!C:C,0),0)&gt;0,TRUE,FALSE)</f>
        <v>0</v>
      </c>
      <c r="K48" s="109" t="b">
        <f t="shared" si="4"/>
        <v>0</v>
      </c>
      <c r="L48" s="109" t="b">
        <f t="shared" si="5"/>
        <v>1</v>
      </c>
      <c r="M48" s="109" t="b">
        <f t="shared" si="6"/>
        <v>0</v>
      </c>
      <c r="N48" s="110" t="str">
        <f t="shared" si="7"/>
        <v/>
      </c>
      <c r="O48" s="111" t="str">
        <f t="shared" si="8"/>
        <v/>
      </c>
      <c r="P48" s="111" t="str">
        <f t="shared" si="9"/>
        <v/>
      </c>
      <c r="Q48" s="112" t="str">
        <f t="shared" si="10"/>
        <v/>
      </c>
      <c r="R48" s="110" t="str">
        <f t="shared" si="11"/>
        <v/>
      </c>
      <c r="S48" s="110">
        <f t="shared" si="12"/>
        <v>1</v>
      </c>
      <c r="T48" s="110">
        <f t="shared" si="13"/>
        <v>-56.71174423</v>
      </c>
      <c r="U48" s="110">
        <f t="shared" si="14"/>
        <v>-56.71174423</v>
      </c>
      <c r="V48" s="113" t="str">
        <f t="shared" si="15"/>
        <v/>
      </c>
      <c r="W48" s="114">
        <f t="shared" si="16"/>
        <v>88.71035368</v>
      </c>
      <c r="X48" s="114">
        <f t="shared" si="17"/>
        <v>5.75</v>
      </c>
      <c r="Y48" s="114" t="str">
        <f>if(N48=1,(W48*(S48-V48))*'Säännöt ja ohjeet'!$B$54+X48,"")</f>
        <v/>
      </c>
      <c r="Z48" s="114">
        <f t="shared" si="18"/>
        <v>0</v>
      </c>
      <c r="AA48" s="114">
        <f t="shared" si="19"/>
        <v>1</v>
      </c>
      <c r="AB48" s="114">
        <f t="shared" si="20"/>
        <v>88.71035368</v>
      </c>
      <c r="AC48" s="114">
        <f t="shared" si="21"/>
        <v>5.75</v>
      </c>
      <c r="AD48" s="114" t="str">
        <f>if(N48=1,(AB48*(Z48-AA48))*'Säännöt ja ohjeet'!$B$54+AC48,"")</f>
        <v/>
      </c>
      <c r="AE48" s="115">
        <f t="shared" si="22"/>
        <v>11</v>
      </c>
      <c r="AF48" s="115">
        <f t="shared" si="23"/>
        <v>11</v>
      </c>
      <c r="AG48" s="4"/>
      <c r="AH48" s="56"/>
      <c r="AI48" s="103">
        <f t="shared" ref="AI48:ED48" si="79">if($B48=AI$3,AI47+$Y48,if($C48=AI$3,AI47+$AD48,AI47))</f>
        <v>2016.131251</v>
      </c>
      <c r="AJ48" s="103">
        <f t="shared" si="79"/>
        <v>1832.955298</v>
      </c>
      <c r="AK48" s="103">
        <f t="shared" si="79"/>
        <v>2433.904474</v>
      </c>
      <c r="AL48" s="103">
        <f t="shared" si="79"/>
        <v>1676.303128</v>
      </c>
      <c r="AM48" s="103">
        <f t="shared" si="79"/>
        <v>1775.926432</v>
      </c>
      <c r="AN48" s="103">
        <f t="shared" si="79"/>
        <v>2303.106744</v>
      </c>
      <c r="AO48" s="103">
        <f t="shared" si="79"/>
        <v>2279.021637</v>
      </c>
      <c r="AP48" s="103">
        <f t="shared" si="79"/>
        <v>1709.959002</v>
      </c>
      <c r="AQ48" s="103">
        <f t="shared" si="79"/>
        <v>880.3044819</v>
      </c>
      <c r="AR48" s="103">
        <f t="shared" si="79"/>
        <v>820.629523</v>
      </c>
      <c r="AS48" s="103">
        <f t="shared" si="79"/>
        <v>2178.77133</v>
      </c>
      <c r="AT48" s="103">
        <f t="shared" si="79"/>
        <v>811.649061</v>
      </c>
      <c r="AU48" s="103">
        <f t="shared" si="79"/>
        <v>1243.17385</v>
      </c>
      <c r="AV48" s="103">
        <f t="shared" si="79"/>
        <v>1314.655233</v>
      </c>
      <c r="AW48" s="103">
        <f t="shared" si="79"/>
        <v>1186.880996</v>
      </c>
      <c r="AX48" s="103">
        <f t="shared" si="79"/>
        <v>1130.419935</v>
      </c>
      <c r="AY48" s="103">
        <f t="shared" si="79"/>
        <v>1367.704948</v>
      </c>
      <c r="AZ48" s="103">
        <f t="shared" si="79"/>
        <v>1757.561406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2206.995622</v>
      </c>
      <c r="BD48" s="103" t="str">
        <f t="shared" si="79"/>
        <v>#N/A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5">
        <f t="shared" si="2"/>
        <v>1662.952428</v>
      </c>
    </row>
    <row r="49">
      <c r="A49" s="4"/>
      <c r="B49" s="106"/>
      <c r="C49" s="107"/>
      <c r="D49" s="107"/>
      <c r="E49" s="107"/>
      <c r="F49" s="108"/>
      <c r="G49" s="109"/>
      <c r="H49" s="109" t="b">
        <f t="shared" si="3"/>
        <v>0</v>
      </c>
      <c r="I49" s="109" t="b">
        <f>if(iferror(match(B49,'Osallistujat ja seuranta'!C:C,0),0)&gt;0,TRUE,FALSE)</f>
        <v>0</v>
      </c>
      <c r="J49" s="109" t="b">
        <f>if(iferror(match(C49,'Osallistujat ja seuranta'!C:C,0),0)&gt;0,TRUE,FALSE)</f>
        <v>0</v>
      </c>
      <c r="K49" s="109" t="b">
        <f t="shared" si="4"/>
        <v>0</v>
      </c>
      <c r="L49" s="109" t="b">
        <f t="shared" si="5"/>
        <v>1</v>
      </c>
      <c r="M49" s="109" t="b">
        <f t="shared" si="6"/>
        <v>0</v>
      </c>
      <c r="N49" s="110" t="str">
        <f t="shared" si="7"/>
        <v/>
      </c>
      <c r="O49" s="111" t="str">
        <f t="shared" si="8"/>
        <v/>
      </c>
      <c r="P49" s="111" t="str">
        <f t="shared" si="9"/>
        <v/>
      </c>
      <c r="Q49" s="112" t="str">
        <f t="shared" si="10"/>
        <v/>
      </c>
      <c r="R49" s="110" t="str">
        <f t="shared" si="11"/>
        <v/>
      </c>
      <c r="S49" s="110">
        <f t="shared" si="12"/>
        <v>1</v>
      </c>
      <c r="T49" s="110">
        <f t="shared" si="13"/>
        <v>-56.71174423</v>
      </c>
      <c r="U49" s="110">
        <f t="shared" si="14"/>
        <v>-56.71174423</v>
      </c>
      <c r="V49" s="113" t="str">
        <f t="shared" si="15"/>
        <v/>
      </c>
      <c r="W49" s="114">
        <f t="shared" si="16"/>
        <v>88.71035368</v>
      </c>
      <c r="X49" s="114">
        <f t="shared" si="17"/>
        <v>5.75</v>
      </c>
      <c r="Y49" s="114" t="str">
        <f>if(N49=1,(W49*(S49-V49))*'Säännöt ja ohjeet'!$B$54+X49,"")</f>
        <v/>
      </c>
      <c r="Z49" s="114">
        <f t="shared" si="18"/>
        <v>0</v>
      </c>
      <c r="AA49" s="114">
        <f t="shared" si="19"/>
        <v>1</v>
      </c>
      <c r="AB49" s="114">
        <f t="shared" si="20"/>
        <v>88.71035368</v>
      </c>
      <c r="AC49" s="114">
        <f t="shared" si="21"/>
        <v>5.75</v>
      </c>
      <c r="AD49" s="114" t="str">
        <f>if(N49=1,(AB49*(Z49-AA49))*'Säännöt ja ohjeet'!$B$54+AC49,"")</f>
        <v/>
      </c>
      <c r="AE49" s="115">
        <f t="shared" si="22"/>
        <v>11</v>
      </c>
      <c r="AF49" s="115">
        <f t="shared" si="23"/>
        <v>11</v>
      </c>
      <c r="AG49" s="4"/>
      <c r="AH49" s="56"/>
      <c r="AI49" s="103">
        <f t="shared" ref="AI49:ED49" si="80">if($B49=AI$3,AI48+$Y49,if($C49=AI$3,AI48+$AD49,AI48))</f>
        <v>2016.131251</v>
      </c>
      <c r="AJ49" s="103">
        <f t="shared" si="80"/>
        <v>1832.955298</v>
      </c>
      <c r="AK49" s="103">
        <f t="shared" si="80"/>
        <v>2433.904474</v>
      </c>
      <c r="AL49" s="103">
        <f t="shared" si="80"/>
        <v>1676.303128</v>
      </c>
      <c r="AM49" s="103">
        <f t="shared" si="80"/>
        <v>1775.926432</v>
      </c>
      <c r="AN49" s="103">
        <f t="shared" si="80"/>
        <v>2303.106744</v>
      </c>
      <c r="AO49" s="103">
        <f t="shared" si="80"/>
        <v>2279.021637</v>
      </c>
      <c r="AP49" s="103">
        <f t="shared" si="80"/>
        <v>1709.959002</v>
      </c>
      <c r="AQ49" s="103">
        <f t="shared" si="80"/>
        <v>880.3044819</v>
      </c>
      <c r="AR49" s="103">
        <f t="shared" si="80"/>
        <v>820.629523</v>
      </c>
      <c r="AS49" s="103">
        <f t="shared" si="80"/>
        <v>2178.77133</v>
      </c>
      <c r="AT49" s="103">
        <f t="shared" si="80"/>
        <v>811.649061</v>
      </c>
      <c r="AU49" s="103">
        <f t="shared" si="80"/>
        <v>1243.17385</v>
      </c>
      <c r="AV49" s="103">
        <f t="shared" si="80"/>
        <v>1314.655233</v>
      </c>
      <c r="AW49" s="103">
        <f t="shared" si="80"/>
        <v>1186.880996</v>
      </c>
      <c r="AX49" s="103">
        <f t="shared" si="80"/>
        <v>1130.419935</v>
      </c>
      <c r="AY49" s="103">
        <f t="shared" si="80"/>
        <v>1367.704948</v>
      </c>
      <c r="AZ49" s="103">
        <f t="shared" si="80"/>
        <v>1757.561406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2206.995622</v>
      </c>
      <c r="BD49" s="103" t="str">
        <f t="shared" si="80"/>
        <v>#N/A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5">
        <f t="shared" si="2"/>
        <v>1662.952428</v>
      </c>
    </row>
    <row r="50">
      <c r="A50" s="4"/>
      <c r="B50" s="106"/>
      <c r="C50" s="107"/>
      <c r="D50" s="107"/>
      <c r="E50" s="107"/>
      <c r="F50" s="108"/>
      <c r="G50" s="109"/>
      <c r="H50" s="109" t="b">
        <f t="shared" si="3"/>
        <v>0</v>
      </c>
      <c r="I50" s="109" t="b">
        <f>if(iferror(match(B50,'Osallistujat ja seuranta'!C:C,0),0)&gt;0,TRUE,FALSE)</f>
        <v>0</v>
      </c>
      <c r="J50" s="109" t="b">
        <f>if(iferror(match(C50,'Osallistujat ja seuranta'!C:C,0),0)&gt;0,TRUE,FALSE)</f>
        <v>0</v>
      </c>
      <c r="K50" s="109" t="b">
        <f t="shared" si="4"/>
        <v>0</v>
      </c>
      <c r="L50" s="109" t="b">
        <f t="shared" si="5"/>
        <v>1</v>
      </c>
      <c r="M50" s="109" t="b">
        <f t="shared" si="6"/>
        <v>0</v>
      </c>
      <c r="N50" s="110" t="str">
        <f t="shared" si="7"/>
        <v/>
      </c>
      <c r="O50" s="111" t="str">
        <f t="shared" si="8"/>
        <v/>
      </c>
      <c r="P50" s="111" t="str">
        <f t="shared" si="9"/>
        <v/>
      </c>
      <c r="Q50" s="112" t="str">
        <f t="shared" si="10"/>
        <v/>
      </c>
      <c r="R50" s="110" t="str">
        <f t="shared" si="11"/>
        <v/>
      </c>
      <c r="S50" s="110">
        <f t="shared" si="12"/>
        <v>1</v>
      </c>
      <c r="T50" s="110">
        <f t="shared" si="13"/>
        <v>-56.71174423</v>
      </c>
      <c r="U50" s="110">
        <f t="shared" si="14"/>
        <v>-56.71174423</v>
      </c>
      <c r="V50" s="113" t="str">
        <f t="shared" si="15"/>
        <v/>
      </c>
      <c r="W50" s="114">
        <f t="shared" si="16"/>
        <v>88.71035368</v>
      </c>
      <c r="X50" s="114">
        <f t="shared" si="17"/>
        <v>5.75</v>
      </c>
      <c r="Y50" s="114" t="str">
        <f>if(N50=1,(W50*(S50-V50))*'Säännöt ja ohjeet'!$B$54+X50,"")</f>
        <v/>
      </c>
      <c r="Z50" s="114">
        <f t="shared" si="18"/>
        <v>0</v>
      </c>
      <c r="AA50" s="114">
        <f t="shared" si="19"/>
        <v>1</v>
      </c>
      <c r="AB50" s="114">
        <f t="shared" si="20"/>
        <v>88.71035368</v>
      </c>
      <c r="AC50" s="114">
        <f t="shared" si="21"/>
        <v>5.75</v>
      </c>
      <c r="AD50" s="114" t="str">
        <f>if(N50=1,(AB50*(Z50-AA50))*'Säännöt ja ohjeet'!$B$54+AC50,"")</f>
        <v/>
      </c>
      <c r="AE50" s="115">
        <f t="shared" si="22"/>
        <v>11</v>
      </c>
      <c r="AF50" s="115">
        <f t="shared" si="23"/>
        <v>11</v>
      </c>
      <c r="AG50" s="4"/>
      <c r="AH50" s="56"/>
      <c r="AI50" s="103">
        <f t="shared" ref="AI50:ED50" si="81">if($B50=AI$3,AI49+$Y50,if($C50=AI$3,AI49+$AD50,AI49))</f>
        <v>2016.131251</v>
      </c>
      <c r="AJ50" s="103">
        <f t="shared" si="81"/>
        <v>1832.955298</v>
      </c>
      <c r="AK50" s="103">
        <f t="shared" si="81"/>
        <v>2433.904474</v>
      </c>
      <c r="AL50" s="103">
        <f t="shared" si="81"/>
        <v>1676.303128</v>
      </c>
      <c r="AM50" s="103">
        <f t="shared" si="81"/>
        <v>1775.926432</v>
      </c>
      <c r="AN50" s="103">
        <f t="shared" si="81"/>
        <v>2303.106744</v>
      </c>
      <c r="AO50" s="103">
        <f t="shared" si="81"/>
        <v>2279.021637</v>
      </c>
      <c r="AP50" s="103">
        <f t="shared" si="81"/>
        <v>1709.959002</v>
      </c>
      <c r="AQ50" s="103">
        <f t="shared" si="81"/>
        <v>880.3044819</v>
      </c>
      <c r="AR50" s="103">
        <f t="shared" si="81"/>
        <v>820.629523</v>
      </c>
      <c r="AS50" s="103">
        <f t="shared" si="81"/>
        <v>2178.77133</v>
      </c>
      <c r="AT50" s="103">
        <f t="shared" si="81"/>
        <v>811.649061</v>
      </c>
      <c r="AU50" s="103">
        <f t="shared" si="81"/>
        <v>1243.17385</v>
      </c>
      <c r="AV50" s="103">
        <f t="shared" si="81"/>
        <v>1314.655233</v>
      </c>
      <c r="AW50" s="103">
        <f t="shared" si="81"/>
        <v>1186.880996</v>
      </c>
      <c r="AX50" s="103">
        <f t="shared" si="81"/>
        <v>1130.419935</v>
      </c>
      <c r="AY50" s="103">
        <f t="shared" si="81"/>
        <v>1367.704948</v>
      </c>
      <c r="AZ50" s="103">
        <f t="shared" si="81"/>
        <v>1757.561406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2206.995622</v>
      </c>
      <c r="BD50" s="103" t="str">
        <f t="shared" si="81"/>
        <v>#N/A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5">
        <f t="shared" si="2"/>
        <v>1662.952428</v>
      </c>
    </row>
    <row r="51">
      <c r="A51" s="4"/>
      <c r="B51" s="106"/>
      <c r="C51" s="107"/>
      <c r="D51" s="107"/>
      <c r="E51" s="107"/>
      <c r="F51" s="108"/>
      <c r="G51" s="109"/>
      <c r="H51" s="109" t="b">
        <f t="shared" si="3"/>
        <v>0</v>
      </c>
      <c r="I51" s="109" t="b">
        <f>if(iferror(match(B51,'Osallistujat ja seuranta'!C:C,0),0)&gt;0,TRUE,FALSE)</f>
        <v>0</v>
      </c>
      <c r="J51" s="109" t="b">
        <f>if(iferror(match(C51,'Osallistujat ja seuranta'!C:C,0),0)&gt;0,TRUE,FALSE)</f>
        <v>0</v>
      </c>
      <c r="K51" s="109" t="b">
        <f t="shared" si="4"/>
        <v>0</v>
      </c>
      <c r="L51" s="109" t="b">
        <f t="shared" si="5"/>
        <v>1</v>
      </c>
      <c r="M51" s="109" t="b">
        <f t="shared" si="6"/>
        <v>0</v>
      </c>
      <c r="N51" s="110" t="str">
        <f t="shared" si="7"/>
        <v/>
      </c>
      <c r="O51" s="111" t="str">
        <f t="shared" si="8"/>
        <v/>
      </c>
      <c r="P51" s="111" t="str">
        <f t="shared" si="9"/>
        <v/>
      </c>
      <c r="Q51" s="112" t="str">
        <f t="shared" si="10"/>
        <v/>
      </c>
      <c r="R51" s="110" t="str">
        <f t="shared" si="11"/>
        <v/>
      </c>
      <c r="S51" s="110">
        <f t="shared" si="12"/>
        <v>1</v>
      </c>
      <c r="T51" s="110">
        <f t="shared" si="13"/>
        <v>-56.71174423</v>
      </c>
      <c r="U51" s="110">
        <f t="shared" si="14"/>
        <v>-56.71174423</v>
      </c>
      <c r="V51" s="113" t="str">
        <f t="shared" si="15"/>
        <v/>
      </c>
      <c r="W51" s="114">
        <f t="shared" si="16"/>
        <v>88.71035368</v>
      </c>
      <c r="X51" s="114">
        <f t="shared" si="17"/>
        <v>5.75</v>
      </c>
      <c r="Y51" s="114" t="str">
        <f>if(N51=1,(W51*(S51-V51))*'Säännöt ja ohjeet'!$B$54+X51,"")</f>
        <v/>
      </c>
      <c r="Z51" s="114">
        <f t="shared" si="18"/>
        <v>0</v>
      </c>
      <c r="AA51" s="114">
        <f t="shared" si="19"/>
        <v>1</v>
      </c>
      <c r="AB51" s="114">
        <f t="shared" si="20"/>
        <v>88.71035368</v>
      </c>
      <c r="AC51" s="114">
        <f t="shared" si="21"/>
        <v>5.75</v>
      </c>
      <c r="AD51" s="114" t="str">
        <f>if(N51=1,(AB51*(Z51-AA51))*'Säännöt ja ohjeet'!$B$54+AC51,"")</f>
        <v/>
      </c>
      <c r="AE51" s="115">
        <f t="shared" si="22"/>
        <v>11</v>
      </c>
      <c r="AF51" s="115">
        <f t="shared" si="23"/>
        <v>11</v>
      </c>
      <c r="AG51" s="4"/>
      <c r="AH51" s="56"/>
      <c r="AI51" s="103">
        <f t="shared" ref="AI51:ED51" si="82">if($B51=AI$3,AI50+$Y51,if($C51=AI$3,AI50+$AD51,AI50))</f>
        <v>2016.131251</v>
      </c>
      <c r="AJ51" s="103">
        <f t="shared" si="82"/>
        <v>1832.955298</v>
      </c>
      <c r="AK51" s="103">
        <f t="shared" si="82"/>
        <v>2433.904474</v>
      </c>
      <c r="AL51" s="103">
        <f t="shared" si="82"/>
        <v>1676.303128</v>
      </c>
      <c r="AM51" s="103">
        <f t="shared" si="82"/>
        <v>1775.926432</v>
      </c>
      <c r="AN51" s="103">
        <f t="shared" si="82"/>
        <v>2303.106744</v>
      </c>
      <c r="AO51" s="103">
        <f t="shared" si="82"/>
        <v>2279.021637</v>
      </c>
      <c r="AP51" s="103">
        <f t="shared" si="82"/>
        <v>1709.959002</v>
      </c>
      <c r="AQ51" s="103">
        <f t="shared" si="82"/>
        <v>880.3044819</v>
      </c>
      <c r="AR51" s="103">
        <f t="shared" si="82"/>
        <v>820.629523</v>
      </c>
      <c r="AS51" s="103">
        <f t="shared" si="82"/>
        <v>2178.77133</v>
      </c>
      <c r="AT51" s="103">
        <f t="shared" si="82"/>
        <v>811.649061</v>
      </c>
      <c r="AU51" s="103">
        <f t="shared" si="82"/>
        <v>1243.17385</v>
      </c>
      <c r="AV51" s="103">
        <f t="shared" si="82"/>
        <v>1314.655233</v>
      </c>
      <c r="AW51" s="103">
        <f t="shared" si="82"/>
        <v>1186.880996</v>
      </c>
      <c r="AX51" s="103">
        <f t="shared" si="82"/>
        <v>1130.419935</v>
      </c>
      <c r="AY51" s="103">
        <f t="shared" si="82"/>
        <v>1367.704948</v>
      </c>
      <c r="AZ51" s="103">
        <f t="shared" si="82"/>
        <v>1757.561406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2206.995622</v>
      </c>
      <c r="BD51" s="103" t="str">
        <f t="shared" si="82"/>
        <v>#N/A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5">
        <f t="shared" si="2"/>
        <v>1662.952428</v>
      </c>
    </row>
    <row r="52">
      <c r="A52" s="4"/>
      <c r="B52" s="106"/>
      <c r="C52" s="107"/>
      <c r="D52" s="107"/>
      <c r="E52" s="107"/>
      <c r="F52" s="108"/>
      <c r="G52" s="109"/>
      <c r="H52" s="109" t="b">
        <f t="shared" si="3"/>
        <v>0</v>
      </c>
      <c r="I52" s="109" t="b">
        <f>if(iferror(match(B52,'Osallistujat ja seuranta'!C:C,0),0)&gt;0,TRUE,FALSE)</f>
        <v>0</v>
      </c>
      <c r="J52" s="109" t="b">
        <f>if(iferror(match(C52,'Osallistujat ja seuranta'!C:C,0),0)&gt;0,TRUE,FALSE)</f>
        <v>0</v>
      </c>
      <c r="K52" s="109" t="b">
        <f t="shared" si="4"/>
        <v>0</v>
      </c>
      <c r="L52" s="109" t="b">
        <f t="shared" si="5"/>
        <v>1</v>
      </c>
      <c r="M52" s="109" t="b">
        <f t="shared" si="6"/>
        <v>0</v>
      </c>
      <c r="N52" s="110" t="str">
        <f t="shared" si="7"/>
        <v/>
      </c>
      <c r="O52" s="111" t="str">
        <f t="shared" si="8"/>
        <v/>
      </c>
      <c r="P52" s="111" t="str">
        <f t="shared" si="9"/>
        <v/>
      </c>
      <c r="Q52" s="112" t="str">
        <f t="shared" si="10"/>
        <v/>
      </c>
      <c r="R52" s="110" t="str">
        <f t="shared" si="11"/>
        <v/>
      </c>
      <c r="S52" s="110">
        <f t="shared" si="12"/>
        <v>1</v>
      </c>
      <c r="T52" s="110">
        <f t="shared" si="13"/>
        <v>-56.71174423</v>
      </c>
      <c r="U52" s="110">
        <f t="shared" si="14"/>
        <v>-56.71174423</v>
      </c>
      <c r="V52" s="113" t="str">
        <f t="shared" si="15"/>
        <v/>
      </c>
      <c r="W52" s="114">
        <f t="shared" si="16"/>
        <v>88.71035368</v>
      </c>
      <c r="X52" s="114">
        <f t="shared" si="17"/>
        <v>5.75</v>
      </c>
      <c r="Y52" s="114" t="str">
        <f>if(N52=1,(W52*(S52-V52))*'Säännöt ja ohjeet'!$B$54+X52,"")</f>
        <v/>
      </c>
      <c r="Z52" s="114">
        <f t="shared" si="18"/>
        <v>0</v>
      </c>
      <c r="AA52" s="114">
        <f t="shared" si="19"/>
        <v>1</v>
      </c>
      <c r="AB52" s="114">
        <f t="shared" si="20"/>
        <v>88.71035368</v>
      </c>
      <c r="AC52" s="114">
        <f t="shared" si="21"/>
        <v>5.75</v>
      </c>
      <c r="AD52" s="114" t="str">
        <f>if(N52=1,(AB52*(Z52-AA52))*'Säännöt ja ohjeet'!$B$54+AC52,"")</f>
        <v/>
      </c>
      <c r="AE52" s="115">
        <f t="shared" si="22"/>
        <v>11</v>
      </c>
      <c r="AF52" s="115">
        <f t="shared" si="23"/>
        <v>11</v>
      </c>
      <c r="AG52" s="4"/>
      <c r="AH52" s="56"/>
      <c r="AI52" s="103">
        <f t="shared" ref="AI52:ED52" si="83">if($B52=AI$3,AI51+$Y52,if($C52=AI$3,AI51+$AD52,AI51))</f>
        <v>2016.131251</v>
      </c>
      <c r="AJ52" s="103">
        <f t="shared" si="83"/>
        <v>1832.955298</v>
      </c>
      <c r="AK52" s="103">
        <f t="shared" si="83"/>
        <v>2433.904474</v>
      </c>
      <c r="AL52" s="103">
        <f t="shared" si="83"/>
        <v>1676.303128</v>
      </c>
      <c r="AM52" s="103">
        <f t="shared" si="83"/>
        <v>1775.926432</v>
      </c>
      <c r="AN52" s="103">
        <f t="shared" si="83"/>
        <v>2303.106744</v>
      </c>
      <c r="AO52" s="103">
        <f t="shared" si="83"/>
        <v>2279.021637</v>
      </c>
      <c r="AP52" s="103">
        <f t="shared" si="83"/>
        <v>1709.959002</v>
      </c>
      <c r="AQ52" s="103">
        <f t="shared" si="83"/>
        <v>880.3044819</v>
      </c>
      <c r="AR52" s="103">
        <f t="shared" si="83"/>
        <v>820.629523</v>
      </c>
      <c r="AS52" s="103">
        <f t="shared" si="83"/>
        <v>2178.77133</v>
      </c>
      <c r="AT52" s="103">
        <f t="shared" si="83"/>
        <v>811.649061</v>
      </c>
      <c r="AU52" s="103">
        <f t="shared" si="83"/>
        <v>1243.17385</v>
      </c>
      <c r="AV52" s="103">
        <f t="shared" si="83"/>
        <v>1314.655233</v>
      </c>
      <c r="AW52" s="103">
        <f t="shared" si="83"/>
        <v>1186.880996</v>
      </c>
      <c r="AX52" s="103">
        <f t="shared" si="83"/>
        <v>1130.419935</v>
      </c>
      <c r="AY52" s="103">
        <f t="shared" si="83"/>
        <v>1367.704948</v>
      </c>
      <c r="AZ52" s="103">
        <f t="shared" si="83"/>
        <v>1757.561406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2206.995622</v>
      </c>
      <c r="BD52" s="103" t="str">
        <f t="shared" si="83"/>
        <v>#N/A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5">
        <f t="shared" si="2"/>
        <v>1662.952428</v>
      </c>
    </row>
    <row r="53">
      <c r="A53" s="4"/>
      <c r="B53" s="106"/>
      <c r="C53" s="107"/>
      <c r="D53" s="107"/>
      <c r="E53" s="107"/>
      <c r="F53" s="108"/>
      <c r="G53" s="109"/>
      <c r="H53" s="109" t="b">
        <f t="shared" si="3"/>
        <v>0</v>
      </c>
      <c r="I53" s="109" t="b">
        <f>if(iferror(match(B53,'Osallistujat ja seuranta'!C:C,0),0)&gt;0,TRUE,FALSE)</f>
        <v>0</v>
      </c>
      <c r="J53" s="109" t="b">
        <f>if(iferror(match(C53,'Osallistujat ja seuranta'!C:C,0),0)&gt;0,TRUE,FALSE)</f>
        <v>0</v>
      </c>
      <c r="K53" s="109" t="b">
        <f t="shared" si="4"/>
        <v>0</v>
      </c>
      <c r="L53" s="109" t="b">
        <f t="shared" si="5"/>
        <v>1</v>
      </c>
      <c r="M53" s="109" t="b">
        <f t="shared" si="6"/>
        <v>0</v>
      </c>
      <c r="N53" s="110" t="str">
        <f t="shared" si="7"/>
        <v/>
      </c>
      <c r="O53" s="111" t="str">
        <f t="shared" si="8"/>
        <v/>
      </c>
      <c r="P53" s="111" t="str">
        <f t="shared" si="9"/>
        <v/>
      </c>
      <c r="Q53" s="112" t="str">
        <f t="shared" si="10"/>
        <v/>
      </c>
      <c r="R53" s="110" t="str">
        <f t="shared" si="11"/>
        <v/>
      </c>
      <c r="S53" s="110">
        <f t="shared" si="12"/>
        <v>1</v>
      </c>
      <c r="T53" s="110">
        <f t="shared" si="13"/>
        <v>-56.71174423</v>
      </c>
      <c r="U53" s="110">
        <f t="shared" si="14"/>
        <v>-56.71174423</v>
      </c>
      <c r="V53" s="113" t="str">
        <f t="shared" si="15"/>
        <v/>
      </c>
      <c r="W53" s="114">
        <f t="shared" si="16"/>
        <v>88.71035368</v>
      </c>
      <c r="X53" s="114">
        <f t="shared" si="17"/>
        <v>5.75</v>
      </c>
      <c r="Y53" s="114" t="str">
        <f>if(N53=1,(W53*(S53-V53))*'Säännöt ja ohjeet'!$B$54+X53,"")</f>
        <v/>
      </c>
      <c r="Z53" s="114">
        <f t="shared" si="18"/>
        <v>0</v>
      </c>
      <c r="AA53" s="114">
        <f t="shared" si="19"/>
        <v>1</v>
      </c>
      <c r="AB53" s="114">
        <f t="shared" si="20"/>
        <v>88.71035368</v>
      </c>
      <c r="AC53" s="114">
        <f t="shared" si="21"/>
        <v>5.75</v>
      </c>
      <c r="AD53" s="114" t="str">
        <f>if(N53=1,(AB53*(Z53-AA53))*'Säännöt ja ohjeet'!$B$54+AC53,"")</f>
        <v/>
      </c>
      <c r="AE53" s="115">
        <f t="shared" si="22"/>
        <v>11</v>
      </c>
      <c r="AF53" s="115">
        <f t="shared" si="23"/>
        <v>11</v>
      </c>
      <c r="AG53" s="4"/>
      <c r="AH53" s="56"/>
      <c r="AI53" s="103">
        <f t="shared" ref="AI53:ED53" si="84">if($B53=AI$3,AI52+$Y53,if($C53=AI$3,AI52+$AD53,AI52))</f>
        <v>2016.131251</v>
      </c>
      <c r="AJ53" s="103">
        <f t="shared" si="84"/>
        <v>1832.955298</v>
      </c>
      <c r="AK53" s="103">
        <f t="shared" si="84"/>
        <v>2433.904474</v>
      </c>
      <c r="AL53" s="103">
        <f t="shared" si="84"/>
        <v>1676.303128</v>
      </c>
      <c r="AM53" s="103">
        <f t="shared" si="84"/>
        <v>1775.926432</v>
      </c>
      <c r="AN53" s="103">
        <f t="shared" si="84"/>
        <v>2303.106744</v>
      </c>
      <c r="AO53" s="103">
        <f t="shared" si="84"/>
        <v>2279.021637</v>
      </c>
      <c r="AP53" s="103">
        <f t="shared" si="84"/>
        <v>1709.959002</v>
      </c>
      <c r="AQ53" s="103">
        <f t="shared" si="84"/>
        <v>880.3044819</v>
      </c>
      <c r="AR53" s="103">
        <f t="shared" si="84"/>
        <v>820.629523</v>
      </c>
      <c r="AS53" s="103">
        <f t="shared" si="84"/>
        <v>2178.77133</v>
      </c>
      <c r="AT53" s="103">
        <f t="shared" si="84"/>
        <v>811.649061</v>
      </c>
      <c r="AU53" s="103">
        <f t="shared" si="84"/>
        <v>1243.17385</v>
      </c>
      <c r="AV53" s="103">
        <f t="shared" si="84"/>
        <v>1314.655233</v>
      </c>
      <c r="AW53" s="103">
        <f t="shared" si="84"/>
        <v>1186.880996</v>
      </c>
      <c r="AX53" s="103">
        <f t="shared" si="84"/>
        <v>1130.419935</v>
      </c>
      <c r="AY53" s="103">
        <f t="shared" si="84"/>
        <v>1367.704948</v>
      </c>
      <c r="AZ53" s="103">
        <f t="shared" si="84"/>
        <v>1757.561406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2206.995622</v>
      </c>
      <c r="BD53" s="103" t="str">
        <f t="shared" si="84"/>
        <v>#N/A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5">
        <f t="shared" si="2"/>
        <v>1662.952428</v>
      </c>
    </row>
    <row r="54">
      <c r="A54" s="4"/>
      <c r="B54" s="106"/>
      <c r="C54" s="107"/>
      <c r="D54" s="107"/>
      <c r="E54" s="107"/>
      <c r="F54" s="108"/>
      <c r="G54" s="109"/>
      <c r="H54" s="109" t="b">
        <f t="shared" si="3"/>
        <v>0</v>
      </c>
      <c r="I54" s="109" t="b">
        <f>if(iferror(match(B54,'Osallistujat ja seuranta'!C:C,0),0)&gt;0,TRUE,FALSE)</f>
        <v>0</v>
      </c>
      <c r="J54" s="109" t="b">
        <f>if(iferror(match(C54,'Osallistujat ja seuranta'!C:C,0),0)&gt;0,TRUE,FALSE)</f>
        <v>0</v>
      </c>
      <c r="K54" s="109" t="b">
        <f t="shared" si="4"/>
        <v>0</v>
      </c>
      <c r="L54" s="109" t="b">
        <f t="shared" si="5"/>
        <v>1</v>
      </c>
      <c r="M54" s="109" t="b">
        <f t="shared" si="6"/>
        <v>0</v>
      </c>
      <c r="N54" s="110" t="str">
        <f t="shared" si="7"/>
        <v/>
      </c>
      <c r="O54" s="111" t="str">
        <f t="shared" si="8"/>
        <v/>
      </c>
      <c r="P54" s="111" t="str">
        <f t="shared" si="9"/>
        <v/>
      </c>
      <c r="Q54" s="112" t="str">
        <f t="shared" si="10"/>
        <v/>
      </c>
      <c r="R54" s="110" t="str">
        <f t="shared" si="11"/>
        <v/>
      </c>
      <c r="S54" s="110">
        <f t="shared" si="12"/>
        <v>1</v>
      </c>
      <c r="T54" s="110">
        <f t="shared" si="13"/>
        <v>-56.71174423</v>
      </c>
      <c r="U54" s="110">
        <f t="shared" si="14"/>
        <v>-56.71174423</v>
      </c>
      <c r="V54" s="113" t="str">
        <f t="shared" si="15"/>
        <v/>
      </c>
      <c r="W54" s="114">
        <f t="shared" si="16"/>
        <v>88.71035368</v>
      </c>
      <c r="X54" s="114">
        <f t="shared" si="17"/>
        <v>5.75</v>
      </c>
      <c r="Y54" s="114" t="str">
        <f>if(N54=1,(W54*(S54-V54))*'Säännöt ja ohjeet'!$B$54+X54,"")</f>
        <v/>
      </c>
      <c r="Z54" s="114">
        <f t="shared" si="18"/>
        <v>0</v>
      </c>
      <c r="AA54" s="114">
        <f t="shared" si="19"/>
        <v>1</v>
      </c>
      <c r="AB54" s="114">
        <f t="shared" si="20"/>
        <v>88.71035368</v>
      </c>
      <c r="AC54" s="114">
        <f t="shared" si="21"/>
        <v>5.75</v>
      </c>
      <c r="AD54" s="114" t="str">
        <f>if(N54=1,(AB54*(Z54-AA54))*'Säännöt ja ohjeet'!$B$54+AC54,"")</f>
        <v/>
      </c>
      <c r="AE54" s="115">
        <f t="shared" si="22"/>
        <v>11</v>
      </c>
      <c r="AF54" s="115">
        <f t="shared" si="23"/>
        <v>11</v>
      </c>
      <c r="AG54" s="4"/>
      <c r="AH54" s="56"/>
      <c r="AI54" s="103">
        <f t="shared" ref="AI54:ED54" si="85">if($B54=AI$3,AI53+$Y54,if($C54=AI$3,AI53+$AD54,AI53))</f>
        <v>2016.131251</v>
      </c>
      <c r="AJ54" s="103">
        <f t="shared" si="85"/>
        <v>1832.955298</v>
      </c>
      <c r="AK54" s="103">
        <f t="shared" si="85"/>
        <v>2433.904474</v>
      </c>
      <c r="AL54" s="103">
        <f t="shared" si="85"/>
        <v>1676.303128</v>
      </c>
      <c r="AM54" s="103">
        <f t="shared" si="85"/>
        <v>1775.926432</v>
      </c>
      <c r="AN54" s="103">
        <f t="shared" si="85"/>
        <v>2303.106744</v>
      </c>
      <c r="AO54" s="103">
        <f t="shared" si="85"/>
        <v>2279.021637</v>
      </c>
      <c r="AP54" s="103">
        <f t="shared" si="85"/>
        <v>1709.959002</v>
      </c>
      <c r="AQ54" s="103">
        <f t="shared" si="85"/>
        <v>880.3044819</v>
      </c>
      <c r="AR54" s="103">
        <f t="shared" si="85"/>
        <v>820.629523</v>
      </c>
      <c r="AS54" s="103">
        <f t="shared" si="85"/>
        <v>2178.77133</v>
      </c>
      <c r="AT54" s="103">
        <f t="shared" si="85"/>
        <v>811.649061</v>
      </c>
      <c r="AU54" s="103">
        <f t="shared" si="85"/>
        <v>1243.17385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1130.419935</v>
      </c>
      <c r="AY54" s="103">
        <f t="shared" si="85"/>
        <v>1367.704948</v>
      </c>
      <c r="AZ54" s="103">
        <f t="shared" si="85"/>
        <v>1757.561406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2206.995622</v>
      </c>
      <c r="BD54" s="103" t="str">
        <f t="shared" si="85"/>
        <v>#N/A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5">
        <f t="shared" si="2"/>
        <v>1662.952428</v>
      </c>
    </row>
    <row r="55">
      <c r="A55" s="4"/>
      <c r="B55" s="106"/>
      <c r="C55" s="107"/>
      <c r="D55" s="107"/>
      <c r="E55" s="107"/>
      <c r="F55" s="108"/>
      <c r="G55" s="109"/>
      <c r="H55" s="109" t="b">
        <f t="shared" si="3"/>
        <v>0</v>
      </c>
      <c r="I55" s="109" t="b">
        <f>if(iferror(match(B55,'Osallistujat ja seuranta'!C:C,0),0)&gt;0,TRUE,FALSE)</f>
        <v>0</v>
      </c>
      <c r="J55" s="109" t="b">
        <f>if(iferror(match(C55,'Osallistujat ja seuranta'!C:C,0),0)&gt;0,TRUE,FALSE)</f>
        <v>0</v>
      </c>
      <c r="K55" s="109" t="b">
        <f t="shared" si="4"/>
        <v>0</v>
      </c>
      <c r="L55" s="109" t="b">
        <f t="shared" si="5"/>
        <v>1</v>
      </c>
      <c r="M55" s="109" t="b">
        <f t="shared" si="6"/>
        <v>0</v>
      </c>
      <c r="N55" s="110" t="str">
        <f t="shared" si="7"/>
        <v/>
      </c>
      <c r="O55" s="111" t="str">
        <f t="shared" si="8"/>
        <v/>
      </c>
      <c r="P55" s="111" t="str">
        <f t="shared" si="9"/>
        <v/>
      </c>
      <c r="Q55" s="112" t="str">
        <f t="shared" si="10"/>
        <v/>
      </c>
      <c r="R55" s="110" t="str">
        <f t="shared" si="11"/>
        <v/>
      </c>
      <c r="S55" s="110">
        <f t="shared" si="12"/>
        <v>1</v>
      </c>
      <c r="T55" s="110">
        <f t="shared" si="13"/>
        <v>-56.71174423</v>
      </c>
      <c r="U55" s="110">
        <f t="shared" si="14"/>
        <v>-56.71174423</v>
      </c>
      <c r="V55" s="113" t="str">
        <f t="shared" si="15"/>
        <v/>
      </c>
      <c r="W55" s="114">
        <f t="shared" si="16"/>
        <v>88.71035368</v>
      </c>
      <c r="X55" s="114">
        <f t="shared" si="17"/>
        <v>5.75</v>
      </c>
      <c r="Y55" s="114" t="str">
        <f>if(N55=1,(W55*(S55-V55))*'Säännöt ja ohjeet'!$B$54+X55,"")</f>
        <v/>
      </c>
      <c r="Z55" s="114">
        <f t="shared" si="18"/>
        <v>0</v>
      </c>
      <c r="AA55" s="114">
        <f t="shared" si="19"/>
        <v>1</v>
      </c>
      <c r="AB55" s="114">
        <f t="shared" si="20"/>
        <v>88.71035368</v>
      </c>
      <c r="AC55" s="114">
        <f t="shared" si="21"/>
        <v>5.75</v>
      </c>
      <c r="AD55" s="114" t="str">
        <f>if(N55=1,(AB55*(Z55-AA55))*'Säännöt ja ohjeet'!$B$54+AC55,"")</f>
        <v/>
      </c>
      <c r="AE55" s="115">
        <f t="shared" si="22"/>
        <v>11</v>
      </c>
      <c r="AF55" s="115">
        <f t="shared" si="23"/>
        <v>11</v>
      </c>
      <c r="AG55" s="4"/>
      <c r="AH55" s="56"/>
      <c r="AI55" s="103">
        <f t="shared" ref="AI55:ED55" si="86">if($B55=AI$3,AI54+$Y55,if($C55=AI$3,AI54+$AD55,AI54))</f>
        <v>2016.131251</v>
      </c>
      <c r="AJ55" s="103">
        <f t="shared" si="86"/>
        <v>1832.955298</v>
      </c>
      <c r="AK55" s="103">
        <f t="shared" si="86"/>
        <v>2433.904474</v>
      </c>
      <c r="AL55" s="103">
        <f t="shared" si="86"/>
        <v>1676.303128</v>
      </c>
      <c r="AM55" s="103">
        <f t="shared" si="86"/>
        <v>1775.926432</v>
      </c>
      <c r="AN55" s="103">
        <f t="shared" si="86"/>
        <v>2303.106744</v>
      </c>
      <c r="AO55" s="103">
        <f t="shared" si="86"/>
        <v>2279.021637</v>
      </c>
      <c r="AP55" s="103">
        <f t="shared" si="86"/>
        <v>1709.959002</v>
      </c>
      <c r="AQ55" s="103">
        <f t="shared" si="86"/>
        <v>880.3044819</v>
      </c>
      <c r="AR55" s="103">
        <f t="shared" si="86"/>
        <v>820.629523</v>
      </c>
      <c r="AS55" s="103">
        <f t="shared" si="86"/>
        <v>2178.77133</v>
      </c>
      <c r="AT55" s="103">
        <f t="shared" si="86"/>
        <v>811.649061</v>
      </c>
      <c r="AU55" s="103">
        <f t="shared" si="86"/>
        <v>1243.17385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1757.561406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2206.995622</v>
      </c>
      <c r="BD55" s="103" t="str">
        <f t="shared" si="86"/>
        <v>#N/A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5">
        <f t="shared" si="2"/>
        <v>1662.952428</v>
      </c>
    </row>
    <row r="56">
      <c r="A56" s="4"/>
      <c r="B56" s="106"/>
      <c r="C56" s="107"/>
      <c r="D56" s="107"/>
      <c r="E56" s="107"/>
      <c r="F56" s="108"/>
      <c r="G56" s="109"/>
      <c r="H56" s="109" t="b">
        <f t="shared" si="3"/>
        <v>0</v>
      </c>
      <c r="I56" s="109" t="b">
        <f>if(iferror(match(B56,'Osallistujat ja seuranta'!C:C,0),0)&gt;0,TRUE,FALSE)</f>
        <v>0</v>
      </c>
      <c r="J56" s="109" t="b">
        <f>if(iferror(match(C56,'Osallistujat ja seuranta'!C:C,0),0)&gt;0,TRUE,FALSE)</f>
        <v>0</v>
      </c>
      <c r="K56" s="109" t="b">
        <f t="shared" si="4"/>
        <v>0</v>
      </c>
      <c r="L56" s="109" t="b">
        <f t="shared" si="5"/>
        <v>1</v>
      </c>
      <c r="M56" s="109" t="b">
        <f t="shared" si="6"/>
        <v>0</v>
      </c>
      <c r="N56" s="110" t="str">
        <f t="shared" si="7"/>
        <v/>
      </c>
      <c r="O56" s="111" t="str">
        <f t="shared" si="8"/>
        <v/>
      </c>
      <c r="P56" s="111" t="str">
        <f t="shared" si="9"/>
        <v/>
      </c>
      <c r="Q56" s="112" t="str">
        <f t="shared" si="10"/>
        <v/>
      </c>
      <c r="R56" s="110" t="str">
        <f t="shared" si="11"/>
        <v/>
      </c>
      <c r="S56" s="110">
        <f t="shared" si="12"/>
        <v>1</v>
      </c>
      <c r="T56" s="110">
        <f t="shared" si="13"/>
        <v>-56.71174423</v>
      </c>
      <c r="U56" s="110">
        <f t="shared" si="14"/>
        <v>-56.71174423</v>
      </c>
      <c r="V56" s="113" t="str">
        <f t="shared" si="15"/>
        <v/>
      </c>
      <c r="W56" s="114">
        <f t="shared" si="16"/>
        <v>88.71035368</v>
      </c>
      <c r="X56" s="114">
        <f t="shared" si="17"/>
        <v>5.75</v>
      </c>
      <c r="Y56" s="114" t="str">
        <f>if(N56=1,(W56*(S56-V56))*'Säännöt ja ohjeet'!$B$54+X56,"")</f>
        <v/>
      </c>
      <c r="Z56" s="114">
        <f t="shared" si="18"/>
        <v>0</v>
      </c>
      <c r="AA56" s="114">
        <f t="shared" si="19"/>
        <v>1</v>
      </c>
      <c r="AB56" s="114">
        <f t="shared" si="20"/>
        <v>88.71035368</v>
      </c>
      <c r="AC56" s="114">
        <f t="shared" si="21"/>
        <v>5.75</v>
      </c>
      <c r="AD56" s="114" t="str">
        <f>if(N56=1,(AB56*(Z56-AA56))*'Säännöt ja ohjeet'!$B$54+AC56,"")</f>
        <v/>
      </c>
      <c r="AE56" s="115">
        <f t="shared" si="22"/>
        <v>11</v>
      </c>
      <c r="AF56" s="115">
        <f t="shared" si="23"/>
        <v>11</v>
      </c>
      <c r="AG56" s="4"/>
      <c r="AH56" s="56"/>
      <c r="AI56" s="103">
        <f t="shared" ref="AI56:ED56" si="87">if($B56=AI$3,AI55+$Y56,if($C56=AI$3,AI55+$AD56,AI55))</f>
        <v>2016.131251</v>
      </c>
      <c r="AJ56" s="103">
        <f t="shared" si="87"/>
        <v>1832.955298</v>
      </c>
      <c r="AK56" s="103">
        <f t="shared" si="87"/>
        <v>2433.904474</v>
      </c>
      <c r="AL56" s="103">
        <f t="shared" si="87"/>
        <v>1676.303128</v>
      </c>
      <c r="AM56" s="103">
        <f t="shared" si="87"/>
        <v>1775.926432</v>
      </c>
      <c r="AN56" s="103">
        <f t="shared" si="87"/>
        <v>2303.106744</v>
      </c>
      <c r="AO56" s="103">
        <f t="shared" si="87"/>
        <v>2279.021637</v>
      </c>
      <c r="AP56" s="103">
        <f t="shared" si="87"/>
        <v>1709.959002</v>
      </c>
      <c r="AQ56" s="103">
        <f t="shared" si="87"/>
        <v>880.3044819</v>
      </c>
      <c r="AR56" s="103">
        <f t="shared" si="87"/>
        <v>820.629523</v>
      </c>
      <c r="AS56" s="103">
        <f t="shared" si="87"/>
        <v>2178.77133</v>
      </c>
      <c r="AT56" s="103">
        <f t="shared" si="87"/>
        <v>811.649061</v>
      </c>
      <c r="AU56" s="103">
        <f t="shared" si="87"/>
        <v>1243.17385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1757.561406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2206.995622</v>
      </c>
      <c r="BD56" s="103" t="str">
        <f t="shared" si="87"/>
        <v>#N/A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5">
        <f t="shared" si="2"/>
        <v>1662.952428</v>
      </c>
    </row>
    <row r="57">
      <c r="A57" s="4"/>
      <c r="B57" s="106"/>
      <c r="C57" s="107"/>
      <c r="D57" s="107"/>
      <c r="E57" s="107"/>
      <c r="F57" s="108"/>
      <c r="G57" s="109"/>
      <c r="H57" s="109" t="b">
        <f t="shared" si="3"/>
        <v>0</v>
      </c>
      <c r="I57" s="109" t="b">
        <f>if(iferror(match(B57,'Osallistujat ja seuranta'!C:C,0),0)&gt;0,TRUE,FALSE)</f>
        <v>0</v>
      </c>
      <c r="J57" s="109" t="b">
        <f>if(iferror(match(C57,'Osallistujat ja seuranta'!C:C,0),0)&gt;0,TRUE,FALSE)</f>
        <v>0</v>
      </c>
      <c r="K57" s="109" t="b">
        <f t="shared" si="4"/>
        <v>0</v>
      </c>
      <c r="L57" s="109" t="b">
        <f t="shared" si="5"/>
        <v>1</v>
      </c>
      <c r="M57" s="109" t="b">
        <f t="shared" si="6"/>
        <v>0</v>
      </c>
      <c r="N57" s="110" t="str">
        <f t="shared" si="7"/>
        <v/>
      </c>
      <c r="O57" s="111" t="str">
        <f t="shared" si="8"/>
        <v/>
      </c>
      <c r="P57" s="111" t="str">
        <f t="shared" si="9"/>
        <v/>
      </c>
      <c r="Q57" s="112" t="str">
        <f t="shared" si="10"/>
        <v/>
      </c>
      <c r="R57" s="110" t="str">
        <f t="shared" si="11"/>
        <v/>
      </c>
      <c r="S57" s="110">
        <f t="shared" si="12"/>
        <v>1</v>
      </c>
      <c r="T57" s="110">
        <f t="shared" si="13"/>
        <v>-56.71174423</v>
      </c>
      <c r="U57" s="110">
        <f t="shared" si="14"/>
        <v>-56.71174423</v>
      </c>
      <c r="V57" s="113" t="str">
        <f t="shared" si="15"/>
        <v/>
      </c>
      <c r="W57" s="114">
        <f t="shared" si="16"/>
        <v>88.71035368</v>
      </c>
      <c r="X57" s="114">
        <f t="shared" si="17"/>
        <v>5.75</v>
      </c>
      <c r="Y57" s="114" t="str">
        <f>if(N57=1,(W57*(S57-V57))*'Säännöt ja ohjeet'!$B$54+X57,"")</f>
        <v/>
      </c>
      <c r="Z57" s="114">
        <f t="shared" si="18"/>
        <v>0</v>
      </c>
      <c r="AA57" s="114">
        <f t="shared" si="19"/>
        <v>1</v>
      </c>
      <c r="AB57" s="114">
        <f t="shared" si="20"/>
        <v>88.71035368</v>
      </c>
      <c r="AC57" s="114">
        <f t="shared" si="21"/>
        <v>5.75</v>
      </c>
      <c r="AD57" s="114" t="str">
        <f>if(N57=1,(AB57*(Z57-AA57))*'Säännöt ja ohjeet'!$B$54+AC57,"")</f>
        <v/>
      </c>
      <c r="AE57" s="115">
        <f t="shared" si="22"/>
        <v>11</v>
      </c>
      <c r="AF57" s="115">
        <f t="shared" si="23"/>
        <v>11</v>
      </c>
      <c r="AG57" s="4"/>
      <c r="AH57" s="56"/>
      <c r="AI57" s="103">
        <f t="shared" ref="AI57:ED57" si="88">if($B57=AI$3,AI56+$Y57,if($C57=AI$3,AI56+$AD57,AI56))</f>
        <v>2016.131251</v>
      </c>
      <c r="AJ57" s="103">
        <f t="shared" si="88"/>
        <v>1832.955298</v>
      </c>
      <c r="AK57" s="103">
        <f t="shared" si="88"/>
        <v>2433.904474</v>
      </c>
      <c r="AL57" s="103">
        <f t="shared" si="88"/>
        <v>1676.303128</v>
      </c>
      <c r="AM57" s="103">
        <f t="shared" si="88"/>
        <v>1775.926432</v>
      </c>
      <c r="AN57" s="103">
        <f t="shared" si="88"/>
        <v>2303.106744</v>
      </c>
      <c r="AO57" s="103">
        <f t="shared" si="88"/>
        <v>2279.021637</v>
      </c>
      <c r="AP57" s="103">
        <f t="shared" si="88"/>
        <v>1709.959002</v>
      </c>
      <c r="AQ57" s="103">
        <f t="shared" si="88"/>
        <v>880.3044819</v>
      </c>
      <c r="AR57" s="103">
        <f t="shared" si="88"/>
        <v>820.629523</v>
      </c>
      <c r="AS57" s="103">
        <f t="shared" si="88"/>
        <v>2178.77133</v>
      </c>
      <c r="AT57" s="103">
        <f t="shared" si="88"/>
        <v>811.649061</v>
      </c>
      <c r="AU57" s="103">
        <f t="shared" si="88"/>
        <v>1243.17385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1757.561406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2206.995622</v>
      </c>
      <c r="BD57" s="103" t="str">
        <f t="shared" si="88"/>
        <v>#N/A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5">
        <f t="shared" si="2"/>
        <v>1662.952428</v>
      </c>
    </row>
    <row r="58">
      <c r="A58" s="4"/>
      <c r="B58" s="106"/>
      <c r="C58" s="107"/>
      <c r="D58" s="107"/>
      <c r="E58" s="107"/>
      <c r="F58" s="108"/>
      <c r="G58" s="109"/>
      <c r="H58" s="109" t="b">
        <f t="shared" si="3"/>
        <v>0</v>
      </c>
      <c r="I58" s="109" t="b">
        <f>if(iferror(match(B58,'Osallistujat ja seuranta'!C:C,0),0)&gt;0,TRUE,FALSE)</f>
        <v>0</v>
      </c>
      <c r="J58" s="109" t="b">
        <f>if(iferror(match(C58,'Osallistujat ja seuranta'!C:C,0),0)&gt;0,TRUE,FALSE)</f>
        <v>0</v>
      </c>
      <c r="K58" s="109" t="b">
        <f t="shared" si="4"/>
        <v>0</v>
      </c>
      <c r="L58" s="109" t="b">
        <f t="shared" si="5"/>
        <v>1</v>
      </c>
      <c r="M58" s="109" t="b">
        <f t="shared" si="6"/>
        <v>0</v>
      </c>
      <c r="N58" s="110" t="str">
        <f t="shared" si="7"/>
        <v/>
      </c>
      <c r="O58" s="111" t="str">
        <f t="shared" si="8"/>
        <v/>
      </c>
      <c r="P58" s="111" t="str">
        <f t="shared" si="9"/>
        <v/>
      </c>
      <c r="Q58" s="112" t="str">
        <f t="shared" si="10"/>
        <v/>
      </c>
      <c r="R58" s="110" t="str">
        <f t="shared" si="11"/>
        <v/>
      </c>
      <c r="S58" s="110">
        <f t="shared" si="12"/>
        <v>1</v>
      </c>
      <c r="T58" s="110">
        <f t="shared" si="13"/>
        <v>-56.71174423</v>
      </c>
      <c r="U58" s="110">
        <f t="shared" si="14"/>
        <v>-56.71174423</v>
      </c>
      <c r="V58" s="113" t="str">
        <f t="shared" si="15"/>
        <v/>
      </c>
      <c r="W58" s="114">
        <f t="shared" si="16"/>
        <v>88.71035368</v>
      </c>
      <c r="X58" s="114">
        <f t="shared" si="17"/>
        <v>5.75</v>
      </c>
      <c r="Y58" s="114" t="str">
        <f>if(N58=1,(W58*(S58-V58))*'Säännöt ja ohjeet'!$B$54+X58,"")</f>
        <v/>
      </c>
      <c r="Z58" s="114">
        <f t="shared" si="18"/>
        <v>0</v>
      </c>
      <c r="AA58" s="114">
        <f t="shared" si="19"/>
        <v>1</v>
      </c>
      <c r="AB58" s="114">
        <f t="shared" si="20"/>
        <v>88.71035368</v>
      </c>
      <c r="AC58" s="114">
        <f t="shared" si="21"/>
        <v>5.75</v>
      </c>
      <c r="AD58" s="114" t="str">
        <f>if(N58=1,(AB58*(Z58-AA58))*'Säännöt ja ohjeet'!$B$54+AC58,"")</f>
        <v/>
      </c>
      <c r="AE58" s="115">
        <f t="shared" si="22"/>
        <v>11</v>
      </c>
      <c r="AF58" s="115">
        <f t="shared" si="23"/>
        <v>11</v>
      </c>
      <c r="AG58" s="4"/>
      <c r="AH58" s="56"/>
      <c r="AI58" s="103">
        <f t="shared" ref="AI58:ED58" si="89">if($B58=AI$3,AI57+$Y58,if($C58=AI$3,AI57+$AD58,AI57))</f>
        <v>2016.131251</v>
      </c>
      <c r="AJ58" s="103">
        <f t="shared" si="89"/>
        <v>1832.955298</v>
      </c>
      <c r="AK58" s="103">
        <f t="shared" si="89"/>
        <v>2433.904474</v>
      </c>
      <c r="AL58" s="103">
        <f t="shared" si="89"/>
        <v>1676.303128</v>
      </c>
      <c r="AM58" s="103">
        <f t="shared" si="89"/>
        <v>1775.926432</v>
      </c>
      <c r="AN58" s="103">
        <f t="shared" si="89"/>
        <v>2303.106744</v>
      </c>
      <c r="AO58" s="103">
        <f t="shared" si="89"/>
        <v>2279.021637</v>
      </c>
      <c r="AP58" s="103">
        <f t="shared" si="89"/>
        <v>1709.959002</v>
      </c>
      <c r="AQ58" s="103">
        <f t="shared" si="89"/>
        <v>880.3044819</v>
      </c>
      <c r="AR58" s="103">
        <f t="shared" si="89"/>
        <v>820.629523</v>
      </c>
      <c r="AS58" s="103">
        <f t="shared" si="89"/>
        <v>2178.77133</v>
      </c>
      <c r="AT58" s="103">
        <f t="shared" si="89"/>
        <v>811.649061</v>
      </c>
      <c r="AU58" s="103">
        <f t="shared" si="89"/>
        <v>1243.17385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1757.561406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2206.995622</v>
      </c>
      <c r="BD58" s="103" t="str">
        <f t="shared" si="89"/>
        <v>#N/A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5">
        <f t="shared" si="2"/>
        <v>1662.952428</v>
      </c>
    </row>
    <row r="59">
      <c r="A59" s="4"/>
      <c r="B59" s="106"/>
      <c r="C59" s="107"/>
      <c r="D59" s="107"/>
      <c r="E59" s="107"/>
      <c r="F59" s="108"/>
      <c r="G59" s="109"/>
      <c r="H59" s="109" t="b">
        <f t="shared" si="3"/>
        <v>0</v>
      </c>
      <c r="I59" s="109" t="b">
        <f>if(iferror(match(B59,'Osallistujat ja seuranta'!C:C,0),0)&gt;0,TRUE,FALSE)</f>
        <v>0</v>
      </c>
      <c r="J59" s="109" t="b">
        <f>if(iferror(match(C59,'Osallistujat ja seuranta'!C:C,0),0)&gt;0,TRUE,FALSE)</f>
        <v>0</v>
      </c>
      <c r="K59" s="109" t="b">
        <f t="shared" si="4"/>
        <v>0</v>
      </c>
      <c r="L59" s="109" t="b">
        <f t="shared" si="5"/>
        <v>1</v>
      </c>
      <c r="M59" s="109" t="b">
        <f t="shared" si="6"/>
        <v>0</v>
      </c>
      <c r="N59" s="110" t="str">
        <f t="shared" si="7"/>
        <v/>
      </c>
      <c r="O59" s="111" t="str">
        <f t="shared" si="8"/>
        <v/>
      </c>
      <c r="P59" s="111" t="str">
        <f t="shared" si="9"/>
        <v/>
      </c>
      <c r="Q59" s="112" t="str">
        <f t="shared" si="10"/>
        <v/>
      </c>
      <c r="R59" s="110" t="str">
        <f t="shared" si="11"/>
        <v/>
      </c>
      <c r="S59" s="110">
        <f t="shared" si="12"/>
        <v>1</v>
      </c>
      <c r="T59" s="110">
        <f t="shared" si="13"/>
        <v>-56.71174423</v>
      </c>
      <c r="U59" s="110">
        <f t="shared" si="14"/>
        <v>-56.71174423</v>
      </c>
      <c r="V59" s="113" t="str">
        <f t="shared" si="15"/>
        <v/>
      </c>
      <c r="W59" s="114">
        <f t="shared" si="16"/>
        <v>88.71035368</v>
      </c>
      <c r="X59" s="114">
        <f t="shared" si="17"/>
        <v>5.75</v>
      </c>
      <c r="Y59" s="114" t="str">
        <f>if(N59=1,(W59*(S59-V59))*'Säännöt ja ohjeet'!$B$54+X59,"")</f>
        <v/>
      </c>
      <c r="Z59" s="114">
        <f t="shared" si="18"/>
        <v>0</v>
      </c>
      <c r="AA59" s="114">
        <f t="shared" si="19"/>
        <v>1</v>
      </c>
      <c r="AB59" s="114">
        <f t="shared" si="20"/>
        <v>88.71035368</v>
      </c>
      <c r="AC59" s="114">
        <f t="shared" si="21"/>
        <v>5.75</v>
      </c>
      <c r="AD59" s="114" t="str">
        <f>if(N59=1,(AB59*(Z59-AA59))*'Säännöt ja ohjeet'!$B$54+AC59,"")</f>
        <v/>
      </c>
      <c r="AE59" s="115">
        <f t="shared" si="22"/>
        <v>11</v>
      </c>
      <c r="AF59" s="115">
        <f t="shared" si="23"/>
        <v>11</v>
      </c>
      <c r="AG59" s="4"/>
      <c r="AH59" s="56"/>
      <c r="AI59" s="103">
        <f t="shared" ref="AI59:ED59" si="90">if($B59=AI$3,AI58+$Y59,if($C59=AI$3,AI58+$AD59,AI58))</f>
        <v>2016.131251</v>
      </c>
      <c r="AJ59" s="103">
        <f t="shared" si="90"/>
        <v>1832.955298</v>
      </c>
      <c r="AK59" s="103">
        <f t="shared" si="90"/>
        <v>2433.904474</v>
      </c>
      <c r="AL59" s="103">
        <f t="shared" si="90"/>
        <v>1676.303128</v>
      </c>
      <c r="AM59" s="103">
        <f t="shared" si="90"/>
        <v>1775.926432</v>
      </c>
      <c r="AN59" s="103">
        <f t="shared" si="90"/>
        <v>2303.106744</v>
      </c>
      <c r="AO59" s="103">
        <f t="shared" si="90"/>
        <v>2279.021637</v>
      </c>
      <c r="AP59" s="103">
        <f t="shared" si="90"/>
        <v>1709.959002</v>
      </c>
      <c r="AQ59" s="103">
        <f t="shared" si="90"/>
        <v>880.3044819</v>
      </c>
      <c r="AR59" s="103">
        <f t="shared" si="90"/>
        <v>820.629523</v>
      </c>
      <c r="AS59" s="103">
        <f t="shared" si="90"/>
        <v>2178.77133</v>
      </c>
      <c r="AT59" s="103">
        <f t="shared" si="90"/>
        <v>811.649061</v>
      </c>
      <c r="AU59" s="103">
        <f t="shared" si="90"/>
        <v>1243.17385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1757.561406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 t="str">
        <f t="shared" si="90"/>
        <v>#N/A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5">
        <f t="shared" si="2"/>
        <v>1662.952428</v>
      </c>
    </row>
    <row r="60">
      <c r="A60" s="4"/>
      <c r="B60" s="106"/>
      <c r="C60" s="107"/>
      <c r="D60" s="107"/>
      <c r="E60" s="107"/>
      <c r="F60" s="108"/>
      <c r="G60" s="109"/>
      <c r="H60" s="109" t="b">
        <f t="shared" si="3"/>
        <v>0</v>
      </c>
      <c r="I60" s="109" t="b">
        <f>if(iferror(match(B60,'Osallistujat ja seuranta'!C:C,0),0)&gt;0,TRUE,FALSE)</f>
        <v>0</v>
      </c>
      <c r="J60" s="109" t="b">
        <f>if(iferror(match(C60,'Osallistujat ja seuranta'!C:C,0),0)&gt;0,TRUE,FALSE)</f>
        <v>0</v>
      </c>
      <c r="K60" s="109" t="b">
        <f t="shared" si="4"/>
        <v>0</v>
      </c>
      <c r="L60" s="109" t="b">
        <f t="shared" si="5"/>
        <v>1</v>
      </c>
      <c r="M60" s="109" t="b">
        <f t="shared" si="6"/>
        <v>0</v>
      </c>
      <c r="N60" s="110" t="str">
        <f t="shared" si="7"/>
        <v/>
      </c>
      <c r="O60" s="111" t="str">
        <f t="shared" si="8"/>
        <v/>
      </c>
      <c r="P60" s="111" t="str">
        <f t="shared" si="9"/>
        <v/>
      </c>
      <c r="Q60" s="112" t="str">
        <f t="shared" si="10"/>
        <v/>
      </c>
      <c r="R60" s="110" t="str">
        <f t="shared" si="11"/>
        <v/>
      </c>
      <c r="S60" s="110">
        <f t="shared" si="12"/>
        <v>1</v>
      </c>
      <c r="T60" s="110">
        <f t="shared" si="13"/>
        <v>-56.71174423</v>
      </c>
      <c r="U60" s="110">
        <f t="shared" si="14"/>
        <v>-56.71174423</v>
      </c>
      <c r="V60" s="113" t="str">
        <f t="shared" si="15"/>
        <v/>
      </c>
      <c r="W60" s="114">
        <f t="shared" si="16"/>
        <v>88.71035368</v>
      </c>
      <c r="X60" s="114">
        <f t="shared" si="17"/>
        <v>5.75</v>
      </c>
      <c r="Y60" s="114" t="str">
        <f>if(N60=1,(W60*(S60-V60))*'Säännöt ja ohjeet'!$B$54+X60,"")</f>
        <v/>
      </c>
      <c r="Z60" s="114">
        <f t="shared" si="18"/>
        <v>0</v>
      </c>
      <c r="AA60" s="114">
        <f t="shared" si="19"/>
        <v>1</v>
      </c>
      <c r="AB60" s="114">
        <f t="shared" si="20"/>
        <v>88.71035368</v>
      </c>
      <c r="AC60" s="114">
        <f t="shared" si="21"/>
        <v>5.75</v>
      </c>
      <c r="AD60" s="114" t="str">
        <f>if(N60=1,(AB60*(Z60-AA60))*'Säännöt ja ohjeet'!$B$54+AC60,"")</f>
        <v/>
      </c>
      <c r="AE60" s="115">
        <f t="shared" si="22"/>
        <v>11</v>
      </c>
      <c r="AF60" s="115">
        <f t="shared" si="23"/>
        <v>11</v>
      </c>
      <c r="AG60" s="4"/>
      <c r="AH60" s="56"/>
      <c r="AI60" s="103">
        <f t="shared" ref="AI60:ED60" si="91">if($B60=AI$3,AI59+$Y60,if($C60=AI$3,AI59+$AD60,AI59))</f>
        <v>2016.131251</v>
      </c>
      <c r="AJ60" s="103">
        <f t="shared" si="91"/>
        <v>1832.955298</v>
      </c>
      <c r="AK60" s="103">
        <f t="shared" si="91"/>
        <v>2433.904474</v>
      </c>
      <c r="AL60" s="103">
        <f t="shared" si="91"/>
        <v>1676.303128</v>
      </c>
      <c r="AM60" s="103">
        <f t="shared" si="91"/>
        <v>1775.926432</v>
      </c>
      <c r="AN60" s="103">
        <f t="shared" si="91"/>
        <v>2303.106744</v>
      </c>
      <c r="AO60" s="103">
        <f t="shared" si="91"/>
        <v>2279.021637</v>
      </c>
      <c r="AP60" s="103">
        <f t="shared" si="91"/>
        <v>1709.959002</v>
      </c>
      <c r="AQ60" s="103">
        <f t="shared" si="91"/>
        <v>880.3044819</v>
      </c>
      <c r="AR60" s="103">
        <f t="shared" si="91"/>
        <v>820.629523</v>
      </c>
      <c r="AS60" s="103">
        <f t="shared" si="91"/>
        <v>2178.77133</v>
      </c>
      <c r="AT60" s="103">
        <f t="shared" si="91"/>
        <v>811.649061</v>
      </c>
      <c r="AU60" s="103">
        <f t="shared" si="91"/>
        <v>1243.17385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1757.561406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 t="str">
        <f t="shared" si="91"/>
        <v>#N/A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5">
        <f t="shared" si="2"/>
        <v>1662.952428</v>
      </c>
    </row>
    <row r="61">
      <c r="A61" s="4"/>
      <c r="B61" s="106"/>
      <c r="C61" s="107"/>
      <c r="D61" s="107"/>
      <c r="E61" s="107"/>
      <c r="F61" s="108"/>
      <c r="G61" s="109"/>
      <c r="H61" s="109" t="b">
        <f t="shared" si="3"/>
        <v>0</v>
      </c>
      <c r="I61" s="109" t="b">
        <f>if(iferror(match(B61,'Osallistujat ja seuranta'!C:C,0),0)&gt;0,TRUE,FALSE)</f>
        <v>0</v>
      </c>
      <c r="J61" s="109" t="b">
        <f>if(iferror(match(C61,'Osallistujat ja seuranta'!C:C,0),0)&gt;0,TRUE,FALSE)</f>
        <v>0</v>
      </c>
      <c r="K61" s="109" t="b">
        <f t="shared" si="4"/>
        <v>0</v>
      </c>
      <c r="L61" s="109" t="b">
        <f t="shared" si="5"/>
        <v>1</v>
      </c>
      <c r="M61" s="109" t="b">
        <f t="shared" si="6"/>
        <v>0</v>
      </c>
      <c r="N61" s="110" t="str">
        <f t="shared" si="7"/>
        <v/>
      </c>
      <c r="O61" s="111" t="str">
        <f t="shared" si="8"/>
        <v/>
      </c>
      <c r="P61" s="111" t="str">
        <f t="shared" si="9"/>
        <v/>
      </c>
      <c r="Q61" s="112" t="str">
        <f t="shared" si="10"/>
        <v/>
      </c>
      <c r="R61" s="110" t="str">
        <f t="shared" si="11"/>
        <v/>
      </c>
      <c r="S61" s="110">
        <f t="shared" si="12"/>
        <v>1</v>
      </c>
      <c r="T61" s="110">
        <f t="shared" si="13"/>
        <v>-56.71174423</v>
      </c>
      <c r="U61" s="110">
        <f t="shared" si="14"/>
        <v>-56.71174423</v>
      </c>
      <c r="V61" s="113" t="str">
        <f t="shared" si="15"/>
        <v/>
      </c>
      <c r="W61" s="114">
        <f t="shared" si="16"/>
        <v>88.71035368</v>
      </c>
      <c r="X61" s="114">
        <f t="shared" si="17"/>
        <v>5.75</v>
      </c>
      <c r="Y61" s="114" t="str">
        <f>if(N61=1,(W61*(S61-V61))*'Säännöt ja ohjeet'!$B$54+X61,"")</f>
        <v/>
      </c>
      <c r="Z61" s="114">
        <f t="shared" si="18"/>
        <v>0</v>
      </c>
      <c r="AA61" s="114">
        <f t="shared" si="19"/>
        <v>1</v>
      </c>
      <c r="AB61" s="114">
        <f t="shared" si="20"/>
        <v>88.71035368</v>
      </c>
      <c r="AC61" s="114">
        <f t="shared" si="21"/>
        <v>5.75</v>
      </c>
      <c r="AD61" s="114" t="str">
        <f>if(N61=1,(AB61*(Z61-AA61))*'Säännöt ja ohjeet'!$B$54+AC61,"")</f>
        <v/>
      </c>
      <c r="AE61" s="115">
        <f t="shared" si="22"/>
        <v>11</v>
      </c>
      <c r="AF61" s="115">
        <f t="shared" si="23"/>
        <v>11</v>
      </c>
      <c r="AG61" s="4"/>
      <c r="AH61" s="56"/>
      <c r="AI61" s="103">
        <f t="shared" ref="AI61:ED61" si="92">if($B61=AI$3,AI60+$Y61,if($C61=AI$3,AI60+$AD61,AI60))</f>
        <v>2016.131251</v>
      </c>
      <c r="AJ61" s="103">
        <f t="shared" si="92"/>
        <v>1832.955298</v>
      </c>
      <c r="AK61" s="103">
        <f t="shared" si="92"/>
        <v>2433.904474</v>
      </c>
      <c r="AL61" s="103">
        <f t="shared" si="92"/>
        <v>1676.303128</v>
      </c>
      <c r="AM61" s="103">
        <f t="shared" si="92"/>
        <v>1775.926432</v>
      </c>
      <c r="AN61" s="103">
        <f t="shared" si="92"/>
        <v>2303.106744</v>
      </c>
      <c r="AO61" s="103">
        <f t="shared" si="92"/>
        <v>2279.021637</v>
      </c>
      <c r="AP61" s="103">
        <f t="shared" si="92"/>
        <v>1709.959002</v>
      </c>
      <c r="AQ61" s="103">
        <f t="shared" si="92"/>
        <v>880.3044819</v>
      </c>
      <c r="AR61" s="103">
        <f t="shared" si="92"/>
        <v>820.629523</v>
      </c>
      <c r="AS61" s="103">
        <f t="shared" si="92"/>
        <v>2178.77133</v>
      </c>
      <c r="AT61" s="103">
        <f t="shared" si="92"/>
        <v>811.649061</v>
      </c>
      <c r="AU61" s="103">
        <f t="shared" si="92"/>
        <v>1243.17385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1757.561406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 t="str">
        <f t="shared" si="92"/>
        <v>#N/A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5">
        <f t="shared" si="2"/>
        <v>1662.952428</v>
      </c>
    </row>
    <row r="62">
      <c r="A62" s="4"/>
      <c r="B62" s="106"/>
      <c r="C62" s="107"/>
      <c r="D62" s="107"/>
      <c r="E62" s="107"/>
      <c r="F62" s="108"/>
      <c r="G62" s="109"/>
      <c r="H62" s="109" t="b">
        <f t="shared" si="3"/>
        <v>0</v>
      </c>
      <c r="I62" s="109" t="b">
        <f>if(iferror(match(B62,'Osallistujat ja seuranta'!C:C,0),0)&gt;0,TRUE,FALSE)</f>
        <v>0</v>
      </c>
      <c r="J62" s="109" t="b">
        <f>if(iferror(match(C62,'Osallistujat ja seuranta'!C:C,0),0)&gt;0,TRUE,FALSE)</f>
        <v>0</v>
      </c>
      <c r="K62" s="109" t="b">
        <f t="shared" si="4"/>
        <v>0</v>
      </c>
      <c r="L62" s="109" t="b">
        <f t="shared" si="5"/>
        <v>1</v>
      </c>
      <c r="M62" s="109" t="b">
        <f t="shared" si="6"/>
        <v>0</v>
      </c>
      <c r="N62" s="110" t="str">
        <f t="shared" si="7"/>
        <v/>
      </c>
      <c r="O62" s="111" t="str">
        <f t="shared" si="8"/>
        <v/>
      </c>
      <c r="P62" s="111" t="str">
        <f t="shared" si="9"/>
        <v/>
      </c>
      <c r="Q62" s="112" t="str">
        <f t="shared" si="10"/>
        <v/>
      </c>
      <c r="R62" s="110" t="str">
        <f t="shared" si="11"/>
        <v/>
      </c>
      <c r="S62" s="110">
        <f t="shared" si="12"/>
        <v>1</v>
      </c>
      <c r="T62" s="110">
        <f t="shared" si="13"/>
        <v>-56.71174423</v>
      </c>
      <c r="U62" s="110">
        <f t="shared" si="14"/>
        <v>-56.71174423</v>
      </c>
      <c r="V62" s="113" t="str">
        <f t="shared" si="15"/>
        <v/>
      </c>
      <c r="W62" s="114">
        <f t="shared" si="16"/>
        <v>88.71035368</v>
      </c>
      <c r="X62" s="114">
        <f t="shared" si="17"/>
        <v>5.75</v>
      </c>
      <c r="Y62" s="114" t="str">
        <f>if(N62=1,(W62*(S62-V62))*'Säännöt ja ohjeet'!$B$54+X62,"")</f>
        <v/>
      </c>
      <c r="Z62" s="114">
        <f t="shared" si="18"/>
        <v>0</v>
      </c>
      <c r="AA62" s="114">
        <f t="shared" si="19"/>
        <v>1</v>
      </c>
      <c r="AB62" s="114">
        <f t="shared" si="20"/>
        <v>88.71035368</v>
      </c>
      <c r="AC62" s="114">
        <f t="shared" si="21"/>
        <v>5.75</v>
      </c>
      <c r="AD62" s="114" t="str">
        <f>if(N62=1,(AB62*(Z62-AA62))*'Säännöt ja ohjeet'!$B$54+AC62,"")</f>
        <v/>
      </c>
      <c r="AE62" s="115">
        <f t="shared" si="22"/>
        <v>11</v>
      </c>
      <c r="AF62" s="115">
        <f t="shared" si="23"/>
        <v>11</v>
      </c>
      <c r="AG62" s="4"/>
      <c r="AH62" s="56"/>
      <c r="AI62" s="103">
        <f t="shared" ref="AI62:ED62" si="93">if($B62=AI$3,AI61+$Y62,if($C62=AI$3,AI61+$AD62,AI61))</f>
        <v>2016.131251</v>
      </c>
      <c r="AJ62" s="103">
        <f t="shared" si="93"/>
        <v>1832.955298</v>
      </c>
      <c r="AK62" s="103">
        <f t="shared" si="93"/>
        <v>2433.904474</v>
      </c>
      <c r="AL62" s="103">
        <f t="shared" si="93"/>
        <v>1676.303128</v>
      </c>
      <c r="AM62" s="103">
        <f t="shared" si="93"/>
        <v>1775.926432</v>
      </c>
      <c r="AN62" s="103">
        <f t="shared" si="93"/>
        <v>2303.106744</v>
      </c>
      <c r="AO62" s="103">
        <f t="shared" si="93"/>
        <v>2279.021637</v>
      </c>
      <c r="AP62" s="103">
        <f t="shared" si="93"/>
        <v>1709.959002</v>
      </c>
      <c r="AQ62" s="103">
        <f t="shared" si="93"/>
        <v>880.3044819</v>
      </c>
      <c r="AR62" s="103">
        <f t="shared" si="93"/>
        <v>820.629523</v>
      </c>
      <c r="AS62" s="103">
        <f t="shared" si="93"/>
        <v>2178.77133</v>
      </c>
      <c r="AT62" s="103">
        <f t="shared" si="93"/>
        <v>811.649061</v>
      </c>
      <c r="AU62" s="103">
        <f t="shared" si="93"/>
        <v>1243.17385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1757.561406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 t="str">
        <f t="shared" si="93"/>
        <v>#N/A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5">
        <f t="shared" si="2"/>
        <v>1662.952428</v>
      </c>
    </row>
    <row r="63">
      <c r="A63" s="4"/>
      <c r="B63" s="106"/>
      <c r="C63" s="107"/>
      <c r="D63" s="107"/>
      <c r="E63" s="107"/>
      <c r="F63" s="108"/>
      <c r="G63" s="109"/>
      <c r="H63" s="109" t="b">
        <f t="shared" si="3"/>
        <v>0</v>
      </c>
      <c r="I63" s="109" t="b">
        <f>if(iferror(match(B63,'Osallistujat ja seuranta'!C:C,0),0)&gt;0,TRUE,FALSE)</f>
        <v>0</v>
      </c>
      <c r="J63" s="109" t="b">
        <f>if(iferror(match(C63,'Osallistujat ja seuranta'!C:C,0),0)&gt;0,TRUE,FALSE)</f>
        <v>0</v>
      </c>
      <c r="K63" s="109" t="b">
        <f t="shared" si="4"/>
        <v>0</v>
      </c>
      <c r="L63" s="109" t="b">
        <f t="shared" si="5"/>
        <v>1</v>
      </c>
      <c r="M63" s="109" t="b">
        <f t="shared" si="6"/>
        <v>0</v>
      </c>
      <c r="N63" s="110" t="str">
        <f t="shared" si="7"/>
        <v/>
      </c>
      <c r="O63" s="111" t="str">
        <f t="shared" si="8"/>
        <v/>
      </c>
      <c r="P63" s="111" t="str">
        <f t="shared" si="9"/>
        <v/>
      </c>
      <c r="Q63" s="112" t="str">
        <f t="shared" si="10"/>
        <v/>
      </c>
      <c r="R63" s="110" t="str">
        <f t="shared" si="11"/>
        <v/>
      </c>
      <c r="S63" s="110">
        <f t="shared" si="12"/>
        <v>1</v>
      </c>
      <c r="T63" s="110">
        <f t="shared" si="13"/>
        <v>-56.71174423</v>
      </c>
      <c r="U63" s="110">
        <f t="shared" si="14"/>
        <v>-56.71174423</v>
      </c>
      <c r="V63" s="113" t="str">
        <f t="shared" si="15"/>
        <v/>
      </c>
      <c r="W63" s="114">
        <f t="shared" si="16"/>
        <v>88.71035368</v>
      </c>
      <c r="X63" s="114">
        <f t="shared" si="17"/>
        <v>5.75</v>
      </c>
      <c r="Y63" s="114" t="str">
        <f>if(N63=1,(W63*(S63-V63))*'Säännöt ja ohjeet'!$B$54+X63,"")</f>
        <v/>
      </c>
      <c r="Z63" s="114">
        <f t="shared" si="18"/>
        <v>0</v>
      </c>
      <c r="AA63" s="114">
        <f t="shared" si="19"/>
        <v>1</v>
      </c>
      <c r="AB63" s="114">
        <f t="shared" si="20"/>
        <v>88.71035368</v>
      </c>
      <c r="AC63" s="114">
        <f t="shared" si="21"/>
        <v>5.75</v>
      </c>
      <c r="AD63" s="114" t="str">
        <f>if(N63=1,(AB63*(Z63-AA63))*'Säännöt ja ohjeet'!$B$54+AC63,"")</f>
        <v/>
      </c>
      <c r="AE63" s="115">
        <f t="shared" si="22"/>
        <v>11</v>
      </c>
      <c r="AF63" s="115">
        <f t="shared" si="23"/>
        <v>11</v>
      </c>
      <c r="AG63" s="4"/>
      <c r="AH63" s="56"/>
      <c r="AI63" s="103">
        <f t="shared" ref="AI63:ED63" si="94">if($B63=AI$3,AI62+$Y63,if($C63=AI$3,AI62+$AD63,AI62))</f>
        <v>2016.131251</v>
      </c>
      <c r="AJ63" s="103">
        <f t="shared" si="94"/>
        <v>1832.955298</v>
      </c>
      <c r="AK63" s="103">
        <f t="shared" si="94"/>
        <v>2433.904474</v>
      </c>
      <c r="AL63" s="103">
        <f t="shared" si="94"/>
        <v>1676.303128</v>
      </c>
      <c r="AM63" s="103">
        <f t="shared" si="94"/>
        <v>1775.926432</v>
      </c>
      <c r="AN63" s="103">
        <f t="shared" si="94"/>
        <v>2303.106744</v>
      </c>
      <c r="AO63" s="103">
        <f t="shared" si="94"/>
        <v>2279.021637</v>
      </c>
      <c r="AP63" s="103">
        <f t="shared" si="94"/>
        <v>1709.959002</v>
      </c>
      <c r="AQ63" s="103">
        <f t="shared" si="94"/>
        <v>880.3044819</v>
      </c>
      <c r="AR63" s="103">
        <f t="shared" si="94"/>
        <v>820.629523</v>
      </c>
      <c r="AS63" s="103">
        <f t="shared" si="94"/>
        <v>2178.77133</v>
      </c>
      <c r="AT63" s="103">
        <f t="shared" si="94"/>
        <v>811.649061</v>
      </c>
      <c r="AU63" s="103">
        <f t="shared" si="94"/>
        <v>1243.17385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1757.561406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 t="str">
        <f t="shared" si="94"/>
        <v>#N/A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5">
        <f t="shared" si="2"/>
        <v>1662.952428</v>
      </c>
    </row>
    <row r="64">
      <c r="A64" s="4"/>
      <c r="B64" s="106"/>
      <c r="C64" s="107"/>
      <c r="D64" s="107"/>
      <c r="E64" s="107"/>
      <c r="F64" s="108"/>
      <c r="G64" s="109"/>
      <c r="H64" s="109" t="b">
        <f t="shared" si="3"/>
        <v>0</v>
      </c>
      <c r="I64" s="109" t="b">
        <f>if(iferror(match(B64,'Osallistujat ja seuranta'!C:C,0),0)&gt;0,TRUE,FALSE)</f>
        <v>0</v>
      </c>
      <c r="J64" s="109" t="b">
        <f>if(iferror(match(C64,'Osallistujat ja seuranta'!C:C,0),0)&gt;0,TRUE,FALSE)</f>
        <v>0</v>
      </c>
      <c r="K64" s="109" t="b">
        <f t="shared" si="4"/>
        <v>0</v>
      </c>
      <c r="L64" s="109" t="b">
        <f t="shared" si="5"/>
        <v>1</v>
      </c>
      <c r="M64" s="109" t="b">
        <f t="shared" si="6"/>
        <v>0</v>
      </c>
      <c r="N64" s="110" t="str">
        <f t="shared" si="7"/>
        <v/>
      </c>
      <c r="O64" s="111" t="str">
        <f t="shared" si="8"/>
        <v/>
      </c>
      <c r="P64" s="111" t="str">
        <f t="shared" si="9"/>
        <v/>
      </c>
      <c r="Q64" s="112" t="str">
        <f t="shared" si="10"/>
        <v/>
      </c>
      <c r="R64" s="110" t="str">
        <f t="shared" si="11"/>
        <v/>
      </c>
      <c r="S64" s="110">
        <f t="shared" si="12"/>
        <v>1</v>
      </c>
      <c r="T64" s="110">
        <f t="shared" si="13"/>
        <v>-56.71174423</v>
      </c>
      <c r="U64" s="110">
        <f t="shared" si="14"/>
        <v>-56.71174423</v>
      </c>
      <c r="V64" s="113" t="str">
        <f t="shared" si="15"/>
        <v/>
      </c>
      <c r="W64" s="114">
        <f t="shared" si="16"/>
        <v>88.71035368</v>
      </c>
      <c r="X64" s="114">
        <f t="shared" si="17"/>
        <v>5.75</v>
      </c>
      <c r="Y64" s="114" t="str">
        <f>if(N64=1,(W64*(S64-V64))*'Säännöt ja ohjeet'!$B$54+X64,"")</f>
        <v/>
      </c>
      <c r="Z64" s="114">
        <f t="shared" si="18"/>
        <v>0</v>
      </c>
      <c r="AA64" s="114">
        <f t="shared" si="19"/>
        <v>1</v>
      </c>
      <c r="AB64" s="114">
        <f t="shared" si="20"/>
        <v>88.71035368</v>
      </c>
      <c r="AC64" s="114">
        <f t="shared" si="21"/>
        <v>5.75</v>
      </c>
      <c r="AD64" s="114" t="str">
        <f>if(N64=1,(AB64*(Z64-AA64))*'Säännöt ja ohjeet'!$B$54+AC64,"")</f>
        <v/>
      </c>
      <c r="AE64" s="115">
        <f t="shared" si="22"/>
        <v>11</v>
      </c>
      <c r="AF64" s="115">
        <f t="shared" si="23"/>
        <v>11</v>
      </c>
      <c r="AG64" s="4"/>
      <c r="AH64" s="56"/>
      <c r="AI64" s="103">
        <f t="shared" ref="AI64:ED64" si="95">if($B64=AI$3,AI63+$Y64,if($C64=AI$3,AI63+$AD64,AI63))</f>
        <v>2016.131251</v>
      </c>
      <c r="AJ64" s="103">
        <f t="shared" si="95"/>
        <v>1832.955298</v>
      </c>
      <c r="AK64" s="103">
        <f t="shared" si="95"/>
        <v>2433.904474</v>
      </c>
      <c r="AL64" s="103">
        <f t="shared" si="95"/>
        <v>1676.303128</v>
      </c>
      <c r="AM64" s="103">
        <f t="shared" si="95"/>
        <v>1775.926432</v>
      </c>
      <c r="AN64" s="103">
        <f t="shared" si="95"/>
        <v>2303.106744</v>
      </c>
      <c r="AO64" s="103">
        <f t="shared" si="95"/>
        <v>2279.021637</v>
      </c>
      <c r="AP64" s="103">
        <f t="shared" si="95"/>
        <v>1709.959002</v>
      </c>
      <c r="AQ64" s="103">
        <f t="shared" si="95"/>
        <v>880.3044819</v>
      </c>
      <c r="AR64" s="103">
        <f t="shared" si="95"/>
        <v>820.629523</v>
      </c>
      <c r="AS64" s="103">
        <f t="shared" si="95"/>
        <v>2178.77133</v>
      </c>
      <c r="AT64" s="103">
        <f t="shared" si="95"/>
        <v>811.649061</v>
      </c>
      <c r="AU64" s="103">
        <f t="shared" si="95"/>
        <v>1243.17385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1757.561406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 t="str">
        <f t="shared" si="95"/>
        <v>#N/A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5">
        <f t="shared" si="2"/>
        <v>1662.952428</v>
      </c>
    </row>
    <row r="65">
      <c r="A65" s="4"/>
      <c r="B65" s="106"/>
      <c r="C65" s="107"/>
      <c r="D65" s="107"/>
      <c r="E65" s="107"/>
      <c r="F65" s="108"/>
      <c r="G65" s="109"/>
      <c r="H65" s="109" t="b">
        <f t="shared" si="3"/>
        <v>0</v>
      </c>
      <c r="I65" s="109" t="b">
        <f>if(iferror(match(B65,'Osallistujat ja seuranta'!C:C,0),0)&gt;0,TRUE,FALSE)</f>
        <v>0</v>
      </c>
      <c r="J65" s="109" t="b">
        <f>if(iferror(match(C65,'Osallistujat ja seuranta'!C:C,0),0)&gt;0,TRUE,FALSE)</f>
        <v>0</v>
      </c>
      <c r="K65" s="109" t="b">
        <f t="shared" si="4"/>
        <v>0</v>
      </c>
      <c r="L65" s="109" t="b">
        <f t="shared" si="5"/>
        <v>1</v>
      </c>
      <c r="M65" s="109" t="b">
        <f t="shared" si="6"/>
        <v>0</v>
      </c>
      <c r="N65" s="110" t="str">
        <f t="shared" si="7"/>
        <v/>
      </c>
      <c r="O65" s="111" t="str">
        <f t="shared" si="8"/>
        <v/>
      </c>
      <c r="P65" s="111" t="str">
        <f t="shared" si="9"/>
        <v/>
      </c>
      <c r="Q65" s="112" t="str">
        <f t="shared" si="10"/>
        <v/>
      </c>
      <c r="R65" s="110" t="str">
        <f t="shared" si="11"/>
        <v/>
      </c>
      <c r="S65" s="110">
        <f t="shared" si="12"/>
        <v>1</v>
      </c>
      <c r="T65" s="110">
        <f t="shared" si="13"/>
        <v>-56.71174423</v>
      </c>
      <c r="U65" s="110">
        <f t="shared" si="14"/>
        <v>-56.71174423</v>
      </c>
      <c r="V65" s="113" t="str">
        <f t="shared" si="15"/>
        <v/>
      </c>
      <c r="W65" s="114">
        <f t="shared" si="16"/>
        <v>88.71035368</v>
      </c>
      <c r="X65" s="114">
        <f t="shared" si="17"/>
        <v>5.75</v>
      </c>
      <c r="Y65" s="114" t="str">
        <f>if(N65=1,(W65*(S65-V65))*'Säännöt ja ohjeet'!$B$54+X65,"")</f>
        <v/>
      </c>
      <c r="Z65" s="114">
        <f t="shared" si="18"/>
        <v>0</v>
      </c>
      <c r="AA65" s="114">
        <f t="shared" si="19"/>
        <v>1</v>
      </c>
      <c r="AB65" s="114">
        <f t="shared" si="20"/>
        <v>88.71035368</v>
      </c>
      <c r="AC65" s="114">
        <f t="shared" si="21"/>
        <v>5.75</v>
      </c>
      <c r="AD65" s="114" t="str">
        <f>if(N65=1,(AB65*(Z65-AA65))*'Säännöt ja ohjeet'!$B$54+AC65,"")</f>
        <v/>
      </c>
      <c r="AE65" s="115">
        <f t="shared" si="22"/>
        <v>11</v>
      </c>
      <c r="AF65" s="115">
        <f t="shared" si="23"/>
        <v>11</v>
      </c>
      <c r="AG65" s="4"/>
      <c r="AH65" s="56"/>
      <c r="AI65" s="103">
        <f t="shared" ref="AI65:ED65" si="96">if($B65=AI$3,AI64+$Y65,if($C65=AI$3,AI64+$AD65,AI64))</f>
        <v>2016.131251</v>
      </c>
      <c r="AJ65" s="103">
        <f t="shared" si="96"/>
        <v>1832.955298</v>
      </c>
      <c r="AK65" s="103">
        <f t="shared" si="96"/>
        <v>2433.904474</v>
      </c>
      <c r="AL65" s="103">
        <f t="shared" si="96"/>
        <v>1676.303128</v>
      </c>
      <c r="AM65" s="103">
        <f t="shared" si="96"/>
        <v>1775.926432</v>
      </c>
      <c r="AN65" s="103">
        <f t="shared" si="96"/>
        <v>2303.106744</v>
      </c>
      <c r="AO65" s="103">
        <f t="shared" si="96"/>
        <v>2279.021637</v>
      </c>
      <c r="AP65" s="103">
        <f t="shared" si="96"/>
        <v>1709.959002</v>
      </c>
      <c r="AQ65" s="103">
        <f t="shared" si="96"/>
        <v>880.3044819</v>
      </c>
      <c r="AR65" s="103">
        <f t="shared" si="96"/>
        <v>820.629523</v>
      </c>
      <c r="AS65" s="103">
        <f t="shared" si="96"/>
        <v>2178.77133</v>
      </c>
      <c r="AT65" s="103">
        <f t="shared" si="96"/>
        <v>811.649061</v>
      </c>
      <c r="AU65" s="103">
        <f t="shared" si="96"/>
        <v>1243.17385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1757.561406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 t="str">
        <f t="shared" si="96"/>
        <v>#N/A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5">
        <f t="shared" si="2"/>
        <v>1662.952428</v>
      </c>
    </row>
    <row r="66">
      <c r="A66" s="4"/>
      <c r="B66" s="106"/>
      <c r="C66" s="107"/>
      <c r="D66" s="107"/>
      <c r="E66" s="107"/>
      <c r="F66" s="108"/>
      <c r="G66" s="109"/>
      <c r="H66" s="109" t="b">
        <f t="shared" si="3"/>
        <v>0</v>
      </c>
      <c r="I66" s="109" t="b">
        <f>if(iferror(match(B66,'Osallistujat ja seuranta'!C:C,0),0)&gt;0,TRUE,FALSE)</f>
        <v>0</v>
      </c>
      <c r="J66" s="109" t="b">
        <f>if(iferror(match(C66,'Osallistujat ja seuranta'!C:C,0),0)&gt;0,TRUE,FALSE)</f>
        <v>0</v>
      </c>
      <c r="K66" s="109" t="b">
        <f t="shared" si="4"/>
        <v>0</v>
      </c>
      <c r="L66" s="109" t="b">
        <f t="shared" si="5"/>
        <v>1</v>
      </c>
      <c r="M66" s="109" t="b">
        <f t="shared" si="6"/>
        <v>0</v>
      </c>
      <c r="N66" s="110" t="str">
        <f t="shared" si="7"/>
        <v/>
      </c>
      <c r="O66" s="111" t="str">
        <f t="shared" si="8"/>
        <v/>
      </c>
      <c r="P66" s="111" t="str">
        <f t="shared" si="9"/>
        <v/>
      </c>
      <c r="Q66" s="112" t="str">
        <f t="shared" si="10"/>
        <v/>
      </c>
      <c r="R66" s="110" t="str">
        <f t="shared" si="11"/>
        <v/>
      </c>
      <c r="S66" s="110">
        <f t="shared" si="12"/>
        <v>1</v>
      </c>
      <c r="T66" s="110">
        <f t="shared" si="13"/>
        <v>-56.71174423</v>
      </c>
      <c r="U66" s="110">
        <f t="shared" si="14"/>
        <v>-56.71174423</v>
      </c>
      <c r="V66" s="113" t="str">
        <f t="shared" si="15"/>
        <v/>
      </c>
      <c r="W66" s="114">
        <f t="shared" si="16"/>
        <v>88.71035368</v>
      </c>
      <c r="X66" s="114">
        <f t="shared" si="17"/>
        <v>5.75</v>
      </c>
      <c r="Y66" s="114" t="str">
        <f>if(N66=1,(W66*(S66-V66))*'Säännöt ja ohjeet'!$B$54+X66,"")</f>
        <v/>
      </c>
      <c r="Z66" s="114">
        <f t="shared" si="18"/>
        <v>0</v>
      </c>
      <c r="AA66" s="114">
        <f t="shared" si="19"/>
        <v>1</v>
      </c>
      <c r="AB66" s="114">
        <f t="shared" si="20"/>
        <v>88.71035368</v>
      </c>
      <c r="AC66" s="114">
        <f t="shared" si="21"/>
        <v>5.75</v>
      </c>
      <c r="AD66" s="114" t="str">
        <f>if(N66=1,(AB66*(Z66-AA66))*'Säännöt ja ohjeet'!$B$54+AC66,"")</f>
        <v/>
      </c>
      <c r="AE66" s="115">
        <f t="shared" si="22"/>
        <v>11</v>
      </c>
      <c r="AF66" s="115">
        <f t="shared" si="23"/>
        <v>11</v>
      </c>
      <c r="AG66" s="4"/>
      <c r="AH66" s="56"/>
      <c r="AI66" s="103">
        <f t="shared" ref="AI66:ED66" si="97">if($B66=AI$3,AI65+$Y66,if($C66=AI$3,AI65+$AD66,AI65))</f>
        <v>2016.131251</v>
      </c>
      <c r="AJ66" s="103">
        <f t="shared" si="97"/>
        <v>1832.955298</v>
      </c>
      <c r="AK66" s="103">
        <f t="shared" si="97"/>
        <v>2433.904474</v>
      </c>
      <c r="AL66" s="103">
        <f t="shared" si="97"/>
        <v>1676.303128</v>
      </c>
      <c r="AM66" s="103">
        <f t="shared" si="97"/>
        <v>1775.926432</v>
      </c>
      <c r="AN66" s="103">
        <f t="shared" si="97"/>
        <v>2303.106744</v>
      </c>
      <c r="AO66" s="103">
        <f t="shared" si="97"/>
        <v>2279.021637</v>
      </c>
      <c r="AP66" s="103">
        <f t="shared" si="97"/>
        <v>1709.959002</v>
      </c>
      <c r="AQ66" s="103">
        <f t="shared" si="97"/>
        <v>880.3044819</v>
      </c>
      <c r="AR66" s="103">
        <f t="shared" si="97"/>
        <v>820.629523</v>
      </c>
      <c r="AS66" s="103">
        <f t="shared" si="97"/>
        <v>2178.77133</v>
      </c>
      <c r="AT66" s="103">
        <f t="shared" si="97"/>
        <v>811.649061</v>
      </c>
      <c r="AU66" s="103">
        <f t="shared" si="97"/>
        <v>1243.17385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1757.561406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 t="str">
        <f t="shared" si="97"/>
        <v>#N/A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5">
        <f t="shared" si="2"/>
        <v>1662.952428</v>
      </c>
    </row>
    <row r="67">
      <c r="A67" s="4"/>
      <c r="B67" s="106"/>
      <c r="C67" s="107"/>
      <c r="D67" s="107"/>
      <c r="E67" s="107"/>
      <c r="F67" s="108"/>
      <c r="G67" s="109"/>
      <c r="H67" s="109" t="b">
        <f t="shared" si="3"/>
        <v>0</v>
      </c>
      <c r="I67" s="109" t="b">
        <f>if(iferror(match(B67,'Osallistujat ja seuranta'!C:C,0),0)&gt;0,TRUE,FALSE)</f>
        <v>0</v>
      </c>
      <c r="J67" s="109" t="b">
        <f>if(iferror(match(C67,'Osallistujat ja seuranta'!C:C,0),0)&gt;0,TRUE,FALSE)</f>
        <v>0</v>
      </c>
      <c r="K67" s="109" t="b">
        <f t="shared" si="4"/>
        <v>0</v>
      </c>
      <c r="L67" s="109" t="b">
        <f t="shared" si="5"/>
        <v>1</v>
      </c>
      <c r="M67" s="109" t="b">
        <f t="shared" si="6"/>
        <v>0</v>
      </c>
      <c r="N67" s="110" t="str">
        <f t="shared" si="7"/>
        <v/>
      </c>
      <c r="O67" s="111" t="str">
        <f t="shared" si="8"/>
        <v/>
      </c>
      <c r="P67" s="111" t="str">
        <f t="shared" si="9"/>
        <v/>
      </c>
      <c r="Q67" s="112" t="str">
        <f t="shared" si="10"/>
        <v/>
      </c>
      <c r="R67" s="110" t="str">
        <f t="shared" si="11"/>
        <v/>
      </c>
      <c r="S67" s="110">
        <f t="shared" si="12"/>
        <v>1</v>
      </c>
      <c r="T67" s="110">
        <f t="shared" si="13"/>
        <v>-56.71174423</v>
      </c>
      <c r="U67" s="110">
        <f t="shared" si="14"/>
        <v>-56.71174423</v>
      </c>
      <c r="V67" s="113" t="str">
        <f t="shared" si="15"/>
        <v/>
      </c>
      <c r="W67" s="114">
        <f t="shared" si="16"/>
        <v>88.71035368</v>
      </c>
      <c r="X67" s="114">
        <f t="shared" si="17"/>
        <v>5.75</v>
      </c>
      <c r="Y67" s="114" t="str">
        <f>if(N67=1,(W67*(S67-V67))*'Säännöt ja ohjeet'!$B$54+X67,"")</f>
        <v/>
      </c>
      <c r="Z67" s="114">
        <f t="shared" si="18"/>
        <v>0</v>
      </c>
      <c r="AA67" s="114">
        <f t="shared" si="19"/>
        <v>1</v>
      </c>
      <c r="AB67" s="114">
        <f t="shared" si="20"/>
        <v>88.71035368</v>
      </c>
      <c r="AC67" s="114">
        <f t="shared" si="21"/>
        <v>5.75</v>
      </c>
      <c r="AD67" s="114" t="str">
        <f>if(N67=1,(AB67*(Z67-AA67))*'Säännöt ja ohjeet'!$B$54+AC67,"")</f>
        <v/>
      </c>
      <c r="AE67" s="115">
        <f t="shared" si="22"/>
        <v>11</v>
      </c>
      <c r="AF67" s="115">
        <f t="shared" si="23"/>
        <v>11</v>
      </c>
      <c r="AG67" s="4"/>
      <c r="AH67" s="56"/>
      <c r="AI67" s="103">
        <f t="shared" ref="AI67:ED67" si="98">if($B67=AI$3,AI66+$Y67,if($C67=AI$3,AI66+$AD67,AI66))</f>
        <v>2016.131251</v>
      </c>
      <c r="AJ67" s="103">
        <f t="shared" si="98"/>
        <v>1832.955298</v>
      </c>
      <c r="AK67" s="103">
        <f t="shared" si="98"/>
        <v>2433.904474</v>
      </c>
      <c r="AL67" s="103">
        <f t="shared" si="98"/>
        <v>1676.303128</v>
      </c>
      <c r="AM67" s="103">
        <f t="shared" si="98"/>
        <v>1775.926432</v>
      </c>
      <c r="AN67" s="103">
        <f t="shared" si="98"/>
        <v>2303.106744</v>
      </c>
      <c r="AO67" s="103">
        <f t="shared" si="98"/>
        <v>2279.021637</v>
      </c>
      <c r="AP67" s="103">
        <f t="shared" si="98"/>
        <v>1709.959002</v>
      </c>
      <c r="AQ67" s="103">
        <f t="shared" si="98"/>
        <v>880.3044819</v>
      </c>
      <c r="AR67" s="103">
        <f t="shared" si="98"/>
        <v>820.629523</v>
      </c>
      <c r="AS67" s="103">
        <f t="shared" si="98"/>
        <v>2178.77133</v>
      </c>
      <c r="AT67" s="103">
        <f t="shared" si="98"/>
        <v>811.649061</v>
      </c>
      <c r="AU67" s="103">
        <f t="shared" si="98"/>
        <v>1243.17385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1757.561406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 t="str">
        <f t="shared" si="98"/>
        <v>#N/A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5">
        <f t="shared" si="2"/>
        <v>1662.952428</v>
      </c>
    </row>
    <row r="68">
      <c r="A68" s="4"/>
      <c r="B68" s="106"/>
      <c r="C68" s="107"/>
      <c r="D68" s="107"/>
      <c r="E68" s="107"/>
      <c r="F68" s="108"/>
      <c r="G68" s="109"/>
      <c r="H68" s="109" t="b">
        <f t="shared" si="3"/>
        <v>0</v>
      </c>
      <c r="I68" s="109" t="b">
        <f>if(iferror(match(B68,'Osallistujat ja seuranta'!C:C,0),0)&gt;0,TRUE,FALSE)</f>
        <v>0</v>
      </c>
      <c r="J68" s="109" t="b">
        <f>if(iferror(match(C68,'Osallistujat ja seuranta'!C:C,0),0)&gt;0,TRUE,FALSE)</f>
        <v>0</v>
      </c>
      <c r="K68" s="109" t="b">
        <f t="shared" si="4"/>
        <v>0</v>
      </c>
      <c r="L68" s="109" t="b">
        <f t="shared" si="5"/>
        <v>1</v>
      </c>
      <c r="M68" s="109" t="b">
        <f t="shared" si="6"/>
        <v>0</v>
      </c>
      <c r="N68" s="110" t="str">
        <f t="shared" si="7"/>
        <v/>
      </c>
      <c r="O68" s="111" t="str">
        <f t="shared" si="8"/>
        <v/>
      </c>
      <c r="P68" s="111" t="str">
        <f t="shared" si="9"/>
        <v/>
      </c>
      <c r="Q68" s="112" t="str">
        <f t="shared" si="10"/>
        <v/>
      </c>
      <c r="R68" s="110" t="str">
        <f t="shared" si="11"/>
        <v/>
      </c>
      <c r="S68" s="110">
        <f t="shared" si="12"/>
        <v>1</v>
      </c>
      <c r="T68" s="110">
        <f t="shared" si="13"/>
        <v>-56.71174423</v>
      </c>
      <c r="U68" s="110">
        <f t="shared" si="14"/>
        <v>-56.71174423</v>
      </c>
      <c r="V68" s="113" t="str">
        <f t="shared" si="15"/>
        <v/>
      </c>
      <c r="W68" s="114">
        <f t="shared" si="16"/>
        <v>88.71035368</v>
      </c>
      <c r="X68" s="114">
        <f t="shared" si="17"/>
        <v>5.75</v>
      </c>
      <c r="Y68" s="114" t="str">
        <f>if(N68=1,(W68*(S68-V68))*'Säännöt ja ohjeet'!$B$54+X68,"")</f>
        <v/>
      </c>
      <c r="Z68" s="114">
        <f t="shared" si="18"/>
        <v>0</v>
      </c>
      <c r="AA68" s="114">
        <f t="shared" si="19"/>
        <v>1</v>
      </c>
      <c r="AB68" s="114">
        <f t="shared" si="20"/>
        <v>88.71035368</v>
      </c>
      <c r="AC68" s="114">
        <f t="shared" si="21"/>
        <v>5.75</v>
      </c>
      <c r="AD68" s="114" t="str">
        <f>if(N68=1,(AB68*(Z68-AA68))*'Säännöt ja ohjeet'!$B$54+AC68,"")</f>
        <v/>
      </c>
      <c r="AE68" s="115">
        <f t="shared" si="22"/>
        <v>11</v>
      </c>
      <c r="AF68" s="115">
        <f t="shared" si="23"/>
        <v>11</v>
      </c>
      <c r="AG68" s="4"/>
      <c r="AH68" s="56"/>
      <c r="AI68" s="103">
        <f t="shared" ref="AI68:ED68" si="99">if($B68=AI$3,AI67+$Y68,if($C68=AI$3,AI67+$AD68,AI67))</f>
        <v>2016.131251</v>
      </c>
      <c r="AJ68" s="103">
        <f t="shared" si="99"/>
        <v>1832.955298</v>
      </c>
      <c r="AK68" s="103">
        <f t="shared" si="99"/>
        <v>2433.904474</v>
      </c>
      <c r="AL68" s="103">
        <f t="shared" si="99"/>
        <v>1676.303128</v>
      </c>
      <c r="AM68" s="103">
        <f t="shared" si="99"/>
        <v>1775.926432</v>
      </c>
      <c r="AN68" s="103">
        <f t="shared" si="99"/>
        <v>2303.106744</v>
      </c>
      <c r="AO68" s="103">
        <f t="shared" si="99"/>
        <v>2279.021637</v>
      </c>
      <c r="AP68" s="103">
        <f t="shared" si="99"/>
        <v>1709.959002</v>
      </c>
      <c r="AQ68" s="103">
        <f t="shared" si="99"/>
        <v>880.3044819</v>
      </c>
      <c r="AR68" s="103">
        <f t="shared" si="99"/>
        <v>820.629523</v>
      </c>
      <c r="AS68" s="103">
        <f t="shared" si="99"/>
        <v>2178.77133</v>
      </c>
      <c r="AT68" s="103">
        <f t="shared" si="99"/>
        <v>811.649061</v>
      </c>
      <c r="AU68" s="103">
        <f t="shared" si="99"/>
        <v>1243.17385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1757.561406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 t="str">
        <f t="shared" si="99"/>
        <v>#N/A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5">
        <f t="shared" si="2"/>
        <v>1662.952428</v>
      </c>
    </row>
    <row r="69">
      <c r="A69" s="4"/>
      <c r="B69" s="106"/>
      <c r="C69" s="107"/>
      <c r="D69" s="107"/>
      <c r="E69" s="107"/>
      <c r="F69" s="108"/>
      <c r="G69" s="109"/>
      <c r="H69" s="109" t="b">
        <f t="shared" si="3"/>
        <v>0</v>
      </c>
      <c r="I69" s="109" t="b">
        <f>if(iferror(match(B69,'Osallistujat ja seuranta'!C:C,0),0)&gt;0,TRUE,FALSE)</f>
        <v>0</v>
      </c>
      <c r="J69" s="109" t="b">
        <f>if(iferror(match(C69,'Osallistujat ja seuranta'!C:C,0),0)&gt;0,TRUE,FALSE)</f>
        <v>0</v>
      </c>
      <c r="K69" s="109" t="b">
        <f t="shared" si="4"/>
        <v>0</v>
      </c>
      <c r="L69" s="109" t="b">
        <f t="shared" si="5"/>
        <v>1</v>
      </c>
      <c r="M69" s="109" t="b">
        <f t="shared" si="6"/>
        <v>0</v>
      </c>
      <c r="N69" s="110" t="str">
        <f t="shared" si="7"/>
        <v/>
      </c>
      <c r="O69" s="111" t="str">
        <f t="shared" si="8"/>
        <v/>
      </c>
      <c r="P69" s="111" t="str">
        <f t="shared" si="9"/>
        <v/>
      </c>
      <c r="Q69" s="112" t="str">
        <f t="shared" si="10"/>
        <v/>
      </c>
      <c r="R69" s="110" t="str">
        <f t="shared" si="11"/>
        <v/>
      </c>
      <c r="S69" s="110">
        <f t="shared" si="12"/>
        <v>1</v>
      </c>
      <c r="T69" s="110">
        <f t="shared" si="13"/>
        <v>-56.71174423</v>
      </c>
      <c r="U69" s="110">
        <f t="shared" si="14"/>
        <v>-56.71174423</v>
      </c>
      <c r="V69" s="113" t="str">
        <f t="shared" si="15"/>
        <v/>
      </c>
      <c r="W69" s="114">
        <f t="shared" si="16"/>
        <v>88.71035368</v>
      </c>
      <c r="X69" s="114">
        <f t="shared" si="17"/>
        <v>5.75</v>
      </c>
      <c r="Y69" s="114" t="str">
        <f>if(N69=1,(W69*(S69-V69))*'Säännöt ja ohjeet'!$B$54+X69,"")</f>
        <v/>
      </c>
      <c r="Z69" s="114">
        <f t="shared" si="18"/>
        <v>0</v>
      </c>
      <c r="AA69" s="114">
        <f t="shared" si="19"/>
        <v>1</v>
      </c>
      <c r="AB69" s="114">
        <f t="shared" si="20"/>
        <v>88.71035368</v>
      </c>
      <c r="AC69" s="114">
        <f t="shared" si="21"/>
        <v>5.75</v>
      </c>
      <c r="AD69" s="114" t="str">
        <f>if(N69=1,(AB69*(Z69-AA69))*'Säännöt ja ohjeet'!$B$54+AC69,"")</f>
        <v/>
      </c>
      <c r="AE69" s="115">
        <f t="shared" si="22"/>
        <v>11</v>
      </c>
      <c r="AF69" s="115">
        <f t="shared" si="23"/>
        <v>11</v>
      </c>
      <c r="AG69" s="4"/>
      <c r="AH69" s="56"/>
      <c r="AI69" s="103">
        <f t="shared" ref="AI69:ED69" si="100">if($B69=AI$3,AI68+$Y69,if($C69=AI$3,AI68+$AD69,AI68))</f>
        <v>2016.131251</v>
      </c>
      <c r="AJ69" s="103">
        <f t="shared" si="100"/>
        <v>1832.955298</v>
      </c>
      <c r="AK69" s="103">
        <f t="shared" si="100"/>
        <v>2433.904474</v>
      </c>
      <c r="AL69" s="103">
        <f t="shared" si="100"/>
        <v>1676.303128</v>
      </c>
      <c r="AM69" s="103">
        <f t="shared" si="100"/>
        <v>1775.926432</v>
      </c>
      <c r="AN69" s="103">
        <f t="shared" si="100"/>
        <v>2303.106744</v>
      </c>
      <c r="AO69" s="103">
        <f t="shared" si="100"/>
        <v>2279.021637</v>
      </c>
      <c r="AP69" s="103">
        <f t="shared" si="100"/>
        <v>1709.959002</v>
      </c>
      <c r="AQ69" s="103">
        <f t="shared" si="100"/>
        <v>880.3044819</v>
      </c>
      <c r="AR69" s="103">
        <f t="shared" si="100"/>
        <v>820.629523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1243.17385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1757.561406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 t="str">
        <f t="shared" si="100"/>
        <v>#N/A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5">
        <f t="shared" si="2"/>
        <v>1662.952428</v>
      </c>
    </row>
    <row r="70">
      <c r="A70" s="4"/>
      <c r="B70" s="106"/>
      <c r="C70" s="107"/>
      <c r="D70" s="107"/>
      <c r="E70" s="107"/>
      <c r="F70" s="108"/>
      <c r="G70" s="109"/>
      <c r="H70" s="109" t="b">
        <f t="shared" si="3"/>
        <v>0</v>
      </c>
      <c r="I70" s="109" t="b">
        <f>if(iferror(match(B70,'Osallistujat ja seuranta'!C:C,0),0)&gt;0,TRUE,FALSE)</f>
        <v>0</v>
      </c>
      <c r="J70" s="109" t="b">
        <f>if(iferror(match(C70,'Osallistujat ja seuranta'!C:C,0),0)&gt;0,TRUE,FALSE)</f>
        <v>0</v>
      </c>
      <c r="K70" s="109" t="b">
        <f t="shared" si="4"/>
        <v>0</v>
      </c>
      <c r="L70" s="109" t="b">
        <f t="shared" si="5"/>
        <v>1</v>
      </c>
      <c r="M70" s="109" t="b">
        <f t="shared" si="6"/>
        <v>0</v>
      </c>
      <c r="N70" s="110" t="str">
        <f t="shared" si="7"/>
        <v/>
      </c>
      <c r="O70" s="111" t="str">
        <f t="shared" si="8"/>
        <v/>
      </c>
      <c r="P70" s="111" t="str">
        <f t="shared" si="9"/>
        <v/>
      </c>
      <c r="Q70" s="112" t="str">
        <f t="shared" si="10"/>
        <v/>
      </c>
      <c r="R70" s="110" t="str">
        <f t="shared" si="11"/>
        <v/>
      </c>
      <c r="S70" s="110">
        <f t="shared" si="12"/>
        <v>1</v>
      </c>
      <c r="T70" s="110">
        <f t="shared" si="13"/>
        <v>-56.71174423</v>
      </c>
      <c r="U70" s="110">
        <f t="shared" si="14"/>
        <v>-56.71174423</v>
      </c>
      <c r="V70" s="113" t="str">
        <f t="shared" si="15"/>
        <v/>
      </c>
      <c r="W70" s="114">
        <f t="shared" si="16"/>
        <v>88.71035368</v>
      </c>
      <c r="X70" s="114">
        <f t="shared" si="17"/>
        <v>5.75</v>
      </c>
      <c r="Y70" s="114" t="str">
        <f>if(N70=1,(W70*(S70-V70))*'Säännöt ja ohjeet'!$B$54+X70,"")</f>
        <v/>
      </c>
      <c r="Z70" s="114">
        <f t="shared" si="18"/>
        <v>0</v>
      </c>
      <c r="AA70" s="114">
        <f t="shared" si="19"/>
        <v>1</v>
      </c>
      <c r="AB70" s="114">
        <f t="shared" si="20"/>
        <v>88.71035368</v>
      </c>
      <c r="AC70" s="114">
        <f t="shared" si="21"/>
        <v>5.75</v>
      </c>
      <c r="AD70" s="114" t="str">
        <f>if(N70=1,(AB70*(Z70-AA70))*'Säännöt ja ohjeet'!$B$54+AC70,"")</f>
        <v/>
      </c>
      <c r="AE70" s="115">
        <f t="shared" si="22"/>
        <v>11</v>
      </c>
      <c r="AF70" s="115">
        <f t="shared" si="23"/>
        <v>11</v>
      </c>
      <c r="AG70" s="4"/>
      <c r="AH70" s="56"/>
      <c r="AI70" s="103">
        <f t="shared" ref="AI70:ED70" si="101">if($B70=AI$3,AI69+$Y70,if($C70=AI$3,AI69+$AD70,AI69))</f>
        <v>2016.131251</v>
      </c>
      <c r="AJ70" s="103">
        <f t="shared" si="101"/>
        <v>1832.955298</v>
      </c>
      <c r="AK70" s="103">
        <f t="shared" si="101"/>
        <v>2433.904474</v>
      </c>
      <c r="AL70" s="103">
        <f t="shared" si="101"/>
        <v>1676.303128</v>
      </c>
      <c r="AM70" s="103">
        <f t="shared" si="101"/>
        <v>1775.926432</v>
      </c>
      <c r="AN70" s="103">
        <f t="shared" si="101"/>
        <v>2303.106744</v>
      </c>
      <c r="AO70" s="103">
        <f t="shared" si="101"/>
        <v>2279.021637</v>
      </c>
      <c r="AP70" s="103">
        <f t="shared" si="101"/>
        <v>1709.959002</v>
      </c>
      <c r="AQ70" s="103">
        <f t="shared" si="101"/>
        <v>880.3044819</v>
      </c>
      <c r="AR70" s="103">
        <f t="shared" si="101"/>
        <v>820.629523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1243.17385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1757.561406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 t="str">
        <f t="shared" si="101"/>
        <v>#N/A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5">
        <f t="shared" si="2"/>
        <v>1662.952428</v>
      </c>
    </row>
    <row r="71">
      <c r="A71" s="4"/>
      <c r="B71" s="106"/>
      <c r="C71" s="107"/>
      <c r="D71" s="107"/>
      <c r="E71" s="107"/>
      <c r="F71" s="108"/>
      <c r="G71" s="109"/>
      <c r="H71" s="109" t="b">
        <f t="shared" si="3"/>
        <v>0</v>
      </c>
      <c r="I71" s="109" t="b">
        <f>if(iferror(match(B71,'Osallistujat ja seuranta'!C:C,0),0)&gt;0,TRUE,FALSE)</f>
        <v>0</v>
      </c>
      <c r="J71" s="109" t="b">
        <f>if(iferror(match(C71,'Osallistujat ja seuranta'!C:C,0),0)&gt;0,TRUE,FALSE)</f>
        <v>0</v>
      </c>
      <c r="K71" s="109" t="b">
        <f t="shared" si="4"/>
        <v>0</v>
      </c>
      <c r="L71" s="109" t="b">
        <f t="shared" si="5"/>
        <v>1</v>
      </c>
      <c r="M71" s="109" t="b">
        <f t="shared" si="6"/>
        <v>0</v>
      </c>
      <c r="N71" s="110" t="str">
        <f t="shared" si="7"/>
        <v/>
      </c>
      <c r="O71" s="111" t="str">
        <f t="shared" si="8"/>
        <v/>
      </c>
      <c r="P71" s="111" t="str">
        <f t="shared" si="9"/>
        <v/>
      </c>
      <c r="Q71" s="112" t="str">
        <f t="shared" si="10"/>
        <v/>
      </c>
      <c r="R71" s="110" t="str">
        <f t="shared" si="11"/>
        <v/>
      </c>
      <c r="S71" s="110">
        <f t="shared" si="12"/>
        <v>1</v>
      </c>
      <c r="T71" s="110">
        <f t="shared" si="13"/>
        <v>-56.71174423</v>
      </c>
      <c r="U71" s="110">
        <f t="shared" si="14"/>
        <v>-56.71174423</v>
      </c>
      <c r="V71" s="113" t="str">
        <f t="shared" si="15"/>
        <v/>
      </c>
      <c r="W71" s="114">
        <f t="shared" si="16"/>
        <v>88.71035368</v>
      </c>
      <c r="X71" s="114">
        <f t="shared" si="17"/>
        <v>5.75</v>
      </c>
      <c r="Y71" s="114" t="str">
        <f>if(N71=1,(W71*(S71-V71))*'Säännöt ja ohjeet'!$B$54+X71,"")</f>
        <v/>
      </c>
      <c r="Z71" s="114">
        <f t="shared" si="18"/>
        <v>0</v>
      </c>
      <c r="AA71" s="114">
        <f t="shared" si="19"/>
        <v>1</v>
      </c>
      <c r="AB71" s="114">
        <f t="shared" si="20"/>
        <v>88.71035368</v>
      </c>
      <c r="AC71" s="114">
        <f t="shared" si="21"/>
        <v>5.75</v>
      </c>
      <c r="AD71" s="114" t="str">
        <f>if(N71=1,(AB71*(Z71-AA71))*'Säännöt ja ohjeet'!$B$54+AC71,"")</f>
        <v/>
      </c>
      <c r="AE71" s="115">
        <f t="shared" si="22"/>
        <v>11</v>
      </c>
      <c r="AF71" s="115">
        <f t="shared" si="23"/>
        <v>11</v>
      </c>
      <c r="AG71" s="4"/>
      <c r="AH71" s="56"/>
      <c r="AI71" s="103">
        <f t="shared" ref="AI71:ED71" si="102">if($B71=AI$3,AI70+$Y71,if($C71=AI$3,AI70+$AD71,AI70))</f>
        <v>2016.131251</v>
      </c>
      <c r="AJ71" s="103">
        <f t="shared" si="102"/>
        <v>1832.955298</v>
      </c>
      <c r="AK71" s="103">
        <f t="shared" si="102"/>
        <v>2433.904474</v>
      </c>
      <c r="AL71" s="103">
        <f t="shared" si="102"/>
        <v>1676.303128</v>
      </c>
      <c r="AM71" s="103">
        <f t="shared" si="102"/>
        <v>1775.926432</v>
      </c>
      <c r="AN71" s="103">
        <f t="shared" si="102"/>
        <v>2303.106744</v>
      </c>
      <c r="AO71" s="103">
        <f t="shared" si="102"/>
        <v>2279.021637</v>
      </c>
      <c r="AP71" s="103">
        <f t="shared" si="102"/>
        <v>1709.959002</v>
      </c>
      <c r="AQ71" s="103">
        <f t="shared" si="102"/>
        <v>880.3044819</v>
      </c>
      <c r="AR71" s="103">
        <f t="shared" si="102"/>
        <v>820.629523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1243.17385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1757.561406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 t="str">
        <f t="shared" si="102"/>
        <v>#N/A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5">
        <f t="shared" si="2"/>
        <v>1662.952428</v>
      </c>
    </row>
    <row r="72">
      <c r="A72" s="4"/>
      <c r="B72" s="106"/>
      <c r="C72" s="107"/>
      <c r="D72" s="107"/>
      <c r="E72" s="107"/>
      <c r="F72" s="108"/>
      <c r="G72" s="109"/>
      <c r="H72" s="109" t="b">
        <f t="shared" si="3"/>
        <v>0</v>
      </c>
      <c r="I72" s="109" t="b">
        <f>if(iferror(match(B72,'Osallistujat ja seuranta'!C:C,0),0)&gt;0,TRUE,FALSE)</f>
        <v>0</v>
      </c>
      <c r="J72" s="109" t="b">
        <f>if(iferror(match(C72,'Osallistujat ja seuranta'!C:C,0),0)&gt;0,TRUE,FALSE)</f>
        <v>0</v>
      </c>
      <c r="K72" s="109" t="b">
        <f t="shared" si="4"/>
        <v>0</v>
      </c>
      <c r="L72" s="109" t="b">
        <f t="shared" si="5"/>
        <v>1</v>
      </c>
      <c r="M72" s="109" t="b">
        <f t="shared" si="6"/>
        <v>0</v>
      </c>
      <c r="N72" s="110" t="str">
        <f t="shared" si="7"/>
        <v/>
      </c>
      <c r="O72" s="111" t="str">
        <f t="shared" si="8"/>
        <v/>
      </c>
      <c r="P72" s="111" t="str">
        <f t="shared" si="9"/>
        <v/>
      </c>
      <c r="Q72" s="112" t="str">
        <f t="shared" si="10"/>
        <v/>
      </c>
      <c r="R72" s="110" t="str">
        <f t="shared" si="11"/>
        <v/>
      </c>
      <c r="S72" s="110">
        <f t="shared" si="12"/>
        <v>1</v>
      </c>
      <c r="T72" s="110">
        <f t="shared" si="13"/>
        <v>-56.71174423</v>
      </c>
      <c r="U72" s="110">
        <f t="shared" si="14"/>
        <v>-56.71174423</v>
      </c>
      <c r="V72" s="113" t="str">
        <f t="shared" si="15"/>
        <v/>
      </c>
      <c r="W72" s="114">
        <f t="shared" si="16"/>
        <v>88.71035368</v>
      </c>
      <c r="X72" s="114">
        <f t="shared" si="17"/>
        <v>5.75</v>
      </c>
      <c r="Y72" s="114" t="str">
        <f>if(N72=1,(W72*(S72-V72))*'Säännöt ja ohjeet'!$B$54+X72,"")</f>
        <v/>
      </c>
      <c r="Z72" s="114">
        <f t="shared" si="18"/>
        <v>0</v>
      </c>
      <c r="AA72" s="114">
        <f t="shared" si="19"/>
        <v>1</v>
      </c>
      <c r="AB72" s="114">
        <f t="shared" si="20"/>
        <v>88.71035368</v>
      </c>
      <c r="AC72" s="114">
        <f t="shared" si="21"/>
        <v>5.75</v>
      </c>
      <c r="AD72" s="114" t="str">
        <f>if(N72=1,(AB72*(Z72-AA72))*'Säännöt ja ohjeet'!$B$54+AC72,"")</f>
        <v/>
      </c>
      <c r="AE72" s="115">
        <f t="shared" si="22"/>
        <v>11</v>
      </c>
      <c r="AF72" s="115">
        <f t="shared" si="23"/>
        <v>11</v>
      </c>
      <c r="AG72" s="4"/>
      <c r="AH72" s="56"/>
      <c r="AI72" s="103">
        <f t="shared" ref="AI72:ED72" si="103">if($B72=AI$3,AI71+$Y72,if($C72=AI$3,AI71+$AD72,AI71))</f>
        <v>2016.131251</v>
      </c>
      <c r="AJ72" s="103">
        <f t="shared" si="103"/>
        <v>1832.955298</v>
      </c>
      <c r="AK72" s="103">
        <f t="shared" si="103"/>
        <v>2433.904474</v>
      </c>
      <c r="AL72" s="103">
        <f t="shared" si="103"/>
        <v>1676.303128</v>
      </c>
      <c r="AM72" s="103">
        <f t="shared" si="103"/>
        <v>1775.926432</v>
      </c>
      <c r="AN72" s="103">
        <f t="shared" si="103"/>
        <v>2303.106744</v>
      </c>
      <c r="AO72" s="103">
        <f t="shared" si="103"/>
        <v>2279.021637</v>
      </c>
      <c r="AP72" s="103">
        <f t="shared" si="103"/>
        <v>1709.959002</v>
      </c>
      <c r="AQ72" s="103">
        <f t="shared" si="103"/>
        <v>880.3044819</v>
      </c>
      <c r="AR72" s="103">
        <f t="shared" si="103"/>
        <v>820.629523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1243.17385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1757.561406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 t="str">
        <f t="shared" si="103"/>
        <v>#N/A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5">
        <f t="shared" si="2"/>
        <v>1662.952428</v>
      </c>
    </row>
    <row r="73">
      <c r="A73" s="4"/>
      <c r="B73" s="106"/>
      <c r="C73" s="107"/>
      <c r="D73" s="107"/>
      <c r="E73" s="107"/>
      <c r="F73" s="108"/>
      <c r="G73" s="109"/>
      <c r="H73" s="109" t="b">
        <f t="shared" si="3"/>
        <v>0</v>
      </c>
      <c r="I73" s="109" t="b">
        <f>if(iferror(match(B73,'Osallistujat ja seuranta'!C:C,0),0)&gt;0,TRUE,FALSE)</f>
        <v>0</v>
      </c>
      <c r="J73" s="109" t="b">
        <f>if(iferror(match(C73,'Osallistujat ja seuranta'!C:C,0),0)&gt;0,TRUE,FALSE)</f>
        <v>0</v>
      </c>
      <c r="K73" s="109" t="b">
        <f t="shared" si="4"/>
        <v>0</v>
      </c>
      <c r="L73" s="109" t="b">
        <f t="shared" si="5"/>
        <v>1</v>
      </c>
      <c r="M73" s="109" t="b">
        <f t="shared" si="6"/>
        <v>0</v>
      </c>
      <c r="N73" s="110" t="str">
        <f t="shared" si="7"/>
        <v/>
      </c>
      <c r="O73" s="111" t="str">
        <f t="shared" si="8"/>
        <v/>
      </c>
      <c r="P73" s="111" t="str">
        <f t="shared" si="9"/>
        <v/>
      </c>
      <c r="Q73" s="112" t="str">
        <f t="shared" si="10"/>
        <v/>
      </c>
      <c r="R73" s="110" t="str">
        <f t="shared" si="11"/>
        <v/>
      </c>
      <c r="S73" s="110">
        <f t="shared" si="12"/>
        <v>1</v>
      </c>
      <c r="T73" s="110">
        <f t="shared" si="13"/>
        <v>-56.71174423</v>
      </c>
      <c r="U73" s="110">
        <f t="shared" si="14"/>
        <v>-56.71174423</v>
      </c>
      <c r="V73" s="113" t="str">
        <f t="shared" si="15"/>
        <v/>
      </c>
      <c r="W73" s="114">
        <f t="shared" si="16"/>
        <v>88.71035368</v>
      </c>
      <c r="X73" s="114">
        <f t="shared" si="17"/>
        <v>5.75</v>
      </c>
      <c r="Y73" s="114" t="str">
        <f>if(N73=1,(W73*(S73-V73))*'Säännöt ja ohjeet'!$B$54+X73,"")</f>
        <v/>
      </c>
      <c r="Z73" s="114">
        <f t="shared" si="18"/>
        <v>0</v>
      </c>
      <c r="AA73" s="114">
        <f t="shared" si="19"/>
        <v>1</v>
      </c>
      <c r="AB73" s="114">
        <f t="shared" si="20"/>
        <v>88.71035368</v>
      </c>
      <c r="AC73" s="114">
        <f t="shared" si="21"/>
        <v>5.75</v>
      </c>
      <c r="AD73" s="114" t="str">
        <f>if(N73=1,(AB73*(Z73-AA73))*'Säännöt ja ohjeet'!$B$54+AC73,"")</f>
        <v/>
      </c>
      <c r="AE73" s="115">
        <f t="shared" si="22"/>
        <v>11</v>
      </c>
      <c r="AF73" s="115">
        <f t="shared" si="23"/>
        <v>11</v>
      </c>
      <c r="AG73" s="4"/>
      <c r="AH73" s="56"/>
      <c r="AI73" s="103">
        <f t="shared" ref="AI73:ED73" si="104">if($B73=AI$3,AI72+$Y73,if($C73=AI$3,AI72+$AD73,AI72))</f>
        <v>2016.131251</v>
      </c>
      <c r="AJ73" s="103">
        <f t="shared" si="104"/>
        <v>1832.955298</v>
      </c>
      <c r="AK73" s="103">
        <f t="shared" si="104"/>
        <v>2433.904474</v>
      </c>
      <c r="AL73" s="103">
        <f t="shared" si="104"/>
        <v>1676.303128</v>
      </c>
      <c r="AM73" s="103">
        <f t="shared" si="104"/>
        <v>1775.926432</v>
      </c>
      <c r="AN73" s="103">
        <f t="shared" si="104"/>
        <v>2303.106744</v>
      </c>
      <c r="AO73" s="103">
        <f t="shared" si="104"/>
        <v>2279.021637</v>
      </c>
      <c r="AP73" s="103">
        <f t="shared" si="104"/>
        <v>1709.959002</v>
      </c>
      <c r="AQ73" s="103">
        <f t="shared" si="104"/>
        <v>880.3044819</v>
      </c>
      <c r="AR73" s="103">
        <f t="shared" si="104"/>
        <v>820.629523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1243.17385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1757.561406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 t="str">
        <f t="shared" si="104"/>
        <v>#N/A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5">
        <f t="shared" si="2"/>
        <v>1662.952428</v>
      </c>
    </row>
    <row r="74">
      <c r="A74" s="4"/>
      <c r="B74" s="106"/>
      <c r="C74" s="107"/>
      <c r="D74" s="107"/>
      <c r="E74" s="107"/>
      <c r="F74" s="108"/>
      <c r="G74" s="109"/>
      <c r="H74" s="109" t="b">
        <f t="shared" si="3"/>
        <v>0</v>
      </c>
      <c r="I74" s="109" t="b">
        <f>if(iferror(match(B74,'Osallistujat ja seuranta'!C:C,0),0)&gt;0,TRUE,FALSE)</f>
        <v>0</v>
      </c>
      <c r="J74" s="109" t="b">
        <f>if(iferror(match(C74,'Osallistujat ja seuranta'!C:C,0),0)&gt;0,TRUE,FALSE)</f>
        <v>0</v>
      </c>
      <c r="K74" s="109" t="b">
        <f t="shared" si="4"/>
        <v>0</v>
      </c>
      <c r="L74" s="109" t="b">
        <f t="shared" si="5"/>
        <v>1</v>
      </c>
      <c r="M74" s="109" t="b">
        <f t="shared" si="6"/>
        <v>0</v>
      </c>
      <c r="N74" s="110" t="str">
        <f t="shared" si="7"/>
        <v/>
      </c>
      <c r="O74" s="111" t="str">
        <f t="shared" si="8"/>
        <v/>
      </c>
      <c r="P74" s="111" t="str">
        <f t="shared" si="9"/>
        <v/>
      </c>
      <c r="Q74" s="112" t="str">
        <f t="shared" si="10"/>
        <v/>
      </c>
      <c r="R74" s="110" t="str">
        <f t="shared" si="11"/>
        <v/>
      </c>
      <c r="S74" s="110">
        <f t="shared" si="12"/>
        <v>1</v>
      </c>
      <c r="T74" s="110">
        <f t="shared" si="13"/>
        <v>-56.71174423</v>
      </c>
      <c r="U74" s="110">
        <f t="shared" si="14"/>
        <v>-56.71174423</v>
      </c>
      <c r="V74" s="113" t="str">
        <f t="shared" si="15"/>
        <v/>
      </c>
      <c r="W74" s="114">
        <f t="shared" si="16"/>
        <v>88.71035368</v>
      </c>
      <c r="X74" s="114">
        <f t="shared" si="17"/>
        <v>5.75</v>
      </c>
      <c r="Y74" s="114" t="str">
        <f>if(N74=1,(W74*(S74-V74))*'Säännöt ja ohjeet'!$B$54+X74,"")</f>
        <v/>
      </c>
      <c r="Z74" s="114">
        <f t="shared" si="18"/>
        <v>0</v>
      </c>
      <c r="AA74" s="114">
        <f t="shared" si="19"/>
        <v>1</v>
      </c>
      <c r="AB74" s="114">
        <f t="shared" si="20"/>
        <v>88.71035368</v>
      </c>
      <c r="AC74" s="114">
        <f t="shared" si="21"/>
        <v>5.75</v>
      </c>
      <c r="AD74" s="114" t="str">
        <f>if(N74=1,(AB74*(Z74-AA74))*'Säännöt ja ohjeet'!$B$54+AC74,"")</f>
        <v/>
      </c>
      <c r="AE74" s="115">
        <f t="shared" si="22"/>
        <v>11</v>
      </c>
      <c r="AF74" s="115">
        <f t="shared" si="23"/>
        <v>11</v>
      </c>
      <c r="AG74" s="4"/>
      <c r="AH74" s="56"/>
      <c r="AI74" s="103">
        <f t="shared" ref="AI74:ED74" si="105">if($B74=AI$3,AI73+$Y74,if($C74=AI$3,AI73+$AD74,AI73))</f>
        <v>2016.131251</v>
      </c>
      <c r="AJ74" s="103">
        <f t="shared" si="105"/>
        <v>1832.955298</v>
      </c>
      <c r="AK74" s="103">
        <f t="shared" si="105"/>
        <v>2433.904474</v>
      </c>
      <c r="AL74" s="103">
        <f t="shared" si="105"/>
        <v>1676.303128</v>
      </c>
      <c r="AM74" s="103">
        <f t="shared" si="105"/>
        <v>1775.926432</v>
      </c>
      <c r="AN74" s="103">
        <f t="shared" si="105"/>
        <v>2303.106744</v>
      </c>
      <c r="AO74" s="103">
        <f t="shared" si="105"/>
        <v>2279.021637</v>
      </c>
      <c r="AP74" s="103">
        <f t="shared" si="105"/>
        <v>1709.959002</v>
      </c>
      <c r="AQ74" s="103">
        <f t="shared" si="105"/>
        <v>880.3044819</v>
      </c>
      <c r="AR74" s="103">
        <f t="shared" si="105"/>
        <v>820.629523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1243.17385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1757.561406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 t="str">
        <f t="shared" si="105"/>
        <v>#N/A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5">
        <f t="shared" si="2"/>
        <v>1662.952428</v>
      </c>
    </row>
    <row r="75">
      <c r="A75" s="4"/>
      <c r="B75" s="106"/>
      <c r="C75" s="107"/>
      <c r="D75" s="107"/>
      <c r="E75" s="107"/>
      <c r="F75" s="108"/>
      <c r="G75" s="109"/>
      <c r="H75" s="109" t="b">
        <f t="shared" si="3"/>
        <v>0</v>
      </c>
      <c r="I75" s="109" t="b">
        <f>if(iferror(match(B75,'Osallistujat ja seuranta'!C:C,0),0)&gt;0,TRUE,FALSE)</f>
        <v>0</v>
      </c>
      <c r="J75" s="109" t="b">
        <f>if(iferror(match(C75,'Osallistujat ja seuranta'!C:C,0),0)&gt;0,TRUE,FALSE)</f>
        <v>0</v>
      </c>
      <c r="K75" s="109" t="b">
        <f t="shared" si="4"/>
        <v>0</v>
      </c>
      <c r="L75" s="109" t="b">
        <f t="shared" si="5"/>
        <v>1</v>
      </c>
      <c r="M75" s="109" t="b">
        <f t="shared" si="6"/>
        <v>0</v>
      </c>
      <c r="N75" s="110" t="str">
        <f t="shared" si="7"/>
        <v/>
      </c>
      <c r="O75" s="111" t="str">
        <f t="shared" si="8"/>
        <v/>
      </c>
      <c r="P75" s="111" t="str">
        <f t="shared" si="9"/>
        <v/>
      </c>
      <c r="Q75" s="112" t="str">
        <f t="shared" si="10"/>
        <v/>
      </c>
      <c r="R75" s="110" t="str">
        <f t="shared" si="11"/>
        <v/>
      </c>
      <c r="S75" s="110">
        <f t="shared" si="12"/>
        <v>1</v>
      </c>
      <c r="T75" s="110">
        <f t="shared" si="13"/>
        <v>-56.71174423</v>
      </c>
      <c r="U75" s="110">
        <f t="shared" si="14"/>
        <v>-56.71174423</v>
      </c>
      <c r="V75" s="113" t="str">
        <f t="shared" si="15"/>
        <v/>
      </c>
      <c r="W75" s="114">
        <f t="shared" si="16"/>
        <v>88.71035368</v>
      </c>
      <c r="X75" s="114">
        <f t="shared" si="17"/>
        <v>5.75</v>
      </c>
      <c r="Y75" s="114" t="str">
        <f>if(N75=1,(W75*(S75-V75))*'Säännöt ja ohjeet'!$B$54+X75,"")</f>
        <v/>
      </c>
      <c r="Z75" s="114">
        <f t="shared" si="18"/>
        <v>0</v>
      </c>
      <c r="AA75" s="114">
        <f t="shared" si="19"/>
        <v>1</v>
      </c>
      <c r="AB75" s="114">
        <f t="shared" si="20"/>
        <v>88.71035368</v>
      </c>
      <c r="AC75" s="114">
        <f t="shared" si="21"/>
        <v>5.75</v>
      </c>
      <c r="AD75" s="114" t="str">
        <f>if(N75=1,(AB75*(Z75-AA75))*'Säännöt ja ohjeet'!$B$54+AC75,"")</f>
        <v/>
      </c>
      <c r="AE75" s="115">
        <f t="shared" si="22"/>
        <v>11</v>
      </c>
      <c r="AF75" s="115">
        <f t="shared" si="23"/>
        <v>11</v>
      </c>
      <c r="AG75" s="4"/>
      <c r="AH75" s="56"/>
      <c r="AI75" s="103">
        <f t="shared" ref="AI75:ED75" si="106">if($B75=AI$3,AI74+$Y75,if($C75=AI$3,AI74+$AD75,AI74))</f>
        <v>2016.131251</v>
      </c>
      <c r="AJ75" s="103">
        <f t="shared" si="106"/>
        <v>1832.955298</v>
      </c>
      <c r="AK75" s="103">
        <f t="shared" si="106"/>
        <v>2433.904474</v>
      </c>
      <c r="AL75" s="103">
        <f t="shared" si="106"/>
        <v>1676.303128</v>
      </c>
      <c r="AM75" s="103">
        <f t="shared" si="106"/>
        <v>1775.926432</v>
      </c>
      <c r="AN75" s="103">
        <f t="shared" si="106"/>
        <v>2303.106744</v>
      </c>
      <c r="AO75" s="103">
        <f t="shared" si="106"/>
        <v>2279.021637</v>
      </c>
      <c r="AP75" s="103">
        <f t="shared" si="106"/>
        <v>1709.959002</v>
      </c>
      <c r="AQ75" s="103">
        <f t="shared" si="106"/>
        <v>880.3044819</v>
      </c>
      <c r="AR75" s="103">
        <f t="shared" si="106"/>
        <v>820.629523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1243.17385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1757.561406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 t="str">
        <f t="shared" si="106"/>
        <v>#N/A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5">
        <f t="shared" si="2"/>
        <v>1662.952428</v>
      </c>
    </row>
    <row r="76">
      <c r="A76" s="4"/>
      <c r="B76" s="106"/>
      <c r="C76" s="107"/>
      <c r="D76" s="107"/>
      <c r="E76" s="107"/>
      <c r="F76" s="108"/>
      <c r="G76" s="109"/>
      <c r="H76" s="109" t="b">
        <f t="shared" si="3"/>
        <v>0</v>
      </c>
      <c r="I76" s="109" t="b">
        <f>if(iferror(match(B76,'Osallistujat ja seuranta'!C:C,0),0)&gt;0,TRUE,FALSE)</f>
        <v>0</v>
      </c>
      <c r="J76" s="109" t="b">
        <f>if(iferror(match(C76,'Osallistujat ja seuranta'!C:C,0),0)&gt;0,TRUE,FALSE)</f>
        <v>0</v>
      </c>
      <c r="K76" s="109" t="b">
        <f t="shared" si="4"/>
        <v>0</v>
      </c>
      <c r="L76" s="109" t="b">
        <f t="shared" si="5"/>
        <v>1</v>
      </c>
      <c r="M76" s="109" t="b">
        <f t="shared" si="6"/>
        <v>0</v>
      </c>
      <c r="N76" s="110" t="str">
        <f t="shared" si="7"/>
        <v/>
      </c>
      <c r="O76" s="111" t="str">
        <f t="shared" si="8"/>
        <v/>
      </c>
      <c r="P76" s="111" t="str">
        <f t="shared" si="9"/>
        <v/>
      </c>
      <c r="Q76" s="112" t="str">
        <f t="shared" si="10"/>
        <v/>
      </c>
      <c r="R76" s="110" t="str">
        <f t="shared" si="11"/>
        <v/>
      </c>
      <c r="S76" s="110">
        <f t="shared" si="12"/>
        <v>1</v>
      </c>
      <c r="T76" s="110">
        <f t="shared" si="13"/>
        <v>-56.71174423</v>
      </c>
      <c r="U76" s="110">
        <f t="shared" si="14"/>
        <v>-56.71174423</v>
      </c>
      <c r="V76" s="113" t="str">
        <f t="shared" si="15"/>
        <v/>
      </c>
      <c r="W76" s="114">
        <f t="shared" si="16"/>
        <v>88.71035368</v>
      </c>
      <c r="X76" s="114">
        <f t="shared" si="17"/>
        <v>5.75</v>
      </c>
      <c r="Y76" s="114" t="str">
        <f>if(N76=1,(W76*(S76-V76))*'Säännöt ja ohjeet'!$B$54+X76,"")</f>
        <v/>
      </c>
      <c r="Z76" s="114">
        <f t="shared" si="18"/>
        <v>0</v>
      </c>
      <c r="AA76" s="114">
        <f t="shared" si="19"/>
        <v>1</v>
      </c>
      <c r="AB76" s="114">
        <f t="shared" si="20"/>
        <v>88.71035368</v>
      </c>
      <c r="AC76" s="114">
        <f t="shared" si="21"/>
        <v>5.75</v>
      </c>
      <c r="AD76" s="114" t="str">
        <f>if(N76=1,(AB76*(Z76-AA76))*'Säännöt ja ohjeet'!$B$54+AC76,"")</f>
        <v/>
      </c>
      <c r="AE76" s="115">
        <f t="shared" si="22"/>
        <v>11</v>
      </c>
      <c r="AF76" s="115">
        <f t="shared" si="23"/>
        <v>11</v>
      </c>
      <c r="AG76" s="4"/>
      <c r="AH76" s="56"/>
      <c r="AI76" s="103">
        <f t="shared" ref="AI76:ED76" si="107">if($B76=AI$3,AI75+$Y76,if($C76=AI$3,AI75+$AD76,AI75))</f>
        <v>2016.131251</v>
      </c>
      <c r="AJ76" s="103">
        <f t="shared" si="107"/>
        <v>1832.955298</v>
      </c>
      <c r="AK76" s="103">
        <f t="shared" si="107"/>
        <v>2433.904474</v>
      </c>
      <c r="AL76" s="103">
        <f t="shared" si="107"/>
        <v>1676.303128</v>
      </c>
      <c r="AM76" s="103">
        <f t="shared" si="107"/>
        <v>1775.926432</v>
      </c>
      <c r="AN76" s="103">
        <f t="shared" si="107"/>
        <v>2303.106744</v>
      </c>
      <c r="AO76" s="103">
        <f t="shared" si="107"/>
        <v>2279.021637</v>
      </c>
      <c r="AP76" s="103">
        <f t="shared" si="107"/>
        <v>1709.959002</v>
      </c>
      <c r="AQ76" s="103">
        <f t="shared" si="107"/>
        <v>880.3044819</v>
      </c>
      <c r="AR76" s="103">
        <f t="shared" si="107"/>
        <v>820.629523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1243.17385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1757.561406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 t="str">
        <f t="shared" si="107"/>
        <v>#N/A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5">
        <f t="shared" si="2"/>
        <v>1662.952428</v>
      </c>
    </row>
    <row r="77">
      <c r="A77" s="4"/>
      <c r="B77" s="106"/>
      <c r="C77" s="107"/>
      <c r="D77" s="107"/>
      <c r="E77" s="107"/>
      <c r="F77" s="108"/>
      <c r="G77" s="109"/>
      <c r="H77" s="109" t="b">
        <f t="shared" si="3"/>
        <v>0</v>
      </c>
      <c r="I77" s="109" t="b">
        <f>if(iferror(match(B77,'Osallistujat ja seuranta'!C:C,0),0)&gt;0,TRUE,FALSE)</f>
        <v>0</v>
      </c>
      <c r="J77" s="109" t="b">
        <f>if(iferror(match(C77,'Osallistujat ja seuranta'!C:C,0),0)&gt;0,TRUE,FALSE)</f>
        <v>0</v>
      </c>
      <c r="K77" s="109" t="b">
        <f t="shared" si="4"/>
        <v>0</v>
      </c>
      <c r="L77" s="109" t="b">
        <f t="shared" si="5"/>
        <v>1</v>
      </c>
      <c r="M77" s="109" t="b">
        <f t="shared" si="6"/>
        <v>0</v>
      </c>
      <c r="N77" s="110" t="str">
        <f t="shared" si="7"/>
        <v/>
      </c>
      <c r="O77" s="111" t="str">
        <f t="shared" si="8"/>
        <v/>
      </c>
      <c r="P77" s="111" t="str">
        <f t="shared" si="9"/>
        <v/>
      </c>
      <c r="Q77" s="112" t="str">
        <f t="shared" si="10"/>
        <v/>
      </c>
      <c r="R77" s="110" t="str">
        <f t="shared" si="11"/>
        <v/>
      </c>
      <c r="S77" s="110">
        <f t="shared" si="12"/>
        <v>1</v>
      </c>
      <c r="T77" s="110">
        <f t="shared" si="13"/>
        <v>-56.71174423</v>
      </c>
      <c r="U77" s="110">
        <f t="shared" si="14"/>
        <v>-56.71174423</v>
      </c>
      <c r="V77" s="113" t="str">
        <f t="shared" si="15"/>
        <v/>
      </c>
      <c r="W77" s="114">
        <f t="shared" si="16"/>
        <v>88.71035368</v>
      </c>
      <c r="X77" s="114">
        <f t="shared" si="17"/>
        <v>5.75</v>
      </c>
      <c r="Y77" s="114" t="str">
        <f>if(N77=1,(W77*(S77-V77))*'Säännöt ja ohjeet'!$B$54+X77,"")</f>
        <v/>
      </c>
      <c r="Z77" s="114">
        <f t="shared" si="18"/>
        <v>0</v>
      </c>
      <c r="AA77" s="114">
        <f t="shared" si="19"/>
        <v>1</v>
      </c>
      <c r="AB77" s="114">
        <f t="shared" si="20"/>
        <v>88.71035368</v>
      </c>
      <c r="AC77" s="114">
        <f t="shared" si="21"/>
        <v>5.75</v>
      </c>
      <c r="AD77" s="114" t="str">
        <f>if(N77=1,(AB77*(Z77-AA77))*'Säännöt ja ohjeet'!$B$54+AC77,"")</f>
        <v/>
      </c>
      <c r="AE77" s="115">
        <f t="shared" si="22"/>
        <v>11</v>
      </c>
      <c r="AF77" s="115">
        <f t="shared" si="23"/>
        <v>11</v>
      </c>
      <c r="AG77" s="4"/>
      <c r="AH77" s="56"/>
      <c r="AI77" s="103">
        <f t="shared" ref="AI77:ED77" si="108">if($B77=AI$3,AI76+$Y77,if($C77=AI$3,AI76+$AD77,AI76))</f>
        <v>2016.131251</v>
      </c>
      <c r="AJ77" s="103">
        <f t="shared" si="108"/>
        <v>1832.955298</v>
      </c>
      <c r="AK77" s="103">
        <f t="shared" si="108"/>
        <v>2433.904474</v>
      </c>
      <c r="AL77" s="103">
        <f t="shared" si="108"/>
        <v>1676.303128</v>
      </c>
      <c r="AM77" s="103">
        <f t="shared" si="108"/>
        <v>1775.926432</v>
      </c>
      <c r="AN77" s="103">
        <f t="shared" si="108"/>
        <v>2303.106744</v>
      </c>
      <c r="AO77" s="103">
        <f t="shared" si="108"/>
        <v>2279.021637</v>
      </c>
      <c r="AP77" s="103">
        <f t="shared" si="108"/>
        <v>1709.959002</v>
      </c>
      <c r="AQ77" s="103">
        <f t="shared" si="108"/>
        <v>880.3044819</v>
      </c>
      <c r="AR77" s="103">
        <f t="shared" si="108"/>
        <v>820.629523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1243.17385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1757.561406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 t="str">
        <f t="shared" si="108"/>
        <v>#N/A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5">
        <f t="shared" si="2"/>
        <v>1662.952428</v>
      </c>
    </row>
    <row r="78">
      <c r="A78" s="4"/>
      <c r="B78" s="106"/>
      <c r="C78" s="107"/>
      <c r="D78" s="107"/>
      <c r="E78" s="107"/>
      <c r="F78" s="108"/>
      <c r="G78" s="109"/>
      <c r="H78" s="109" t="b">
        <f t="shared" si="3"/>
        <v>0</v>
      </c>
      <c r="I78" s="109" t="b">
        <f>if(iferror(match(B78,'Osallistujat ja seuranta'!C:C,0),0)&gt;0,TRUE,FALSE)</f>
        <v>0</v>
      </c>
      <c r="J78" s="109" t="b">
        <f>if(iferror(match(C78,'Osallistujat ja seuranta'!C:C,0),0)&gt;0,TRUE,FALSE)</f>
        <v>0</v>
      </c>
      <c r="K78" s="109" t="b">
        <f t="shared" si="4"/>
        <v>0</v>
      </c>
      <c r="L78" s="109" t="b">
        <f t="shared" si="5"/>
        <v>1</v>
      </c>
      <c r="M78" s="109" t="b">
        <f t="shared" si="6"/>
        <v>0</v>
      </c>
      <c r="N78" s="110" t="str">
        <f t="shared" si="7"/>
        <v/>
      </c>
      <c r="O78" s="111" t="str">
        <f t="shared" si="8"/>
        <v/>
      </c>
      <c r="P78" s="111" t="str">
        <f t="shared" si="9"/>
        <v/>
      </c>
      <c r="Q78" s="112" t="str">
        <f t="shared" si="10"/>
        <v/>
      </c>
      <c r="R78" s="110" t="str">
        <f t="shared" si="11"/>
        <v/>
      </c>
      <c r="S78" s="110">
        <f t="shared" si="12"/>
        <v>1</v>
      </c>
      <c r="T78" s="110">
        <f t="shared" si="13"/>
        <v>-56.71174423</v>
      </c>
      <c r="U78" s="110">
        <f t="shared" si="14"/>
        <v>-56.71174423</v>
      </c>
      <c r="V78" s="113" t="str">
        <f t="shared" si="15"/>
        <v/>
      </c>
      <c r="W78" s="114">
        <f t="shared" si="16"/>
        <v>88.71035368</v>
      </c>
      <c r="X78" s="114">
        <f t="shared" si="17"/>
        <v>5.75</v>
      </c>
      <c r="Y78" s="114" t="str">
        <f>if(N78=1,(W78*(S78-V78))*'Säännöt ja ohjeet'!$B$54+X78,"")</f>
        <v/>
      </c>
      <c r="Z78" s="114">
        <f t="shared" si="18"/>
        <v>0</v>
      </c>
      <c r="AA78" s="114">
        <f t="shared" si="19"/>
        <v>1</v>
      </c>
      <c r="AB78" s="114">
        <f t="shared" si="20"/>
        <v>88.71035368</v>
      </c>
      <c r="AC78" s="114">
        <f t="shared" si="21"/>
        <v>5.75</v>
      </c>
      <c r="AD78" s="114" t="str">
        <f>if(N78=1,(AB78*(Z78-AA78))*'Säännöt ja ohjeet'!$B$54+AC78,"")</f>
        <v/>
      </c>
      <c r="AE78" s="115">
        <f t="shared" si="22"/>
        <v>11</v>
      </c>
      <c r="AF78" s="115">
        <f t="shared" si="23"/>
        <v>11</v>
      </c>
      <c r="AG78" s="4"/>
      <c r="AH78" s="56"/>
      <c r="AI78" s="103">
        <f t="shared" ref="AI78:ED78" si="109">if($B78=AI$3,AI77+$Y78,if($C78=AI$3,AI77+$AD78,AI77))</f>
        <v>2016.131251</v>
      </c>
      <c r="AJ78" s="103">
        <f t="shared" si="109"/>
        <v>1832.955298</v>
      </c>
      <c r="AK78" s="103">
        <f t="shared" si="109"/>
        <v>2433.904474</v>
      </c>
      <c r="AL78" s="103">
        <f t="shared" si="109"/>
        <v>1676.303128</v>
      </c>
      <c r="AM78" s="103">
        <f t="shared" si="109"/>
        <v>1775.926432</v>
      </c>
      <c r="AN78" s="103">
        <f t="shared" si="109"/>
        <v>2303.106744</v>
      </c>
      <c r="AO78" s="103">
        <f t="shared" si="109"/>
        <v>2279.021637</v>
      </c>
      <c r="AP78" s="103">
        <f t="shared" si="109"/>
        <v>1709.959002</v>
      </c>
      <c r="AQ78" s="103">
        <f t="shared" si="109"/>
        <v>880.3044819</v>
      </c>
      <c r="AR78" s="103">
        <f t="shared" si="109"/>
        <v>820.629523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1243.17385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1757.561406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 t="str">
        <f t="shared" si="109"/>
        <v>#N/A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5">
        <f t="shared" si="2"/>
        <v>1662.952428</v>
      </c>
    </row>
    <row r="79">
      <c r="A79" s="4"/>
      <c r="B79" s="106"/>
      <c r="C79" s="107"/>
      <c r="D79" s="107"/>
      <c r="E79" s="107"/>
      <c r="F79" s="108"/>
      <c r="G79" s="109"/>
      <c r="H79" s="109" t="b">
        <f t="shared" si="3"/>
        <v>0</v>
      </c>
      <c r="I79" s="109" t="b">
        <f>if(iferror(match(B79,'Osallistujat ja seuranta'!C:C,0),0)&gt;0,TRUE,FALSE)</f>
        <v>0</v>
      </c>
      <c r="J79" s="109" t="b">
        <f>if(iferror(match(C79,'Osallistujat ja seuranta'!C:C,0),0)&gt;0,TRUE,FALSE)</f>
        <v>0</v>
      </c>
      <c r="K79" s="109" t="b">
        <f t="shared" si="4"/>
        <v>0</v>
      </c>
      <c r="L79" s="109" t="b">
        <f t="shared" si="5"/>
        <v>1</v>
      </c>
      <c r="M79" s="109" t="b">
        <f t="shared" si="6"/>
        <v>0</v>
      </c>
      <c r="N79" s="110" t="str">
        <f t="shared" si="7"/>
        <v/>
      </c>
      <c r="O79" s="111" t="str">
        <f t="shared" si="8"/>
        <v/>
      </c>
      <c r="P79" s="111" t="str">
        <f t="shared" si="9"/>
        <v/>
      </c>
      <c r="Q79" s="112" t="str">
        <f t="shared" si="10"/>
        <v/>
      </c>
      <c r="R79" s="110" t="str">
        <f t="shared" si="11"/>
        <v/>
      </c>
      <c r="S79" s="110">
        <f t="shared" si="12"/>
        <v>1</v>
      </c>
      <c r="T79" s="110">
        <f t="shared" si="13"/>
        <v>-56.71174423</v>
      </c>
      <c r="U79" s="110">
        <f t="shared" si="14"/>
        <v>-56.71174423</v>
      </c>
      <c r="V79" s="113" t="str">
        <f t="shared" si="15"/>
        <v/>
      </c>
      <c r="W79" s="114">
        <f t="shared" si="16"/>
        <v>88.71035368</v>
      </c>
      <c r="X79" s="114">
        <f t="shared" si="17"/>
        <v>5.75</v>
      </c>
      <c r="Y79" s="114" t="str">
        <f>if(N79=1,(W79*(S79-V79))*'Säännöt ja ohjeet'!$B$54+X79,"")</f>
        <v/>
      </c>
      <c r="Z79" s="114">
        <f t="shared" si="18"/>
        <v>0</v>
      </c>
      <c r="AA79" s="114">
        <f t="shared" si="19"/>
        <v>1</v>
      </c>
      <c r="AB79" s="114">
        <f t="shared" si="20"/>
        <v>88.71035368</v>
      </c>
      <c r="AC79" s="114">
        <f t="shared" si="21"/>
        <v>5.75</v>
      </c>
      <c r="AD79" s="114" t="str">
        <f>if(N79=1,(AB79*(Z79-AA79))*'Säännöt ja ohjeet'!$B$54+AC79,"")</f>
        <v/>
      </c>
      <c r="AE79" s="115">
        <f t="shared" si="22"/>
        <v>11</v>
      </c>
      <c r="AF79" s="115">
        <f t="shared" si="23"/>
        <v>11</v>
      </c>
      <c r="AG79" s="4"/>
      <c r="AH79" s="56"/>
      <c r="AI79" s="103">
        <f t="shared" ref="AI79:ED79" si="110">if($B79=AI$3,AI78+$Y79,if($C79=AI$3,AI78+$AD79,AI78))</f>
        <v>2016.131251</v>
      </c>
      <c r="AJ79" s="103">
        <f t="shared" si="110"/>
        <v>1832.955298</v>
      </c>
      <c r="AK79" s="103">
        <f t="shared" si="110"/>
        <v>2433.904474</v>
      </c>
      <c r="AL79" s="103">
        <f t="shared" si="110"/>
        <v>1676.303128</v>
      </c>
      <c r="AM79" s="103">
        <f t="shared" si="110"/>
        <v>1775.926432</v>
      </c>
      <c r="AN79" s="103">
        <f t="shared" si="110"/>
        <v>2303.106744</v>
      </c>
      <c r="AO79" s="103">
        <f t="shared" si="110"/>
        <v>2279.021637</v>
      </c>
      <c r="AP79" s="103">
        <f t="shared" si="110"/>
        <v>1709.959002</v>
      </c>
      <c r="AQ79" s="103">
        <f t="shared" si="110"/>
        <v>880.3044819</v>
      </c>
      <c r="AR79" s="103">
        <f t="shared" si="110"/>
        <v>820.629523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1243.17385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1757.561406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 t="str">
        <f t="shared" si="110"/>
        <v>#N/A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5">
        <f t="shared" si="2"/>
        <v>1662.952428</v>
      </c>
    </row>
    <row r="80">
      <c r="A80" s="4"/>
      <c r="B80" s="106"/>
      <c r="C80" s="107"/>
      <c r="D80" s="107"/>
      <c r="E80" s="107"/>
      <c r="F80" s="108"/>
      <c r="G80" s="109"/>
      <c r="H80" s="109" t="b">
        <f t="shared" si="3"/>
        <v>0</v>
      </c>
      <c r="I80" s="109" t="b">
        <f>if(iferror(match(B80,'Osallistujat ja seuranta'!C:C,0),0)&gt;0,TRUE,FALSE)</f>
        <v>0</v>
      </c>
      <c r="J80" s="109" t="b">
        <f>if(iferror(match(C80,'Osallistujat ja seuranta'!C:C,0),0)&gt;0,TRUE,FALSE)</f>
        <v>0</v>
      </c>
      <c r="K80" s="109" t="b">
        <f t="shared" si="4"/>
        <v>0</v>
      </c>
      <c r="L80" s="109" t="b">
        <f t="shared" si="5"/>
        <v>1</v>
      </c>
      <c r="M80" s="109" t="b">
        <f t="shared" si="6"/>
        <v>0</v>
      </c>
      <c r="N80" s="110" t="str">
        <f t="shared" si="7"/>
        <v/>
      </c>
      <c r="O80" s="111" t="str">
        <f t="shared" si="8"/>
        <v/>
      </c>
      <c r="P80" s="111" t="str">
        <f t="shared" si="9"/>
        <v/>
      </c>
      <c r="Q80" s="112" t="str">
        <f t="shared" si="10"/>
        <v/>
      </c>
      <c r="R80" s="110" t="str">
        <f t="shared" si="11"/>
        <v/>
      </c>
      <c r="S80" s="110">
        <f t="shared" si="12"/>
        <v>1</v>
      </c>
      <c r="T80" s="110">
        <f t="shared" si="13"/>
        <v>-56.71174423</v>
      </c>
      <c r="U80" s="110">
        <f t="shared" si="14"/>
        <v>-56.71174423</v>
      </c>
      <c r="V80" s="113" t="str">
        <f t="shared" si="15"/>
        <v/>
      </c>
      <c r="W80" s="114">
        <f t="shared" si="16"/>
        <v>88.71035368</v>
      </c>
      <c r="X80" s="114">
        <f t="shared" si="17"/>
        <v>5.75</v>
      </c>
      <c r="Y80" s="114" t="str">
        <f>if(N80=1,(W80*(S80-V80))*'Säännöt ja ohjeet'!$B$54+X80,"")</f>
        <v/>
      </c>
      <c r="Z80" s="114">
        <f t="shared" si="18"/>
        <v>0</v>
      </c>
      <c r="AA80" s="114">
        <f t="shared" si="19"/>
        <v>1</v>
      </c>
      <c r="AB80" s="114">
        <f t="shared" si="20"/>
        <v>88.71035368</v>
      </c>
      <c r="AC80" s="114">
        <f t="shared" si="21"/>
        <v>5.75</v>
      </c>
      <c r="AD80" s="114" t="str">
        <f>if(N80=1,(AB80*(Z80-AA80))*'Säännöt ja ohjeet'!$B$54+AC80,"")</f>
        <v/>
      </c>
      <c r="AE80" s="115">
        <f t="shared" si="22"/>
        <v>11</v>
      </c>
      <c r="AF80" s="115">
        <f t="shared" si="23"/>
        <v>11</v>
      </c>
      <c r="AG80" s="4"/>
      <c r="AH80" s="56"/>
      <c r="AI80" s="103">
        <f t="shared" ref="AI80:ED80" si="111">if($B80=AI$3,AI79+$Y80,if($C80=AI$3,AI79+$AD80,AI79))</f>
        <v>2016.131251</v>
      </c>
      <c r="AJ80" s="103">
        <f t="shared" si="111"/>
        <v>1832.955298</v>
      </c>
      <c r="AK80" s="103">
        <f t="shared" si="111"/>
        <v>2433.904474</v>
      </c>
      <c r="AL80" s="103">
        <f t="shared" si="111"/>
        <v>1676.303128</v>
      </c>
      <c r="AM80" s="103">
        <f t="shared" si="111"/>
        <v>1775.926432</v>
      </c>
      <c r="AN80" s="103">
        <f t="shared" si="111"/>
        <v>2303.106744</v>
      </c>
      <c r="AO80" s="103">
        <f t="shared" si="111"/>
        <v>2279.021637</v>
      </c>
      <c r="AP80" s="103">
        <f t="shared" si="111"/>
        <v>1709.959002</v>
      </c>
      <c r="AQ80" s="103">
        <f t="shared" si="111"/>
        <v>880.3044819</v>
      </c>
      <c r="AR80" s="103">
        <f t="shared" si="111"/>
        <v>820.629523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1243.17385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1757.561406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 t="str">
        <f t="shared" si="111"/>
        <v>#N/A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5">
        <f t="shared" si="2"/>
        <v>1662.952428</v>
      </c>
    </row>
    <row r="81">
      <c r="A81" s="4"/>
      <c r="B81" s="106"/>
      <c r="C81" s="107"/>
      <c r="D81" s="107"/>
      <c r="E81" s="107"/>
      <c r="F81" s="108"/>
      <c r="G81" s="109"/>
      <c r="H81" s="109" t="b">
        <f t="shared" si="3"/>
        <v>0</v>
      </c>
      <c r="I81" s="109" t="b">
        <f>if(iferror(match(B81,'Osallistujat ja seuranta'!C:C,0),0)&gt;0,TRUE,FALSE)</f>
        <v>0</v>
      </c>
      <c r="J81" s="109" t="b">
        <f>if(iferror(match(C81,'Osallistujat ja seuranta'!C:C,0),0)&gt;0,TRUE,FALSE)</f>
        <v>0</v>
      </c>
      <c r="K81" s="109" t="b">
        <f t="shared" si="4"/>
        <v>0</v>
      </c>
      <c r="L81" s="109" t="b">
        <f t="shared" si="5"/>
        <v>1</v>
      </c>
      <c r="M81" s="109" t="b">
        <f t="shared" si="6"/>
        <v>0</v>
      </c>
      <c r="N81" s="110" t="str">
        <f t="shared" si="7"/>
        <v/>
      </c>
      <c r="O81" s="111" t="str">
        <f t="shared" si="8"/>
        <v/>
      </c>
      <c r="P81" s="111" t="str">
        <f t="shared" si="9"/>
        <v/>
      </c>
      <c r="Q81" s="112" t="str">
        <f t="shared" si="10"/>
        <v/>
      </c>
      <c r="R81" s="110" t="str">
        <f t="shared" si="11"/>
        <v/>
      </c>
      <c r="S81" s="110">
        <f t="shared" si="12"/>
        <v>1</v>
      </c>
      <c r="T81" s="110">
        <f t="shared" si="13"/>
        <v>-56.71174423</v>
      </c>
      <c r="U81" s="110">
        <f t="shared" si="14"/>
        <v>-56.71174423</v>
      </c>
      <c r="V81" s="113" t="str">
        <f t="shared" si="15"/>
        <v/>
      </c>
      <c r="W81" s="114">
        <f t="shared" si="16"/>
        <v>88.71035368</v>
      </c>
      <c r="X81" s="114">
        <f t="shared" si="17"/>
        <v>5.75</v>
      </c>
      <c r="Y81" s="114" t="str">
        <f>if(N81=1,(W81*(S81-V81))*'Säännöt ja ohjeet'!$B$54+X81,"")</f>
        <v/>
      </c>
      <c r="Z81" s="114">
        <f t="shared" si="18"/>
        <v>0</v>
      </c>
      <c r="AA81" s="114">
        <f t="shared" si="19"/>
        <v>1</v>
      </c>
      <c r="AB81" s="114">
        <f t="shared" si="20"/>
        <v>88.71035368</v>
      </c>
      <c r="AC81" s="114">
        <f t="shared" si="21"/>
        <v>5.75</v>
      </c>
      <c r="AD81" s="114" t="str">
        <f>if(N81=1,(AB81*(Z81-AA81))*'Säännöt ja ohjeet'!$B$54+AC81,"")</f>
        <v/>
      </c>
      <c r="AE81" s="115">
        <f t="shared" si="22"/>
        <v>11</v>
      </c>
      <c r="AF81" s="115">
        <f t="shared" si="23"/>
        <v>11</v>
      </c>
      <c r="AG81" s="4"/>
      <c r="AH81" s="56"/>
      <c r="AI81" s="103">
        <f t="shared" ref="AI81:ED81" si="112">if($B81=AI$3,AI80+$Y81,if($C81=AI$3,AI80+$AD81,AI80))</f>
        <v>2016.131251</v>
      </c>
      <c r="AJ81" s="103">
        <f t="shared" si="112"/>
        <v>1832.955298</v>
      </c>
      <c r="AK81" s="103">
        <f t="shared" si="112"/>
        <v>2433.904474</v>
      </c>
      <c r="AL81" s="103">
        <f t="shared" si="112"/>
        <v>1676.303128</v>
      </c>
      <c r="AM81" s="103">
        <f t="shared" si="112"/>
        <v>1775.926432</v>
      </c>
      <c r="AN81" s="103">
        <f t="shared" si="112"/>
        <v>2303.106744</v>
      </c>
      <c r="AO81" s="103">
        <f t="shared" si="112"/>
        <v>2279.021637</v>
      </c>
      <c r="AP81" s="103">
        <f t="shared" si="112"/>
        <v>1709.959002</v>
      </c>
      <c r="AQ81" s="103">
        <f t="shared" si="112"/>
        <v>880.3044819</v>
      </c>
      <c r="AR81" s="103">
        <f t="shared" si="112"/>
        <v>820.629523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1243.17385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1757.561406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 t="str">
        <f t="shared" si="112"/>
        <v>#N/A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5">
        <f t="shared" si="2"/>
        <v>1662.952428</v>
      </c>
    </row>
    <row r="82">
      <c r="A82" s="4"/>
      <c r="B82" s="106"/>
      <c r="C82" s="107"/>
      <c r="D82" s="107"/>
      <c r="E82" s="107"/>
      <c r="F82" s="108"/>
      <c r="G82" s="109"/>
      <c r="H82" s="109" t="b">
        <f t="shared" si="3"/>
        <v>0</v>
      </c>
      <c r="I82" s="109" t="b">
        <f>if(iferror(match(B82,'Osallistujat ja seuranta'!C:C,0),0)&gt;0,TRUE,FALSE)</f>
        <v>0</v>
      </c>
      <c r="J82" s="109" t="b">
        <f>if(iferror(match(C82,'Osallistujat ja seuranta'!C:C,0),0)&gt;0,TRUE,FALSE)</f>
        <v>0</v>
      </c>
      <c r="K82" s="109" t="b">
        <f t="shared" si="4"/>
        <v>0</v>
      </c>
      <c r="L82" s="109" t="b">
        <f t="shared" si="5"/>
        <v>1</v>
      </c>
      <c r="M82" s="109" t="b">
        <f t="shared" si="6"/>
        <v>0</v>
      </c>
      <c r="N82" s="110" t="str">
        <f t="shared" si="7"/>
        <v/>
      </c>
      <c r="O82" s="111" t="str">
        <f t="shared" si="8"/>
        <v/>
      </c>
      <c r="P82" s="111" t="str">
        <f t="shared" si="9"/>
        <v/>
      </c>
      <c r="Q82" s="112" t="str">
        <f t="shared" si="10"/>
        <v/>
      </c>
      <c r="R82" s="110" t="str">
        <f t="shared" si="11"/>
        <v/>
      </c>
      <c r="S82" s="110">
        <f t="shared" si="12"/>
        <v>1</v>
      </c>
      <c r="T82" s="110">
        <f t="shared" si="13"/>
        <v>-56.71174423</v>
      </c>
      <c r="U82" s="110">
        <f t="shared" si="14"/>
        <v>-56.71174423</v>
      </c>
      <c r="V82" s="113" t="str">
        <f t="shared" si="15"/>
        <v/>
      </c>
      <c r="W82" s="114">
        <f t="shared" si="16"/>
        <v>88.71035368</v>
      </c>
      <c r="X82" s="114">
        <f t="shared" si="17"/>
        <v>5.75</v>
      </c>
      <c r="Y82" s="114" t="str">
        <f>if(N82=1,(W82*(S82-V82))*'Säännöt ja ohjeet'!$B$54+X82,"")</f>
        <v/>
      </c>
      <c r="Z82" s="114">
        <f t="shared" si="18"/>
        <v>0</v>
      </c>
      <c r="AA82" s="114">
        <f t="shared" si="19"/>
        <v>1</v>
      </c>
      <c r="AB82" s="114">
        <f t="shared" si="20"/>
        <v>88.71035368</v>
      </c>
      <c r="AC82" s="114">
        <f t="shared" si="21"/>
        <v>5.75</v>
      </c>
      <c r="AD82" s="114" t="str">
        <f>if(N82=1,(AB82*(Z82-AA82))*'Säännöt ja ohjeet'!$B$54+AC82,"")</f>
        <v/>
      </c>
      <c r="AE82" s="115">
        <f t="shared" si="22"/>
        <v>11</v>
      </c>
      <c r="AF82" s="115">
        <f t="shared" si="23"/>
        <v>11</v>
      </c>
      <c r="AG82" s="4"/>
      <c r="AH82" s="56"/>
      <c r="AI82" s="103">
        <f t="shared" ref="AI82:ED82" si="113">if($B82=AI$3,AI81+$Y82,if($C82=AI$3,AI81+$AD82,AI81))</f>
        <v>2016.131251</v>
      </c>
      <c r="AJ82" s="103">
        <f t="shared" si="113"/>
        <v>1832.955298</v>
      </c>
      <c r="AK82" s="103">
        <f t="shared" si="113"/>
        <v>2433.904474</v>
      </c>
      <c r="AL82" s="103">
        <f t="shared" si="113"/>
        <v>1676.303128</v>
      </c>
      <c r="AM82" s="103">
        <f t="shared" si="113"/>
        <v>1775.926432</v>
      </c>
      <c r="AN82" s="103">
        <f t="shared" si="113"/>
        <v>2303.106744</v>
      </c>
      <c r="AO82" s="103">
        <f t="shared" si="113"/>
        <v>2279.021637</v>
      </c>
      <c r="AP82" s="103">
        <f t="shared" si="113"/>
        <v>1709.959002</v>
      </c>
      <c r="AQ82" s="103">
        <f t="shared" si="113"/>
        <v>880.3044819</v>
      </c>
      <c r="AR82" s="103">
        <f t="shared" si="113"/>
        <v>820.629523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1243.17385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1757.561406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 t="str">
        <f t="shared" si="113"/>
        <v>#N/A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5">
        <f t="shared" si="2"/>
        <v>1662.952428</v>
      </c>
    </row>
    <row r="83">
      <c r="A83" s="4"/>
      <c r="B83" s="106"/>
      <c r="C83" s="107"/>
      <c r="D83" s="107"/>
      <c r="E83" s="107"/>
      <c r="F83" s="108"/>
      <c r="G83" s="109"/>
      <c r="H83" s="109" t="b">
        <f t="shared" si="3"/>
        <v>0</v>
      </c>
      <c r="I83" s="109" t="b">
        <f>if(iferror(match(B83,'Osallistujat ja seuranta'!C:C,0),0)&gt;0,TRUE,FALSE)</f>
        <v>0</v>
      </c>
      <c r="J83" s="109" t="b">
        <f>if(iferror(match(C83,'Osallistujat ja seuranta'!C:C,0),0)&gt;0,TRUE,FALSE)</f>
        <v>0</v>
      </c>
      <c r="K83" s="109" t="b">
        <f t="shared" si="4"/>
        <v>0</v>
      </c>
      <c r="L83" s="109" t="b">
        <f t="shared" si="5"/>
        <v>1</v>
      </c>
      <c r="M83" s="109" t="b">
        <f t="shared" si="6"/>
        <v>0</v>
      </c>
      <c r="N83" s="110" t="str">
        <f t="shared" si="7"/>
        <v/>
      </c>
      <c r="O83" s="111" t="str">
        <f t="shared" si="8"/>
        <v/>
      </c>
      <c r="P83" s="111" t="str">
        <f t="shared" si="9"/>
        <v/>
      </c>
      <c r="Q83" s="112" t="str">
        <f t="shared" si="10"/>
        <v/>
      </c>
      <c r="R83" s="110" t="str">
        <f t="shared" si="11"/>
        <v/>
      </c>
      <c r="S83" s="110">
        <f t="shared" si="12"/>
        <v>1</v>
      </c>
      <c r="T83" s="110">
        <f t="shared" si="13"/>
        <v>-56.71174423</v>
      </c>
      <c r="U83" s="110">
        <f t="shared" si="14"/>
        <v>-56.71174423</v>
      </c>
      <c r="V83" s="113" t="str">
        <f t="shared" si="15"/>
        <v/>
      </c>
      <c r="W83" s="114">
        <f t="shared" si="16"/>
        <v>88.71035368</v>
      </c>
      <c r="X83" s="114">
        <f t="shared" si="17"/>
        <v>5.75</v>
      </c>
      <c r="Y83" s="114" t="str">
        <f>if(N83=1,(W83*(S83-V83))*'Säännöt ja ohjeet'!$B$54+X83,"")</f>
        <v/>
      </c>
      <c r="Z83" s="114">
        <f t="shared" si="18"/>
        <v>0</v>
      </c>
      <c r="AA83" s="114">
        <f t="shared" si="19"/>
        <v>1</v>
      </c>
      <c r="AB83" s="114">
        <f t="shared" si="20"/>
        <v>88.71035368</v>
      </c>
      <c r="AC83" s="114">
        <f t="shared" si="21"/>
        <v>5.75</v>
      </c>
      <c r="AD83" s="114" t="str">
        <f>if(N83=1,(AB83*(Z83-AA83))*'Säännöt ja ohjeet'!$B$54+AC83,"")</f>
        <v/>
      </c>
      <c r="AE83" s="115">
        <f t="shared" si="22"/>
        <v>11</v>
      </c>
      <c r="AF83" s="115">
        <f t="shared" si="23"/>
        <v>11</v>
      </c>
      <c r="AG83" s="4"/>
      <c r="AH83" s="56"/>
      <c r="AI83" s="103">
        <f t="shared" ref="AI83:ED83" si="114">if($B83=AI$3,AI82+$Y83,if($C83=AI$3,AI82+$AD83,AI82))</f>
        <v>2016.131251</v>
      </c>
      <c r="AJ83" s="103">
        <f t="shared" si="114"/>
        <v>1832.955298</v>
      </c>
      <c r="AK83" s="103">
        <f t="shared" si="114"/>
        <v>2433.904474</v>
      </c>
      <c r="AL83" s="103">
        <f t="shared" si="114"/>
        <v>1676.303128</v>
      </c>
      <c r="AM83" s="103">
        <f t="shared" si="114"/>
        <v>1775.926432</v>
      </c>
      <c r="AN83" s="103">
        <f t="shared" si="114"/>
        <v>2303.106744</v>
      </c>
      <c r="AO83" s="103">
        <f t="shared" si="114"/>
        <v>2279.021637</v>
      </c>
      <c r="AP83" s="103">
        <f t="shared" si="114"/>
        <v>1709.959002</v>
      </c>
      <c r="AQ83" s="103">
        <f t="shared" si="114"/>
        <v>880.3044819</v>
      </c>
      <c r="AR83" s="103">
        <f t="shared" si="114"/>
        <v>820.629523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1243.17385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1757.561406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 t="str">
        <f t="shared" si="114"/>
        <v>#N/A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5">
        <f t="shared" si="2"/>
        <v>1662.952428</v>
      </c>
    </row>
    <row r="84">
      <c r="A84" s="4"/>
      <c r="B84" s="106"/>
      <c r="C84" s="107"/>
      <c r="D84" s="107"/>
      <c r="E84" s="107"/>
      <c r="F84" s="108"/>
      <c r="G84" s="109"/>
      <c r="H84" s="109" t="b">
        <f t="shared" si="3"/>
        <v>0</v>
      </c>
      <c r="I84" s="109" t="b">
        <f>if(iferror(match(B84,'Osallistujat ja seuranta'!C:C,0),0)&gt;0,TRUE,FALSE)</f>
        <v>0</v>
      </c>
      <c r="J84" s="109" t="b">
        <f>if(iferror(match(C84,'Osallistujat ja seuranta'!C:C,0),0)&gt;0,TRUE,FALSE)</f>
        <v>0</v>
      </c>
      <c r="K84" s="109" t="b">
        <f t="shared" si="4"/>
        <v>0</v>
      </c>
      <c r="L84" s="109" t="b">
        <f t="shared" si="5"/>
        <v>1</v>
      </c>
      <c r="M84" s="109" t="b">
        <f t="shared" si="6"/>
        <v>0</v>
      </c>
      <c r="N84" s="110" t="str">
        <f t="shared" si="7"/>
        <v/>
      </c>
      <c r="O84" s="111" t="str">
        <f t="shared" si="8"/>
        <v/>
      </c>
      <c r="P84" s="111" t="str">
        <f t="shared" si="9"/>
        <v/>
      </c>
      <c r="Q84" s="112" t="str">
        <f t="shared" si="10"/>
        <v/>
      </c>
      <c r="R84" s="110" t="str">
        <f t="shared" si="11"/>
        <v/>
      </c>
      <c r="S84" s="110">
        <f t="shared" si="12"/>
        <v>1</v>
      </c>
      <c r="T84" s="110">
        <f t="shared" si="13"/>
        <v>-56.71174423</v>
      </c>
      <c r="U84" s="110">
        <f t="shared" si="14"/>
        <v>-56.71174423</v>
      </c>
      <c r="V84" s="113" t="str">
        <f t="shared" si="15"/>
        <v/>
      </c>
      <c r="W84" s="114">
        <f t="shared" si="16"/>
        <v>88.71035368</v>
      </c>
      <c r="X84" s="114">
        <f t="shared" si="17"/>
        <v>5.75</v>
      </c>
      <c r="Y84" s="114" t="str">
        <f>if(N84=1,(W84*(S84-V84))*'Säännöt ja ohjeet'!$B$54+X84,"")</f>
        <v/>
      </c>
      <c r="Z84" s="114">
        <f t="shared" si="18"/>
        <v>0</v>
      </c>
      <c r="AA84" s="114">
        <f t="shared" si="19"/>
        <v>1</v>
      </c>
      <c r="AB84" s="114">
        <f t="shared" si="20"/>
        <v>88.71035368</v>
      </c>
      <c r="AC84" s="114">
        <f t="shared" si="21"/>
        <v>5.75</v>
      </c>
      <c r="AD84" s="114" t="str">
        <f>if(N84=1,(AB84*(Z84-AA84))*'Säännöt ja ohjeet'!$B$54+AC84,"")</f>
        <v/>
      </c>
      <c r="AE84" s="115">
        <f t="shared" si="22"/>
        <v>11</v>
      </c>
      <c r="AF84" s="115">
        <f t="shared" si="23"/>
        <v>11</v>
      </c>
      <c r="AG84" s="4"/>
      <c r="AH84" s="56"/>
      <c r="AI84" s="103">
        <f t="shared" ref="AI84:ED84" si="115">if($B84=AI$3,AI83+$Y84,if($C84=AI$3,AI83+$AD84,AI83))</f>
        <v>2016.131251</v>
      </c>
      <c r="AJ84" s="103">
        <f t="shared" si="115"/>
        <v>1832.955298</v>
      </c>
      <c r="AK84" s="103">
        <f t="shared" si="115"/>
        <v>2433.904474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2303.106744</v>
      </c>
      <c r="AO84" s="103">
        <f t="shared" si="115"/>
        <v>2279.021637</v>
      </c>
      <c r="AP84" s="103">
        <f t="shared" si="115"/>
        <v>1709.959002</v>
      </c>
      <c r="AQ84" s="103">
        <f t="shared" si="115"/>
        <v>880.3044819</v>
      </c>
      <c r="AR84" s="103">
        <f t="shared" si="115"/>
        <v>820.629523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1243.17385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1757.561406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 t="str">
        <f t="shared" si="115"/>
        <v>#N/A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5">
        <f t="shared" si="2"/>
        <v>1662.952428</v>
      </c>
    </row>
    <row r="85">
      <c r="A85" s="4"/>
      <c r="B85" s="106"/>
      <c r="C85" s="107"/>
      <c r="D85" s="107"/>
      <c r="E85" s="107"/>
      <c r="F85" s="108"/>
      <c r="G85" s="109"/>
      <c r="H85" s="109" t="b">
        <f t="shared" si="3"/>
        <v>0</v>
      </c>
      <c r="I85" s="109" t="b">
        <f>if(iferror(match(B85,'Osallistujat ja seuranta'!C:C,0),0)&gt;0,TRUE,FALSE)</f>
        <v>0</v>
      </c>
      <c r="J85" s="109" t="b">
        <f>if(iferror(match(C85,'Osallistujat ja seuranta'!C:C,0),0)&gt;0,TRUE,FALSE)</f>
        <v>0</v>
      </c>
      <c r="K85" s="109" t="b">
        <f t="shared" si="4"/>
        <v>0</v>
      </c>
      <c r="L85" s="109" t="b">
        <f t="shared" si="5"/>
        <v>1</v>
      </c>
      <c r="M85" s="109" t="b">
        <f t="shared" si="6"/>
        <v>0</v>
      </c>
      <c r="N85" s="110" t="str">
        <f t="shared" si="7"/>
        <v/>
      </c>
      <c r="O85" s="111" t="str">
        <f t="shared" si="8"/>
        <v/>
      </c>
      <c r="P85" s="111" t="str">
        <f t="shared" si="9"/>
        <v/>
      </c>
      <c r="Q85" s="112" t="str">
        <f t="shared" si="10"/>
        <v/>
      </c>
      <c r="R85" s="110" t="str">
        <f t="shared" si="11"/>
        <v/>
      </c>
      <c r="S85" s="110">
        <f t="shared" si="12"/>
        <v>1</v>
      </c>
      <c r="T85" s="110">
        <f t="shared" si="13"/>
        <v>-56.71174423</v>
      </c>
      <c r="U85" s="110">
        <f t="shared" si="14"/>
        <v>-56.71174423</v>
      </c>
      <c r="V85" s="113" t="str">
        <f t="shared" si="15"/>
        <v/>
      </c>
      <c r="W85" s="114">
        <f t="shared" si="16"/>
        <v>88.71035368</v>
      </c>
      <c r="X85" s="114">
        <f t="shared" si="17"/>
        <v>5.75</v>
      </c>
      <c r="Y85" s="114" t="str">
        <f>if(N85=1,(W85*(S85-V85))*'Säännöt ja ohjeet'!$B$54+X85,"")</f>
        <v/>
      </c>
      <c r="Z85" s="114">
        <f t="shared" si="18"/>
        <v>0</v>
      </c>
      <c r="AA85" s="114">
        <f t="shared" si="19"/>
        <v>1</v>
      </c>
      <c r="AB85" s="114">
        <f t="shared" si="20"/>
        <v>88.71035368</v>
      </c>
      <c r="AC85" s="114">
        <f t="shared" si="21"/>
        <v>5.75</v>
      </c>
      <c r="AD85" s="114" t="str">
        <f>if(N85=1,(AB85*(Z85-AA85))*'Säännöt ja ohjeet'!$B$54+AC85,"")</f>
        <v/>
      </c>
      <c r="AE85" s="115">
        <f t="shared" si="22"/>
        <v>11</v>
      </c>
      <c r="AF85" s="115">
        <f t="shared" si="23"/>
        <v>11</v>
      </c>
      <c r="AG85" s="4"/>
      <c r="AH85" s="56"/>
      <c r="AI85" s="103">
        <f t="shared" ref="AI85:ED85" si="116">if($B85=AI$3,AI84+$Y85,if($C85=AI$3,AI84+$AD85,AI84))</f>
        <v>2016.131251</v>
      </c>
      <c r="AJ85" s="103">
        <f t="shared" si="116"/>
        <v>1832.955298</v>
      </c>
      <c r="AK85" s="103">
        <f t="shared" si="116"/>
        <v>2433.904474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2303.106744</v>
      </c>
      <c r="AO85" s="103">
        <f t="shared" si="116"/>
        <v>2279.021637</v>
      </c>
      <c r="AP85" s="103">
        <f t="shared" si="116"/>
        <v>1709.959002</v>
      </c>
      <c r="AQ85" s="103">
        <f t="shared" si="116"/>
        <v>880.3044819</v>
      </c>
      <c r="AR85" s="103">
        <f t="shared" si="116"/>
        <v>820.629523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1243.17385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1757.561406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 t="str">
        <f t="shared" si="116"/>
        <v>#N/A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5">
        <f t="shared" si="2"/>
        <v>1662.952428</v>
      </c>
    </row>
    <row r="86">
      <c r="A86" s="4"/>
      <c r="B86" s="106"/>
      <c r="C86" s="107"/>
      <c r="D86" s="107"/>
      <c r="E86" s="107"/>
      <c r="F86" s="108"/>
      <c r="G86" s="109"/>
      <c r="H86" s="109" t="b">
        <f t="shared" si="3"/>
        <v>0</v>
      </c>
      <c r="I86" s="109" t="b">
        <f>if(iferror(match(B86,'Osallistujat ja seuranta'!C:C,0),0)&gt;0,TRUE,FALSE)</f>
        <v>0</v>
      </c>
      <c r="J86" s="109" t="b">
        <f>if(iferror(match(C86,'Osallistujat ja seuranta'!C:C,0),0)&gt;0,TRUE,FALSE)</f>
        <v>0</v>
      </c>
      <c r="K86" s="109" t="b">
        <f t="shared" si="4"/>
        <v>0</v>
      </c>
      <c r="L86" s="109" t="b">
        <f t="shared" si="5"/>
        <v>1</v>
      </c>
      <c r="M86" s="109" t="b">
        <f t="shared" si="6"/>
        <v>0</v>
      </c>
      <c r="N86" s="110" t="str">
        <f t="shared" si="7"/>
        <v/>
      </c>
      <c r="O86" s="111" t="str">
        <f t="shared" si="8"/>
        <v/>
      </c>
      <c r="P86" s="111" t="str">
        <f t="shared" si="9"/>
        <v/>
      </c>
      <c r="Q86" s="112" t="str">
        <f t="shared" si="10"/>
        <v/>
      </c>
      <c r="R86" s="110" t="str">
        <f t="shared" si="11"/>
        <v/>
      </c>
      <c r="S86" s="110">
        <f t="shared" si="12"/>
        <v>1</v>
      </c>
      <c r="T86" s="110">
        <f t="shared" si="13"/>
        <v>-56.71174423</v>
      </c>
      <c r="U86" s="110">
        <f t="shared" si="14"/>
        <v>-56.71174423</v>
      </c>
      <c r="V86" s="113" t="str">
        <f t="shared" si="15"/>
        <v/>
      </c>
      <c r="W86" s="114">
        <f t="shared" si="16"/>
        <v>88.71035368</v>
      </c>
      <c r="X86" s="114">
        <f t="shared" si="17"/>
        <v>5.75</v>
      </c>
      <c r="Y86" s="114" t="str">
        <f>if(N86=1,(W86*(S86-V86))*'Säännöt ja ohjeet'!$B$54+X86,"")</f>
        <v/>
      </c>
      <c r="Z86" s="114">
        <f t="shared" si="18"/>
        <v>0</v>
      </c>
      <c r="AA86" s="114">
        <f t="shared" si="19"/>
        <v>1</v>
      </c>
      <c r="AB86" s="114">
        <f t="shared" si="20"/>
        <v>88.71035368</v>
      </c>
      <c r="AC86" s="114">
        <f t="shared" si="21"/>
        <v>5.75</v>
      </c>
      <c r="AD86" s="114" t="str">
        <f>if(N86=1,(AB86*(Z86-AA86))*'Säännöt ja ohjeet'!$B$54+AC86,"")</f>
        <v/>
      </c>
      <c r="AE86" s="115">
        <f t="shared" si="22"/>
        <v>11</v>
      </c>
      <c r="AF86" s="115">
        <f t="shared" si="23"/>
        <v>11</v>
      </c>
      <c r="AG86" s="4"/>
      <c r="AH86" s="56"/>
      <c r="AI86" s="103">
        <f t="shared" ref="AI86:ED86" si="117">if($B86=AI$3,AI85+$Y86,if($C86=AI$3,AI85+$AD86,AI85))</f>
        <v>2016.131251</v>
      </c>
      <c r="AJ86" s="103">
        <f t="shared" si="117"/>
        <v>1832.955298</v>
      </c>
      <c r="AK86" s="103">
        <f t="shared" si="117"/>
        <v>2433.904474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2303.106744</v>
      </c>
      <c r="AO86" s="103">
        <f t="shared" si="117"/>
        <v>2279.021637</v>
      </c>
      <c r="AP86" s="103">
        <f t="shared" si="117"/>
        <v>1709.959002</v>
      </c>
      <c r="AQ86" s="103">
        <f t="shared" si="117"/>
        <v>880.3044819</v>
      </c>
      <c r="AR86" s="103">
        <f t="shared" si="117"/>
        <v>820.629523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1243.17385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1757.561406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 t="str">
        <f t="shared" si="117"/>
        <v>#N/A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5">
        <f t="shared" si="2"/>
        <v>1662.952428</v>
      </c>
    </row>
    <row r="87">
      <c r="A87" s="4"/>
      <c r="B87" s="106"/>
      <c r="C87" s="107"/>
      <c r="D87" s="107"/>
      <c r="E87" s="107"/>
      <c r="F87" s="108"/>
      <c r="G87" s="109"/>
      <c r="H87" s="109" t="b">
        <f t="shared" si="3"/>
        <v>0</v>
      </c>
      <c r="I87" s="109" t="b">
        <f>if(iferror(match(B87,'Osallistujat ja seuranta'!C:C,0),0)&gt;0,TRUE,FALSE)</f>
        <v>0</v>
      </c>
      <c r="J87" s="109" t="b">
        <f>if(iferror(match(C87,'Osallistujat ja seuranta'!C:C,0),0)&gt;0,TRUE,FALSE)</f>
        <v>0</v>
      </c>
      <c r="K87" s="109" t="b">
        <f t="shared" si="4"/>
        <v>0</v>
      </c>
      <c r="L87" s="109" t="b">
        <f t="shared" si="5"/>
        <v>1</v>
      </c>
      <c r="M87" s="109" t="b">
        <f t="shared" si="6"/>
        <v>0</v>
      </c>
      <c r="N87" s="110" t="str">
        <f t="shared" si="7"/>
        <v/>
      </c>
      <c r="O87" s="111" t="str">
        <f t="shared" si="8"/>
        <v/>
      </c>
      <c r="P87" s="111" t="str">
        <f t="shared" si="9"/>
        <v/>
      </c>
      <c r="Q87" s="112" t="str">
        <f t="shared" si="10"/>
        <v/>
      </c>
      <c r="R87" s="110" t="str">
        <f t="shared" si="11"/>
        <v/>
      </c>
      <c r="S87" s="110">
        <f t="shared" si="12"/>
        <v>1</v>
      </c>
      <c r="T87" s="110">
        <f t="shared" si="13"/>
        <v>-56.71174423</v>
      </c>
      <c r="U87" s="110">
        <f t="shared" si="14"/>
        <v>-56.71174423</v>
      </c>
      <c r="V87" s="113" t="str">
        <f t="shared" si="15"/>
        <v/>
      </c>
      <c r="W87" s="114">
        <f t="shared" si="16"/>
        <v>88.71035368</v>
      </c>
      <c r="X87" s="114">
        <f t="shared" si="17"/>
        <v>5.75</v>
      </c>
      <c r="Y87" s="114" t="str">
        <f>if(N87=1,(W87*(S87-V87))*'Säännöt ja ohjeet'!$B$54+X87,"")</f>
        <v/>
      </c>
      <c r="Z87" s="114">
        <f t="shared" si="18"/>
        <v>0</v>
      </c>
      <c r="AA87" s="114">
        <f t="shared" si="19"/>
        <v>1</v>
      </c>
      <c r="AB87" s="114">
        <f t="shared" si="20"/>
        <v>88.71035368</v>
      </c>
      <c r="AC87" s="114">
        <f t="shared" si="21"/>
        <v>5.75</v>
      </c>
      <c r="AD87" s="114" t="str">
        <f>if(N87=1,(AB87*(Z87-AA87))*'Säännöt ja ohjeet'!$B$54+AC87,"")</f>
        <v/>
      </c>
      <c r="AE87" s="115">
        <f t="shared" si="22"/>
        <v>11</v>
      </c>
      <c r="AF87" s="115">
        <f t="shared" si="23"/>
        <v>11</v>
      </c>
      <c r="AG87" s="4"/>
      <c r="AH87" s="56"/>
      <c r="AI87" s="103">
        <f t="shared" ref="AI87:ED87" si="118">if($B87=AI$3,AI86+$Y87,if($C87=AI$3,AI86+$AD87,AI86))</f>
        <v>2016.131251</v>
      </c>
      <c r="AJ87" s="103">
        <f t="shared" si="118"/>
        <v>1832.955298</v>
      </c>
      <c r="AK87" s="103">
        <f t="shared" si="118"/>
        <v>2433.904474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2303.106744</v>
      </c>
      <c r="AO87" s="103">
        <f t="shared" si="118"/>
        <v>2279.021637</v>
      </c>
      <c r="AP87" s="103">
        <f t="shared" si="118"/>
        <v>1709.959002</v>
      </c>
      <c r="AQ87" s="103">
        <f t="shared" si="118"/>
        <v>880.3044819</v>
      </c>
      <c r="AR87" s="103">
        <f t="shared" si="118"/>
        <v>820.629523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1243.17385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1757.561406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 t="str">
        <f t="shared" si="118"/>
        <v>#N/A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5">
        <f t="shared" si="2"/>
        <v>1662.952428</v>
      </c>
    </row>
    <row r="88">
      <c r="A88" s="4"/>
      <c r="B88" s="106"/>
      <c r="C88" s="107"/>
      <c r="D88" s="107"/>
      <c r="E88" s="107"/>
      <c r="F88" s="108"/>
      <c r="G88" s="109"/>
      <c r="H88" s="109" t="b">
        <f t="shared" si="3"/>
        <v>0</v>
      </c>
      <c r="I88" s="109" t="b">
        <f>if(iferror(match(B88,'Osallistujat ja seuranta'!C:C,0),0)&gt;0,TRUE,FALSE)</f>
        <v>0</v>
      </c>
      <c r="J88" s="109" t="b">
        <f>if(iferror(match(C88,'Osallistujat ja seuranta'!C:C,0),0)&gt;0,TRUE,FALSE)</f>
        <v>0</v>
      </c>
      <c r="K88" s="109" t="b">
        <f t="shared" si="4"/>
        <v>0</v>
      </c>
      <c r="L88" s="109" t="b">
        <f t="shared" si="5"/>
        <v>1</v>
      </c>
      <c r="M88" s="109" t="b">
        <f t="shared" si="6"/>
        <v>0</v>
      </c>
      <c r="N88" s="110" t="str">
        <f t="shared" si="7"/>
        <v/>
      </c>
      <c r="O88" s="111" t="str">
        <f t="shared" si="8"/>
        <v/>
      </c>
      <c r="P88" s="111" t="str">
        <f t="shared" si="9"/>
        <v/>
      </c>
      <c r="Q88" s="112" t="str">
        <f t="shared" si="10"/>
        <v/>
      </c>
      <c r="R88" s="110" t="str">
        <f t="shared" si="11"/>
        <v/>
      </c>
      <c r="S88" s="110">
        <f t="shared" si="12"/>
        <v>1</v>
      </c>
      <c r="T88" s="110">
        <f t="shared" si="13"/>
        <v>-56.71174423</v>
      </c>
      <c r="U88" s="110">
        <f t="shared" si="14"/>
        <v>-56.71174423</v>
      </c>
      <c r="V88" s="113" t="str">
        <f t="shared" si="15"/>
        <v/>
      </c>
      <c r="W88" s="114">
        <f t="shared" si="16"/>
        <v>88.71035368</v>
      </c>
      <c r="X88" s="114">
        <f t="shared" si="17"/>
        <v>5.75</v>
      </c>
      <c r="Y88" s="114" t="str">
        <f>if(N88=1,(W88*(S88-V88))*'Säännöt ja ohjeet'!$B$54+X88,"")</f>
        <v/>
      </c>
      <c r="Z88" s="114">
        <f t="shared" si="18"/>
        <v>0</v>
      </c>
      <c r="AA88" s="114">
        <f t="shared" si="19"/>
        <v>1</v>
      </c>
      <c r="AB88" s="114">
        <f t="shared" si="20"/>
        <v>88.71035368</v>
      </c>
      <c r="AC88" s="114">
        <f t="shared" si="21"/>
        <v>5.75</v>
      </c>
      <c r="AD88" s="114" t="str">
        <f>if(N88=1,(AB88*(Z88-AA88))*'Säännöt ja ohjeet'!$B$54+AC88,"")</f>
        <v/>
      </c>
      <c r="AE88" s="115">
        <f t="shared" si="22"/>
        <v>11</v>
      </c>
      <c r="AF88" s="115">
        <f t="shared" si="23"/>
        <v>11</v>
      </c>
      <c r="AG88" s="4"/>
      <c r="AH88" s="56"/>
      <c r="AI88" s="103">
        <f t="shared" ref="AI88:ED88" si="119">if($B88=AI$3,AI87+$Y88,if($C88=AI$3,AI87+$AD88,AI87))</f>
        <v>2016.131251</v>
      </c>
      <c r="AJ88" s="103">
        <f t="shared" si="119"/>
        <v>1832.955298</v>
      </c>
      <c r="AK88" s="103">
        <f t="shared" si="119"/>
        <v>2433.904474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2303.106744</v>
      </c>
      <c r="AO88" s="103">
        <f t="shared" si="119"/>
        <v>2279.021637</v>
      </c>
      <c r="AP88" s="103">
        <f t="shared" si="119"/>
        <v>1709.959002</v>
      </c>
      <c r="AQ88" s="103">
        <f t="shared" si="119"/>
        <v>880.3044819</v>
      </c>
      <c r="AR88" s="103">
        <f t="shared" si="119"/>
        <v>820.629523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1243.17385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1757.561406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 t="str">
        <f t="shared" si="119"/>
        <v>#N/A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5">
        <f t="shared" si="2"/>
        <v>1662.952428</v>
      </c>
    </row>
    <row r="89">
      <c r="A89" s="4"/>
      <c r="B89" s="106"/>
      <c r="C89" s="107"/>
      <c r="D89" s="107"/>
      <c r="E89" s="107"/>
      <c r="F89" s="108"/>
      <c r="G89" s="109"/>
      <c r="H89" s="109" t="b">
        <f t="shared" si="3"/>
        <v>0</v>
      </c>
      <c r="I89" s="109" t="b">
        <f>if(iferror(match(B89,'Osallistujat ja seuranta'!C:C,0),0)&gt;0,TRUE,FALSE)</f>
        <v>0</v>
      </c>
      <c r="J89" s="109" t="b">
        <f>if(iferror(match(C89,'Osallistujat ja seuranta'!C:C,0),0)&gt;0,TRUE,FALSE)</f>
        <v>0</v>
      </c>
      <c r="K89" s="109" t="b">
        <f t="shared" si="4"/>
        <v>0</v>
      </c>
      <c r="L89" s="109" t="b">
        <f t="shared" si="5"/>
        <v>1</v>
      </c>
      <c r="M89" s="109" t="b">
        <f t="shared" si="6"/>
        <v>0</v>
      </c>
      <c r="N89" s="110" t="str">
        <f t="shared" si="7"/>
        <v/>
      </c>
      <c r="O89" s="111" t="str">
        <f t="shared" si="8"/>
        <v/>
      </c>
      <c r="P89" s="111" t="str">
        <f t="shared" si="9"/>
        <v/>
      </c>
      <c r="Q89" s="112" t="str">
        <f t="shared" si="10"/>
        <v/>
      </c>
      <c r="R89" s="110" t="str">
        <f t="shared" si="11"/>
        <v/>
      </c>
      <c r="S89" s="110">
        <f t="shared" si="12"/>
        <v>1</v>
      </c>
      <c r="T89" s="110">
        <f t="shared" si="13"/>
        <v>-56.71174423</v>
      </c>
      <c r="U89" s="110">
        <f t="shared" si="14"/>
        <v>-56.71174423</v>
      </c>
      <c r="V89" s="113" t="str">
        <f t="shared" si="15"/>
        <v/>
      </c>
      <c r="W89" s="114">
        <f t="shared" si="16"/>
        <v>88.71035368</v>
      </c>
      <c r="X89" s="114">
        <f t="shared" si="17"/>
        <v>5.75</v>
      </c>
      <c r="Y89" s="114" t="str">
        <f>if(N89=1,(W89*(S89-V89))*'Säännöt ja ohjeet'!$B$54+X89,"")</f>
        <v/>
      </c>
      <c r="Z89" s="114">
        <f t="shared" si="18"/>
        <v>0</v>
      </c>
      <c r="AA89" s="114">
        <f t="shared" si="19"/>
        <v>1</v>
      </c>
      <c r="AB89" s="114">
        <f t="shared" si="20"/>
        <v>88.71035368</v>
      </c>
      <c r="AC89" s="114">
        <f t="shared" si="21"/>
        <v>5.75</v>
      </c>
      <c r="AD89" s="114" t="str">
        <f>if(N89=1,(AB89*(Z89-AA89))*'Säännöt ja ohjeet'!$B$54+AC89,"")</f>
        <v/>
      </c>
      <c r="AE89" s="115">
        <f t="shared" si="22"/>
        <v>11</v>
      </c>
      <c r="AF89" s="115">
        <f t="shared" si="23"/>
        <v>11</v>
      </c>
      <c r="AG89" s="4"/>
      <c r="AH89" s="56"/>
      <c r="AI89" s="103">
        <f t="shared" ref="AI89:ED89" si="120">if($B89=AI$3,AI88+$Y89,if($C89=AI$3,AI88+$AD89,AI88))</f>
        <v>2016.131251</v>
      </c>
      <c r="AJ89" s="103">
        <f t="shared" si="120"/>
        <v>1832.955298</v>
      </c>
      <c r="AK89" s="103">
        <f t="shared" si="120"/>
        <v>2433.904474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2303.106744</v>
      </c>
      <c r="AO89" s="103">
        <f t="shared" si="120"/>
        <v>2279.021637</v>
      </c>
      <c r="AP89" s="103">
        <f t="shared" si="120"/>
        <v>1709.959002</v>
      </c>
      <c r="AQ89" s="103">
        <f t="shared" si="120"/>
        <v>880.3044819</v>
      </c>
      <c r="AR89" s="103">
        <f t="shared" si="120"/>
        <v>820.629523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1243.17385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1757.561406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 t="str">
        <f t="shared" si="120"/>
        <v>#N/A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5">
        <f t="shared" si="2"/>
        <v>1662.952428</v>
      </c>
    </row>
    <row r="90">
      <c r="A90" s="4"/>
      <c r="B90" s="106"/>
      <c r="C90" s="107"/>
      <c r="D90" s="107"/>
      <c r="E90" s="107"/>
      <c r="F90" s="108"/>
      <c r="G90" s="109"/>
      <c r="H90" s="109" t="b">
        <f t="shared" si="3"/>
        <v>0</v>
      </c>
      <c r="I90" s="109" t="b">
        <f>if(iferror(match(B90,'Osallistujat ja seuranta'!C:C,0),0)&gt;0,TRUE,FALSE)</f>
        <v>0</v>
      </c>
      <c r="J90" s="109" t="b">
        <f>if(iferror(match(C90,'Osallistujat ja seuranta'!C:C,0),0)&gt;0,TRUE,FALSE)</f>
        <v>0</v>
      </c>
      <c r="K90" s="109" t="b">
        <f t="shared" si="4"/>
        <v>0</v>
      </c>
      <c r="L90" s="109" t="b">
        <f t="shared" si="5"/>
        <v>1</v>
      </c>
      <c r="M90" s="109" t="b">
        <f t="shared" si="6"/>
        <v>0</v>
      </c>
      <c r="N90" s="110" t="str">
        <f t="shared" si="7"/>
        <v/>
      </c>
      <c r="O90" s="111" t="str">
        <f t="shared" si="8"/>
        <v/>
      </c>
      <c r="P90" s="111" t="str">
        <f t="shared" si="9"/>
        <v/>
      </c>
      <c r="Q90" s="112" t="str">
        <f t="shared" si="10"/>
        <v/>
      </c>
      <c r="R90" s="110" t="str">
        <f t="shared" si="11"/>
        <v/>
      </c>
      <c r="S90" s="110">
        <f t="shared" si="12"/>
        <v>1</v>
      </c>
      <c r="T90" s="110">
        <f t="shared" si="13"/>
        <v>-56.71174423</v>
      </c>
      <c r="U90" s="110">
        <f t="shared" si="14"/>
        <v>-56.71174423</v>
      </c>
      <c r="V90" s="113" t="str">
        <f t="shared" si="15"/>
        <v/>
      </c>
      <c r="W90" s="114">
        <f t="shared" si="16"/>
        <v>88.71035368</v>
      </c>
      <c r="X90" s="114">
        <f t="shared" si="17"/>
        <v>5.75</v>
      </c>
      <c r="Y90" s="114" t="str">
        <f>if(N90=1,(W90*(S90-V90))*'Säännöt ja ohjeet'!$B$54+X90,"")</f>
        <v/>
      </c>
      <c r="Z90" s="114">
        <f t="shared" si="18"/>
        <v>0</v>
      </c>
      <c r="AA90" s="114">
        <f t="shared" si="19"/>
        <v>1</v>
      </c>
      <c r="AB90" s="114">
        <f t="shared" si="20"/>
        <v>88.71035368</v>
      </c>
      <c r="AC90" s="114">
        <f t="shared" si="21"/>
        <v>5.75</v>
      </c>
      <c r="AD90" s="114" t="str">
        <f>if(N90=1,(AB90*(Z90-AA90))*'Säännöt ja ohjeet'!$B$54+AC90,"")</f>
        <v/>
      </c>
      <c r="AE90" s="115">
        <f t="shared" si="22"/>
        <v>11</v>
      </c>
      <c r="AF90" s="115">
        <f t="shared" si="23"/>
        <v>11</v>
      </c>
      <c r="AG90" s="4"/>
      <c r="AH90" s="56"/>
      <c r="AI90" s="103">
        <f t="shared" ref="AI90:ED90" si="121">if($B90=AI$3,AI89+$Y90,if($C90=AI$3,AI89+$AD90,AI89))</f>
        <v>2016.131251</v>
      </c>
      <c r="AJ90" s="103">
        <f t="shared" si="121"/>
        <v>1832.955298</v>
      </c>
      <c r="AK90" s="103">
        <f t="shared" si="121"/>
        <v>2433.904474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2303.106744</v>
      </c>
      <c r="AO90" s="103">
        <f t="shared" si="121"/>
        <v>2279.021637</v>
      </c>
      <c r="AP90" s="103">
        <f t="shared" si="121"/>
        <v>1709.959002</v>
      </c>
      <c r="AQ90" s="103">
        <f t="shared" si="121"/>
        <v>880.3044819</v>
      </c>
      <c r="AR90" s="103">
        <f t="shared" si="121"/>
        <v>820.629523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1243.17385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1757.561406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 t="str">
        <f t="shared" si="121"/>
        <v>#N/A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5">
        <f t="shared" si="2"/>
        <v>1662.952428</v>
      </c>
    </row>
    <row r="91">
      <c r="A91" s="4"/>
      <c r="B91" s="106"/>
      <c r="C91" s="107"/>
      <c r="D91" s="107"/>
      <c r="E91" s="107"/>
      <c r="F91" s="108"/>
      <c r="G91" s="109"/>
      <c r="H91" s="109" t="b">
        <f t="shared" si="3"/>
        <v>0</v>
      </c>
      <c r="I91" s="109" t="b">
        <f>if(iferror(match(B91,'Osallistujat ja seuranta'!C:C,0),0)&gt;0,TRUE,FALSE)</f>
        <v>0</v>
      </c>
      <c r="J91" s="109" t="b">
        <f>if(iferror(match(C91,'Osallistujat ja seuranta'!C:C,0),0)&gt;0,TRUE,FALSE)</f>
        <v>0</v>
      </c>
      <c r="K91" s="109" t="b">
        <f t="shared" si="4"/>
        <v>0</v>
      </c>
      <c r="L91" s="109" t="b">
        <f t="shared" si="5"/>
        <v>1</v>
      </c>
      <c r="M91" s="109" t="b">
        <f t="shared" si="6"/>
        <v>0</v>
      </c>
      <c r="N91" s="110" t="str">
        <f t="shared" si="7"/>
        <v/>
      </c>
      <c r="O91" s="111" t="str">
        <f t="shared" si="8"/>
        <v/>
      </c>
      <c r="P91" s="111" t="str">
        <f t="shared" si="9"/>
        <v/>
      </c>
      <c r="Q91" s="112" t="str">
        <f t="shared" si="10"/>
        <v/>
      </c>
      <c r="R91" s="110" t="str">
        <f t="shared" si="11"/>
        <v/>
      </c>
      <c r="S91" s="110">
        <f t="shared" si="12"/>
        <v>1</v>
      </c>
      <c r="T91" s="110">
        <f t="shared" si="13"/>
        <v>-56.71174423</v>
      </c>
      <c r="U91" s="110">
        <f t="shared" si="14"/>
        <v>-56.71174423</v>
      </c>
      <c r="V91" s="113" t="str">
        <f t="shared" si="15"/>
        <v/>
      </c>
      <c r="W91" s="114">
        <f t="shared" si="16"/>
        <v>88.71035368</v>
      </c>
      <c r="X91" s="114">
        <f t="shared" si="17"/>
        <v>5.75</v>
      </c>
      <c r="Y91" s="114" t="str">
        <f>if(N91=1,(W91*(S91-V91))*'Säännöt ja ohjeet'!$B$54+X91,"")</f>
        <v/>
      </c>
      <c r="Z91" s="114">
        <f t="shared" si="18"/>
        <v>0</v>
      </c>
      <c r="AA91" s="114">
        <f t="shared" si="19"/>
        <v>1</v>
      </c>
      <c r="AB91" s="114">
        <f t="shared" si="20"/>
        <v>88.71035368</v>
      </c>
      <c r="AC91" s="114">
        <f t="shared" si="21"/>
        <v>5.75</v>
      </c>
      <c r="AD91" s="114" t="str">
        <f>if(N91=1,(AB91*(Z91-AA91))*'Säännöt ja ohjeet'!$B$54+AC91,"")</f>
        <v/>
      </c>
      <c r="AE91" s="115">
        <f t="shared" si="22"/>
        <v>11</v>
      </c>
      <c r="AF91" s="115">
        <f t="shared" si="23"/>
        <v>11</v>
      </c>
      <c r="AG91" s="4"/>
      <c r="AH91" s="56"/>
      <c r="AI91" s="103">
        <f t="shared" ref="AI91:ED91" si="122">if($B91=AI$3,AI90+$Y91,if($C91=AI$3,AI90+$AD91,AI90))</f>
        <v>2016.131251</v>
      </c>
      <c r="AJ91" s="103">
        <f t="shared" si="122"/>
        <v>1832.955298</v>
      </c>
      <c r="AK91" s="103">
        <f t="shared" si="122"/>
        <v>2433.904474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2303.106744</v>
      </c>
      <c r="AO91" s="103">
        <f t="shared" si="122"/>
        <v>2279.021637</v>
      </c>
      <c r="AP91" s="103">
        <f t="shared" si="122"/>
        <v>1709.959002</v>
      </c>
      <c r="AQ91" s="103">
        <f t="shared" si="122"/>
        <v>880.3044819</v>
      </c>
      <c r="AR91" s="103">
        <f t="shared" si="122"/>
        <v>820.629523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1243.17385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1757.561406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 t="str">
        <f t="shared" si="122"/>
        <v>#N/A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5">
        <f t="shared" si="2"/>
        <v>1662.952428</v>
      </c>
    </row>
    <row r="92">
      <c r="A92" s="4"/>
      <c r="B92" s="106"/>
      <c r="C92" s="107"/>
      <c r="D92" s="107"/>
      <c r="E92" s="107"/>
      <c r="F92" s="108"/>
      <c r="G92" s="109"/>
      <c r="H92" s="109" t="b">
        <f t="shared" si="3"/>
        <v>0</v>
      </c>
      <c r="I92" s="109" t="b">
        <f>if(iferror(match(B92,'Osallistujat ja seuranta'!C:C,0),0)&gt;0,TRUE,FALSE)</f>
        <v>0</v>
      </c>
      <c r="J92" s="109" t="b">
        <f>if(iferror(match(C92,'Osallistujat ja seuranta'!C:C,0),0)&gt;0,TRUE,FALSE)</f>
        <v>0</v>
      </c>
      <c r="K92" s="109" t="b">
        <f t="shared" si="4"/>
        <v>0</v>
      </c>
      <c r="L92" s="109" t="b">
        <f t="shared" si="5"/>
        <v>1</v>
      </c>
      <c r="M92" s="109" t="b">
        <f t="shared" si="6"/>
        <v>0</v>
      </c>
      <c r="N92" s="110" t="str">
        <f t="shared" si="7"/>
        <v/>
      </c>
      <c r="O92" s="111" t="str">
        <f t="shared" si="8"/>
        <v/>
      </c>
      <c r="P92" s="111" t="str">
        <f t="shared" si="9"/>
        <v/>
      </c>
      <c r="Q92" s="112" t="str">
        <f t="shared" si="10"/>
        <v/>
      </c>
      <c r="R92" s="110" t="str">
        <f t="shared" si="11"/>
        <v/>
      </c>
      <c r="S92" s="110">
        <f t="shared" si="12"/>
        <v>1</v>
      </c>
      <c r="T92" s="110">
        <f t="shared" si="13"/>
        <v>-56.71174423</v>
      </c>
      <c r="U92" s="110">
        <f t="shared" si="14"/>
        <v>-56.71174423</v>
      </c>
      <c r="V92" s="113" t="str">
        <f t="shared" si="15"/>
        <v/>
      </c>
      <c r="W92" s="114">
        <f t="shared" si="16"/>
        <v>88.71035368</v>
      </c>
      <c r="X92" s="114">
        <f t="shared" si="17"/>
        <v>5.75</v>
      </c>
      <c r="Y92" s="114" t="str">
        <f>if(N92=1,(W92*(S92-V92))*'Säännöt ja ohjeet'!$B$54+X92,"")</f>
        <v/>
      </c>
      <c r="Z92" s="114">
        <f t="shared" si="18"/>
        <v>0</v>
      </c>
      <c r="AA92" s="114">
        <f t="shared" si="19"/>
        <v>1</v>
      </c>
      <c r="AB92" s="114">
        <f t="shared" si="20"/>
        <v>88.71035368</v>
      </c>
      <c r="AC92" s="114">
        <f t="shared" si="21"/>
        <v>5.75</v>
      </c>
      <c r="AD92" s="114" t="str">
        <f>if(N92=1,(AB92*(Z92-AA92))*'Säännöt ja ohjeet'!$B$54+AC92,"")</f>
        <v/>
      </c>
      <c r="AE92" s="115">
        <f t="shared" si="22"/>
        <v>11</v>
      </c>
      <c r="AF92" s="115">
        <f t="shared" si="23"/>
        <v>11</v>
      </c>
      <c r="AG92" s="4"/>
      <c r="AH92" s="56"/>
      <c r="AI92" s="103">
        <f t="shared" ref="AI92:ED92" si="123">if($B92=AI$3,AI91+$Y92,if($C92=AI$3,AI91+$AD92,AI91))</f>
        <v>2016.131251</v>
      </c>
      <c r="AJ92" s="103">
        <f t="shared" si="123"/>
        <v>1832.955298</v>
      </c>
      <c r="AK92" s="103">
        <f t="shared" si="123"/>
        <v>2433.904474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2303.106744</v>
      </c>
      <c r="AO92" s="103">
        <f t="shared" si="123"/>
        <v>2279.021637</v>
      </c>
      <c r="AP92" s="103">
        <f t="shared" si="123"/>
        <v>1709.959002</v>
      </c>
      <c r="AQ92" s="103">
        <f t="shared" si="123"/>
        <v>880.3044819</v>
      </c>
      <c r="AR92" s="103">
        <f t="shared" si="123"/>
        <v>820.629523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1243.17385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1757.561406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 t="str">
        <f t="shared" si="123"/>
        <v>#N/A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5">
        <f t="shared" si="2"/>
        <v>1662.952428</v>
      </c>
    </row>
    <row r="93">
      <c r="A93" s="4"/>
      <c r="B93" s="106"/>
      <c r="C93" s="107"/>
      <c r="D93" s="107"/>
      <c r="E93" s="107"/>
      <c r="F93" s="108"/>
      <c r="G93" s="109"/>
      <c r="H93" s="109" t="b">
        <f t="shared" si="3"/>
        <v>0</v>
      </c>
      <c r="I93" s="109" t="b">
        <f>if(iferror(match(B93,'Osallistujat ja seuranta'!C:C,0),0)&gt;0,TRUE,FALSE)</f>
        <v>0</v>
      </c>
      <c r="J93" s="109" t="b">
        <f>if(iferror(match(C93,'Osallistujat ja seuranta'!C:C,0),0)&gt;0,TRUE,FALSE)</f>
        <v>0</v>
      </c>
      <c r="K93" s="109" t="b">
        <f t="shared" si="4"/>
        <v>0</v>
      </c>
      <c r="L93" s="109" t="b">
        <f t="shared" si="5"/>
        <v>1</v>
      </c>
      <c r="M93" s="109" t="b">
        <f t="shared" si="6"/>
        <v>0</v>
      </c>
      <c r="N93" s="110" t="str">
        <f t="shared" si="7"/>
        <v/>
      </c>
      <c r="O93" s="111" t="str">
        <f t="shared" si="8"/>
        <v/>
      </c>
      <c r="P93" s="111" t="str">
        <f t="shared" si="9"/>
        <v/>
      </c>
      <c r="Q93" s="112" t="str">
        <f t="shared" si="10"/>
        <v/>
      </c>
      <c r="R93" s="110" t="str">
        <f t="shared" si="11"/>
        <v/>
      </c>
      <c r="S93" s="110">
        <f t="shared" si="12"/>
        <v>1</v>
      </c>
      <c r="T93" s="110">
        <f t="shared" si="13"/>
        <v>-56.71174423</v>
      </c>
      <c r="U93" s="110">
        <f t="shared" si="14"/>
        <v>-56.71174423</v>
      </c>
      <c r="V93" s="113" t="str">
        <f t="shared" si="15"/>
        <v/>
      </c>
      <c r="W93" s="114">
        <f t="shared" si="16"/>
        <v>88.71035368</v>
      </c>
      <c r="X93" s="114">
        <f t="shared" si="17"/>
        <v>5.75</v>
      </c>
      <c r="Y93" s="114" t="str">
        <f>if(N93=1,(W93*(S93-V93))*'Säännöt ja ohjeet'!$B$54+X93,"")</f>
        <v/>
      </c>
      <c r="Z93" s="114">
        <f t="shared" si="18"/>
        <v>0</v>
      </c>
      <c r="AA93" s="114">
        <f t="shared" si="19"/>
        <v>1</v>
      </c>
      <c r="AB93" s="114">
        <f t="shared" si="20"/>
        <v>88.71035368</v>
      </c>
      <c r="AC93" s="114">
        <f t="shared" si="21"/>
        <v>5.75</v>
      </c>
      <c r="AD93" s="114" t="str">
        <f>if(N93=1,(AB93*(Z93-AA93))*'Säännöt ja ohjeet'!$B$54+AC93,"")</f>
        <v/>
      </c>
      <c r="AE93" s="115">
        <f t="shared" si="22"/>
        <v>11</v>
      </c>
      <c r="AF93" s="115">
        <f t="shared" si="23"/>
        <v>11</v>
      </c>
      <c r="AG93" s="4"/>
      <c r="AH93" s="56"/>
      <c r="AI93" s="103">
        <f t="shared" ref="AI93:ED93" si="124">if($B93=AI$3,AI92+$Y93,if($C93=AI$3,AI92+$AD93,AI92))</f>
        <v>2016.131251</v>
      </c>
      <c r="AJ93" s="103">
        <f t="shared" si="124"/>
        <v>1832.955298</v>
      </c>
      <c r="AK93" s="103">
        <f t="shared" si="124"/>
        <v>2433.904474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2303.106744</v>
      </c>
      <c r="AO93" s="103">
        <f t="shared" si="124"/>
        <v>2279.021637</v>
      </c>
      <c r="AP93" s="103">
        <f t="shared" si="124"/>
        <v>1709.959002</v>
      </c>
      <c r="AQ93" s="103">
        <f t="shared" si="124"/>
        <v>880.3044819</v>
      </c>
      <c r="AR93" s="103">
        <f t="shared" si="124"/>
        <v>820.629523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1243.17385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1757.561406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 t="str">
        <f t="shared" si="124"/>
        <v>#N/A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5">
        <f t="shared" si="2"/>
        <v>1662.952428</v>
      </c>
    </row>
    <row r="94">
      <c r="A94" s="4"/>
      <c r="B94" s="106"/>
      <c r="C94" s="107"/>
      <c r="D94" s="107"/>
      <c r="E94" s="107"/>
      <c r="F94" s="108"/>
      <c r="G94" s="109"/>
      <c r="H94" s="109" t="b">
        <f t="shared" si="3"/>
        <v>0</v>
      </c>
      <c r="I94" s="109" t="b">
        <f>if(iferror(match(B94,'Osallistujat ja seuranta'!C:C,0),0)&gt;0,TRUE,FALSE)</f>
        <v>0</v>
      </c>
      <c r="J94" s="109" t="b">
        <f>if(iferror(match(C94,'Osallistujat ja seuranta'!C:C,0),0)&gt;0,TRUE,FALSE)</f>
        <v>0</v>
      </c>
      <c r="K94" s="109" t="b">
        <f t="shared" si="4"/>
        <v>0</v>
      </c>
      <c r="L94" s="109" t="b">
        <f t="shared" si="5"/>
        <v>1</v>
      </c>
      <c r="M94" s="109" t="b">
        <f t="shared" si="6"/>
        <v>0</v>
      </c>
      <c r="N94" s="110" t="str">
        <f t="shared" si="7"/>
        <v/>
      </c>
      <c r="O94" s="111" t="str">
        <f t="shared" si="8"/>
        <v/>
      </c>
      <c r="P94" s="111" t="str">
        <f t="shared" si="9"/>
        <v/>
      </c>
      <c r="Q94" s="112" t="str">
        <f t="shared" si="10"/>
        <v/>
      </c>
      <c r="R94" s="110" t="str">
        <f t="shared" si="11"/>
        <v/>
      </c>
      <c r="S94" s="110">
        <f t="shared" si="12"/>
        <v>1</v>
      </c>
      <c r="T94" s="110">
        <f t="shared" si="13"/>
        <v>-56.71174423</v>
      </c>
      <c r="U94" s="110">
        <f t="shared" si="14"/>
        <v>-56.71174423</v>
      </c>
      <c r="V94" s="113" t="str">
        <f t="shared" si="15"/>
        <v/>
      </c>
      <c r="W94" s="114">
        <f t="shared" si="16"/>
        <v>88.71035368</v>
      </c>
      <c r="X94" s="114">
        <f t="shared" si="17"/>
        <v>5.75</v>
      </c>
      <c r="Y94" s="114" t="str">
        <f>if(N94=1,(W94*(S94-V94))*'Säännöt ja ohjeet'!$B$54+X94,"")</f>
        <v/>
      </c>
      <c r="Z94" s="114">
        <f t="shared" si="18"/>
        <v>0</v>
      </c>
      <c r="AA94" s="114">
        <f t="shared" si="19"/>
        <v>1</v>
      </c>
      <c r="AB94" s="114">
        <f t="shared" si="20"/>
        <v>88.71035368</v>
      </c>
      <c r="AC94" s="114">
        <f t="shared" si="21"/>
        <v>5.75</v>
      </c>
      <c r="AD94" s="114" t="str">
        <f>if(N94=1,(AB94*(Z94-AA94))*'Säännöt ja ohjeet'!$B$54+AC94,"")</f>
        <v/>
      </c>
      <c r="AE94" s="115">
        <f t="shared" si="22"/>
        <v>11</v>
      </c>
      <c r="AF94" s="115">
        <f t="shared" si="23"/>
        <v>11</v>
      </c>
      <c r="AG94" s="4"/>
      <c r="AH94" s="56"/>
      <c r="AI94" s="103">
        <f t="shared" ref="AI94:ED94" si="125">if($B94=AI$3,AI93+$Y94,if($C94=AI$3,AI93+$AD94,AI93))</f>
        <v>2016.131251</v>
      </c>
      <c r="AJ94" s="103">
        <f t="shared" si="125"/>
        <v>1832.955298</v>
      </c>
      <c r="AK94" s="103">
        <f t="shared" si="125"/>
        <v>2433.904474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2303.106744</v>
      </c>
      <c r="AO94" s="103">
        <f t="shared" si="125"/>
        <v>2279.021637</v>
      </c>
      <c r="AP94" s="103">
        <f t="shared" si="125"/>
        <v>1709.959002</v>
      </c>
      <c r="AQ94" s="103">
        <f t="shared" si="125"/>
        <v>880.3044819</v>
      </c>
      <c r="AR94" s="103">
        <f t="shared" si="125"/>
        <v>820.629523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1243.17385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1757.561406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 t="str">
        <f t="shared" si="125"/>
        <v>#N/A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5">
        <f t="shared" si="2"/>
        <v>1662.952428</v>
      </c>
    </row>
    <row r="95">
      <c r="A95" s="4"/>
      <c r="B95" s="106"/>
      <c r="C95" s="107"/>
      <c r="D95" s="107"/>
      <c r="E95" s="107"/>
      <c r="F95" s="108"/>
      <c r="G95" s="109"/>
      <c r="H95" s="109" t="b">
        <f t="shared" si="3"/>
        <v>0</v>
      </c>
      <c r="I95" s="109" t="b">
        <f>if(iferror(match(B95,'Osallistujat ja seuranta'!C:C,0),0)&gt;0,TRUE,FALSE)</f>
        <v>0</v>
      </c>
      <c r="J95" s="109" t="b">
        <f>if(iferror(match(C95,'Osallistujat ja seuranta'!C:C,0),0)&gt;0,TRUE,FALSE)</f>
        <v>0</v>
      </c>
      <c r="K95" s="109" t="b">
        <f t="shared" si="4"/>
        <v>0</v>
      </c>
      <c r="L95" s="109" t="b">
        <f t="shared" si="5"/>
        <v>1</v>
      </c>
      <c r="M95" s="109" t="b">
        <f t="shared" si="6"/>
        <v>0</v>
      </c>
      <c r="N95" s="110" t="str">
        <f t="shared" si="7"/>
        <v/>
      </c>
      <c r="O95" s="111" t="str">
        <f t="shared" si="8"/>
        <v/>
      </c>
      <c r="P95" s="111" t="str">
        <f t="shared" si="9"/>
        <v/>
      </c>
      <c r="Q95" s="112" t="str">
        <f t="shared" si="10"/>
        <v/>
      </c>
      <c r="R95" s="110" t="str">
        <f t="shared" si="11"/>
        <v/>
      </c>
      <c r="S95" s="110">
        <f t="shared" si="12"/>
        <v>1</v>
      </c>
      <c r="T95" s="110">
        <f t="shared" si="13"/>
        <v>-56.71174423</v>
      </c>
      <c r="U95" s="110">
        <f t="shared" si="14"/>
        <v>-56.71174423</v>
      </c>
      <c r="V95" s="113" t="str">
        <f t="shared" si="15"/>
        <v/>
      </c>
      <c r="W95" s="114">
        <f t="shared" si="16"/>
        <v>88.71035368</v>
      </c>
      <c r="X95" s="114">
        <f t="shared" si="17"/>
        <v>5.75</v>
      </c>
      <c r="Y95" s="114" t="str">
        <f>if(N95=1,(W95*(S95-V95))*'Säännöt ja ohjeet'!$B$54+X95,"")</f>
        <v/>
      </c>
      <c r="Z95" s="114">
        <f t="shared" si="18"/>
        <v>0</v>
      </c>
      <c r="AA95" s="114">
        <f t="shared" si="19"/>
        <v>1</v>
      </c>
      <c r="AB95" s="114">
        <f t="shared" si="20"/>
        <v>88.71035368</v>
      </c>
      <c r="AC95" s="114">
        <f t="shared" si="21"/>
        <v>5.75</v>
      </c>
      <c r="AD95" s="114" t="str">
        <f>if(N95=1,(AB95*(Z95-AA95))*'Säännöt ja ohjeet'!$B$54+AC95,"")</f>
        <v/>
      </c>
      <c r="AE95" s="115">
        <f t="shared" si="22"/>
        <v>11</v>
      </c>
      <c r="AF95" s="115">
        <f t="shared" si="23"/>
        <v>11</v>
      </c>
      <c r="AG95" s="4"/>
      <c r="AH95" s="56"/>
      <c r="AI95" s="103">
        <f t="shared" ref="AI95:ED95" si="126">if($B95=AI$3,AI94+$Y95,if($C95=AI$3,AI94+$AD95,AI94))</f>
        <v>2016.131251</v>
      </c>
      <c r="AJ95" s="103">
        <f t="shared" si="126"/>
        <v>1832.955298</v>
      </c>
      <c r="AK95" s="103">
        <f t="shared" si="126"/>
        <v>2433.904474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2303.106744</v>
      </c>
      <c r="AO95" s="103">
        <f t="shared" si="126"/>
        <v>2279.021637</v>
      </c>
      <c r="AP95" s="103">
        <f t="shared" si="126"/>
        <v>1709.959002</v>
      </c>
      <c r="AQ95" s="103">
        <f t="shared" si="126"/>
        <v>880.3044819</v>
      </c>
      <c r="AR95" s="103">
        <f t="shared" si="126"/>
        <v>820.629523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1243.17385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1757.561406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 t="str">
        <f t="shared" si="126"/>
        <v>#N/A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5">
        <f t="shared" si="2"/>
        <v>1662.952428</v>
      </c>
    </row>
    <row r="96">
      <c r="A96" s="4"/>
      <c r="B96" s="106"/>
      <c r="C96" s="107"/>
      <c r="D96" s="107"/>
      <c r="E96" s="107"/>
      <c r="F96" s="108"/>
      <c r="G96" s="109"/>
      <c r="H96" s="109" t="b">
        <f t="shared" si="3"/>
        <v>0</v>
      </c>
      <c r="I96" s="109" t="b">
        <f>if(iferror(match(B96,'Osallistujat ja seuranta'!C:C,0),0)&gt;0,TRUE,FALSE)</f>
        <v>0</v>
      </c>
      <c r="J96" s="109" t="b">
        <f>if(iferror(match(C96,'Osallistujat ja seuranta'!C:C,0),0)&gt;0,TRUE,FALSE)</f>
        <v>0</v>
      </c>
      <c r="K96" s="109" t="b">
        <f t="shared" si="4"/>
        <v>0</v>
      </c>
      <c r="L96" s="109" t="b">
        <f t="shared" si="5"/>
        <v>1</v>
      </c>
      <c r="M96" s="109" t="b">
        <f t="shared" si="6"/>
        <v>0</v>
      </c>
      <c r="N96" s="110" t="str">
        <f t="shared" si="7"/>
        <v/>
      </c>
      <c r="O96" s="111" t="str">
        <f t="shared" si="8"/>
        <v/>
      </c>
      <c r="P96" s="111" t="str">
        <f t="shared" si="9"/>
        <v/>
      </c>
      <c r="Q96" s="112" t="str">
        <f t="shared" si="10"/>
        <v/>
      </c>
      <c r="R96" s="110" t="str">
        <f t="shared" si="11"/>
        <v/>
      </c>
      <c r="S96" s="110">
        <f t="shared" si="12"/>
        <v>1</v>
      </c>
      <c r="T96" s="110">
        <f t="shared" si="13"/>
        <v>-56.71174423</v>
      </c>
      <c r="U96" s="110">
        <f t="shared" si="14"/>
        <v>-56.71174423</v>
      </c>
      <c r="V96" s="113" t="str">
        <f t="shared" si="15"/>
        <v/>
      </c>
      <c r="W96" s="114">
        <f t="shared" si="16"/>
        <v>88.71035368</v>
      </c>
      <c r="X96" s="114">
        <f t="shared" si="17"/>
        <v>5.75</v>
      </c>
      <c r="Y96" s="114" t="str">
        <f>if(N96=1,(W96*(S96-V96))*'Säännöt ja ohjeet'!$B$54+X96,"")</f>
        <v/>
      </c>
      <c r="Z96" s="114">
        <f t="shared" si="18"/>
        <v>0</v>
      </c>
      <c r="AA96" s="114">
        <f t="shared" si="19"/>
        <v>1</v>
      </c>
      <c r="AB96" s="114">
        <f t="shared" si="20"/>
        <v>88.71035368</v>
      </c>
      <c r="AC96" s="114">
        <f t="shared" si="21"/>
        <v>5.75</v>
      </c>
      <c r="AD96" s="114" t="str">
        <f>if(N96=1,(AB96*(Z96-AA96))*'Säännöt ja ohjeet'!$B$54+AC96,"")</f>
        <v/>
      </c>
      <c r="AE96" s="115">
        <f t="shared" si="22"/>
        <v>11</v>
      </c>
      <c r="AF96" s="115">
        <f t="shared" si="23"/>
        <v>11</v>
      </c>
      <c r="AG96" s="4"/>
      <c r="AH96" s="56"/>
      <c r="AI96" s="103">
        <f t="shared" ref="AI96:ED96" si="127">if($B96=AI$3,AI95+$Y96,if($C96=AI$3,AI95+$AD96,AI95))</f>
        <v>2016.131251</v>
      </c>
      <c r="AJ96" s="103">
        <f t="shared" si="127"/>
        <v>1832.955298</v>
      </c>
      <c r="AK96" s="103">
        <f t="shared" si="127"/>
        <v>2433.904474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2303.106744</v>
      </c>
      <c r="AO96" s="103">
        <f t="shared" si="127"/>
        <v>2279.021637</v>
      </c>
      <c r="AP96" s="103">
        <f t="shared" si="127"/>
        <v>1709.959002</v>
      </c>
      <c r="AQ96" s="103">
        <f t="shared" si="127"/>
        <v>880.3044819</v>
      </c>
      <c r="AR96" s="103">
        <f t="shared" si="127"/>
        <v>820.629523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1243.17385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1757.561406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 t="str">
        <f t="shared" si="127"/>
        <v>#N/A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5">
        <f t="shared" si="2"/>
        <v>1662.952428</v>
      </c>
    </row>
    <row r="97">
      <c r="A97" s="4"/>
      <c r="B97" s="106"/>
      <c r="C97" s="107"/>
      <c r="D97" s="107"/>
      <c r="E97" s="107"/>
      <c r="F97" s="108"/>
      <c r="G97" s="109"/>
      <c r="H97" s="109" t="b">
        <f t="shared" si="3"/>
        <v>0</v>
      </c>
      <c r="I97" s="109" t="b">
        <f>if(iferror(match(B97,'Osallistujat ja seuranta'!C:C,0),0)&gt;0,TRUE,FALSE)</f>
        <v>0</v>
      </c>
      <c r="J97" s="109" t="b">
        <f>if(iferror(match(C97,'Osallistujat ja seuranta'!C:C,0),0)&gt;0,TRUE,FALSE)</f>
        <v>0</v>
      </c>
      <c r="K97" s="109" t="b">
        <f t="shared" si="4"/>
        <v>0</v>
      </c>
      <c r="L97" s="109" t="b">
        <f t="shared" si="5"/>
        <v>1</v>
      </c>
      <c r="M97" s="109" t="b">
        <f t="shared" si="6"/>
        <v>0</v>
      </c>
      <c r="N97" s="110" t="str">
        <f t="shared" si="7"/>
        <v/>
      </c>
      <c r="O97" s="111" t="str">
        <f t="shared" si="8"/>
        <v/>
      </c>
      <c r="P97" s="111" t="str">
        <f t="shared" si="9"/>
        <v/>
      </c>
      <c r="Q97" s="112" t="str">
        <f t="shared" si="10"/>
        <v/>
      </c>
      <c r="R97" s="110" t="str">
        <f t="shared" si="11"/>
        <v/>
      </c>
      <c r="S97" s="110">
        <f t="shared" si="12"/>
        <v>1</v>
      </c>
      <c r="T97" s="110">
        <f t="shared" si="13"/>
        <v>-56.71174423</v>
      </c>
      <c r="U97" s="110">
        <f t="shared" si="14"/>
        <v>-56.71174423</v>
      </c>
      <c r="V97" s="113" t="str">
        <f t="shared" si="15"/>
        <v/>
      </c>
      <c r="W97" s="114">
        <f t="shared" si="16"/>
        <v>88.71035368</v>
      </c>
      <c r="X97" s="114">
        <f t="shared" si="17"/>
        <v>5.75</v>
      </c>
      <c r="Y97" s="114" t="str">
        <f>if(N97=1,(W97*(S97-V97))*'Säännöt ja ohjeet'!$B$54+X97,"")</f>
        <v/>
      </c>
      <c r="Z97" s="114">
        <f t="shared" si="18"/>
        <v>0</v>
      </c>
      <c r="AA97" s="114">
        <f t="shared" si="19"/>
        <v>1</v>
      </c>
      <c r="AB97" s="114">
        <f t="shared" si="20"/>
        <v>88.71035368</v>
      </c>
      <c r="AC97" s="114">
        <f t="shared" si="21"/>
        <v>5.75</v>
      </c>
      <c r="AD97" s="114" t="str">
        <f>if(N97=1,(AB97*(Z97-AA97))*'Säännöt ja ohjeet'!$B$54+AC97,"")</f>
        <v/>
      </c>
      <c r="AE97" s="115">
        <f t="shared" si="22"/>
        <v>11</v>
      </c>
      <c r="AF97" s="115">
        <f t="shared" si="23"/>
        <v>11</v>
      </c>
      <c r="AG97" s="4"/>
      <c r="AH97" s="56"/>
      <c r="AI97" s="103">
        <f t="shared" ref="AI97:ED97" si="128">if($B97=AI$3,AI96+$Y97,if($C97=AI$3,AI96+$AD97,AI96))</f>
        <v>2016.131251</v>
      </c>
      <c r="AJ97" s="103">
        <f t="shared" si="128"/>
        <v>1832.955298</v>
      </c>
      <c r="AK97" s="103">
        <f t="shared" si="128"/>
        <v>2433.904474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2303.106744</v>
      </c>
      <c r="AO97" s="103">
        <f t="shared" si="128"/>
        <v>2279.021637</v>
      </c>
      <c r="AP97" s="103">
        <f t="shared" si="128"/>
        <v>1709.959002</v>
      </c>
      <c r="AQ97" s="103">
        <f t="shared" si="128"/>
        <v>880.3044819</v>
      </c>
      <c r="AR97" s="103">
        <f t="shared" si="128"/>
        <v>820.629523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1243.17385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1757.561406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 t="str">
        <f t="shared" si="128"/>
        <v>#N/A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5">
        <f t="shared" si="2"/>
        <v>1662.952428</v>
      </c>
    </row>
    <row r="98">
      <c r="A98" s="4"/>
      <c r="B98" s="106"/>
      <c r="C98" s="107"/>
      <c r="D98" s="107"/>
      <c r="E98" s="107"/>
      <c r="F98" s="108"/>
      <c r="G98" s="109"/>
      <c r="H98" s="109" t="b">
        <f t="shared" si="3"/>
        <v>0</v>
      </c>
      <c r="I98" s="109" t="b">
        <f>if(iferror(match(B98,'Osallistujat ja seuranta'!C:C,0),0)&gt;0,TRUE,FALSE)</f>
        <v>0</v>
      </c>
      <c r="J98" s="109" t="b">
        <f>if(iferror(match(C98,'Osallistujat ja seuranta'!C:C,0),0)&gt;0,TRUE,FALSE)</f>
        <v>0</v>
      </c>
      <c r="K98" s="109" t="b">
        <f t="shared" si="4"/>
        <v>0</v>
      </c>
      <c r="L98" s="109" t="b">
        <f t="shared" si="5"/>
        <v>1</v>
      </c>
      <c r="M98" s="109" t="b">
        <f t="shared" si="6"/>
        <v>0</v>
      </c>
      <c r="N98" s="110" t="str">
        <f t="shared" si="7"/>
        <v/>
      </c>
      <c r="O98" s="111" t="str">
        <f t="shared" si="8"/>
        <v/>
      </c>
      <c r="P98" s="111" t="str">
        <f t="shared" si="9"/>
        <v/>
      </c>
      <c r="Q98" s="112" t="str">
        <f t="shared" si="10"/>
        <v/>
      </c>
      <c r="R98" s="110" t="str">
        <f t="shared" si="11"/>
        <v/>
      </c>
      <c r="S98" s="110">
        <f t="shared" si="12"/>
        <v>1</v>
      </c>
      <c r="T98" s="110">
        <f t="shared" si="13"/>
        <v>-56.71174423</v>
      </c>
      <c r="U98" s="110">
        <f t="shared" si="14"/>
        <v>-56.71174423</v>
      </c>
      <c r="V98" s="113" t="str">
        <f t="shared" si="15"/>
        <v/>
      </c>
      <c r="W98" s="114">
        <f t="shared" si="16"/>
        <v>88.71035368</v>
      </c>
      <c r="X98" s="114">
        <f t="shared" si="17"/>
        <v>5.75</v>
      </c>
      <c r="Y98" s="114" t="str">
        <f>if(N98=1,(W98*(S98-V98))*'Säännöt ja ohjeet'!$B$54+X98,"")</f>
        <v/>
      </c>
      <c r="Z98" s="114">
        <f t="shared" si="18"/>
        <v>0</v>
      </c>
      <c r="AA98" s="114">
        <f t="shared" si="19"/>
        <v>1</v>
      </c>
      <c r="AB98" s="114">
        <f t="shared" si="20"/>
        <v>88.71035368</v>
      </c>
      <c r="AC98" s="114">
        <f t="shared" si="21"/>
        <v>5.75</v>
      </c>
      <c r="AD98" s="114" t="str">
        <f>if(N98=1,(AB98*(Z98-AA98))*'Säännöt ja ohjeet'!$B$54+AC98,"")</f>
        <v/>
      </c>
      <c r="AE98" s="115">
        <f t="shared" si="22"/>
        <v>11</v>
      </c>
      <c r="AF98" s="115">
        <f t="shared" si="23"/>
        <v>11</v>
      </c>
      <c r="AG98" s="4"/>
      <c r="AH98" s="56"/>
      <c r="AI98" s="103">
        <f t="shared" ref="AI98:ED98" si="129">if($B98=AI$3,AI97+$Y98,if($C98=AI$3,AI97+$AD98,AI97))</f>
        <v>2016.131251</v>
      </c>
      <c r="AJ98" s="103">
        <f t="shared" si="129"/>
        <v>1832.955298</v>
      </c>
      <c r="AK98" s="103">
        <f t="shared" si="129"/>
        <v>2433.904474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2303.106744</v>
      </c>
      <c r="AO98" s="103">
        <f t="shared" si="129"/>
        <v>2279.021637</v>
      </c>
      <c r="AP98" s="103">
        <f t="shared" si="129"/>
        <v>1709.959002</v>
      </c>
      <c r="AQ98" s="103">
        <f t="shared" si="129"/>
        <v>880.3044819</v>
      </c>
      <c r="AR98" s="103">
        <f t="shared" si="129"/>
        <v>820.629523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1243.17385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1757.561406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 t="str">
        <f t="shared" si="129"/>
        <v>#N/A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5">
        <f t="shared" si="2"/>
        <v>1662.952428</v>
      </c>
    </row>
    <row r="99">
      <c r="A99" s="4"/>
      <c r="B99" s="106"/>
      <c r="C99" s="107"/>
      <c r="D99" s="107"/>
      <c r="E99" s="107"/>
      <c r="F99" s="108"/>
      <c r="G99" s="109"/>
      <c r="H99" s="109" t="b">
        <f t="shared" si="3"/>
        <v>0</v>
      </c>
      <c r="I99" s="109" t="b">
        <f>if(iferror(match(B99,'Osallistujat ja seuranta'!C:C,0),0)&gt;0,TRUE,FALSE)</f>
        <v>0</v>
      </c>
      <c r="J99" s="109" t="b">
        <f>if(iferror(match(C99,'Osallistujat ja seuranta'!C:C,0),0)&gt;0,TRUE,FALSE)</f>
        <v>0</v>
      </c>
      <c r="K99" s="109" t="b">
        <f t="shared" si="4"/>
        <v>0</v>
      </c>
      <c r="L99" s="109" t="b">
        <f t="shared" si="5"/>
        <v>1</v>
      </c>
      <c r="M99" s="109" t="b">
        <f t="shared" si="6"/>
        <v>0</v>
      </c>
      <c r="N99" s="110" t="str">
        <f t="shared" si="7"/>
        <v/>
      </c>
      <c r="O99" s="111" t="str">
        <f t="shared" si="8"/>
        <v/>
      </c>
      <c r="P99" s="111" t="str">
        <f t="shared" si="9"/>
        <v/>
      </c>
      <c r="Q99" s="112" t="str">
        <f t="shared" si="10"/>
        <v/>
      </c>
      <c r="R99" s="110" t="str">
        <f t="shared" si="11"/>
        <v/>
      </c>
      <c r="S99" s="110">
        <f t="shared" si="12"/>
        <v>1</v>
      </c>
      <c r="T99" s="110">
        <f t="shared" si="13"/>
        <v>-56.71174423</v>
      </c>
      <c r="U99" s="110">
        <f t="shared" si="14"/>
        <v>-56.71174423</v>
      </c>
      <c r="V99" s="113" t="str">
        <f t="shared" si="15"/>
        <v/>
      </c>
      <c r="W99" s="114">
        <f t="shared" si="16"/>
        <v>88.71035368</v>
      </c>
      <c r="X99" s="114">
        <f t="shared" si="17"/>
        <v>5.75</v>
      </c>
      <c r="Y99" s="114" t="str">
        <f>if(N99=1,(W99*(S99-V99))*'Säännöt ja ohjeet'!$B$54+X99,"")</f>
        <v/>
      </c>
      <c r="Z99" s="114">
        <f t="shared" si="18"/>
        <v>0</v>
      </c>
      <c r="AA99" s="114">
        <f t="shared" si="19"/>
        <v>1</v>
      </c>
      <c r="AB99" s="114">
        <f t="shared" si="20"/>
        <v>88.71035368</v>
      </c>
      <c r="AC99" s="114">
        <f t="shared" si="21"/>
        <v>5.75</v>
      </c>
      <c r="AD99" s="114" t="str">
        <f>if(N99=1,(AB99*(Z99-AA99))*'Säännöt ja ohjeet'!$B$54+AC99,"")</f>
        <v/>
      </c>
      <c r="AE99" s="115">
        <f t="shared" si="22"/>
        <v>11</v>
      </c>
      <c r="AF99" s="115">
        <f t="shared" si="23"/>
        <v>11</v>
      </c>
      <c r="AG99" s="4"/>
      <c r="AH99" s="56"/>
      <c r="AI99" s="103">
        <f t="shared" ref="AI99:ED99" si="130">if($B99=AI$3,AI98+$Y99,if($C99=AI$3,AI98+$AD99,AI98))</f>
        <v>2016.131251</v>
      </c>
      <c r="AJ99" s="103">
        <f t="shared" si="130"/>
        <v>1832.955298</v>
      </c>
      <c r="AK99" s="103">
        <f t="shared" si="130"/>
        <v>2433.904474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2303.106744</v>
      </c>
      <c r="AO99" s="103">
        <f t="shared" si="130"/>
        <v>2279.021637</v>
      </c>
      <c r="AP99" s="103">
        <f t="shared" si="130"/>
        <v>1709.959002</v>
      </c>
      <c r="AQ99" s="103">
        <f t="shared" si="130"/>
        <v>880.3044819</v>
      </c>
      <c r="AR99" s="103">
        <f t="shared" si="130"/>
        <v>820.629523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1243.17385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1757.561406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 t="str">
        <f t="shared" si="130"/>
        <v>#N/A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5">
        <f t="shared" si="2"/>
        <v>1662.952428</v>
      </c>
    </row>
    <row r="100">
      <c r="A100" s="4"/>
      <c r="B100" s="106"/>
      <c r="C100" s="107"/>
      <c r="D100" s="107"/>
      <c r="E100" s="107"/>
      <c r="F100" s="108"/>
      <c r="G100" s="109"/>
      <c r="H100" s="109" t="b">
        <f t="shared" si="3"/>
        <v>0</v>
      </c>
      <c r="I100" s="109" t="b">
        <f>if(iferror(match(B100,'Osallistujat ja seuranta'!C:C,0),0)&gt;0,TRUE,FALSE)</f>
        <v>0</v>
      </c>
      <c r="J100" s="109" t="b">
        <f>if(iferror(match(C100,'Osallistujat ja seuranta'!C:C,0),0)&gt;0,TRUE,FALSE)</f>
        <v>0</v>
      </c>
      <c r="K100" s="109" t="b">
        <f t="shared" si="4"/>
        <v>0</v>
      </c>
      <c r="L100" s="109" t="b">
        <f t="shared" si="5"/>
        <v>1</v>
      </c>
      <c r="M100" s="109" t="b">
        <f t="shared" si="6"/>
        <v>0</v>
      </c>
      <c r="N100" s="110" t="str">
        <f t="shared" si="7"/>
        <v/>
      </c>
      <c r="O100" s="111" t="str">
        <f t="shared" si="8"/>
        <v/>
      </c>
      <c r="P100" s="111" t="str">
        <f t="shared" si="9"/>
        <v/>
      </c>
      <c r="Q100" s="112" t="str">
        <f t="shared" si="10"/>
        <v/>
      </c>
      <c r="R100" s="110" t="str">
        <f t="shared" si="11"/>
        <v/>
      </c>
      <c r="S100" s="110">
        <f t="shared" si="12"/>
        <v>1</v>
      </c>
      <c r="T100" s="110">
        <f t="shared" si="13"/>
        <v>-56.71174423</v>
      </c>
      <c r="U100" s="110">
        <f t="shared" si="14"/>
        <v>-56.71174423</v>
      </c>
      <c r="V100" s="113" t="str">
        <f t="shared" si="15"/>
        <v/>
      </c>
      <c r="W100" s="114">
        <f t="shared" si="16"/>
        <v>88.71035368</v>
      </c>
      <c r="X100" s="114">
        <f t="shared" si="17"/>
        <v>5.75</v>
      </c>
      <c r="Y100" s="114" t="str">
        <f>if(N100=1,(W100*(S100-V100))*'Säännöt ja ohjeet'!$B$54+X100,"")</f>
        <v/>
      </c>
      <c r="Z100" s="114">
        <f t="shared" si="18"/>
        <v>0</v>
      </c>
      <c r="AA100" s="114">
        <f t="shared" si="19"/>
        <v>1</v>
      </c>
      <c r="AB100" s="114">
        <f t="shared" si="20"/>
        <v>88.71035368</v>
      </c>
      <c r="AC100" s="114">
        <f t="shared" si="21"/>
        <v>5.75</v>
      </c>
      <c r="AD100" s="114" t="str">
        <f>if(N100=1,(AB100*(Z100-AA100))*'Säännöt ja ohjeet'!$B$54+AC100,"")</f>
        <v/>
      </c>
      <c r="AE100" s="115">
        <f t="shared" si="22"/>
        <v>11</v>
      </c>
      <c r="AF100" s="115">
        <f t="shared" si="23"/>
        <v>11</v>
      </c>
      <c r="AG100" s="4"/>
      <c r="AH100" s="56"/>
      <c r="AI100" s="103">
        <f t="shared" ref="AI100:ED100" si="131">if($B100=AI$3,AI99+$Y100,if($C100=AI$3,AI99+$AD100,AI99))</f>
        <v>2016.131251</v>
      </c>
      <c r="AJ100" s="103">
        <f t="shared" si="131"/>
        <v>1832.955298</v>
      </c>
      <c r="AK100" s="103">
        <f t="shared" si="131"/>
        <v>2433.904474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2303.106744</v>
      </c>
      <c r="AO100" s="103">
        <f t="shared" si="131"/>
        <v>2279.021637</v>
      </c>
      <c r="AP100" s="103">
        <f t="shared" si="131"/>
        <v>1709.959002</v>
      </c>
      <c r="AQ100" s="103">
        <f t="shared" si="131"/>
        <v>880.3044819</v>
      </c>
      <c r="AR100" s="103">
        <f t="shared" si="131"/>
        <v>820.629523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1243.17385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1757.561406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 t="str">
        <f t="shared" si="131"/>
        <v>#N/A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5">
        <f t="shared" si="2"/>
        <v>1662.952428</v>
      </c>
    </row>
    <row r="101">
      <c r="A101" s="4"/>
      <c r="B101" s="106"/>
      <c r="C101" s="107"/>
      <c r="D101" s="107"/>
      <c r="E101" s="107"/>
      <c r="F101" s="108"/>
      <c r="G101" s="109"/>
      <c r="H101" s="109" t="b">
        <f t="shared" si="3"/>
        <v>0</v>
      </c>
      <c r="I101" s="109" t="b">
        <f>if(iferror(match(B101,'Osallistujat ja seuranta'!C:C,0),0)&gt;0,TRUE,FALSE)</f>
        <v>0</v>
      </c>
      <c r="J101" s="109" t="b">
        <f>if(iferror(match(C101,'Osallistujat ja seuranta'!C:C,0),0)&gt;0,TRUE,FALSE)</f>
        <v>0</v>
      </c>
      <c r="K101" s="109" t="b">
        <f t="shared" si="4"/>
        <v>0</v>
      </c>
      <c r="L101" s="109" t="b">
        <f t="shared" si="5"/>
        <v>1</v>
      </c>
      <c r="M101" s="109" t="b">
        <f t="shared" si="6"/>
        <v>0</v>
      </c>
      <c r="N101" s="110" t="str">
        <f t="shared" si="7"/>
        <v/>
      </c>
      <c r="O101" s="111" t="str">
        <f t="shared" si="8"/>
        <v/>
      </c>
      <c r="P101" s="111" t="str">
        <f t="shared" si="9"/>
        <v/>
      </c>
      <c r="Q101" s="112" t="str">
        <f t="shared" si="10"/>
        <v/>
      </c>
      <c r="R101" s="110" t="str">
        <f t="shared" si="11"/>
        <v/>
      </c>
      <c r="S101" s="110">
        <f t="shared" si="12"/>
        <v>1</v>
      </c>
      <c r="T101" s="110">
        <f t="shared" si="13"/>
        <v>-56.71174423</v>
      </c>
      <c r="U101" s="110">
        <f t="shared" si="14"/>
        <v>-56.71174423</v>
      </c>
      <c r="V101" s="113" t="str">
        <f t="shared" si="15"/>
        <v/>
      </c>
      <c r="W101" s="114">
        <f t="shared" si="16"/>
        <v>88.71035368</v>
      </c>
      <c r="X101" s="114">
        <f t="shared" si="17"/>
        <v>5.75</v>
      </c>
      <c r="Y101" s="114" t="str">
        <f>if(N101=1,(W101*(S101-V101))*'Säännöt ja ohjeet'!$B$54+X101,"")</f>
        <v/>
      </c>
      <c r="Z101" s="114">
        <f t="shared" si="18"/>
        <v>0</v>
      </c>
      <c r="AA101" s="114">
        <f t="shared" si="19"/>
        <v>1</v>
      </c>
      <c r="AB101" s="114">
        <f t="shared" si="20"/>
        <v>88.71035368</v>
      </c>
      <c r="AC101" s="114">
        <f t="shared" si="21"/>
        <v>5.75</v>
      </c>
      <c r="AD101" s="114" t="str">
        <f>if(N101=1,(AB101*(Z101-AA101))*'Säännöt ja ohjeet'!$B$54+AC101,"")</f>
        <v/>
      </c>
      <c r="AE101" s="115">
        <f t="shared" si="22"/>
        <v>11</v>
      </c>
      <c r="AF101" s="115">
        <f t="shared" si="23"/>
        <v>11</v>
      </c>
      <c r="AG101" s="4"/>
      <c r="AH101" s="56"/>
      <c r="AI101" s="103">
        <f t="shared" ref="AI101:ED101" si="132">if($B101=AI$3,AI100+$Y101,if($C101=AI$3,AI100+$AD101,AI100))</f>
        <v>2016.131251</v>
      </c>
      <c r="AJ101" s="103">
        <f t="shared" si="132"/>
        <v>1832.955298</v>
      </c>
      <c r="AK101" s="103">
        <f t="shared" si="132"/>
        <v>2433.904474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2303.106744</v>
      </c>
      <c r="AO101" s="103">
        <f t="shared" si="132"/>
        <v>2279.021637</v>
      </c>
      <c r="AP101" s="103">
        <f t="shared" si="132"/>
        <v>1709.959002</v>
      </c>
      <c r="AQ101" s="103">
        <f t="shared" si="132"/>
        <v>880.3044819</v>
      </c>
      <c r="AR101" s="103">
        <f t="shared" si="132"/>
        <v>820.629523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1243.17385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1757.561406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 t="str">
        <f t="shared" si="132"/>
        <v>#N/A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5">
        <f t="shared" si="2"/>
        <v>1662.952428</v>
      </c>
    </row>
    <row r="102">
      <c r="A102" s="4"/>
      <c r="B102" s="106"/>
      <c r="C102" s="107"/>
      <c r="D102" s="107"/>
      <c r="E102" s="107"/>
      <c r="F102" s="108"/>
      <c r="G102" s="109"/>
      <c r="H102" s="109" t="b">
        <f t="shared" si="3"/>
        <v>0</v>
      </c>
      <c r="I102" s="109" t="b">
        <f>if(iferror(match(B102,'Osallistujat ja seuranta'!C:C,0),0)&gt;0,TRUE,FALSE)</f>
        <v>0</v>
      </c>
      <c r="J102" s="109" t="b">
        <f>if(iferror(match(C102,'Osallistujat ja seuranta'!C:C,0),0)&gt;0,TRUE,FALSE)</f>
        <v>0</v>
      </c>
      <c r="K102" s="109" t="b">
        <f t="shared" si="4"/>
        <v>0</v>
      </c>
      <c r="L102" s="109" t="b">
        <f t="shared" si="5"/>
        <v>1</v>
      </c>
      <c r="M102" s="109" t="b">
        <f t="shared" si="6"/>
        <v>0</v>
      </c>
      <c r="N102" s="110" t="str">
        <f t="shared" si="7"/>
        <v/>
      </c>
      <c r="O102" s="111" t="str">
        <f t="shared" si="8"/>
        <v/>
      </c>
      <c r="P102" s="111" t="str">
        <f t="shared" si="9"/>
        <v/>
      </c>
      <c r="Q102" s="112" t="str">
        <f t="shared" si="10"/>
        <v/>
      </c>
      <c r="R102" s="110" t="str">
        <f t="shared" si="11"/>
        <v/>
      </c>
      <c r="S102" s="110">
        <f t="shared" si="12"/>
        <v>1</v>
      </c>
      <c r="T102" s="110">
        <f t="shared" si="13"/>
        <v>-56.71174423</v>
      </c>
      <c r="U102" s="110">
        <f t="shared" si="14"/>
        <v>-56.71174423</v>
      </c>
      <c r="V102" s="113" t="str">
        <f t="shared" si="15"/>
        <v/>
      </c>
      <c r="W102" s="114">
        <f t="shared" si="16"/>
        <v>88.71035368</v>
      </c>
      <c r="X102" s="114">
        <f t="shared" si="17"/>
        <v>5.75</v>
      </c>
      <c r="Y102" s="114" t="str">
        <f>if(N102=1,(W102*(S102-V102))*'Säännöt ja ohjeet'!$B$54+X102,"")</f>
        <v/>
      </c>
      <c r="Z102" s="114">
        <f t="shared" si="18"/>
        <v>0</v>
      </c>
      <c r="AA102" s="114">
        <f t="shared" si="19"/>
        <v>1</v>
      </c>
      <c r="AB102" s="114">
        <f t="shared" si="20"/>
        <v>88.71035368</v>
      </c>
      <c r="AC102" s="114">
        <f t="shared" si="21"/>
        <v>5.75</v>
      </c>
      <c r="AD102" s="114" t="str">
        <f>if(N102=1,(AB102*(Z102-AA102))*'Säännöt ja ohjeet'!$B$54+AC102,"")</f>
        <v/>
      </c>
      <c r="AE102" s="115">
        <f t="shared" si="22"/>
        <v>11</v>
      </c>
      <c r="AF102" s="115">
        <f t="shared" si="23"/>
        <v>11</v>
      </c>
      <c r="AG102" s="4"/>
      <c r="AH102" s="56"/>
      <c r="AI102" s="103">
        <f t="shared" ref="AI102:ED102" si="133">if($B102=AI$3,AI101+$Y102,if($C102=AI$3,AI101+$AD102,AI101))</f>
        <v>2016.131251</v>
      </c>
      <c r="AJ102" s="103">
        <f t="shared" si="133"/>
        <v>1832.955298</v>
      </c>
      <c r="AK102" s="103">
        <f t="shared" si="133"/>
        <v>2433.904474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2303.106744</v>
      </c>
      <c r="AO102" s="103">
        <f t="shared" si="133"/>
        <v>2279.021637</v>
      </c>
      <c r="AP102" s="103">
        <f t="shared" si="133"/>
        <v>1709.959002</v>
      </c>
      <c r="AQ102" s="103">
        <f t="shared" si="133"/>
        <v>880.3044819</v>
      </c>
      <c r="AR102" s="103">
        <f t="shared" si="133"/>
        <v>820.629523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1243.17385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1757.561406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 t="str">
        <f t="shared" si="133"/>
        <v>#N/A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5">
        <f t="shared" si="2"/>
        <v>1662.952428</v>
      </c>
    </row>
    <row r="103">
      <c r="A103" s="4"/>
      <c r="B103" s="106"/>
      <c r="C103" s="107"/>
      <c r="D103" s="107"/>
      <c r="E103" s="107"/>
      <c r="F103" s="108"/>
      <c r="G103" s="109"/>
      <c r="H103" s="109" t="b">
        <f t="shared" si="3"/>
        <v>0</v>
      </c>
      <c r="I103" s="109" t="b">
        <f>if(iferror(match(B103,'Osallistujat ja seuranta'!C:C,0),0)&gt;0,TRUE,FALSE)</f>
        <v>0</v>
      </c>
      <c r="J103" s="109" t="b">
        <f>if(iferror(match(C103,'Osallistujat ja seuranta'!C:C,0),0)&gt;0,TRUE,FALSE)</f>
        <v>0</v>
      </c>
      <c r="K103" s="109" t="b">
        <f t="shared" si="4"/>
        <v>0</v>
      </c>
      <c r="L103" s="109" t="b">
        <f t="shared" si="5"/>
        <v>1</v>
      </c>
      <c r="M103" s="109" t="b">
        <f t="shared" si="6"/>
        <v>0</v>
      </c>
      <c r="N103" s="110" t="str">
        <f t="shared" si="7"/>
        <v/>
      </c>
      <c r="O103" s="111" t="str">
        <f t="shared" si="8"/>
        <v/>
      </c>
      <c r="P103" s="111" t="str">
        <f t="shared" si="9"/>
        <v/>
      </c>
      <c r="Q103" s="112" t="str">
        <f t="shared" si="10"/>
        <v/>
      </c>
      <c r="R103" s="110" t="str">
        <f t="shared" si="11"/>
        <v/>
      </c>
      <c r="S103" s="110">
        <f t="shared" si="12"/>
        <v>1</v>
      </c>
      <c r="T103" s="110">
        <f t="shared" si="13"/>
        <v>-56.71174423</v>
      </c>
      <c r="U103" s="110">
        <f t="shared" si="14"/>
        <v>-56.71174423</v>
      </c>
      <c r="V103" s="113" t="str">
        <f t="shared" si="15"/>
        <v/>
      </c>
      <c r="W103" s="114">
        <f t="shared" si="16"/>
        <v>88.71035368</v>
      </c>
      <c r="X103" s="114">
        <f t="shared" si="17"/>
        <v>5.75</v>
      </c>
      <c r="Y103" s="114" t="str">
        <f>if(N103=1,(W103*(S103-V103))*'Säännöt ja ohjeet'!$B$54+X103,"")</f>
        <v/>
      </c>
      <c r="Z103" s="114">
        <f t="shared" si="18"/>
        <v>0</v>
      </c>
      <c r="AA103" s="114">
        <f t="shared" si="19"/>
        <v>1</v>
      </c>
      <c r="AB103" s="114">
        <f t="shared" si="20"/>
        <v>88.71035368</v>
      </c>
      <c r="AC103" s="114">
        <f t="shared" si="21"/>
        <v>5.75</v>
      </c>
      <c r="AD103" s="114" t="str">
        <f>if(N103=1,(AB103*(Z103-AA103))*'Säännöt ja ohjeet'!$B$54+AC103,"")</f>
        <v/>
      </c>
      <c r="AE103" s="115">
        <f t="shared" si="22"/>
        <v>11</v>
      </c>
      <c r="AF103" s="115">
        <f t="shared" si="23"/>
        <v>11</v>
      </c>
      <c r="AG103" s="4"/>
      <c r="AH103" s="56"/>
      <c r="AI103" s="103">
        <f t="shared" ref="AI103:ED103" si="134">if($B103=AI$3,AI102+$Y103,if($C103=AI$3,AI102+$AD103,AI102))</f>
        <v>2016.131251</v>
      </c>
      <c r="AJ103" s="103">
        <f t="shared" si="134"/>
        <v>1832.955298</v>
      </c>
      <c r="AK103" s="103">
        <f t="shared" si="134"/>
        <v>2433.904474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2303.106744</v>
      </c>
      <c r="AO103" s="103">
        <f t="shared" si="134"/>
        <v>2279.021637</v>
      </c>
      <c r="AP103" s="103">
        <f t="shared" si="134"/>
        <v>1709.959002</v>
      </c>
      <c r="AQ103" s="103">
        <f t="shared" si="134"/>
        <v>880.3044819</v>
      </c>
      <c r="AR103" s="103">
        <f t="shared" si="134"/>
        <v>820.629523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1243.17385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1757.561406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 t="str">
        <f t="shared" si="134"/>
        <v>#N/A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5">
        <f t="shared" si="2"/>
        <v>1662.952428</v>
      </c>
    </row>
    <row r="104">
      <c r="A104" s="4"/>
      <c r="B104" s="106"/>
      <c r="C104" s="107"/>
      <c r="D104" s="107"/>
      <c r="E104" s="107"/>
      <c r="F104" s="108"/>
      <c r="G104" s="109"/>
      <c r="H104" s="109" t="b">
        <f t="shared" si="3"/>
        <v>0</v>
      </c>
      <c r="I104" s="109" t="b">
        <f>if(iferror(match(B104,'Osallistujat ja seuranta'!C:C,0),0)&gt;0,TRUE,FALSE)</f>
        <v>0</v>
      </c>
      <c r="J104" s="109" t="b">
        <f>if(iferror(match(C104,'Osallistujat ja seuranta'!C:C,0),0)&gt;0,TRUE,FALSE)</f>
        <v>0</v>
      </c>
      <c r="K104" s="109" t="b">
        <f t="shared" si="4"/>
        <v>0</v>
      </c>
      <c r="L104" s="109" t="b">
        <f t="shared" si="5"/>
        <v>1</v>
      </c>
      <c r="M104" s="109" t="b">
        <f t="shared" si="6"/>
        <v>0</v>
      </c>
      <c r="N104" s="110" t="str">
        <f t="shared" si="7"/>
        <v/>
      </c>
      <c r="O104" s="111" t="str">
        <f t="shared" si="8"/>
        <v/>
      </c>
      <c r="P104" s="111" t="str">
        <f t="shared" si="9"/>
        <v/>
      </c>
      <c r="Q104" s="112" t="str">
        <f t="shared" si="10"/>
        <v/>
      </c>
      <c r="R104" s="110" t="str">
        <f t="shared" si="11"/>
        <v/>
      </c>
      <c r="S104" s="110">
        <f t="shared" si="12"/>
        <v>1</v>
      </c>
      <c r="T104" s="110">
        <f t="shared" si="13"/>
        <v>-56.71174423</v>
      </c>
      <c r="U104" s="110">
        <f t="shared" si="14"/>
        <v>-56.71174423</v>
      </c>
      <c r="V104" s="113" t="str">
        <f t="shared" si="15"/>
        <v/>
      </c>
      <c r="W104" s="114">
        <f t="shared" si="16"/>
        <v>88.71035368</v>
      </c>
      <c r="X104" s="114">
        <f t="shared" si="17"/>
        <v>5.75</v>
      </c>
      <c r="Y104" s="114" t="str">
        <f>if(N104=1,(W104*(S104-V104))*'Säännöt ja ohjeet'!$B$54+X104,"")</f>
        <v/>
      </c>
      <c r="Z104" s="114">
        <f t="shared" si="18"/>
        <v>0</v>
      </c>
      <c r="AA104" s="114">
        <f t="shared" si="19"/>
        <v>1</v>
      </c>
      <c r="AB104" s="114">
        <f t="shared" si="20"/>
        <v>88.71035368</v>
      </c>
      <c r="AC104" s="114">
        <f t="shared" si="21"/>
        <v>5.75</v>
      </c>
      <c r="AD104" s="114" t="str">
        <f>if(N104=1,(AB104*(Z104-AA104))*'Säännöt ja ohjeet'!$B$54+AC104,"")</f>
        <v/>
      </c>
      <c r="AE104" s="115">
        <f t="shared" si="22"/>
        <v>11</v>
      </c>
      <c r="AF104" s="115">
        <f t="shared" si="23"/>
        <v>11</v>
      </c>
      <c r="AG104" s="4"/>
      <c r="AH104" s="56"/>
      <c r="AI104" s="103">
        <f t="shared" ref="AI104:ED104" si="135">if($B104=AI$3,AI103+$Y104,if($C104=AI$3,AI103+$AD104,AI103))</f>
        <v>2016.131251</v>
      </c>
      <c r="AJ104" s="103">
        <f t="shared" si="135"/>
        <v>1832.955298</v>
      </c>
      <c r="AK104" s="103">
        <f t="shared" si="135"/>
        <v>2433.904474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2303.106744</v>
      </c>
      <c r="AO104" s="103">
        <f t="shared" si="135"/>
        <v>2279.021637</v>
      </c>
      <c r="AP104" s="103">
        <f t="shared" si="135"/>
        <v>1709.959002</v>
      </c>
      <c r="AQ104" s="103">
        <f t="shared" si="135"/>
        <v>880.3044819</v>
      </c>
      <c r="AR104" s="103">
        <f t="shared" si="135"/>
        <v>820.629523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1243.17385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1757.561406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 t="str">
        <f t="shared" si="135"/>
        <v>#N/A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5">
        <f t="shared" si="2"/>
        <v>1662.952428</v>
      </c>
    </row>
    <row r="105">
      <c r="A105" s="4"/>
      <c r="B105" s="106"/>
      <c r="C105" s="107"/>
      <c r="D105" s="107"/>
      <c r="E105" s="107"/>
      <c r="F105" s="108"/>
      <c r="G105" s="109"/>
      <c r="H105" s="109" t="b">
        <f t="shared" si="3"/>
        <v>0</v>
      </c>
      <c r="I105" s="109" t="b">
        <f>if(iferror(match(B105,'Osallistujat ja seuranta'!C:C,0),0)&gt;0,TRUE,FALSE)</f>
        <v>0</v>
      </c>
      <c r="J105" s="109" t="b">
        <f>if(iferror(match(C105,'Osallistujat ja seuranta'!C:C,0),0)&gt;0,TRUE,FALSE)</f>
        <v>0</v>
      </c>
      <c r="K105" s="109" t="b">
        <f t="shared" si="4"/>
        <v>0</v>
      </c>
      <c r="L105" s="109" t="b">
        <f t="shared" si="5"/>
        <v>1</v>
      </c>
      <c r="M105" s="109" t="b">
        <f t="shared" si="6"/>
        <v>0</v>
      </c>
      <c r="N105" s="110" t="str">
        <f t="shared" si="7"/>
        <v/>
      </c>
      <c r="O105" s="111" t="str">
        <f t="shared" si="8"/>
        <v/>
      </c>
      <c r="P105" s="111" t="str">
        <f t="shared" si="9"/>
        <v/>
      </c>
      <c r="Q105" s="112" t="str">
        <f t="shared" si="10"/>
        <v/>
      </c>
      <c r="R105" s="110" t="str">
        <f t="shared" si="11"/>
        <v/>
      </c>
      <c r="S105" s="110">
        <f t="shared" si="12"/>
        <v>1</v>
      </c>
      <c r="T105" s="110">
        <f t="shared" si="13"/>
        <v>-56.71174423</v>
      </c>
      <c r="U105" s="110">
        <f t="shared" si="14"/>
        <v>-56.71174423</v>
      </c>
      <c r="V105" s="113" t="str">
        <f t="shared" si="15"/>
        <v/>
      </c>
      <c r="W105" s="114">
        <f t="shared" si="16"/>
        <v>88.71035368</v>
      </c>
      <c r="X105" s="114">
        <f t="shared" si="17"/>
        <v>5.75</v>
      </c>
      <c r="Y105" s="114" t="str">
        <f>if(N105=1,(W105*(S105-V105))*'Säännöt ja ohjeet'!$B$54+X105,"")</f>
        <v/>
      </c>
      <c r="Z105" s="114">
        <f t="shared" si="18"/>
        <v>0</v>
      </c>
      <c r="AA105" s="114">
        <f t="shared" si="19"/>
        <v>1</v>
      </c>
      <c r="AB105" s="114">
        <f t="shared" si="20"/>
        <v>88.71035368</v>
      </c>
      <c r="AC105" s="114">
        <f t="shared" si="21"/>
        <v>5.75</v>
      </c>
      <c r="AD105" s="114" t="str">
        <f>if(N105=1,(AB105*(Z105-AA105))*'Säännöt ja ohjeet'!$B$54+AC105,"")</f>
        <v/>
      </c>
      <c r="AE105" s="115">
        <f t="shared" si="22"/>
        <v>11</v>
      </c>
      <c r="AF105" s="115">
        <f t="shared" si="23"/>
        <v>11</v>
      </c>
      <c r="AG105" s="4"/>
      <c r="AH105" s="56"/>
      <c r="AI105" s="103">
        <f t="shared" ref="AI105:ED105" si="136">if($B105=AI$3,AI104+$Y105,if($C105=AI$3,AI104+$AD105,AI104))</f>
        <v>2016.131251</v>
      </c>
      <c r="AJ105" s="103">
        <f t="shared" si="136"/>
        <v>1832.955298</v>
      </c>
      <c r="AK105" s="103">
        <f t="shared" si="136"/>
        <v>2433.904474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2303.106744</v>
      </c>
      <c r="AO105" s="103">
        <f t="shared" si="136"/>
        <v>2279.021637</v>
      </c>
      <c r="AP105" s="103">
        <f t="shared" si="136"/>
        <v>1709.959002</v>
      </c>
      <c r="AQ105" s="103">
        <f t="shared" si="136"/>
        <v>880.3044819</v>
      </c>
      <c r="AR105" s="103">
        <f t="shared" si="136"/>
        <v>820.629523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1243.17385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1757.561406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 t="str">
        <f t="shared" si="136"/>
        <v>#N/A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5">
        <f t="shared" si="2"/>
        <v>1662.952428</v>
      </c>
    </row>
    <row r="106">
      <c r="A106" s="4"/>
      <c r="B106" s="106"/>
      <c r="C106" s="107"/>
      <c r="D106" s="107"/>
      <c r="E106" s="107"/>
      <c r="F106" s="108"/>
      <c r="G106" s="109"/>
      <c r="H106" s="109" t="b">
        <f t="shared" si="3"/>
        <v>0</v>
      </c>
      <c r="I106" s="109" t="b">
        <f>if(iferror(match(B106,'Osallistujat ja seuranta'!C:C,0),0)&gt;0,TRUE,FALSE)</f>
        <v>0</v>
      </c>
      <c r="J106" s="109" t="b">
        <f>if(iferror(match(C106,'Osallistujat ja seuranta'!C:C,0),0)&gt;0,TRUE,FALSE)</f>
        <v>0</v>
      </c>
      <c r="K106" s="109" t="b">
        <f t="shared" si="4"/>
        <v>0</v>
      </c>
      <c r="L106" s="109" t="b">
        <f t="shared" si="5"/>
        <v>1</v>
      </c>
      <c r="M106" s="109" t="b">
        <f t="shared" si="6"/>
        <v>0</v>
      </c>
      <c r="N106" s="110" t="str">
        <f t="shared" si="7"/>
        <v/>
      </c>
      <c r="O106" s="111" t="str">
        <f t="shared" si="8"/>
        <v/>
      </c>
      <c r="P106" s="111" t="str">
        <f t="shared" si="9"/>
        <v/>
      </c>
      <c r="Q106" s="112" t="str">
        <f t="shared" si="10"/>
        <v/>
      </c>
      <c r="R106" s="110" t="str">
        <f t="shared" si="11"/>
        <v/>
      </c>
      <c r="S106" s="110">
        <f t="shared" si="12"/>
        <v>1</v>
      </c>
      <c r="T106" s="110">
        <f t="shared" si="13"/>
        <v>-56.71174423</v>
      </c>
      <c r="U106" s="110">
        <f t="shared" si="14"/>
        <v>-56.71174423</v>
      </c>
      <c r="V106" s="113" t="str">
        <f t="shared" si="15"/>
        <v/>
      </c>
      <c r="W106" s="114">
        <f t="shared" si="16"/>
        <v>88.71035368</v>
      </c>
      <c r="X106" s="114">
        <f t="shared" si="17"/>
        <v>5.75</v>
      </c>
      <c r="Y106" s="114" t="str">
        <f>if(N106=1,(W106*(S106-V106))*'Säännöt ja ohjeet'!$B$54+X106,"")</f>
        <v/>
      </c>
      <c r="Z106" s="114">
        <f t="shared" si="18"/>
        <v>0</v>
      </c>
      <c r="AA106" s="114">
        <f t="shared" si="19"/>
        <v>1</v>
      </c>
      <c r="AB106" s="114">
        <f t="shared" si="20"/>
        <v>88.71035368</v>
      </c>
      <c r="AC106" s="114">
        <f t="shared" si="21"/>
        <v>5.75</v>
      </c>
      <c r="AD106" s="114" t="str">
        <f>if(N106=1,(AB106*(Z106-AA106))*'Säännöt ja ohjeet'!$B$54+AC106,"")</f>
        <v/>
      </c>
      <c r="AE106" s="115">
        <f t="shared" si="22"/>
        <v>11</v>
      </c>
      <c r="AF106" s="115">
        <f t="shared" si="23"/>
        <v>11</v>
      </c>
      <c r="AG106" s="4"/>
      <c r="AH106" s="56"/>
      <c r="AI106" s="103">
        <f t="shared" ref="AI106:ED106" si="137">if($B106=AI$3,AI105+$Y106,if($C106=AI$3,AI105+$AD106,AI105))</f>
        <v>2016.131251</v>
      </c>
      <c r="AJ106" s="103">
        <f t="shared" si="137"/>
        <v>1832.955298</v>
      </c>
      <c r="AK106" s="103">
        <f t="shared" si="137"/>
        <v>2433.904474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2303.106744</v>
      </c>
      <c r="AO106" s="103">
        <f t="shared" si="137"/>
        <v>2279.021637</v>
      </c>
      <c r="AP106" s="103">
        <f t="shared" si="137"/>
        <v>1709.959002</v>
      </c>
      <c r="AQ106" s="103">
        <f t="shared" si="137"/>
        <v>880.3044819</v>
      </c>
      <c r="AR106" s="103">
        <f t="shared" si="137"/>
        <v>820.629523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1243.17385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1757.561406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 t="str">
        <f t="shared" si="137"/>
        <v>#N/A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5">
        <f t="shared" si="2"/>
        <v>1662.952428</v>
      </c>
    </row>
    <row r="107">
      <c r="A107" s="4"/>
      <c r="B107" s="106"/>
      <c r="C107" s="107"/>
      <c r="D107" s="107"/>
      <c r="E107" s="107"/>
      <c r="F107" s="108"/>
      <c r="G107" s="109"/>
      <c r="H107" s="109" t="b">
        <f t="shared" si="3"/>
        <v>0</v>
      </c>
      <c r="I107" s="109" t="b">
        <f>if(iferror(match(B107,'Osallistujat ja seuranta'!C:C,0),0)&gt;0,TRUE,FALSE)</f>
        <v>0</v>
      </c>
      <c r="J107" s="109" t="b">
        <f>if(iferror(match(C107,'Osallistujat ja seuranta'!C:C,0),0)&gt;0,TRUE,FALSE)</f>
        <v>0</v>
      </c>
      <c r="K107" s="109" t="b">
        <f t="shared" si="4"/>
        <v>0</v>
      </c>
      <c r="L107" s="109" t="b">
        <f t="shared" si="5"/>
        <v>1</v>
      </c>
      <c r="M107" s="109" t="b">
        <f t="shared" si="6"/>
        <v>0</v>
      </c>
      <c r="N107" s="110" t="str">
        <f t="shared" si="7"/>
        <v/>
      </c>
      <c r="O107" s="111" t="str">
        <f t="shared" si="8"/>
        <v/>
      </c>
      <c r="P107" s="111" t="str">
        <f t="shared" si="9"/>
        <v/>
      </c>
      <c r="Q107" s="112" t="str">
        <f t="shared" si="10"/>
        <v/>
      </c>
      <c r="R107" s="110" t="str">
        <f t="shared" si="11"/>
        <v/>
      </c>
      <c r="S107" s="110">
        <f t="shared" si="12"/>
        <v>1</v>
      </c>
      <c r="T107" s="110">
        <f t="shared" si="13"/>
        <v>-56.71174423</v>
      </c>
      <c r="U107" s="110">
        <f t="shared" si="14"/>
        <v>-56.71174423</v>
      </c>
      <c r="V107" s="113" t="str">
        <f t="shared" si="15"/>
        <v/>
      </c>
      <c r="W107" s="114">
        <f t="shared" si="16"/>
        <v>88.71035368</v>
      </c>
      <c r="X107" s="114">
        <f t="shared" si="17"/>
        <v>5.75</v>
      </c>
      <c r="Y107" s="114" t="str">
        <f>if(N107=1,(W107*(S107-V107))*'Säännöt ja ohjeet'!$B$54+X107,"")</f>
        <v/>
      </c>
      <c r="Z107" s="114">
        <f t="shared" si="18"/>
        <v>0</v>
      </c>
      <c r="AA107" s="114">
        <f t="shared" si="19"/>
        <v>1</v>
      </c>
      <c r="AB107" s="114">
        <f t="shared" si="20"/>
        <v>88.71035368</v>
      </c>
      <c r="AC107" s="114">
        <f t="shared" si="21"/>
        <v>5.75</v>
      </c>
      <c r="AD107" s="114" t="str">
        <f>if(N107=1,(AB107*(Z107-AA107))*'Säännöt ja ohjeet'!$B$54+AC107,"")</f>
        <v/>
      </c>
      <c r="AE107" s="115">
        <f t="shared" si="22"/>
        <v>11</v>
      </c>
      <c r="AF107" s="115">
        <f t="shared" si="23"/>
        <v>11</v>
      </c>
      <c r="AG107" s="4"/>
      <c r="AH107" s="56"/>
      <c r="AI107" s="103">
        <f t="shared" ref="AI107:ED107" si="138">if($B107=AI$3,AI106+$Y107,if($C107=AI$3,AI106+$AD107,AI106))</f>
        <v>2016.131251</v>
      </c>
      <c r="AJ107" s="103">
        <f t="shared" si="138"/>
        <v>1832.955298</v>
      </c>
      <c r="AK107" s="103">
        <f t="shared" si="138"/>
        <v>2433.904474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2303.106744</v>
      </c>
      <c r="AO107" s="103">
        <f t="shared" si="138"/>
        <v>2279.021637</v>
      </c>
      <c r="AP107" s="103">
        <f t="shared" si="138"/>
        <v>1709.959002</v>
      </c>
      <c r="AQ107" s="103">
        <f t="shared" si="138"/>
        <v>880.3044819</v>
      </c>
      <c r="AR107" s="103">
        <f t="shared" si="138"/>
        <v>820.629523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1243.17385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1757.561406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 t="str">
        <f t="shared" si="138"/>
        <v>#N/A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5">
        <f t="shared" si="2"/>
        <v>1662.952428</v>
      </c>
    </row>
    <row r="108">
      <c r="A108" s="4"/>
      <c r="B108" s="106"/>
      <c r="C108" s="107"/>
      <c r="D108" s="107"/>
      <c r="E108" s="107"/>
      <c r="F108" s="108"/>
      <c r="G108" s="109"/>
      <c r="H108" s="109" t="b">
        <f t="shared" si="3"/>
        <v>0</v>
      </c>
      <c r="I108" s="109" t="b">
        <f>if(iferror(match(B108,'Osallistujat ja seuranta'!C:C,0),0)&gt;0,TRUE,FALSE)</f>
        <v>0</v>
      </c>
      <c r="J108" s="109" t="b">
        <f>if(iferror(match(C108,'Osallistujat ja seuranta'!C:C,0),0)&gt;0,TRUE,FALSE)</f>
        <v>0</v>
      </c>
      <c r="K108" s="109" t="b">
        <f t="shared" si="4"/>
        <v>0</v>
      </c>
      <c r="L108" s="109" t="b">
        <f t="shared" si="5"/>
        <v>1</v>
      </c>
      <c r="M108" s="109" t="b">
        <f t="shared" si="6"/>
        <v>0</v>
      </c>
      <c r="N108" s="110" t="str">
        <f t="shared" si="7"/>
        <v/>
      </c>
      <c r="O108" s="111" t="str">
        <f t="shared" si="8"/>
        <v/>
      </c>
      <c r="P108" s="111" t="str">
        <f t="shared" si="9"/>
        <v/>
      </c>
      <c r="Q108" s="112" t="str">
        <f t="shared" si="10"/>
        <v/>
      </c>
      <c r="R108" s="110" t="str">
        <f t="shared" si="11"/>
        <v/>
      </c>
      <c r="S108" s="110">
        <f t="shared" si="12"/>
        <v>1</v>
      </c>
      <c r="T108" s="110">
        <f t="shared" si="13"/>
        <v>-56.71174423</v>
      </c>
      <c r="U108" s="110">
        <f t="shared" si="14"/>
        <v>-56.71174423</v>
      </c>
      <c r="V108" s="113" t="str">
        <f t="shared" si="15"/>
        <v/>
      </c>
      <c r="W108" s="114">
        <f t="shared" si="16"/>
        <v>88.71035368</v>
      </c>
      <c r="X108" s="114">
        <f t="shared" si="17"/>
        <v>5.75</v>
      </c>
      <c r="Y108" s="114" t="str">
        <f>if(N108=1,(W108*(S108-V108))*'Säännöt ja ohjeet'!$B$54+X108,"")</f>
        <v/>
      </c>
      <c r="Z108" s="114">
        <f t="shared" si="18"/>
        <v>0</v>
      </c>
      <c r="AA108" s="114">
        <f t="shared" si="19"/>
        <v>1</v>
      </c>
      <c r="AB108" s="114">
        <f t="shared" si="20"/>
        <v>88.71035368</v>
      </c>
      <c r="AC108" s="114">
        <f t="shared" si="21"/>
        <v>5.75</v>
      </c>
      <c r="AD108" s="114" t="str">
        <f>if(N108=1,(AB108*(Z108-AA108))*'Säännöt ja ohjeet'!$B$54+AC108,"")</f>
        <v/>
      </c>
      <c r="AE108" s="115">
        <f t="shared" si="22"/>
        <v>11</v>
      </c>
      <c r="AF108" s="115">
        <f t="shared" si="23"/>
        <v>11</v>
      </c>
      <c r="AG108" s="4"/>
      <c r="AH108" s="56"/>
      <c r="AI108" s="103">
        <f t="shared" ref="AI108:ED108" si="139">if($B108=AI$3,AI107+$Y108,if($C108=AI$3,AI107+$AD108,AI107))</f>
        <v>2016.131251</v>
      </c>
      <c r="AJ108" s="103">
        <f t="shared" si="139"/>
        <v>1832.955298</v>
      </c>
      <c r="AK108" s="103">
        <f t="shared" si="139"/>
        <v>2433.904474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2303.106744</v>
      </c>
      <c r="AO108" s="103">
        <f t="shared" si="139"/>
        <v>2279.021637</v>
      </c>
      <c r="AP108" s="103">
        <f t="shared" si="139"/>
        <v>1709.959002</v>
      </c>
      <c r="AQ108" s="103">
        <f t="shared" si="139"/>
        <v>880.3044819</v>
      </c>
      <c r="AR108" s="103">
        <f t="shared" si="139"/>
        <v>820.629523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1243.17385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1757.561406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 t="str">
        <f t="shared" si="139"/>
        <v>#N/A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5">
        <f t="shared" si="2"/>
        <v>1662.952428</v>
      </c>
    </row>
    <row r="109">
      <c r="A109" s="4"/>
      <c r="B109" s="106"/>
      <c r="C109" s="107"/>
      <c r="D109" s="107"/>
      <c r="E109" s="107"/>
      <c r="F109" s="108"/>
      <c r="G109" s="109"/>
      <c r="H109" s="109" t="b">
        <f t="shared" si="3"/>
        <v>0</v>
      </c>
      <c r="I109" s="109" t="b">
        <f>if(iferror(match(B109,'Osallistujat ja seuranta'!C:C,0),0)&gt;0,TRUE,FALSE)</f>
        <v>0</v>
      </c>
      <c r="J109" s="109" t="b">
        <f>if(iferror(match(C109,'Osallistujat ja seuranta'!C:C,0),0)&gt;0,TRUE,FALSE)</f>
        <v>0</v>
      </c>
      <c r="K109" s="109" t="b">
        <f t="shared" si="4"/>
        <v>0</v>
      </c>
      <c r="L109" s="109" t="b">
        <f t="shared" si="5"/>
        <v>1</v>
      </c>
      <c r="M109" s="109" t="b">
        <f t="shared" si="6"/>
        <v>0</v>
      </c>
      <c r="N109" s="110" t="str">
        <f t="shared" si="7"/>
        <v/>
      </c>
      <c r="O109" s="111" t="str">
        <f t="shared" si="8"/>
        <v/>
      </c>
      <c r="P109" s="111" t="str">
        <f t="shared" si="9"/>
        <v/>
      </c>
      <c r="Q109" s="112" t="str">
        <f t="shared" si="10"/>
        <v/>
      </c>
      <c r="R109" s="110" t="str">
        <f t="shared" si="11"/>
        <v/>
      </c>
      <c r="S109" s="110">
        <f t="shared" si="12"/>
        <v>1</v>
      </c>
      <c r="T109" s="110">
        <f t="shared" si="13"/>
        <v>-56.71174423</v>
      </c>
      <c r="U109" s="110">
        <f t="shared" si="14"/>
        <v>-56.71174423</v>
      </c>
      <c r="V109" s="113" t="str">
        <f t="shared" si="15"/>
        <v/>
      </c>
      <c r="W109" s="114">
        <f t="shared" si="16"/>
        <v>88.71035368</v>
      </c>
      <c r="X109" s="114">
        <f t="shared" si="17"/>
        <v>5.75</v>
      </c>
      <c r="Y109" s="114" t="str">
        <f>if(N109=1,(W109*(S109-V109))*'Säännöt ja ohjeet'!$B$54+X109,"")</f>
        <v/>
      </c>
      <c r="Z109" s="114">
        <f t="shared" si="18"/>
        <v>0</v>
      </c>
      <c r="AA109" s="114">
        <f t="shared" si="19"/>
        <v>1</v>
      </c>
      <c r="AB109" s="114">
        <f t="shared" si="20"/>
        <v>88.71035368</v>
      </c>
      <c r="AC109" s="114">
        <f t="shared" si="21"/>
        <v>5.75</v>
      </c>
      <c r="AD109" s="114" t="str">
        <f>if(N109=1,(AB109*(Z109-AA109))*'Säännöt ja ohjeet'!$B$54+AC109,"")</f>
        <v/>
      </c>
      <c r="AE109" s="115">
        <f t="shared" si="22"/>
        <v>11</v>
      </c>
      <c r="AF109" s="115">
        <f t="shared" si="23"/>
        <v>11</v>
      </c>
      <c r="AG109" s="4"/>
      <c r="AH109" s="56"/>
      <c r="AI109" s="103">
        <f t="shared" ref="AI109:ED109" si="140">if($B109=AI$3,AI108+$Y109,if($C109=AI$3,AI108+$AD109,AI108))</f>
        <v>2016.131251</v>
      </c>
      <c r="AJ109" s="103">
        <f t="shared" si="140"/>
        <v>1832.955298</v>
      </c>
      <c r="AK109" s="103">
        <f t="shared" si="140"/>
        <v>2433.904474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2303.106744</v>
      </c>
      <c r="AO109" s="103">
        <f t="shared" si="140"/>
        <v>2279.021637</v>
      </c>
      <c r="AP109" s="103">
        <f t="shared" si="140"/>
        <v>1709.959002</v>
      </c>
      <c r="AQ109" s="103">
        <f t="shared" si="140"/>
        <v>880.3044819</v>
      </c>
      <c r="AR109" s="103">
        <f t="shared" si="140"/>
        <v>820.629523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1243.17385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1757.561406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 t="str">
        <f t="shared" si="140"/>
        <v>#N/A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5">
        <f t="shared" si="2"/>
        <v>1662.952428</v>
      </c>
    </row>
    <row r="110">
      <c r="A110" s="4"/>
      <c r="B110" s="106"/>
      <c r="C110" s="107"/>
      <c r="D110" s="107"/>
      <c r="E110" s="107"/>
      <c r="F110" s="108"/>
      <c r="G110" s="109"/>
      <c r="H110" s="109" t="b">
        <f t="shared" si="3"/>
        <v>0</v>
      </c>
      <c r="I110" s="109" t="b">
        <f>if(iferror(match(B110,'Osallistujat ja seuranta'!C:C,0),0)&gt;0,TRUE,FALSE)</f>
        <v>0</v>
      </c>
      <c r="J110" s="109" t="b">
        <f>if(iferror(match(C110,'Osallistujat ja seuranta'!C:C,0),0)&gt;0,TRUE,FALSE)</f>
        <v>0</v>
      </c>
      <c r="K110" s="109" t="b">
        <f t="shared" si="4"/>
        <v>0</v>
      </c>
      <c r="L110" s="109" t="b">
        <f t="shared" si="5"/>
        <v>1</v>
      </c>
      <c r="M110" s="109" t="b">
        <f t="shared" si="6"/>
        <v>0</v>
      </c>
      <c r="N110" s="110" t="str">
        <f t="shared" si="7"/>
        <v/>
      </c>
      <c r="O110" s="111" t="str">
        <f t="shared" si="8"/>
        <v/>
      </c>
      <c r="P110" s="111" t="str">
        <f t="shared" si="9"/>
        <v/>
      </c>
      <c r="Q110" s="112" t="str">
        <f t="shared" si="10"/>
        <v/>
      </c>
      <c r="R110" s="110" t="str">
        <f t="shared" si="11"/>
        <v/>
      </c>
      <c r="S110" s="110">
        <f t="shared" si="12"/>
        <v>1</v>
      </c>
      <c r="T110" s="110">
        <f t="shared" si="13"/>
        <v>-56.71174423</v>
      </c>
      <c r="U110" s="110">
        <f t="shared" si="14"/>
        <v>-56.71174423</v>
      </c>
      <c r="V110" s="113" t="str">
        <f t="shared" si="15"/>
        <v/>
      </c>
      <c r="W110" s="114">
        <f t="shared" si="16"/>
        <v>88.71035368</v>
      </c>
      <c r="X110" s="114">
        <f t="shared" si="17"/>
        <v>5.75</v>
      </c>
      <c r="Y110" s="114" t="str">
        <f>if(N110=1,(W110*(S110-V110))*'Säännöt ja ohjeet'!$B$54+X110,"")</f>
        <v/>
      </c>
      <c r="Z110" s="114">
        <f t="shared" si="18"/>
        <v>0</v>
      </c>
      <c r="AA110" s="114">
        <f t="shared" si="19"/>
        <v>1</v>
      </c>
      <c r="AB110" s="114">
        <f t="shared" si="20"/>
        <v>88.71035368</v>
      </c>
      <c r="AC110" s="114">
        <f t="shared" si="21"/>
        <v>5.75</v>
      </c>
      <c r="AD110" s="114" t="str">
        <f>if(N110=1,(AB110*(Z110-AA110))*'Säännöt ja ohjeet'!$B$54+AC110,"")</f>
        <v/>
      </c>
      <c r="AE110" s="115">
        <f t="shared" si="22"/>
        <v>11</v>
      </c>
      <c r="AF110" s="115">
        <f t="shared" si="23"/>
        <v>11</v>
      </c>
      <c r="AG110" s="4"/>
      <c r="AH110" s="56"/>
      <c r="AI110" s="103">
        <f t="shared" ref="AI110:ED110" si="141">if($B110=AI$3,AI109+$Y110,if($C110=AI$3,AI109+$AD110,AI109))</f>
        <v>2016.131251</v>
      </c>
      <c r="AJ110" s="103">
        <f t="shared" si="141"/>
        <v>1832.955298</v>
      </c>
      <c r="AK110" s="103">
        <f t="shared" si="141"/>
        <v>2433.904474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2303.106744</v>
      </c>
      <c r="AO110" s="103">
        <f t="shared" si="141"/>
        <v>2279.021637</v>
      </c>
      <c r="AP110" s="103">
        <f t="shared" si="141"/>
        <v>1709.959002</v>
      </c>
      <c r="AQ110" s="103">
        <f t="shared" si="141"/>
        <v>880.3044819</v>
      </c>
      <c r="AR110" s="103">
        <f t="shared" si="141"/>
        <v>820.629523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1243.17385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1757.561406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 t="str">
        <f t="shared" si="141"/>
        <v>#N/A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5">
        <f t="shared" si="2"/>
        <v>1662.952428</v>
      </c>
    </row>
    <row r="111">
      <c r="A111" s="4"/>
      <c r="B111" s="106"/>
      <c r="C111" s="107"/>
      <c r="D111" s="107"/>
      <c r="E111" s="107"/>
      <c r="F111" s="108"/>
      <c r="G111" s="109"/>
      <c r="H111" s="109" t="b">
        <f t="shared" si="3"/>
        <v>0</v>
      </c>
      <c r="I111" s="109" t="b">
        <f>if(iferror(match(B111,'Osallistujat ja seuranta'!C:C,0),0)&gt;0,TRUE,FALSE)</f>
        <v>0</v>
      </c>
      <c r="J111" s="109" t="b">
        <f>if(iferror(match(C111,'Osallistujat ja seuranta'!C:C,0),0)&gt;0,TRUE,FALSE)</f>
        <v>0</v>
      </c>
      <c r="K111" s="109" t="b">
        <f t="shared" si="4"/>
        <v>0</v>
      </c>
      <c r="L111" s="109" t="b">
        <f t="shared" si="5"/>
        <v>1</v>
      </c>
      <c r="M111" s="109" t="b">
        <f t="shared" si="6"/>
        <v>0</v>
      </c>
      <c r="N111" s="110" t="str">
        <f t="shared" si="7"/>
        <v/>
      </c>
      <c r="O111" s="111" t="str">
        <f t="shared" si="8"/>
        <v/>
      </c>
      <c r="P111" s="111" t="str">
        <f t="shared" si="9"/>
        <v/>
      </c>
      <c r="Q111" s="112" t="str">
        <f t="shared" si="10"/>
        <v/>
      </c>
      <c r="R111" s="110" t="str">
        <f t="shared" si="11"/>
        <v/>
      </c>
      <c r="S111" s="110">
        <f t="shared" si="12"/>
        <v>1</v>
      </c>
      <c r="T111" s="110">
        <f t="shared" si="13"/>
        <v>-56.71174423</v>
      </c>
      <c r="U111" s="110">
        <f t="shared" si="14"/>
        <v>-56.71174423</v>
      </c>
      <c r="V111" s="113" t="str">
        <f t="shared" si="15"/>
        <v/>
      </c>
      <c r="W111" s="114">
        <f t="shared" si="16"/>
        <v>88.71035368</v>
      </c>
      <c r="X111" s="114">
        <f t="shared" si="17"/>
        <v>5.75</v>
      </c>
      <c r="Y111" s="114" t="str">
        <f>if(N111=1,(W111*(S111-V111))*'Säännöt ja ohjeet'!$B$54+X111,"")</f>
        <v/>
      </c>
      <c r="Z111" s="114">
        <f t="shared" si="18"/>
        <v>0</v>
      </c>
      <c r="AA111" s="114">
        <f t="shared" si="19"/>
        <v>1</v>
      </c>
      <c r="AB111" s="114">
        <f t="shared" si="20"/>
        <v>88.71035368</v>
      </c>
      <c r="AC111" s="114">
        <f t="shared" si="21"/>
        <v>5.75</v>
      </c>
      <c r="AD111" s="114" t="str">
        <f>if(N111=1,(AB111*(Z111-AA111))*'Säännöt ja ohjeet'!$B$54+AC111,"")</f>
        <v/>
      </c>
      <c r="AE111" s="115">
        <f t="shared" si="22"/>
        <v>11</v>
      </c>
      <c r="AF111" s="115">
        <f t="shared" si="23"/>
        <v>11</v>
      </c>
      <c r="AG111" s="4"/>
      <c r="AH111" s="56"/>
      <c r="AI111" s="103">
        <f t="shared" ref="AI111:ED111" si="142">if($B111=AI$3,AI110+$Y111,if($C111=AI$3,AI110+$AD111,AI110))</f>
        <v>2016.131251</v>
      </c>
      <c r="AJ111" s="103">
        <f t="shared" si="142"/>
        <v>1832.955298</v>
      </c>
      <c r="AK111" s="103">
        <f t="shared" si="142"/>
        <v>2433.904474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2303.106744</v>
      </c>
      <c r="AO111" s="103">
        <f t="shared" si="142"/>
        <v>2279.021637</v>
      </c>
      <c r="AP111" s="103">
        <f t="shared" si="142"/>
        <v>1709.959002</v>
      </c>
      <c r="AQ111" s="103">
        <f t="shared" si="142"/>
        <v>880.3044819</v>
      </c>
      <c r="AR111" s="103">
        <f t="shared" si="142"/>
        <v>820.629523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1243.17385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1757.561406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 t="str">
        <f t="shared" si="142"/>
        <v>#N/A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5">
        <f t="shared" si="2"/>
        <v>1662.952428</v>
      </c>
    </row>
    <row r="112">
      <c r="A112" s="4"/>
      <c r="B112" s="106"/>
      <c r="C112" s="107"/>
      <c r="D112" s="107"/>
      <c r="E112" s="107"/>
      <c r="F112" s="108"/>
      <c r="G112" s="109"/>
      <c r="H112" s="109" t="b">
        <f t="shared" si="3"/>
        <v>0</v>
      </c>
      <c r="I112" s="109" t="b">
        <f>if(iferror(match(B112,'Osallistujat ja seuranta'!C:C,0),0)&gt;0,TRUE,FALSE)</f>
        <v>0</v>
      </c>
      <c r="J112" s="109" t="b">
        <f>if(iferror(match(C112,'Osallistujat ja seuranta'!C:C,0),0)&gt;0,TRUE,FALSE)</f>
        <v>0</v>
      </c>
      <c r="K112" s="109" t="b">
        <f t="shared" si="4"/>
        <v>0</v>
      </c>
      <c r="L112" s="109" t="b">
        <f t="shared" si="5"/>
        <v>1</v>
      </c>
      <c r="M112" s="109" t="b">
        <f t="shared" si="6"/>
        <v>0</v>
      </c>
      <c r="N112" s="110" t="str">
        <f t="shared" si="7"/>
        <v/>
      </c>
      <c r="O112" s="111" t="str">
        <f t="shared" si="8"/>
        <v/>
      </c>
      <c r="P112" s="111" t="str">
        <f t="shared" si="9"/>
        <v/>
      </c>
      <c r="Q112" s="112" t="str">
        <f t="shared" si="10"/>
        <v/>
      </c>
      <c r="R112" s="110" t="str">
        <f t="shared" si="11"/>
        <v/>
      </c>
      <c r="S112" s="110">
        <f t="shared" si="12"/>
        <v>1</v>
      </c>
      <c r="T112" s="110">
        <f t="shared" si="13"/>
        <v>-56.71174423</v>
      </c>
      <c r="U112" s="110">
        <f t="shared" si="14"/>
        <v>-56.71174423</v>
      </c>
      <c r="V112" s="113" t="str">
        <f t="shared" si="15"/>
        <v/>
      </c>
      <c r="W112" s="114">
        <f t="shared" si="16"/>
        <v>88.71035368</v>
      </c>
      <c r="X112" s="114">
        <f t="shared" si="17"/>
        <v>5.75</v>
      </c>
      <c r="Y112" s="114" t="str">
        <f>if(N112=1,(W112*(S112-V112))*'Säännöt ja ohjeet'!$B$54+X112,"")</f>
        <v/>
      </c>
      <c r="Z112" s="114">
        <f t="shared" si="18"/>
        <v>0</v>
      </c>
      <c r="AA112" s="114">
        <f t="shared" si="19"/>
        <v>1</v>
      </c>
      <c r="AB112" s="114">
        <f t="shared" si="20"/>
        <v>88.71035368</v>
      </c>
      <c r="AC112" s="114">
        <f t="shared" si="21"/>
        <v>5.75</v>
      </c>
      <c r="AD112" s="114" t="str">
        <f>if(N112=1,(AB112*(Z112-AA112))*'Säännöt ja ohjeet'!$B$54+AC112,"")</f>
        <v/>
      </c>
      <c r="AE112" s="115">
        <f t="shared" si="22"/>
        <v>11</v>
      </c>
      <c r="AF112" s="115">
        <f t="shared" si="23"/>
        <v>11</v>
      </c>
      <c r="AG112" s="4"/>
      <c r="AH112" s="56"/>
      <c r="AI112" s="103">
        <f t="shared" ref="AI112:ED112" si="143">if($B112=AI$3,AI111+$Y112,if($C112=AI$3,AI111+$AD112,AI111))</f>
        <v>2016.131251</v>
      </c>
      <c r="AJ112" s="103">
        <f t="shared" si="143"/>
        <v>1832.955298</v>
      </c>
      <c r="AK112" s="103">
        <f t="shared" si="143"/>
        <v>2433.904474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2303.106744</v>
      </c>
      <c r="AO112" s="103">
        <f t="shared" si="143"/>
        <v>2279.021637</v>
      </c>
      <c r="AP112" s="103">
        <f t="shared" si="143"/>
        <v>1709.959002</v>
      </c>
      <c r="AQ112" s="103">
        <f t="shared" si="143"/>
        <v>880.3044819</v>
      </c>
      <c r="AR112" s="103">
        <f t="shared" si="143"/>
        <v>820.629523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1243.17385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1757.561406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 t="str">
        <f t="shared" si="143"/>
        <v>#N/A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5">
        <f t="shared" si="2"/>
        <v>1662.952428</v>
      </c>
    </row>
    <row r="113">
      <c r="A113" s="4"/>
      <c r="B113" s="106"/>
      <c r="C113" s="107"/>
      <c r="D113" s="107"/>
      <c r="E113" s="107"/>
      <c r="F113" s="108"/>
      <c r="G113" s="109"/>
      <c r="H113" s="109" t="b">
        <f t="shared" si="3"/>
        <v>0</v>
      </c>
      <c r="I113" s="109" t="b">
        <f>if(iferror(match(B113,'Osallistujat ja seuranta'!C:C,0),0)&gt;0,TRUE,FALSE)</f>
        <v>0</v>
      </c>
      <c r="J113" s="109" t="b">
        <f>if(iferror(match(C113,'Osallistujat ja seuranta'!C:C,0),0)&gt;0,TRUE,FALSE)</f>
        <v>0</v>
      </c>
      <c r="K113" s="109" t="b">
        <f t="shared" si="4"/>
        <v>0</v>
      </c>
      <c r="L113" s="109" t="b">
        <f t="shared" si="5"/>
        <v>1</v>
      </c>
      <c r="M113" s="109" t="b">
        <f t="shared" si="6"/>
        <v>0</v>
      </c>
      <c r="N113" s="110" t="str">
        <f t="shared" si="7"/>
        <v/>
      </c>
      <c r="O113" s="111" t="str">
        <f t="shared" si="8"/>
        <v/>
      </c>
      <c r="P113" s="111" t="str">
        <f t="shared" si="9"/>
        <v/>
      </c>
      <c r="Q113" s="112" t="str">
        <f t="shared" si="10"/>
        <v/>
      </c>
      <c r="R113" s="110" t="str">
        <f t="shared" si="11"/>
        <v/>
      </c>
      <c r="S113" s="110">
        <f t="shared" si="12"/>
        <v>1</v>
      </c>
      <c r="T113" s="110">
        <f t="shared" si="13"/>
        <v>-56.71174423</v>
      </c>
      <c r="U113" s="110">
        <f t="shared" si="14"/>
        <v>-56.71174423</v>
      </c>
      <c r="V113" s="113" t="str">
        <f t="shared" si="15"/>
        <v/>
      </c>
      <c r="W113" s="114">
        <f t="shared" si="16"/>
        <v>88.71035368</v>
      </c>
      <c r="X113" s="114">
        <f t="shared" si="17"/>
        <v>5.75</v>
      </c>
      <c r="Y113" s="114" t="str">
        <f>if(N113=1,(W113*(S113-V113))*'Säännöt ja ohjeet'!$B$54+X113,"")</f>
        <v/>
      </c>
      <c r="Z113" s="114">
        <f t="shared" si="18"/>
        <v>0</v>
      </c>
      <c r="AA113" s="114">
        <f t="shared" si="19"/>
        <v>1</v>
      </c>
      <c r="AB113" s="114">
        <f t="shared" si="20"/>
        <v>88.71035368</v>
      </c>
      <c r="AC113" s="114">
        <f t="shared" si="21"/>
        <v>5.75</v>
      </c>
      <c r="AD113" s="114" t="str">
        <f>if(N113=1,(AB113*(Z113-AA113))*'Säännöt ja ohjeet'!$B$54+AC113,"")</f>
        <v/>
      </c>
      <c r="AE113" s="115">
        <f t="shared" si="22"/>
        <v>11</v>
      </c>
      <c r="AF113" s="115">
        <f t="shared" si="23"/>
        <v>11</v>
      </c>
      <c r="AG113" s="4"/>
      <c r="AH113" s="56"/>
      <c r="AI113" s="103">
        <f t="shared" ref="AI113:ED113" si="144">if($B113=AI$3,AI112+$Y113,if($C113=AI$3,AI112+$AD113,AI112))</f>
        <v>2016.131251</v>
      </c>
      <c r="AJ113" s="103">
        <f t="shared" si="144"/>
        <v>1832.955298</v>
      </c>
      <c r="AK113" s="103">
        <f t="shared" si="144"/>
        <v>2433.904474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2303.106744</v>
      </c>
      <c r="AO113" s="103">
        <f t="shared" si="144"/>
        <v>2279.021637</v>
      </c>
      <c r="AP113" s="103">
        <f t="shared" si="144"/>
        <v>1709.959002</v>
      </c>
      <c r="AQ113" s="103">
        <f t="shared" si="144"/>
        <v>880.3044819</v>
      </c>
      <c r="AR113" s="103">
        <f t="shared" si="144"/>
        <v>820.629523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1243.17385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1757.561406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 t="str">
        <f t="shared" si="144"/>
        <v>#N/A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5">
        <f t="shared" si="2"/>
        <v>1662.952428</v>
      </c>
    </row>
    <row r="114">
      <c r="A114" s="4"/>
      <c r="B114" s="106"/>
      <c r="C114" s="107"/>
      <c r="D114" s="107"/>
      <c r="E114" s="107"/>
      <c r="F114" s="108"/>
      <c r="G114" s="109"/>
      <c r="H114" s="109" t="b">
        <f t="shared" si="3"/>
        <v>0</v>
      </c>
      <c r="I114" s="109" t="b">
        <f>if(iferror(match(B114,'Osallistujat ja seuranta'!C:C,0),0)&gt;0,TRUE,FALSE)</f>
        <v>0</v>
      </c>
      <c r="J114" s="109" t="b">
        <f>if(iferror(match(C114,'Osallistujat ja seuranta'!C:C,0),0)&gt;0,TRUE,FALSE)</f>
        <v>0</v>
      </c>
      <c r="K114" s="109" t="b">
        <f t="shared" si="4"/>
        <v>0</v>
      </c>
      <c r="L114" s="109" t="b">
        <f t="shared" si="5"/>
        <v>1</v>
      </c>
      <c r="M114" s="109" t="b">
        <f t="shared" si="6"/>
        <v>0</v>
      </c>
      <c r="N114" s="110" t="str">
        <f t="shared" si="7"/>
        <v/>
      </c>
      <c r="O114" s="111" t="str">
        <f t="shared" si="8"/>
        <v/>
      </c>
      <c r="P114" s="111" t="str">
        <f t="shared" si="9"/>
        <v/>
      </c>
      <c r="Q114" s="112" t="str">
        <f t="shared" si="10"/>
        <v/>
      </c>
      <c r="R114" s="110" t="str">
        <f t="shared" si="11"/>
        <v/>
      </c>
      <c r="S114" s="110">
        <f t="shared" si="12"/>
        <v>1</v>
      </c>
      <c r="T114" s="110">
        <f t="shared" si="13"/>
        <v>-56.71174423</v>
      </c>
      <c r="U114" s="110">
        <f t="shared" si="14"/>
        <v>-56.71174423</v>
      </c>
      <c r="V114" s="113" t="str">
        <f t="shared" si="15"/>
        <v/>
      </c>
      <c r="W114" s="114">
        <f t="shared" si="16"/>
        <v>88.71035368</v>
      </c>
      <c r="X114" s="114">
        <f t="shared" si="17"/>
        <v>5.75</v>
      </c>
      <c r="Y114" s="114" t="str">
        <f>if(N114=1,(W114*(S114-V114))*'Säännöt ja ohjeet'!$B$54+X114,"")</f>
        <v/>
      </c>
      <c r="Z114" s="114">
        <f t="shared" si="18"/>
        <v>0</v>
      </c>
      <c r="AA114" s="114">
        <f t="shared" si="19"/>
        <v>1</v>
      </c>
      <c r="AB114" s="114">
        <f t="shared" si="20"/>
        <v>88.71035368</v>
      </c>
      <c r="AC114" s="114">
        <f t="shared" si="21"/>
        <v>5.75</v>
      </c>
      <c r="AD114" s="114" t="str">
        <f>if(N114=1,(AB114*(Z114-AA114))*'Säännöt ja ohjeet'!$B$54+AC114,"")</f>
        <v/>
      </c>
      <c r="AE114" s="115">
        <f t="shared" si="22"/>
        <v>11</v>
      </c>
      <c r="AF114" s="115">
        <f t="shared" si="23"/>
        <v>11</v>
      </c>
      <c r="AG114" s="4"/>
      <c r="AH114" s="56"/>
      <c r="AI114" s="103">
        <f t="shared" ref="AI114:ED114" si="145">if($B114=AI$3,AI113+$Y114,if($C114=AI$3,AI113+$AD114,AI113))</f>
        <v>2016.131251</v>
      </c>
      <c r="AJ114" s="103">
        <f t="shared" si="145"/>
        <v>1832.955298</v>
      </c>
      <c r="AK114" s="103">
        <f t="shared" si="145"/>
        <v>2433.904474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2303.106744</v>
      </c>
      <c r="AO114" s="103">
        <f t="shared" si="145"/>
        <v>2279.021637</v>
      </c>
      <c r="AP114" s="103">
        <f t="shared" si="145"/>
        <v>1709.959002</v>
      </c>
      <c r="AQ114" s="103">
        <f t="shared" si="145"/>
        <v>880.3044819</v>
      </c>
      <c r="AR114" s="103">
        <f t="shared" si="145"/>
        <v>820.629523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1243.17385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1757.561406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 t="str">
        <f t="shared" si="145"/>
        <v>#N/A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5">
        <f t="shared" si="2"/>
        <v>1662.952428</v>
      </c>
    </row>
    <row r="115">
      <c r="A115" s="4"/>
      <c r="B115" s="106"/>
      <c r="C115" s="107"/>
      <c r="D115" s="107"/>
      <c r="E115" s="107"/>
      <c r="F115" s="108"/>
      <c r="G115" s="109"/>
      <c r="H115" s="109" t="b">
        <f t="shared" si="3"/>
        <v>0</v>
      </c>
      <c r="I115" s="109" t="b">
        <f>if(iferror(match(B115,'Osallistujat ja seuranta'!C:C,0),0)&gt;0,TRUE,FALSE)</f>
        <v>0</v>
      </c>
      <c r="J115" s="109" t="b">
        <f>if(iferror(match(C115,'Osallistujat ja seuranta'!C:C,0),0)&gt;0,TRUE,FALSE)</f>
        <v>0</v>
      </c>
      <c r="K115" s="109" t="b">
        <f t="shared" si="4"/>
        <v>0</v>
      </c>
      <c r="L115" s="109" t="b">
        <f t="shared" si="5"/>
        <v>1</v>
      </c>
      <c r="M115" s="109" t="b">
        <f t="shared" si="6"/>
        <v>0</v>
      </c>
      <c r="N115" s="110" t="str">
        <f t="shared" si="7"/>
        <v/>
      </c>
      <c r="O115" s="111" t="str">
        <f t="shared" si="8"/>
        <v/>
      </c>
      <c r="P115" s="111" t="str">
        <f t="shared" si="9"/>
        <v/>
      </c>
      <c r="Q115" s="112" t="str">
        <f t="shared" si="10"/>
        <v/>
      </c>
      <c r="R115" s="110" t="str">
        <f t="shared" si="11"/>
        <v/>
      </c>
      <c r="S115" s="110">
        <f t="shared" si="12"/>
        <v>1</v>
      </c>
      <c r="T115" s="110">
        <f t="shared" si="13"/>
        <v>-56.71174423</v>
      </c>
      <c r="U115" s="110">
        <f t="shared" si="14"/>
        <v>-56.71174423</v>
      </c>
      <c r="V115" s="113" t="str">
        <f t="shared" si="15"/>
        <v/>
      </c>
      <c r="W115" s="114">
        <f t="shared" si="16"/>
        <v>88.71035368</v>
      </c>
      <c r="X115" s="114">
        <f t="shared" si="17"/>
        <v>5.75</v>
      </c>
      <c r="Y115" s="114" t="str">
        <f>if(N115=1,(W115*(S115-V115))*'Säännöt ja ohjeet'!$B$54+X115,"")</f>
        <v/>
      </c>
      <c r="Z115" s="114">
        <f t="shared" si="18"/>
        <v>0</v>
      </c>
      <c r="AA115" s="114">
        <f t="shared" si="19"/>
        <v>1</v>
      </c>
      <c r="AB115" s="114">
        <f t="shared" si="20"/>
        <v>88.71035368</v>
      </c>
      <c r="AC115" s="114">
        <f t="shared" si="21"/>
        <v>5.75</v>
      </c>
      <c r="AD115" s="114" t="str">
        <f>if(N115=1,(AB115*(Z115-AA115))*'Säännöt ja ohjeet'!$B$54+AC115,"")</f>
        <v/>
      </c>
      <c r="AE115" s="115">
        <f t="shared" si="22"/>
        <v>11</v>
      </c>
      <c r="AF115" s="115">
        <f t="shared" si="23"/>
        <v>11</v>
      </c>
      <c r="AG115" s="4"/>
      <c r="AH115" s="56"/>
      <c r="AI115" s="103">
        <f t="shared" ref="AI115:ED115" si="146">if($B115=AI$3,AI114+$Y115,if($C115=AI$3,AI114+$AD115,AI114))</f>
        <v>2016.131251</v>
      </c>
      <c r="AJ115" s="103">
        <f t="shared" si="146"/>
        <v>1832.955298</v>
      </c>
      <c r="AK115" s="103">
        <f t="shared" si="146"/>
        <v>2433.904474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2303.106744</v>
      </c>
      <c r="AO115" s="103">
        <f t="shared" si="146"/>
        <v>2279.021637</v>
      </c>
      <c r="AP115" s="103">
        <f t="shared" si="146"/>
        <v>1709.959002</v>
      </c>
      <c r="AQ115" s="103">
        <f t="shared" si="146"/>
        <v>880.3044819</v>
      </c>
      <c r="AR115" s="103">
        <f t="shared" si="146"/>
        <v>820.629523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1243.17385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1757.561406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 t="str">
        <f t="shared" si="146"/>
        <v>#N/A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5">
        <f t="shared" si="2"/>
        <v>1662.952428</v>
      </c>
    </row>
    <row r="116">
      <c r="A116" s="4"/>
      <c r="B116" s="106"/>
      <c r="C116" s="107"/>
      <c r="D116" s="107"/>
      <c r="E116" s="107"/>
      <c r="F116" s="108"/>
      <c r="G116" s="109"/>
      <c r="H116" s="109" t="b">
        <f t="shared" si="3"/>
        <v>0</v>
      </c>
      <c r="I116" s="109" t="b">
        <f>if(iferror(match(B116,'Osallistujat ja seuranta'!C:C,0),0)&gt;0,TRUE,FALSE)</f>
        <v>0</v>
      </c>
      <c r="J116" s="109" t="b">
        <f>if(iferror(match(C116,'Osallistujat ja seuranta'!C:C,0),0)&gt;0,TRUE,FALSE)</f>
        <v>0</v>
      </c>
      <c r="K116" s="109" t="b">
        <f t="shared" si="4"/>
        <v>0</v>
      </c>
      <c r="L116" s="109" t="b">
        <f t="shared" si="5"/>
        <v>1</v>
      </c>
      <c r="M116" s="109" t="b">
        <f t="shared" si="6"/>
        <v>0</v>
      </c>
      <c r="N116" s="110" t="str">
        <f t="shared" si="7"/>
        <v/>
      </c>
      <c r="O116" s="111" t="str">
        <f t="shared" si="8"/>
        <v/>
      </c>
      <c r="P116" s="111" t="str">
        <f t="shared" si="9"/>
        <v/>
      </c>
      <c r="Q116" s="112" t="str">
        <f t="shared" si="10"/>
        <v/>
      </c>
      <c r="R116" s="110" t="str">
        <f t="shared" si="11"/>
        <v/>
      </c>
      <c r="S116" s="110">
        <f t="shared" si="12"/>
        <v>1</v>
      </c>
      <c r="T116" s="110">
        <f t="shared" si="13"/>
        <v>-56.71174423</v>
      </c>
      <c r="U116" s="110">
        <f t="shared" si="14"/>
        <v>-56.71174423</v>
      </c>
      <c r="V116" s="113" t="str">
        <f t="shared" si="15"/>
        <v/>
      </c>
      <c r="W116" s="114">
        <f t="shared" si="16"/>
        <v>88.71035368</v>
      </c>
      <c r="X116" s="114">
        <f t="shared" si="17"/>
        <v>5.75</v>
      </c>
      <c r="Y116" s="114" t="str">
        <f>if(N116=1,(W116*(S116-V116))*'Säännöt ja ohjeet'!$B$54+X116,"")</f>
        <v/>
      </c>
      <c r="Z116" s="114">
        <f t="shared" si="18"/>
        <v>0</v>
      </c>
      <c r="AA116" s="114">
        <f t="shared" si="19"/>
        <v>1</v>
      </c>
      <c r="AB116" s="114">
        <f t="shared" si="20"/>
        <v>88.71035368</v>
      </c>
      <c r="AC116" s="114">
        <f t="shared" si="21"/>
        <v>5.75</v>
      </c>
      <c r="AD116" s="114" t="str">
        <f>if(N116=1,(AB116*(Z116-AA116))*'Säännöt ja ohjeet'!$B$54+AC116,"")</f>
        <v/>
      </c>
      <c r="AE116" s="115">
        <f t="shared" si="22"/>
        <v>11</v>
      </c>
      <c r="AF116" s="115">
        <f t="shared" si="23"/>
        <v>11</v>
      </c>
      <c r="AG116" s="4"/>
      <c r="AH116" s="56"/>
      <c r="AI116" s="103">
        <f t="shared" ref="AI116:ED116" si="147">if($B116=AI$3,AI115+$Y116,if($C116=AI$3,AI115+$AD116,AI115))</f>
        <v>2016.131251</v>
      </c>
      <c r="AJ116" s="103">
        <f t="shared" si="147"/>
        <v>1832.955298</v>
      </c>
      <c r="AK116" s="103">
        <f t="shared" si="147"/>
        <v>2433.904474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2303.106744</v>
      </c>
      <c r="AO116" s="103">
        <f t="shared" si="147"/>
        <v>2279.021637</v>
      </c>
      <c r="AP116" s="103">
        <f t="shared" si="147"/>
        <v>1709.959002</v>
      </c>
      <c r="AQ116" s="103">
        <f t="shared" si="147"/>
        <v>880.3044819</v>
      </c>
      <c r="AR116" s="103">
        <f t="shared" si="147"/>
        <v>820.629523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1243.17385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1757.561406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 t="str">
        <f t="shared" si="147"/>
        <v>#N/A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5">
        <f t="shared" si="2"/>
        <v>1662.952428</v>
      </c>
    </row>
    <row r="117">
      <c r="A117" s="4"/>
      <c r="B117" s="106"/>
      <c r="C117" s="107"/>
      <c r="D117" s="107"/>
      <c r="E117" s="107"/>
      <c r="F117" s="108"/>
      <c r="G117" s="109"/>
      <c r="H117" s="109" t="b">
        <f t="shared" si="3"/>
        <v>0</v>
      </c>
      <c r="I117" s="109" t="b">
        <f>if(iferror(match(B117,'Osallistujat ja seuranta'!C:C,0),0)&gt;0,TRUE,FALSE)</f>
        <v>0</v>
      </c>
      <c r="J117" s="109" t="b">
        <f>if(iferror(match(C117,'Osallistujat ja seuranta'!C:C,0),0)&gt;0,TRUE,FALSE)</f>
        <v>0</v>
      </c>
      <c r="K117" s="109" t="b">
        <f t="shared" si="4"/>
        <v>0</v>
      </c>
      <c r="L117" s="109" t="b">
        <f t="shared" si="5"/>
        <v>1</v>
      </c>
      <c r="M117" s="109" t="b">
        <f t="shared" si="6"/>
        <v>0</v>
      </c>
      <c r="N117" s="110" t="str">
        <f t="shared" si="7"/>
        <v/>
      </c>
      <c r="O117" s="111" t="str">
        <f t="shared" si="8"/>
        <v/>
      </c>
      <c r="P117" s="111" t="str">
        <f t="shared" si="9"/>
        <v/>
      </c>
      <c r="Q117" s="112" t="str">
        <f t="shared" si="10"/>
        <v/>
      </c>
      <c r="R117" s="110" t="str">
        <f t="shared" si="11"/>
        <v/>
      </c>
      <c r="S117" s="110">
        <f t="shared" si="12"/>
        <v>1</v>
      </c>
      <c r="T117" s="110">
        <f t="shared" si="13"/>
        <v>-56.71174423</v>
      </c>
      <c r="U117" s="110">
        <f t="shared" si="14"/>
        <v>-56.71174423</v>
      </c>
      <c r="V117" s="113" t="str">
        <f t="shared" si="15"/>
        <v/>
      </c>
      <c r="W117" s="114">
        <f t="shared" si="16"/>
        <v>88.71035368</v>
      </c>
      <c r="X117" s="114">
        <f t="shared" si="17"/>
        <v>5.75</v>
      </c>
      <c r="Y117" s="114" t="str">
        <f>if(N117=1,(W117*(S117-V117))*'Säännöt ja ohjeet'!$B$54+X117,"")</f>
        <v/>
      </c>
      <c r="Z117" s="114">
        <f t="shared" si="18"/>
        <v>0</v>
      </c>
      <c r="AA117" s="114">
        <f t="shared" si="19"/>
        <v>1</v>
      </c>
      <c r="AB117" s="114">
        <f t="shared" si="20"/>
        <v>88.71035368</v>
      </c>
      <c r="AC117" s="114">
        <f t="shared" si="21"/>
        <v>5.75</v>
      </c>
      <c r="AD117" s="114" t="str">
        <f>if(N117=1,(AB117*(Z117-AA117))*'Säännöt ja ohjeet'!$B$54+AC117,"")</f>
        <v/>
      </c>
      <c r="AE117" s="115">
        <f t="shared" si="22"/>
        <v>11</v>
      </c>
      <c r="AF117" s="115">
        <f t="shared" si="23"/>
        <v>11</v>
      </c>
      <c r="AG117" s="4"/>
      <c r="AH117" s="56"/>
      <c r="AI117" s="103">
        <f t="shared" ref="AI117:ED117" si="148">if($B117=AI$3,AI116+$Y117,if($C117=AI$3,AI116+$AD117,AI116))</f>
        <v>2016.131251</v>
      </c>
      <c r="AJ117" s="103">
        <f t="shared" si="148"/>
        <v>1832.955298</v>
      </c>
      <c r="AK117" s="103">
        <f t="shared" si="148"/>
        <v>2433.904474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2303.106744</v>
      </c>
      <c r="AO117" s="103">
        <f t="shared" si="148"/>
        <v>2279.021637</v>
      </c>
      <c r="AP117" s="103">
        <f t="shared" si="148"/>
        <v>1709.959002</v>
      </c>
      <c r="AQ117" s="103">
        <f t="shared" si="148"/>
        <v>880.3044819</v>
      </c>
      <c r="AR117" s="103">
        <f t="shared" si="148"/>
        <v>820.629523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1243.17385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1757.561406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 t="str">
        <f t="shared" si="148"/>
        <v>#N/A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5">
        <f t="shared" si="2"/>
        <v>1662.952428</v>
      </c>
    </row>
    <row r="118">
      <c r="A118" s="4"/>
      <c r="B118" s="106"/>
      <c r="C118" s="107"/>
      <c r="D118" s="107"/>
      <c r="E118" s="107"/>
      <c r="F118" s="108"/>
      <c r="G118" s="109"/>
      <c r="H118" s="109" t="b">
        <f t="shared" si="3"/>
        <v>0</v>
      </c>
      <c r="I118" s="109" t="b">
        <f>if(iferror(match(B118,'Osallistujat ja seuranta'!C:C,0),0)&gt;0,TRUE,FALSE)</f>
        <v>0</v>
      </c>
      <c r="J118" s="109" t="b">
        <f>if(iferror(match(C118,'Osallistujat ja seuranta'!C:C,0),0)&gt;0,TRUE,FALSE)</f>
        <v>0</v>
      </c>
      <c r="K118" s="109" t="b">
        <f t="shared" si="4"/>
        <v>0</v>
      </c>
      <c r="L118" s="109" t="b">
        <f t="shared" si="5"/>
        <v>1</v>
      </c>
      <c r="M118" s="109" t="b">
        <f t="shared" si="6"/>
        <v>0</v>
      </c>
      <c r="N118" s="110" t="str">
        <f t="shared" si="7"/>
        <v/>
      </c>
      <c r="O118" s="111" t="str">
        <f t="shared" si="8"/>
        <v/>
      </c>
      <c r="P118" s="111" t="str">
        <f t="shared" si="9"/>
        <v/>
      </c>
      <c r="Q118" s="112" t="str">
        <f t="shared" si="10"/>
        <v/>
      </c>
      <c r="R118" s="110" t="str">
        <f t="shared" si="11"/>
        <v/>
      </c>
      <c r="S118" s="110">
        <f t="shared" si="12"/>
        <v>1</v>
      </c>
      <c r="T118" s="110">
        <f t="shared" si="13"/>
        <v>-56.71174423</v>
      </c>
      <c r="U118" s="110">
        <f t="shared" si="14"/>
        <v>-56.71174423</v>
      </c>
      <c r="V118" s="113" t="str">
        <f t="shared" si="15"/>
        <v/>
      </c>
      <c r="W118" s="114">
        <f t="shared" si="16"/>
        <v>88.71035368</v>
      </c>
      <c r="X118" s="114">
        <f t="shared" si="17"/>
        <v>5.75</v>
      </c>
      <c r="Y118" s="114" t="str">
        <f>if(N118=1,(W118*(S118-V118))*'Säännöt ja ohjeet'!$B$54+X118,"")</f>
        <v/>
      </c>
      <c r="Z118" s="114">
        <f t="shared" si="18"/>
        <v>0</v>
      </c>
      <c r="AA118" s="114">
        <f t="shared" si="19"/>
        <v>1</v>
      </c>
      <c r="AB118" s="114">
        <f t="shared" si="20"/>
        <v>88.71035368</v>
      </c>
      <c r="AC118" s="114">
        <f t="shared" si="21"/>
        <v>5.75</v>
      </c>
      <c r="AD118" s="114" t="str">
        <f>if(N118=1,(AB118*(Z118-AA118))*'Säännöt ja ohjeet'!$B$54+AC118,"")</f>
        <v/>
      </c>
      <c r="AE118" s="115">
        <f t="shared" si="22"/>
        <v>11</v>
      </c>
      <c r="AF118" s="115">
        <f t="shared" si="23"/>
        <v>11</v>
      </c>
      <c r="AG118" s="4"/>
      <c r="AH118" s="56"/>
      <c r="AI118" s="103">
        <f t="shared" ref="AI118:ED118" si="149">if($B118=AI$3,AI117+$Y118,if($C118=AI$3,AI117+$AD118,AI117))</f>
        <v>2016.131251</v>
      </c>
      <c r="AJ118" s="103">
        <f t="shared" si="149"/>
        <v>1832.955298</v>
      </c>
      <c r="AK118" s="103">
        <f t="shared" si="149"/>
        <v>2433.904474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2303.106744</v>
      </c>
      <c r="AO118" s="103">
        <f t="shared" si="149"/>
        <v>2279.021637</v>
      </c>
      <c r="AP118" s="103">
        <f t="shared" si="149"/>
        <v>1709.959002</v>
      </c>
      <c r="AQ118" s="103">
        <f t="shared" si="149"/>
        <v>880.3044819</v>
      </c>
      <c r="AR118" s="103">
        <f t="shared" si="149"/>
        <v>820.629523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1243.17385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1757.561406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 t="str">
        <f t="shared" si="149"/>
        <v>#N/A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5">
        <f t="shared" si="2"/>
        <v>1662.952428</v>
      </c>
    </row>
    <row r="119">
      <c r="A119" s="4"/>
      <c r="B119" s="106"/>
      <c r="C119" s="107"/>
      <c r="D119" s="107"/>
      <c r="E119" s="107"/>
      <c r="F119" s="108"/>
      <c r="G119" s="109"/>
      <c r="H119" s="109" t="b">
        <f t="shared" si="3"/>
        <v>0</v>
      </c>
      <c r="I119" s="109" t="b">
        <f>if(iferror(match(B119,'Osallistujat ja seuranta'!C:C,0),0)&gt;0,TRUE,FALSE)</f>
        <v>0</v>
      </c>
      <c r="J119" s="109" t="b">
        <f>if(iferror(match(C119,'Osallistujat ja seuranta'!C:C,0),0)&gt;0,TRUE,FALSE)</f>
        <v>0</v>
      </c>
      <c r="K119" s="109" t="b">
        <f t="shared" si="4"/>
        <v>0</v>
      </c>
      <c r="L119" s="109" t="b">
        <f t="shared" si="5"/>
        <v>1</v>
      </c>
      <c r="M119" s="109" t="b">
        <f t="shared" si="6"/>
        <v>0</v>
      </c>
      <c r="N119" s="110" t="str">
        <f t="shared" si="7"/>
        <v/>
      </c>
      <c r="O119" s="111" t="str">
        <f t="shared" si="8"/>
        <v/>
      </c>
      <c r="P119" s="111" t="str">
        <f t="shared" si="9"/>
        <v/>
      </c>
      <c r="Q119" s="112" t="str">
        <f t="shared" si="10"/>
        <v/>
      </c>
      <c r="R119" s="110" t="str">
        <f t="shared" si="11"/>
        <v/>
      </c>
      <c r="S119" s="110">
        <f t="shared" si="12"/>
        <v>1</v>
      </c>
      <c r="T119" s="110">
        <f t="shared" si="13"/>
        <v>-56.71174423</v>
      </c>
      <c r="U119" s="110">
        <f t="shared" si="14"/>
        <v>-56.71174423</v>
      </c>
      <c r="V119" s="113" t="str">
        <f t="shared" si="15"/>
        <v/>
      </c>
      <c r="W119" s="114">
        <f t="shared" si="16"/>
        <v>88.71035368</v>
      </c>
      <c r="X119" s="114">
        <f t="shared" si="17"/>
        <v>5.75</v>
      </c>
      <c r="Y119" s="114" t="str">
        <f>if(N119=1,(W119*(S119-V119))*'Säännöt ja ohjeet'!$B$54+X119,"")</f>
        <v/>
      </c>
      <c r="Z119" s="114">
        <f t="shared" si="18"/>
        <v>0</v>
      </c>
      <c r="AA119" s="114">
        <f t="shared" si="19"/>
        <v>1</v>
      </c>
      <c r="AB119" s="114">
        <f t="shared" si="20"/>
        <v>88.71035368</v>
      </c>
      <c r="AC119" s="114">
        <f t="shared" si="21"/>
        <v>5.75</v>
      </c>
      <c r="AD119" s="114" t="str">
        <f>if(N119=1,(AB119*(Z119-AA119))*'Säännöt ja ohjeet'!$B$54+AC119,"")</f>
        <v/>
      </c>
      <c r="AE119" s="115">
        <f t="shared" si="22"/>
        <v>11</v>
      </c>
      <c r="AF119" s="115">
        <f t="shared" si="23"/>
        <v>11</v>
      </c>
      <c r="AG119" s="4"/>
      <c r="AH119" s="56"/>
      <c r="AI119" s="103">
        <f t="shared" ref="AI119:ED119" si="150">if($B119=AI$3,AI118+$Y119,if($C119=AI$3,AI118+$AD119,AI118))</f>
        <v>2016.131251</v>
      </c>
      <c r="AJ119" s="103">
        <f t="shared" si="150"/>
        <v>1832.955298</v>
      </c>
      <c r="AK119" s="103">
        <f t="shared" si="150"/>
        <v>2433.904474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2303.106744</v>
      </c>
      <c r="AO119" s="103">
        <f t="shared" si="150"/>
        <v>2279.021637</v>
      </c>
      <c r="AP119" s="103">
        <f t="shared" si="150"/>
        <v>1709.959002</v>
      </c>
      <c r="AQ119" s="103">
        <f t="shared" si="150"/>
        <v>880.3044819</v>
      </c>
      <c r="AR119" s="103">
        <f t="shared" si="150"/>
        <v>820.629523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1243.17385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1757.561406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 t="str">
        <f t="shared" si="150"/>
        <v>#N/A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5">
        <f t="shared" si="2"/>
        <v>1662.952428</v>
      </c>
    </row>
    <row r="120">
      <c r="A120" s="4"/>
      <c r="B120" s="106"/>
      <c r="C120" s="107"/>
      <c r="D120" s="107"/>
      <c r="E120" s="107"/>
      <c r="F120" s="108"/>
      <c r="G120" s="109"/>
      <c r="H120" s="109" t="b">
        <f t="shared" si="3"/>
        <v>0</v>
      </c>
      <c r="I120" s="109" t="b">
        <f>if(iferror(match(B120,'Osallistujat ja seuranta'!C:C,0),0)&gt;0,TRUE,FALSE)</f>
        <v>0</v>
      </c>
      <c r="J120" s="109" t="b">
        <f>if(iferror(match(C120,'Osallistujat ja seuranta'!C:C,0),0)&gt;0,TRUE,FALSE)</f>
        <v>0</v>
      </c>
      <c r="K120" s="109" t="b">
        <f t="shared" si="4"/>
        <v>0</v>
      </c>
      <c r="L120" s="109" t="b">
        <f t="shared" si="5"/>
        <v>1</v>
      </c>
      <c r="M120" s="109" t="b">
        <f t="shared" si="6"/>
        <v>0</v>
      </c>
      <c r="N120" s="110" t="str">
        <f t="shared" si="7"/>
        <v/>
      </c>
      <c r="O120" s="111" t="str">
        <f t="shared" si="8"/>
        <v/>
      </c>
      <c r="P120" s="111" t="str">
        <f t="shared" si="9"/>
        <v/>
      </c>
      <c r="Q120" s="112" t="str">
        <f t="shared" si="10"/>
        <v/>
      </c>
      <c r="R120" s="110" t="str">
        <f t="shared" si="11"/>
        <v/>
      </c>
      <c r="S120" s="110">
        <f t="shared" si="12"/>
        <v>1</v>
      </c>
      <c r="T120" s="110">
        <f t="shared" si="13"/>
        <v>-56.71174423</v>
      </c>
      <c r="U120" s="110">
        <f t="shared" si="14"/>
        <v>-56.71174423</v>
      </c>
      <c r="V120" s="113" t="str">
        <f t="shared" si="15"/>
        <v/>
      </c>
      <c r="W120" s="114">
        <f t="shared" si="16"/>
        <v>88.71035368</v>
      </c>
      <c r="X120" s="114">
        <f t="shared" si="17"/>
        <v>5.75</v>
      </c>
      <c r="Y120" s="114" t="str">
        <f>if(N120=1,(W120*(S120-V120))*'Säännöt ja ohjeet'!$B$54+X120,"")</f>
        <v/>
      </c>
      <c r="Z120" s="114">
        <f t="shared" si="18"/>
        <v>0</v>
      </c>
      <c r="AA120" s="114">
        <f t="shared" si="19"/>
        <v>1</v>
      </c>
      <c r="AB120" s="114">
        <f t="shared" si="20"/>
        <v>88.71035368</v>
      </c>
      <c r="AC120" s="114">
        <f t="shared" si="21"/>
        <v>5.75</v>
      </c>
      <c r="AD120" s="114" t="str">
        <f>if(N120=1,(AB120*(Z120-AA120))*'Säännöt ja ohjeet'!$B$54+AC120,"")</f>
        <v/>
      </c>
      <c r="AE120" s="115">
        <f t="shared" si="22"/>
        <v>11</v>
      </c>
      <c r="AF120" s="115">
        <f t="shared" si="23"/>
        <v>11</v>
      </c>
      <c r="AG120" s="4"/>
      <c r="AH120" s="56"/>
      <c r="AI120" s="103">
        <f t="shared" ref="AI120:ED120" si="151">if($B120=AI$3,AI119+$Y120,if($C120=AI$3,AI119+$AD120,AI119))</f>
        <v>2016.131251</v>
      </c>
      <c r="AJ120" s="103">
        <f t="shared" si="151"/>
        <v>1832.955298</v>
      </c>
      <c r="AK120" s="103">
        <f t="shared" si="151"/>
        <v>2433.904474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2303.106744</v>
      </c>
      <c r="AO120" s="103">
        <f t="shared" si="151"/>
        <v>2279.021637</v>
      </c>
      <c r="AP120" s="103">
        <f t="shared" si="151"/>
        <v>1709.959002</v>
      </c>
      <c r="AQ120" s="103">
        <f t="shared" si="151"/>
        <v>880.3044819</v>
      </c>
      <c r="AR120" s="103">
        <f t="shared" si="151"/>
        <v>820.629523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1243.17385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1757.561406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 t="str">
        <f t="shared" si="151"/>
        <v>#N/A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5">
        <f t="shared" si="2"/>
        <v>1662.952428</v>
      </c>
    </row>
    <row r="121">
      <c r="A121" s="4"/>
      <c r="B121" s="106"/>
      <c r="C121" s="107"/>
      <c r="D121" s="107"/>
      <c r="E121" s="107"/>
      <c r="F121" s="108"/>
      <c r="G121" s="109"/>
      <c r="H121" s="109" t="b">
        <f t="shared" si="3"/>
        <v>0</v>
      </c>
      <c r="I121" s="109" t="b">
        <f>if(iferror(match(B121,'Osallistujat ja seuranta'!C:C,0),0)&gt;0,TRUE,FALSE)</f>
        <v>0</v>
      </c>
      <c r="J121" s="109" t="b">
        <f>if(iferror(match(C121,'Osallistujat ja seuranta'!C:C,0),0)&gt;0,TRUE,FALSE)</f>
        <v>0</v>
      </c>
      <c r="K121" s="109" t="b">
        <f t="shared" si="4"/>
        <v>0</v>
      </c>
      <c r="L121" s="109" t="b">
        <f t="shared" si="5"/>
        <v>1</v>
      </c>
      <c r="M121" s="109" t="b">
        <f t="shared" si="6"/>
        <v>0</v>
      </c>
      <c r="N121" s="110" t="str">
        <f t="shared" si="7"/>
        <v/>
      </c>
      <c r="O121" s="111" t="str">
        <f t="shared" si="8"/>
        <v/>
      </c>
      <c r="P121" s="111" t="str">
        <f t="shared" si="9"/>
        <v/>
      </c>
      <c r="Q121" s="112" t="str">
        <f t="shared" si="10"/>
        <v/>
      </c>
      <c r="R121" s="110" t="str">
        <f t="shared" si="11"/>
        <v/>
      </c>
      <c r="S121" s="110">
        <f t="shared" si="12"/>
        <v>1</v>
      </c>
      <c r="T121" s="110">
        <f t="shared" si="13"/>
        <v>-56.71174423</v>
      </c>
      <c r="U121" s="110">
        <f t="shared" si="14"/>
        <v>-56.71174423</v>
      </c>
      <c r="V121" s="113" t="str">
        <f t="shared" si="15"/>
        <v/>
      </c>
      <c r="W121" s="114">
        <f t="shared" si="16"/>
        <v>88.71035368</v>
      </c>
      <c r="X121" s="114">
        <f t="shared" si="17"/>
        <v>5.75</v>
      </c>
      <c r="Y121" s="114" t="str">
        <f>if(N121=1,(W121*(S121-V121))*'Säännöt ja ohjeet'!$B$54+X121,"")</f>
        <v/>
      </c>
      <c r="Z121" s="114">
        <f t="shared" si="18"/>
        <v>0</v>
      </c>
      <c r="AA121" s="114">
        <f t="shared" si="19"/>
        <v>1</v>
      </c>
      <c r="AB121" s="114">
        <f t="shared" si="20"/>
        <v>88.71035368</v>
      </c>
      <c r="AC121" s="114">
        <f t="shared" si="21"/>
        <v>5.75</v>
      </c>
      <c r="AD121" s="114" t="str">
        <f>if(N121=1,(AB121*(Z121-AA121))*'Säännöt ja ohjeet'!$B$54+AC121,"")</f>
        <v/>
      </c>
      <c r="AE121" s="115">
        <f t="shared" si="22"/>
        <v>11</v>
      </c>
      <c r="AF121" s="115">
        <f t="shared" si="23"/>
        <v>11</v>
      </c>
      <c r="AG121" s="4"/>
      <c r="AH121" s="56"/>
      <c r="AI121" s="103">
        <f t="shared" ref="AI121:ED121" si="152">if($B121=AI$3,AI120+$Y121,if($C121=AI$3,AI120+$AD121,AI120))</f>
        <v>2016.131251</v>
      </c>
      <c r="AJ121" s="103">
        <f t="shared" si="152"/>
        <v>1832.955298</v>
      </c>
      <c r="AK121" s="103">
        <f t="shared" si="152"/>
        <v>2433.904474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2303.106744</v>
      </c>
      <c r="AO121" s="103">
        <f t="shared" si="152"/>
        <v>2279.021637</v>
      </c>
      <c r="AP121" s="103">
        <f t="shared" si="152"/>
        <v>1709.959002</v>
      </c>
      <c r="AQ121" s="103">
        <f t="shared" si="152"/>
        <v>880.3044819</v>
      </c>
      <c r="AR121" s="103">
        <f t="shared" si="152"/>
        <v>820.629523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1243.17385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1757.561406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 t="str">
        <f t="shared" si="152"/>
        <v>#N/A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5">
        <f t="shared" si="2"/>
        <v>1662.952428</v>
      </c>
    </row>
    <row r="122">
      <c r="A122" s="4"/>
      <c r="B122" s="106"/>
      <c r="C122" s="107"/>
      <c r="D122" s="107"/>
      <c r="E122" s="107"/>
      <c r="F122" s="108"/>
      <c r="G122" s="109"/>
      <c r="H122" s="109" t="b">
        <f t="shared" si="3"/>
        <v>0</v>
      </c>
      <c r="I122" s="109" t="b">
        <f>if(iferror(match(B122,'Osallistujat ja seuranta'!C:C,0),0)&gt;0,TRUE,FALSE)</f>
        <v>0</v>
      </c>
      <c r="J122" s="109" t="b">
        <f>if(iferror(match(C122,'Osallistujat ja seuranta'!C:C,0),0)&gt;0,TRUE,FALSE)</f>
        <v>0</v>
      </c>
      <c r="K122" s="109" t="b">
        <f t="shared" si="4"/>
        <v>0</v>
      </c>
      <c r="L122" s="109" t="b">
        <f t="shared" si="5"/>
        <v>1</v>
      </c>
      <c r="M122" s="109" t="b">
        <f t="shared" si="6"/>
        <v>0</v>
      </c>
      <c r="N122" s="110" t="str">
        <f t="shared" si="7"/>
        <v/>
      </c>
      <c r="O122" s="111" t="str">
        <f t="shared" si="8"/>
        <v/>
      </c>
      <c r="P122" s="111" t="str">
        <f t="shared" si="9"/>
        <v/>
      </c>
      <c r="Q122" s="112" t="str">
        <f t="shared" si="10"/>
        <v/>
      </c>
      <c r="R122" s="110" t="str">
        <f t="shared" si="11"/>
        <v/>
      </c>
      <c r="S122" s="110">
        <f t="shared" si="12"/>
        <v>1</v>
      </c>
      <c r="T122" s="110">
        <f t="shared" si="13"/>
        <v>-56.71174423</v>
      </c>
      <c r="U122" s="110">
        <f t="shared" si="14"/>
        <v>-56.71174423</v>
      </c>
      <c r="V122" s="113" t="str">
        <f t="shared" si="15"/>
        <v/>
      </c>
      <c r="W122" s="114">
        <f t="shared" si="16"/>
        <v>88.71035368</v>
      </c>
      <c r="X122" s="114">
        <f t="shared" si="17"/>
        <v>5.75</v>
      </c>
      <c r="Y122" s="114" t="str">
        <f>if(N122=1,(W122*(S122-V122))*'Säännöt ja ohjeet'!$B$54+X122,"")</f>
        <v/>
      </c>
      <c r="Z122" s="114">
        <f t="shared" si="18"/>
        <v>0</v>
      </c>
      <c r="AA122" s="114">
        <f t="shared" si="19"/>
        <v>1</v>
      </c>
      <c r="AB122" s="114">
        <f t="shared" si="20"/>
        <v>88.71035368</v>
      </c>
      <c r="AC122" s="114">
        <f t="shared" si="21"/>
        <v>5.75</v>
      </c>
      <c r="AD122" s="114" t="str">
        <f>if(N122=1,(AB122*(Z122-AA122))*'Säännöt ja ohjeet'!$B$54+AC122,"")</f>
        <v/>
      </c>
      <c r="AE122" s="115">
        <f t="shared" si="22"/>
        <v>11</v>
      </c>
      <c r="AF122" s="115">
        <f t="shared" si="23"/>
        <v>11</v>
      </c>
      <c r="AG122" s="4"/>
      <c r="AH122" s="56"/>
      <c r="AI122" s="103">
        <f t="shared" ref="AI122:ED122" si="153">if($B122=AI$3,AI121+$Y122,if($C122=AI$3,AI121+$AD122,AI121))</f>
        <v>2016.131251</v>
      </c>
      <c r="AJ122" s="103">
        <f t="shared" si="153"/>
        <v>1832.955298</v>
      </c>
      <c r="AK122" s="103">
        <f t="shared" si="153"/>
        <v>2433.904474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2303.106744</v>
      </c>
      <c r="AO122" s="103">
        <f t="shared" si="153"/>
        <v>2279.021637</v>
      </c>
      <c r="AP122" s="103">
        <f t="shared" si="153"/>
        <v>1709.959002</v>
      </c>
      <c r="AQ122" s="103">
        <f t="shared" si="153"/>
        <v>880.3044819</v>
      </c>
      <c r="AR122" s="103">
        <f t="shared" si="153"/>
        <v>820.629523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1243.17385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1757.561406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 t="str">
        <f t="shared" si="153"/>
        <v>#N/A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5">
        <f t="shared" si="2"/>
        <v>1662.952428</v>
      </c>
    </row>
    <row r="123">
      <c r="A123" s="4"/>
      <c r="B123" s="106"/>
      <c r="C123" s="107"/>
      <c r="D123" s="107"/>
      <c r="E123" s="107"/>
      <c r="F123" s="108"/>
      <c r="G123" s="109"/>
      <c r="H123" s="109" t="b">
        <f t="shared" si="3"/>
        <v>0</v>
      </c>
      <c r="I123" s="109" t="b">
        <f>if(iferror(match(B123,'Osallistujat ja seuranta'!C:C,0),0)&gt;0,TRUE,FALSE)</f>
        <v>0</v>
      </c>
      <c r="J123" s="109" t="b">
        <f>if(iferror(match(C123,'Osallistujat ja seuranta'!C:C,0),0)&gt;0,TRUE,FALSE)</f>
        <v>0</v>
      </c>
      <c r="K123" s="109" t="b">
        <f t="shared" si="4"/>
        <v>0</v>
      </c>
      <c r="L123" s="109" t="b">
        <f t="shared" si="5"/>
        <v>1</v>
      </c>
      <c r="M123" s="109" t="b">
        <f t="shared" si="6"/>
        <v>0</v>
      </c>
      <c r="N123" s="110" t="str">
        <f t="shared" si="7"/>
        <v/>
      </c>
      <c r="O123" s="111" t="str">
        <f t="shared" si="8"/>
        <v/>
      </c>
      <c r="P123" s="111" t="str">
        <f t="shared" si="9"/>
        <v/>
      </c>
      <c r="Q123" s="112" t="str">
        <f t="shared" si="10"/>
        <v/>
      </c>
      <c r="R123" s="110" t="str">
        <f t="shared" si="11"/>
        <v/>
      </c>
      <c r="S123" s="110">
        <f t="shared" si="12"/>
        <v>1</v>
      </c>
      <c r="T123" s="110">
        <f t="shared" si="13"/>
        <v>-56.71174423</v>
      </c>
      <c r="U123" s="110">
        <f t="shared" si="14"/>
        <v>-56.71174423</v>
      </c>
      <c r="V123" s="113" t="str">
        <f t="shared" si="15"/>
        <v/>
      </c>
      <c r="W123" s="114">
        <f t="shared" si="16"/>
        <v>88.71035368</v>
      </c>
      <c r="X123" s="114">
        <f t="shared" si="17"/>
        <v>5.75</v>
      </c>
      <c r="Y123" s="114" t="str">
        <f>if(N123=1,(W123*(S123-V123))*'Säännöt ja ohjeet'!$B$54+X123,"")</f>
        <v/>
      </c>
      <c r="Z123" s="114">
        <f t="shared" si="18"/>
        <v>0</v>
      </c>
      <c r="AA123" s="114">
        <f t="shared" si="19"/>
        <v>1</v>
      </c>
      <c r="AB123" s="114">
        <f t="shared" si="20"/>
        <v>88.71035368</v>
      </c>
      <c r="AC123" s="114">
        <f t="shared" si="21"/>
        <v>5.75</v>
      </c>
      <c r="AD123" s="114" t="str">
        <f>if(N123=1,(AB123*(Z123-AA123))*'Säännöt ja ohjeet'!$B$54+AC123,"")</f>
        <v/>
      </c>
      <c r="AE123" s="115">
        <f t="shared" si="22"/>
        <v>11</v>
      </c>
      <c r="AF123" s="115">
        <f t="shared" si="23"/>
        <v>11</v>
      </c>
      <c r="AG123" s="4"/>
      <c r="AH123" s="56"/>
      <c r="AI123" s="103">
        <f t="shared" ref="AI123:ED123" si="154">if($B123=AI$3,AI122+$Y123,if($C123=AI$3,AI122+$AD123,AI122))</f>
        <v>2016.131251</v>
      </c>
      <c r="AJ123" s="103">
        <f t="shared" si="154"/>
        <v>1832.955298</v>
      </c>
      <c r="AK123" s="103">
        <f t="shared" si="154"/>
        <v>2433.904474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2303.106744</v>
      </c>
      <c r="AO123" s="103">
        <f t="shared" si="154"/>
        <v>2279.021637</v>
      </c>
      <c r="AP123" s="103">
        <f t="shared" si="154"/>
        <v>1709.959002</v>
      </c>
      <c r="AQ123" s="103">
        <f t="shared" si="154"/>
        <v>880.3044819</v>
      </c>
      <c r="AR123" s="103">
        <f t="shared" si="154"/>
        <v>820.629523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1243.17385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1757.561406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 t="str">
        <f t="shared" si="154"/>
        <v>#N/A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5">
        <f t="shared" si="2"/>
        <v>1662.952428</v>
      </c>
    </row>
    <row r="124">
      <c r="A124" s="4"/>
      <c r="B124" s="106"/>
      <c r="C124" s="107"/>
      <c r="D124" s="107"/>
      <c r="E124" s="107"/>
      <c r="F124" s="108"/>
      <c r="G124" s="109"/>
      <c r="H124" s="109" t="b">
        <f t="shared" si="3"/>
        <v>0</v>
      </c>
      <c r="I124" s="109" t="b">
        <f>if(iferror(match(B124,'Osallistujat ja seuranta'!C:C,0),0)&gt;0,TRUE,FALSE)</f>
        <v>0</v>
      </c>
      <c r="J124" s="109" t="b">
        <f>if(iferror(match(C124,'Osallistujat ja seuranta'!C:C,0),0)&gt;0,TRUE,FALSE)</f>
        <v>0</v>
      </c>
      <c r="K124" s="109" t="b">
        <f t="shared" si="4"/>
        <v>0</v>
      </c>
      <c r="L124" s="109" t="b">
        <f t="shared" si="5"/>
        <v>1</v>
      </c>
      <c r="M124" s="109" t="b">
        <f t="shared" si="6"/>
        <v>0</v>
      </c>
      <c r="N124" s="110" t="str">
        <f t="shared" si="7"/>
        <v/>
      </c>
      <c r="O124" s="111" t="str">
        <f t="shared" si="8"/>
        <v/>
      </c>
      <c r="P124" s="111" t="str">
        <f t="shared" si="9"/>
        <v/>
      </c>
      <c r="Q124" s="112" t="str">
        <f t="shared" si="10"/>
        <v/>
      </c>
      <c r="R124" s="110" t="str">
        <f t="shared" si="11"/>
        <v/>
      </c>
      <c r="S124" s="110">
        <f t="shared" si="12"/>
        <v>1</v>
      </c>
      <c r="T124" s="110">
        <f t="shared" si="13"/>
        <v>-56.71174423</v>
      </c>
      <c r="U124" s="110">
        <f t="shared" si="14"/>
        <v>-56.71174423</v>
      </c>
      <c r="V124" s="113" t="str">
        <f t="shared" si="15"/>
        <v/>
      </c>
      <c r="W124" s="114">
        <f t="shared" si="16"/>
        <v>88.71035368</v>
      </c>
      <c r="X124" s="114">
        <f t="shared" si="17"/>
        <v>5.75</v>
      </c>
      <c r="Y124" s="114" t="str">
        <f>if(N124=1,(W124*(S124-V124))*'Säännöt ja ohjeet'!$B$54+X124,"")</f>
        <v/>
      </c>
      <c r="Z124" s="114">
        <f t="shared" si="18"/>
        <v>0</v>
      </c>
      <c r="AA124" s="114">
        <f t="shared" si="19"/>
        <v>1</v>
      </c>
      <c r="AB124" s="114">
        <f t="shared" si="20"/>
        <v>88.71035368</v>
      </c>
      <c r="AC124" s="114">
        <f t="shared" si="21"/>
        <v>5.75</v>
      </c>
      <c r="AD124" s="114" t="str">
        <f>if(N124=1,(AB124*(Z124-AA124))*'Säännöt ja ohjeet'!$B$54+AC124,"")</f>
        <v/>
      </c>
      <c r="AE124" s="115">
        <f t="shared" si="22"/>
        <v>11</v>
      </c>
      <c r="AF124" s="115">
        <f t="shared" si="23"/>
        <v>11</v>
      </c>
      <c r="AG124" s="4"/>
      <c r="AH124" s="56"/>
      <c r="AI124" s="103">
        <f t="shared" ref="AI124:ED124" si="155">if($B124=AI$3,AI123+$Y124,if($C124=AI$3,AI123+$AD124,AI123))</f>
        <v>2016.131251</v>
      </c>
      <c r="AJ124" s="103">
        <f t="shared" si="155"/>
        <v>1832.955298</v>
      </c>
      <c r="AK124" s="103">
        <f t="shared" si="155"/>
        <v>2433.904474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2303.106744</v>
      </c>
      <c r="AO124" s="103">
        <f t="shared" si="155"/>
        <v>2279.021637</v>
      </c>
      <c r="AP124" s="103">
        <f t="shared" si="155"/>
        <v>1709.959002</v>
      </c>
      <c r="AQ124" s="103">
        <f t="shared" si="155"/>
        <v>880.3044819</v>
      </c>
      <c r="AR124" s="103">
        <f t="shared" si="155"/>
        <v>820.629523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1243.17385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1757.561406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 t="str">
        <f t="shared" si="155"/>
        <v>#N/A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5">
        <f t="shared" si="2"/>
        <v>1662.952428</v>
      </c>
    </row>
    <row r="125">
      <c r="A125" s="4"/>
      <c r="B125" s="106"/>
      <c r="C125" s="107"/>
      <c r="D125" s="107"/>
      <c r="E125" s="107"/>
      <c r="F125" s="108"/>
      <c r="G125" s="109"/>
      <c r="H125" s="109" t="b">
        <f t="shared" si="3"/>
        <v>0</v>
      </c>
      <c r="I125" s="109" t="b">
        <f>if(iferror(match(B125,'Osallistujat ja seuranta'!C:C,0),0)&gt;0,TRUE,FALSE)</f>
        <v>0</v>
      </c>
      <c r="J125" s="109" t="b">
        <f>if(iferror(match(C125,'Osallistujat ja seuranta'!C:C,0),0)&gt;0,TRUE,FALSE)</f>
        <v>0</v>
      </c>
      <c r="K125" s="109" t="b">
        <f t="shared" si="4"/>
        <v>0</v>
      </c>
      <c r="L125" s="109" t="b">
        <f t="shared" si="5"/>
        <v>1</v>
      </c>
      <c r="M125" s="109" t="b">
        <f t="shared" si="6"/>
        <v>0</v>
      </c>
      <c r="N125" s="110" t="str">
        <f t="shared" si="7"/>
        <v/>
      </c>
      <c r="O125" s="111" t="str">
        <f t="shared" si="8"/>
        <v/>
      </c>
      <c r="P125" s="111" t="str">
        <f t="shared" si="9"/>
        <v/>
      </c>
      <c r="Q125" s="112" t="str">
        <f t="shared" si="10"/>
        <v/>
      </c>
      <c r="R125" s="110" t="str">
        <f t="shared" si="11"/>
        <v/>
      </c>
      <c r="S125" s="110">
        <f t="shared" si="12"/>
        <v>1</v>
      </c>
      <c r="T125" s="110">
        <f t="shared" si="13"/>
        <v>-56.71174423</v>
      </c>
      <c r="U125" s="110">
        <f t="shared" si="14"/>
        <v>-56.71174423</v>
      </c>
      <c r="V125" s="113" t="str">
        <f t="shared" si="15"/>
        <v/>
      </c>
      <c r="W125" s="114">
        <f t="shared" si="16"/>
        <v>88.71035368</v>
      </c>
      <c r="X125" s="114">
        <f t="shared" si="17"/>
        <v>5.75</v>
      </c>
      <c r="Y125" s="114" t="str">
        <f>if(N125=1,(W125*(S125-V125))*'Säännöt ja ohjeet'!$B$54+X125,"")</f>
        <v/>
      </c>
      <c r="Z125" s="114">
        <f t="shared" si="18"/>
        <v>0</v>
      </c>
      <c r="AA125" s="114">
        <f t="shared" si="19"/>
        <v>1</v>
      </c>
      <c r="AB125" s="114">
        <f t="shared" si="20"/>
        <v>88.71035368</v>
      </c>
      <c r="AC125" s="114">
        <f t="shared" si="21"/>
        <v>5.75</v>
      </c>
      <c r="AD125" s="114" t="str">
        <f>if(N125=1,(AB125*(Z125-AA125))*'Säännöt ja ohjeet'!$B$54+AC125,"")</f>
        <v/>
      </c>
      <c r="AE125" s="115">
        <f t="shared" si="22"/>
        <v>11</v>
      </c>
      <c r="AF125" s="115">
        <f t="shared" si="23"/>
        <v>11</v>
      </c>
      <c r="AG125" s="4"/>
      <c r="AH125" s="56"/>
      <c r="AI125" s="103">
        <f t="shared" ref="AI125:ED125" si="156">if($B125=AI$3,AI124+$Y125,if($C125=AI$3,AI124+$AD125,AI124))</f>
        <v>2016.131251</v>
      </c>
      <c r="AJ125" s="103">
        <f t="shared" si="156"/>
        <v>1832.955298</v>
      </c>
      <c r="AK125" s="103">
        <f t="shared" si="156"/>
        <v>2433.904474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2303.106744</v>
      </c>
      <c r="AO125" s="103">
        <f t="shared" si="156"/>
        <v>2279.021637</v>
      </c>
      <c r="AP125" s="103">
        <f t="shared" si="156"/>
        <v>1709.959002</v>
      </c>
      <c r="AQ125" s="103">
        <f t="shared" si="156"/>
        <v>880.3044819</v>
      </c>
      <c r="AR125" s="103">
        <f t="shared" si="156"/>
        <v>820.629523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1243.17385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1757.561406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 t="str">
        <f t="shared" si="156"/>
        <v>#N/A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5">
        <f t="shared" si="2"/>
        <v>1662.952428</v>
      </c>
    </row>
    <row r="126">
      <c r="A126" s="4"/>
      <c r="B126" s="106"/>
      <c r="C126" s="107"/>
      <c r="D126" s="107"/>
      <c r="E126" s="107"/>
      <c r="F126" s="108"/>
      <c r="G126" s="109"/>
      <c r="H126" s="109" t="b">
        <f t="shared" si="3"/>
        <v>0</v>
      </c>
      <c r="I126" s="109" t="b">
        <f>if(iferror(match(B126,'Osallistujat ja seuranta'!C:C,0),0)&gt;0,TRUE,FALSE)</f>
        <v>0</v>
      </c>
      <c r="J126" s="109" t="b">
        <f>if(iferror(match(C126,'Osallistujat ja seuranta'!C:C,0),0)&gt;0,TRUE,FALSE)</f>
        <v>0</v>
      </c>
      <c r="K126" s="109" t="b">
        <f t="shared" si="4"/>
        <v>0</v>
      </c>
      <c r="L126" s="109" t="b">
        <f t="shared" si="5"/>
        <v>1</v>
      </c>
      <c r="M126" s="109" t="b">
        <f t="shared" si="6"/>
        <v>0</v>
      </c>
      <c r="N126" s="110" t="str">
        <f t="shared" si="7"/>
        <v/>
      </c>
      <c r="O126" s="111" t="str">
        <f t="shared" si="8"/>
        <v/>
      </c>
      <c r="P126" s="111" t="str">
        <f t="shared" si="9"/>
        <v/>
      </c>
      <c r="Q126" s="112" t="str">
        <f t="shared" si="10"/>
        <v/>
      </c>
      <c r="R126" s="110" t="str">
        <f t="shared" si="11"/>
        <v/>
      </c>
      <c r="S126" s="110">
        <f t="shared" si="12"/>
        <v>1</v>
      </c>
      <c r="T126" s="110">
        <f t="shared" si="13"/>
        <v>-56.71174423</v>
      </c>
      <c r="U126" s="110">
        <f t="shared" si="14"/>
        <v>-56.71174423</v>
      </c>
      <c r="V126" s="113" t="str">
        <f t="shared" si="15"/>
        <v/>
      </c>
      <c r="W126" s="114">
        <f t="shared" si="16"/>
        <v>88.71035368</v>
      </c>
      <c r="X126" s="114">
        <f t="shared" si="17"/>
        <v>5.75</v>
      </c>
      <c r="Y126" s="114" t="str">
        <f>if(N126=1,(W126*(S126-V126))*'Säännöt ja ohjeet'!$B$54+X126,"")</f>
        <v/>
      </c>
      <c r="Z126" s="114">
        <f t="shared" si="18"/>
        <v>0</v>
      </c>
      <c r="AA126" s="114">
        <f t="shared" si="19"/>
        <v>1</v>
      </c>
      <c r="AB126" s="114">
        <f t="shared" si="20"/>
        <v>88.71035368</v>
      </c>
      <c r="AC126" s="114">
        <f t="shared" si="21"/>
        <v>5.75</v>
      </c>
      <c r="AD126" s="114" t="str">
        <f>if(N126=1,(AB126*(Z126-AA126))*'Säännöt ja ohjeet'!$B$54+AC126,"")</f>
        <v/>
      </c>
      <c r="AE126" s="115">
        <f t="shared" si="22"/>
        <v>11</v>
      </c>
      <c r="AF126" s="115">
        <f t="shared" si="23"/>
        <v>11</v>
      </c>
      <c r="AG126" s="4"/>
      <c r="AH126" s="56"/>
      <c r="AI126" s="103">
        <f t="shared" ref="AI126:ED126" si="157">if($B126=AI$3,AI125+$Y126,if($C126=AI$3,AI125+$AD126,AI125))</f>
        <v>2016.131251</v>
      </c>
      <c r="AJ126" s="103">
        <f t="shared" si="157"/>
        <v>1832.955298</v>
      </c>
      <c r="AK126" s="103">
        <f t="shared" si="157"/>
        <v>2433.904474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2303.106744</v>
      </c>
      <c r="AO126" s="103">
        <f t="shared" si="157"/>
        <v>2279.021637</v>
      </c>
      <c r="AP126" s="103">
        <f t="shared" si="157"/>
        <v>1709.959002</v>
      </c>
      <c r="AQ126" s="103">
        <f t="shared" si="157"/>
        <v>880.3044819</v>
      </c>
      <c r="AR126" s="103">
        <f t="shared" si="157"/>
        <v>820.629523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1243.17385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1757.561406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 t="str">
        <f t="shared" si="157"/>
        <v>#N/A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5">
        <f t="shared" si="2"/>
        <v>1662.952428</v>
      </c>
    </row>
    <row r="127">
      <c r="A127" s="4"/>
      <c r="B127" s="106"/>
      <c r="C127" s="107"/>
      <c r="D127" s="107"/>
      <c r="E127" s="107"/>
      <c r="F127" s="108"/>
      <c r="G127" s="109"/>
      <c r="H127" s="109" t="b">
        <f t="shared" si="3"/>
        <v>0</v>
      </c>
      <c r="I127" s="109" t="b">
        <f>if(iferror(match(B127,'Osallistujat ja seuranta'!C:C,0),0)&gt;0,TRUE,FALSE)</f>
        <v>0</v>
      </c>
      <c r="J127" s="109" t="b">
        <f>if(iferror(match(C127,'Osallistujat ja seuranta'!C:C,0),0)&gt;0,TRUE,FALSE)</f>
        <v>0</v>
      </c>
      <c r="K127" s="109" t="b">
        <f t="shared" si="4"/>
        <v>0</v>
      </c>
      <c r="L127" s="109" t="b">
        <f t="shared" si="5"/>
        <v>1</v>
      </c>
      <c r="M127" s="109" t="b">
        <f t="shared" si="6"/>
        <v>0</v>
      </c>
      <c r="N127" s="110" t="str">
        <f t="shared" si="7"/>
        <v/>
      </c>
      <c r="O127" s="111" t="str">
        <f t="shared" si="8"/>
        <v/>
      </c>
      <c r="P127" s="111" t="str">
        <f t="shared" si="9"/>
        <v/>
      </c>
      <c r="Q127" s="112" t="str">
        <f t="shared" si="10"/>
        <v/>
      </c>
      <c r="R127" s="110" t="str">
        <f t="shared" si="11"/>
        <v/>
      </c>
      <c r="S127" s="110">
        <f t="shared" si="12"/>
        <v>1</v>
      </c>
      <c r="T127" s="110">
        <f t="shared" si="13"/>
        <v>-56.71174423</v>
      </c>
      <c r="U127" s="110">
        <f t="shared" si="14"/>
        <v>-56.71174423</v>
      </c>
      <c r="V127" s="113" t="str">
        <f t="shared" si="15"/>
        <v/>
      </c>
      <c r="W127" s="114">
        <f t="shared" si="16"/>
        <v>88.71035368</v>
      </c>
      <c r="X127" s="114">
        <f t="shared" si="17"/>
        <v>5.75</v>
      </c>
      <c r="Y127" s="114" t="str">
        <f>if(N127=1,(W127*(S127-V127))*'Säännöt ja ohjeet'!$B$54+X127,"")</f>
        <v/>
      </c>
      <c r="Z127" s="114">
        <f t="shared" si="18"/>
        <v>0</v>
      </c>
      <c r="AA127" s="114">
        <f t="shared" si="19"/>
        <v>1</v>
      </c>
      <c r="AB127" s="114">
        <f t="shared" si="20"/>
        <v>88.71035368</v>
      </c>
      <c r="AC127" s="114">
        <f t="shared" si="21"/>
        <v>5.75</v>
      </c>
      <c r="AD127" s="114" t="str">
        <f>if(N127=1,(AB127*(Z127-AA127))*'Säännöt ja ohjeet'!$B$54+AC127,"")</f>
        <v/>
      </c>
      <c r="AE127" s="115">
        <f t="shared" si="22"/>
        <v>11</v>
      </c>
      <c r="AF127" s="115">
        <f t="shared" si="23"/>
        <v>11</v>
      </c>
      <c r="AG127" s="4"/>
      <c r="AH127" s="56"/>
      <c r="AI127" s="103">
        <f t="shared" ref="AI127:ED127" si="158">if($B127=AI$3,AI126+$Y127,if($C127=AI$3,AI126+$AD127,AI126))</f>
        <v>2016.131251</v>
      </c>
      <c r="AJ127" s="103">
        <f t="shared" si="158"/>
        <v>1832.955298</v>
      </c>
      <c r="AK127" s="103">
        <f t="shared" si="158"/>
        <v>2433.904474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2303.106744</v>
      </c>
      <c r="AO127" s="103">
        <f t="shared" si="158"/>
        <v>2279.021637</v>
      </c>
      <c r="AP127" s="103">
        <f t="shared" si="158"/>
        <v>1709.959002</v>
      </c>
      <c r="AQ127" s="103">
        <f t="shared" si="158"/>
        <v>880.3044819</v>
      </c>
      <c r="AR127" s="103">
        <f t="shared" si="158"/>
        <v>820.629523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1243.17385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1757.561406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 t="str">
        <f t="shared" si="158"/>
        <v>#N/A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5">
        <f t="shared" si="2"/>
        <v>1662.952428</v>
      </c>
    </row>
    <row r="128">
      <c r="A128" s="4"/>
      <c r="B128" s="106"/>
      <c r="C128" s="107"/>
      <c r="D128" s="107"/>
      <c r="E128" s="107"/>
      <c r="F128" s="108"/>
      <c r="G128" s="109"/>
      <c r="H128" s="109" t="b">
        <f t="shared" si="3"/>
        <v>0</v>
      </c>
      <c r="I128" s="109" t="b">
        <f>if(iferror(match(B128,'Osallistujat ja seuranta'!C:C,0),0)&gt;0,TRUE,FALSE)</f>
        <v>0</v>
      </c>
      <c r="J128" s="109" t="b">
        <f>if(iferror(match(C128,'Osallistujat ja seuranta'!C:C,0),0)&gt;0,TRUE,FALSE)</f>
        <v>0</v>
      </c>
      <c r="K128" s="109" t="b">
        <f t="shared" si="4"/>
        <v>0</v>
      </c>
      <c r="L128" s="109" t="b">
        <f t="shared" si="5"/>
        <v>1</v>
      </c>
      <c r="M128" s="109" t="b">
        <f t="shared" si="6"/>
        <v>0</v>
      </c>
      <c r="N128" s="110" t="str">
        <f t="shared" si="7"/>
        <v/>
      </c>
      <c r="O128" s="111" t="str">
        <f t="shared" si="8"/>
        <v/>
      </c>
      <c r="P128" s="111" t="str">
        <f t="shared" si="9"/>
        <v/>
      </c>
      <c r="Q128" s="112" t="str">
        <f t="shared" si="10"/>
        <v/>
      </c>
      <c r="R128" s="110" t="str">
        <f t="shared" si="11"/>
        <v/>
      </c>
      <c r="S128" s="110">
        <f t="shared" si="12"/>
        <v>1</v>
      </c>
      <c r="T128" s="110">
        <f t="shared" si="13"/>
        <v>-56.71174423</v>
      </c>
      <c r="U128" s="110">
        <f t="shared" si="14"/>
        <v>-56.71174423</v>
      </c>
      <c r="V128" s="113" t="str">
        <f t="shared" si="15"/>
        <v/>
      </c>
      <c r="W128" s="114">
        <f t="shared" si="16"/>
        <v>88.71035368</v>
      </c>
      <c r="X128" s="114">
        <f t="shared" si="17"/>
        <v>5.75</v>
      </c>
      <c r="Y128" s="114" t="str">
        <f>if(N128=1,(W128*(S128-V128))*'Säännöt ja ohjeet'!$B$54+X128,"")</f>
        <v/>
      </c>
      <c r="Z128" s="114">
        <f t="shared" si="18"/>
        <v>0</v>
      </c>
      <c r="AA128" s="114">
        <f t="shared" si="19"/>
        <v>1</v>
      </c>
      <c r="AB128" s="114">
        <f t="shared" si="20"/>
        <v>88.71035368</v>
      </c>
      <c r="AC128" s="114">
        <f t="shared" si="21"/>
        <v>5.75</v>
      </c>
      <c r="AD128" s="114" t="str">
        <f>if(N128=1,(AB128*(Z128-AA128))*'Säännöt ja ohjeet'!$B$54+AC128,"")</f>
        <v/>
      </c>
      <c r="AE128" s="115">
        <f t="shared" si="22"/>
        <v>11</v>
      </c>
      <c r="AF128" s="115">
        <f t="shared" si="23"/>
        <v>11</v>
      </c>
      <c r="AG128" s="4"/>
      <c r="AH128" s="56"/>
      <c r="AI128" s="103">
        <f t="shared" ref="AI128:ED128" si="159">if($B128=AI$3,AI127+$Y128,if($C128=AI$3,AI127+$AD128,AI127))</f>
        <v>2016.131251</v>
      </c>
      <c r="AJ128" s="103">
        <f t="shared" si="159"/>
        <v>1832.955298</v>
      </c>
      <c r="AK128" s="103">
        <f t="shared" si="159"/>
        <v>2433.904474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2303.106744</v>
      </c>
      <c r="AO128" s="103">
        <f t="shared" si="159"/>
        <v>2279.021637</v>
      </c>
      <c r="AP128" s="103">
        <f t="shared" si="159"/>
        <v>1709.959002</v>
      </c>
      <c r="AQ128" s="103">
        <f t="shared" si="159"/>
        <v>880.3044819</v>
      </c>
      <c r="AR128" s="103">
        <f t="shared" si="159"/>
        <v>820.629523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1243.17385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1757.561406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 t="str">
        <f t="shared" si="159"/>
        <v>#N/A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5">
        <f t="shared" si="2"/>
        <v>1662.952428</v>
      </c>
    </row>
    <row r="129">
      <c r="A129" s="4"/>
      <c r="B129" s="106"/>
      <c r="C129" s="107"/>
      <c r="D129" s="107"/>
      <c r="E129" s="107"/>
      <c r="F129" s="108"/>
      <c r="G129" s="109"/>
      <c r="H129" s="109" t="b">
        <f t="shared" si="3"/>
        <v>0</v>
      </c>
      <c r="I129" s="109" t="b">
        <f>if(iferror(match(B129,'Osallistujat ja seuranta'!C:C,0),0)&gt;0,TRUE,FALSE)</f>
        <v>0</v>
      </c>
      <c r="J129" s="109" t="b">
        <f>if(iferror(match(C129,'Osallistujat ja seuranta'!C:C,0),0)&gt;0,TRUE,FALSE)</f>
        <v>0</v>
      </c>
      <c r="K129" s="109" t="b">
        <f t="shared" si="4"/>
        <v>0</v>
      </c>
      <c r="L129" s="109" t="b">
        <f t="shared" si="5"/>
        <v>1</v>
      </c>
      <c r="M129" s="109" t="b">
        <f t="shared" si="6"/>
        <v>0</v>
      </c>
      <c r="N129" s="110" t="str">
        <f t="shared" si="7"/>
        <v/>
      </c>
      <c r="O129" s="111" t="str">
        <f t="shared" si="8"/>
        <v/>
      </c>
      <c r="P129" s="111" t="str">
        <f t="shared" si="9"/>
        <v/>
      </c>
      <c r="Q129" s="112" t="str">
        <f t="shared" si="10"/>
        <v/>
      </c>
      <c r="R129" s="110" t="str">
        <f t="shared" si="11"/>
        <v/>
      </c>
      <c r="S129" s="110">
        <f t="shared" si="12"/>
        <v>1</v>
      </c>
      <c r="T129" s="110">
        <f t="shared" si="13"/>
        <v>-56.71174423</v>
      </c>
      <c r="U129" s="110">
        <f t="shared" si="14"/>
        <v>-56.71174423</v>
      </c>
      <c r="V129" s="113" t="str">
        <f t="shared" si="15"/>
        <v/>
      </c>
      <c r="W129" s="114">
        <f t="shared" si="16"/>
        <v>88.71035368</v>
      </c>
      <c r="X129" s="114">
        <f t="shared" si="17"/>
        <v>5.75</v>
      </c>
      <c r="Y129" s="114" t="str">
        <f>if(N129=1,(W129*(S129-V129))*'Säännöt ja ohjeet'!$B$54+X129,"")</f>
        <v/>
      </c>
      <c r="Z129" s="114">
        <f t="shared" si="18"/>
        <v>0</v>
      </c>
      <c r="AA129" s="114">
        <f t="shared" si="19"/>
        <v>1</v>
      </c>
      <c r="AB129" s="114">
        <f t="shared" si="20"/>
        <v>88.71035368</v>
      </c>
      <c r="AC129" s="114">
        <f t="shared" si="21"/>
        <v>5.75</v>
      </c>
      <c r="AD129" s="114" t="str">
        <f>if(N129=1,(AB129*(Z129-AA129))*'Säännöt ja ohjeet'!$B$54+AC129,"")</f>
        <v/>
      </c>
      <c r="AE129" s="115">
        <f t="shared" si="22"/>
        <v>11</v>
      </c>
      <c r="AF129" s="115">
        <f t="shared" si="23"/>
        <v>11</v>
      </c>
      <c r="AG129" s="4"/>
      <c r="AH129" s="56"/>
      <c r="AI129" s="103">
        <f t="shared" ref="AI129:ED129" si="160">if($B129=AI$3,AI128+$Y129,if($C129=AI$3,AI128+$AD129,AI128))</f>
        <v>2016.131251</v>
      </c>
      <c r="AJ129" s="103">
        <f t="shared" si="160"/>
        <v>1832.955298</v>
      </c>
      <c r="AK129" s="103">
        <f t="shared" si="160"/>
        <v>2433.904474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2303.106744</v>
      </c>
      <c r="AO129" s="103">
        <f t="shared" si="160"/>
        <v>2279.021637</v>
      </c>
      <c r="AP129" s="103">
        <f t="shared" si="160"/>
        <v>1709.959002</v>
      </c>
      <c r="AQ129" s="103">
        <f t="shared" si="160"/>
        <v>880.3044819</v>
      </c>
      <c r="AR129" s="103">
        <f t="shared" si="160"/>
        <v>820.629523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1243.17385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1757.561406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 t="str">
        <f t="shared" si="160"/>
        <v>#N/A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5">
        <f t="shared" si="2"/>
        <v>1662.952428</v>
      </c>
    </row>
    <row r="130">
      <c r="A130" s="4"/>
      <c r="B130" s="106"/>
      <c r="C130" s="107"/>
      <c r="D130" s="107"/>
      <c r="E130" s="107"/>
      <c r="F130" s="108"/>
      <c r="G130" s="109"/>
      <c r="H130" s="109" t="b">
        <f t="shared" si="3"/>
        <v>0</v>
      </c>
      <c r="I130" s="109" t="b">
        <f>if(iferror(match(B130,'Osallistujat ja seuranta'!C:C,0),0)&gt;0,TRUE,FALSE)</f>
        <v>0</v>
      </c>
      <c r="J130" s="109" t="b">
        <f>if(iferror(match(C130,'Osallistujat ja seuranta'!C:C,0),0)&gt;0,TRUE,FALSE)</f>
        <v>0</v>
      </c>
      <c r="K130" s="109" t="b">
        <f t="shared" si="4"/>
        <v>0</v>
      </c>
      <c r="L130" s="109" t="b">
        <f t="shared" si="5"/>
        <v>1</v>
      </c>
      <c r="M130" s="109" t="b">
        <f t="shared" si="6"/>
        <v>0</v>
      </c>
      <c r="N130" s="110" t="str">
        <f t="shared" si="7"/>
        <v/>
      </c>
      <c r="O130" s="111" t="str">
        <f t="shared" si="8"/>
        <v/>
      </c>
      <c r="P130" s="111" t="str">
        <f t="shared" si="9"/>
        <v/>
      </c>
      <c r="Q130" s="112" t="str">
        <f t="shared" si="10"/>
        <v/>
      </c>
      <c r="R130" s="110" t="str">
        <f t="shared" si="11"/>
        <v/>
      </c>
      <c r="S130" s="110">
        <f t="shared" si="12"/>
        <v>1</v>
      </c>
      <c r="T130" s="110">
        <f t="shared" si="13"/>
        <v>-56.71174423</v>
      </c>
      <c r="U130" s="110">
        <f t="shared" si="14"/>
        <v>-56.71174423</v>
      </c>
      <c r="V130" s="113" t="str">
        <f t="shared" si="15"/>
        <v/>
      </c>
      <c r="W130" s="114">
        <f t="shared" si="16"/>
        <v>88.71035368</v>
      </c>
      <c r="X130" s="114">
        <f t="shared" si="17"/>
        <v>5.75</v>
      </c>
      <c r="Y130" s="114" t="str">
        <f>if(N130=1,(W130*(S130-V130))*'Säännöt ja ohjeet'!$B$54+X130,"")</f>
        <v/>
      </c>
      <c r="Z130" s="114">
        <f t="shared" si="18"/>
        <v>0</v>
      </c>
      <c r="AA130" s="114">
        <f t="shared" si="19"/>
        <v>1</v>
      </c>
      <c r="AB130" s="114">
        <f t="shared" si="20"/>
        <v>88.71035368</v>
      </c>
      <c r="AC130" s="114">
        <f t="shared" si="21"/>
        <v>5.75</v>
      </c>
      <c r="AD130" s="114" t="str">
        <f>if(N130=1,(AB130*(Z130-AA130))*'Säännöt ja ohjeet'!$B$54+AC130,"")</f>
        <v/>
      </c>
      <c r="AE130" s="115">
        <f t="shared" si="22"/>
        <v>11</v>
      </c>
      <c r="AF130" s="115">
        <f t="shared" si="23"/>
        <v>11</v>
      </c>
      <c r="AG130" s="4"/>
      <c r="AH130" s="56"/>
      <c r="AI130" s="103">
        <f t="shared" ref="AI130:ED130" si="161">if($B130=AI$3,AI129+$Y130,if($C130=AI$3,AI129+$AD130,AI129))</f>
        <v>2016.131251</v>
      </c>
      <c r="AJ130" s="103">
        <f t="shared" si="161"/>
        <v>1832.955298</v>
      </c>
      <c r="AK130" s="103">
        <f t="shared" si="161"/>
        <v>2433.904474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2303.106744</v>
      </c>
      <c r="AO130" s="103">
        <f t="shared" si="161"/>
        <v>2279.021637</v>
      </c>
      <c r="AP130" s="103">
        <f t="shared" si="161"/>
        <v>1709.959002</v>
      </c>
      <c r="AQ130" s="103">
        <f t="shared" si="161"/>
        <v>880.3044819</v>
      </c>
      <c r="AR130" s="103">
        <f t="shared" si="161"/>
        <v>820.629523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1243.17385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1757.561406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 t="str">
        <f t="shared" si="161"/>
        <v>#N/A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5">
        <f t="shared" si="2"/>
        <v>1662.952428</v>
      </c>
    </row>
    <row r="131">
      <c r="A131" s="4"/>
      <c r="B131" s="106"/>
      <c r="C131" s="107"/>
      <c r="D131" s="107"/>
      <c r="E131" s="107"/>
      <c r="F131" s="108"/>
      <c r="G131" s="109"/>
      <c r="H131" s="109" t="b">
        <f t="shared" si="3"/>
        <v>0</v>
      </c>
      <c r="I131" s="109" t="b">
        <f>if(iferror(match(B131,'Osallistujat ja seuranta'!C:C,0),0)&gt;0,TRUE,FALSE)</f>
        <v>0</v>
      </c>
      <c r="J131" s="109" t="b">
        <f>if(iferror(match(C131,'Osallistujat ja seuranta'!C:C,0),0)&gt;0,TRUE,FALSE)</f>
        <v>0</v>
      </c>
      <c r="K131" s="109" t="b">
        <f t="shared" si="4"/>
        <v>0</v>
      </c>
      <c r="L131" s="109" t="b">
        <f t="shared" si="5"/>
        <v>1</v>
      </c>
      <c r="M131" s="109" t="b">
        <f t="shared" si="6"/>
        <v>0</v>
      </c>
      <c r="N131" s="110" t="str">
        <f t="shared" si="7"/>
        <v/>
      </c>
      <c r="O131" s="111" t="str">
        <f t="shared" si="8"/>
        <v/>
      </c>
      <c r="P131" s="111" t="str">
        <f t="shared" si="9"/>
        <v/>
      </c>
      <c r="Q131" s="112" t="str">
        <f t="shared" si="10"/>
        <v/>
      </c>
      <c r="R131" s="110" t="str">
        <f t="shared" si="11"/>
        <v/>
      </c>
      <c r="S131" s="110">
        <f t="shared" si="12"/>
        <v>1</v>
      </c>
      <c r="T131" s="110">
        <f t="shared" si="13"/>
        <v>-56.71174423</v>
      </c>
      <c r="U131" s="110">
        <f t="shared" si="14"/>
        <v>-56.71174423</v>
      </c>
      <c r="V131" s="113" t="str">
        <f t="shared" si="15"/>
        <v/>
      </c>
      <c r="W131" s="114">
        <f t="shared" si="16"/>
        <v>88.71035368</v>
      </c>
      <c r="X131" s="114">
        <f t="shared" si="17"/>
        <v>5.75</v>
      </c>
      <c r="Y131" s="114" t="str">
        <f>if(N131=1,(W131*(S131-V131))*'Säännöt ja ohjeet'!$B$54+X131,"")</f>
        <v/>
      </c>
      <c r="Z131" s="114">
        <f t="shared" si="18"/>
        <v>0</v>
      </c>
      <c r="AA131" s="114">
        <f t="shared" si="19"/>
        <v>1</v>
      </c>
      <c r="AB131" s="114">
        <f t="shared" si="20"/>
        <v>88.71035368</v>
      </c>
      <c r="AC131" s="114">
        <f t="shared" si="21"/>
        <v>5.75</v>
      </c>
      <c r="AD131" s="114" t="str">
        <f>if(N131=1,(AB131*(Z131-AA131))*'Säännöt ja ohjeet'!$B$54+AC131,"")</f>
        <v/>
      </c>
      <c r="AE131" s="115">
        <f t="shared" si="22"/>
        <v>11</v>
      </c>
      <c r="AF131" s="115">
        <f t="shared" si="23"/>
        <v>11</v>
      </c>
      <c r="AG131" s="4"/>
      <c r="AH131" s="56"/>
      <c r="AI131" s="103">
        <f t="shared" ref="AI131:ED131" si="162">if($B131=AI$3,AI130+$Y131,if($C131=AI$3,AI130+$AD131,AI130))</f>
        <v>2016.131251</v>
      </c>
      <c r="AJ131" s="103">
        <f t="shared" si="162"/>
        <v>1832.955298</v>
      </c>
      <c r="AK131" s="103">
        <f t="shared" si="162"/>
        <v>2433.904474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2303.106744</v>
      </c>
      <c r="AO131" s="103">
        <f t="shared" si="162"/>
        <v>2279.021637</v>
      </c>
      <c r="AP131" s="103">
        <f t="shared" si="162"/>
        <v>1709.959002</v>
      </c>
      <c r="AQ131" s="103">
        <f t="shared" si="162"/>
        <v>880.3044819</v>
      </c>
      <c r="AR131" s="103">
        <f t="shared" si="162"/>
        <v>820.629523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1243.17385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1757.561406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 t="str">
        <f t="shared" si="162"/>
        <v>#N/A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5">
        <f t="shared" si="2"/>
        <v>1662.952428</v>
      </c>
    </row>
    <row r="132">
      <c r="A132" s="4"/>
      <c r="B132" s="106"/>
      <c r="C132" s="107"/>
      <c r="D132" s="107"/>
      <c r="E132" s="107"/>
      <c r="F132" s="108"/>
      <c r="G132" s="109"/>
      <c r="H132" s="109" t="b">
        <f t="shared" si="3"/>
        <v>0</v>
      </c>
      <c r="I132" s="109" t="b">
        <f>if(iferror(match(B132,'Osallistujat ja seuranta'!C:C,0),0)&gt;0,TRUE,FALSE)</f>
        <v>0</v>
      </c>
      <c r="J132" s="109" t="b">
        <f>if(iferror(match(C132,'Osallistujat ja seuranta'!C:C,0),0)&gt;0,TRUE,FALSE)</f>
        <v>0</v>
      </c>
      <c r="K132" s="109" t="b">
        <f t="shared" si="4"/>
        <v>0</v>
      </c>
      <c r="L132" s="109" t="b">
        <f t="shared" si="5"/>
        <v>1</v>
      </c>
      <c r="M132" s="109" t="b">
        <f t="shared" si="6"/>
        <v>0</v>
      </c>
      <c r="N132" s="110" t="str">
        <f t="shared" si="7"/>
        <v/>
      </c>
      <c r="O132" s="111" t="str">
        <f t="shared" si="8"/>
        <v/>
      </c>
      <c r="P132" s="111" t="str">
        <f t="shared" si="9"/>
        <v/>
      </c>
      <c r="Q132" s="112" t="str">
        <f t="shared" si="10"/>
        <v/>
      </c>
      <c r="R132" s="110" t="str">
        <f t="shared" si="11"/>
        <v/>
      </c>
      <c r="S132" s="110">
        <f t="shared" si="12"/>
        <v>1</v>
      </c>
      <c r="T132" s="110">
        <f t="shared" si="13"/>
        <v>-56.71174423</v>
      </c>
      <c r="U132" s="110">
        <f t="shared" si="14"/>
        <v>-56.71174423</v>
      </c>
      <c r="V132" s="113" t="str">
        <f t="shared" si="15"/>
        <v/>
      </c>
      <c r="W132" s="114">
        <f t="shared" si="16"/>
        <v>88.71035368</v>
      </c>
      <c r="X132" s="114">
        <f t="shared" si="17"/>
        <v>5.75</v>
      </c>
      <c r="Y132" s="114" t="str">
        <f>if(N132=1,(W132*(S132-V132))*'Säännöt ja ohjeet'!$B$54+X132,"")</f>
        <v/>
      </c>
      <c r="Z132" s="114">
        <f t="shared" si="18"/>
        <v>0</v>
      </c>
      <c r="AA132" s="114">
        <f t="shared" si="19"/>
        <v>1</v>
      </c>
      <c r="AB132" s="114">
        <f t="shared" si="20"/>
        <v>88.71035368</v>
      </c>
      <c r="AC132" s="114">
        <f t="shared" si="21"/>
        <v>5.75</v>
      </c>
      <c r="AD132" s="114" t="str">
        <f>if(N132=1,(AB132*(Z132-AA132))*'Säännöt ja ohjeet'!$B$54+AC132,"")</f>
        <v/>
      </c>
      <c r="AE132" s="115">
        <f t="shared" si="22"/>
        <v>11</v>
      </c>
      <c r="AF132" s="115">
        <f t="shared" si="23"/>
        <v>11</v>
      </c>
      <c r="AG132" s="4"/>
      <c r="AH132" s="56"/>
      <c r="AI132" s="103">
        <f t="shared" ref="AI132:ED132" si="163">if($B132=AI$3,AI131+$Y132,if($C132=AI$3,AI131+$AD132,AI131))</f>
        <v>2016.131251</v>
      </c>
      <c r="AJ132" s="103">
        <f t="shared" si="163"/>
        <v>1832.955298</v>
      </c>
      <c r="AK132" s="103">
        <f t="shared" si="163"/>
        <v>2433.904474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2303.106744</v>
      </c>
      <c r="AO132" s="103">
        <f t="shared" si="163"/>
        <v>2279.021637</v>
      </c>
      <c r="AP132" s="103">
        <f t="shared" si="163"/>
        <v>1709.959002</v>
      </c>
      <c r="AQ132" s="103">
        <f t="shared" si="163"/>
        <v>880.3044819</v>
      </c>
      <c r="AR132" s="103">
        <f t="shared" si="163"/>
        <v>820.629523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1243.17385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1757.561406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 t="str">
        <f t="shared" si="163"/>
        <v>#N/A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5">
        <f t="shared" si="2"/>
        <v>1662.952428</v>
      </c>
    </row>
    <row r="133">
      <c r="A133" s="4"/>
      <c r="B133" s="106"/>
      <c r="C133" s="107"/>
      <c r="D133" s="107"/>
      <c r="E133" s="107"/>
      <c r="F133" s="108"/>
      <c r="G133" s="109"/>
      <c r="H133" s="109" t="b">
        <f t="shared" si="3"/>
        <v>0</v>
      </c>
      <c r="I133" s="109" t="b">
        <f>if(iferror(match(B133,'Osallistujat ja seuranta'!C:C,0),0)&gt;0,TRUE,FALSE)</f>
        <v>0</v>
      </c>
      <c r="J133" s="109" t="b">
        <f>if(iferror(match(C133,'Osallistujat ja seuranta'!C:C,0),0)&gt;0,TRUE,FALSE)</f>
        <v>0</v>
      </c>
      <c r="K133" s="109" t="b">
        <f t="shared" si="4"/>
        <v>0</v>
      </c>
      <c r="L133" s="109" t="b">
        <f t="shared" si="5"/>
        <v>1</v>
      </c>
      <c r="M133" s="109" t="b">
        <f t="shared" si="6"/>
        <v>0</v>
      </c>
      <c r="N133" s="110" t="str">
        <f t="shared" si="7"/>
        <v/>
      </c>
      <c r="O133" s="111" t="str">
        <f t="shared" si="8"/>
        <v/>
      </c>
      <c r="P133" s="111" t="str">
        <f t="shared" si="9"/>
        <v/>
      </c>
      <c r="Q133" s="112" t="str">
        <f t="shared" si="10"/>
        <v/>
      </c>
      <c r="R133" s="110" t="str">
        <f t="shared" si="11"/>
        <v/>
      </c>
      <c r="S133" s="110">
        <f t="shared" si="12"/>
        <v>1</v>
      </c>
      <c r="T133" s="110">
        <f t="shared" si="13"/>
        <v>-56.71174423</v>
      </c>
      <c r="U133" s="110">
        <f t="shared" si="14"/>
        <v>-56.71174423</v>
      </c>
      <c r="V133" s="113" t="str">
        <f t="shared" si="15"/>
        <v/>
      </c>
      <c r="W133" s="114">
        <f t="shared" si="16"/>
        <v>88.71035368</v>
      </c>
      <c r="X133" s="114">
        <f t="shared" si="17"/>
        <v>5.75</v>
      </c>
      <c r="Y133" s="114" t="str">
        <f>if(N133=1,(W133*(S133-V133))*'Säännöt ja ohjeet'!$B$54+X133,"")</f>
        <v/>
      </c>
      <c r="Z133" s="114">
        <f t="shared" si="18"/>
        <v>0</v>
      </c>
      <c r="AA133" s="114">
        <f t="shared" si="19"/>
        <v>1</v>
      </c>
      <c r="AB133" s="114">
        <f t="shared" si="20"/>
        <v>88.71035368</v>
      </c>
      <c r="AC133" s="114">
        <f t="shared" si="21"/>
        <v>5.75</v>
      </c>
      <c r="AD133" s="114" t="str">
        <f>if(N133=1,(AB133*(Z133-AA133))*'Säännöt ja ohjeet'!$B$54+AC133,"")</f>
        <v/>
      </c>
      <c r="AE133" s="115">
        <f t="shared" si="22"/>
        <v>11</v>
      </c>
      <c r="AF133" s="115">
        <f t="shared" si="23"/>
        <v>11</v>
      </c>
      <c r="AG133" s="4"/>
      <c r="AH133" s="56"/>
      <c r="AI133" s="103">
        <f t="shared" ref="AI133:ED133" si="164">if($B133=AI$3,AI132+$Y133,if($C133=AI$3,AI132+$AD133,AI132))</f>
        <v>2016.131251</v>
      </c>
      <c r="AJ133" s="103">
        <f t="shared" si="164"/>
        <v>1832.955298</v>
      </c>
      <c r="AK133" s="103">
        <f t="shared" si="164"/>
        <v>2433.904474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2303.106744</v>
      </c>
      <c r="AO133" s="103">
        <f t="shared" si="164"/>
        <v>2279.021637</v>
      </c>
      <c r="AP133" s="103">
        <f t="shared" si="164"/>
        <v>1709.959002</v>
      </c>
      <c r="AQ133" s="103">
        <f t="shared" si="164"/>
        <v>880.3044819</v>
      </c>
      <c r="AR133" s="103">
        <f t="shared" si="164"/>
        <v>820.629523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1243.17385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1757.561406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 t="str">
        <f t="shared" si="164"/>
        <v>#N/A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5">
        <f t="shared" si="2"/>
        <v>1662.952428</v>
      </c>
    </row>
    <row r="134">
      <c r="A134" s="4"/>
      <c r="B134" s="106"/>
      <c r="C134" s="107"/>
      <c r="D134" s="107"/>
      <c r="E134" s="107"/>
      <c r="F134" s="108"/>
      <c r="G134" s="109"/>
      <c r="H134" s="109" t="b">
        <f t="shared" si="3"/>
        <v>0</v>
      </c>
      <c r="I134" s="109" t="b">
        <f>if(iferror(match(B134,'Osallistujat ja seuranta'!C:C,0),0)&gt;0,TRUE,FALSE)</f>
        <v>0</v>
      </c>
      <c r="J134" s="109" t="b">
        <f>if(iferror(match(C134,'Osallistujat ja seuranta'!C:C,0),0)&gt;0,TRUE,FALSE)</f>
        <v>0</v>
      </c>
      <c r="K134" s="109" t="b">
        <f t="shared" si="4"/>
        <v>0</v>
      </c>
      <c r="L134" s="109" t="b">
        <f t="shared" si="5"/>
        <v>1</v>
      </c>
      <c r="M134" s="109" t="b">
        <f t="shared" si="6"/>
        <v>0</v>
      </c>
      <c r="N134" s="110" t="str">
        <f t="shared" si="7"/>
        <v/>
      </c>
      <c r="O134" s="111" t="str">
        <f t="shared" si="8"/>
        <v/>
      </c>
      <c r="P134" s="111" t="str">
        <f t="shared" si="9"/>
        <v/>
      </c>
      <c r="Q134" s="112" t="str">
        <f t="shared" si="10"/>
        <v/>
      </c>
      <c r="R134" s="110" t="str">
        <f t="shared" si="11"/>
        <v/>
      </c>
      <c r="S134" s="110">
        <f t="shared" si="12"/>
        <v>1</v>
      </c>
      <c r="T134" s="110">
        <f t="shared" si="13"/>
        <v>-56.71174423</v>
      </c>
      <c r="U134" s="110">
        <f t="shared" si="14"/>
        <v>-56.71174423</v>
      </c>
      <c r="V134" s="113" t="str">
        <f t="shared" si="15"/>
        <v/>
      </c>
      <c r="W134" s="114">
        <f t="shared" si="16"/>
        <v>88.71035368</v>
      </c>
      <c r="X134" s="114">
        <f t="shared" si="17"/>
        <v>5.75</v>
      </c>
      <c r="Y134" s="114" t="str">
        <f>if(N134=1,(W134*(S134-V134))*'Säännöt ja ohjeet'!$B$54+X134,"")</f>
        <v/>
      </c>
      <c r="Z134" s="114">
        <f t="shared" si="18"/>
        <v>0</v>
      </c>
      <c r="AA134" s="114">
        <f t="shared" si="19"/>
        <v>1</v>
      </c>
      <c r="AB134" s="114">
        <f t="shared" si="20"/>
        <v>88.71035368</v>
      </c>
      <c r="AC134" s="114">
        <f t="shared" si="21"/>
        <v>5.75</v>
      </c>
      <c r="AD134" s="114" t="str">
        <f>if(N134=1,(AB134*(Z134-AA134))*'Säännöt ja ohjeet'!$B$54+AC134,"")</f>
        <v/>
      </c>
      <c r="AE134" s="115">
        <f t="shared" si="22"/>
        <v>11</v>
      </c>
      <c r="AF134" s="115">
        <f t="shared" si="23"/>
        <v>11</v>
      </c>
      <c r="AG134" s="4"/>
      <c r="AH134" s="56"/>
      <c r="AI134" s="103">
        <f t="shared" ref="AI134:ED134" si="165">if($B134=AI$3,AI133+$Y134,if($C134=AI$3,AI133+$AD134,AI133))</f>
        <v>2016.131251</v>
      </c>
      <c r="AJ134" s="103">
        <f t="shared" si="165"/>
        <v>1832.955298</v>
      </c>
      <c r="AK134" s="103">
        <f t="shared" si="165"/>
        <v>2433.904474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2303.106744</v>
      </c>
      <c r="AO134" s="103">
        <f t="shared" si="165"/>
        <v>2279.021637</v>
      </c>
      <c r="AP134" s="103">
        <f t="shared" si="165"/>
        <v>1709.959002</v>
      </c>
      <c r="AQ134" s="103">
        <f t="shared" si="165"/>
        <v>880.3044819</v>
      </c>
      <c r="AR134" s="103">
        <f t="shared" si="165"/>
        <v>820.629523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1243.17385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1757.561406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 t="str">
        <f t="shared" si="165"/>
        <v>#N/A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5">
        <f t="shared" si="2"/>
        <v>1662.952428</v>
      </c>
    </row>
    <row r="135">
      <c r="A135" s="4"/>
      <c r="B135" s="106"/>
      <c r="C135" s="107"/>
      <c r="D135" s="107"/>
      <c r="E135" s="107"/>
      <c r="F135" s="108"/>
      <c r="G135" s="109"/>
      <c r="H135" s="109" t="b">
        <f t="shared" si="3"/>
        <v>0</v>
      </c>
      <c r="I135" s="109" t="b">
        <f>if(iferror(match(B135,'Osallistujat ja seuranta'!C:C,0),0)&gt;0,TRUE,FALSE)</f>
        <v>0</v>
      </c>
      <c r="J135" s="109" t="b">
        <f>if(iferror(match(C135,'Osallistujat ja seuranta'!C:C,0),0)&gt;0,TRUE,FALSE)</f>
        <v>0</v>
      </c>
      <c r="K135" s="109" t="b">
        <f t="shared" si="4"/>
        <v>0</v>
      </c>
      <c r="L135" s="109" t="b">
        <f t="shared" si="5"/>
        <v>1</v>
      </c>
      <c r="M135" s="109" t="b">
        <f t="shared" si="6"/>
        <v>0</v>
      </c>
      <c r="N135" s="110" t="str">
        <f t="shared" si="7"/>
        <v/>
      </c>
      <c r="O135" s="111" t="str">
        <f t="shared" si="8"/>
        <v/>
      </c>
      <c r="P135" s="111" t="str">
        <f t="shared" si="9"/>
        <v/>
      </c>
      <c r="Q135" s="112" t="str">
        <f t="shared" si="10"/>
        <v/>
      </c>
      <c r="R135" s="110" t="str">
        <f t="shared" si="11"/>
        <v/>
      </c>
      <c r="S135" s="110">
        <f t="shared" si="12"/>
        <v>1</v>
      </c>
      <c r="T135" s="110">
        <f t="shared" si="13"/>
        <v>-56.71174423</v>
      </c>
      <c r="U135" s="110">
        <f t="shared" si="14"/>
        <v>-56.71174423</v>
      </c>
      <c r="V135" s="113" t="str">
        <f t="shared" si="15"/>
        <v/>
      </c>
      <c r="W135" s="114">
        <f t="shared" si="16"/>
        <v>88.71035368</v>
      </c>
      <c r="X135" s="114">
        <f t="shared" si="17"/>
        <v>5.75</v>
      </c>
      <c r="Y135" s="114" t="str">
        <f>if(N135=1,(W135*(S135-V135))*'Säännöt ja ohjeet'!$B$54+X135,"")</f>
        <v/>
      </c>
      <c r="Z135" s="114">
        <f t="shared" si="18"/>
        <v>0</v>
      </c>
      <c r="AA135" s="114">
        <f t="shared" si="19"/>
        <v>1</v>
      </c>
      <c r="AB135" s="114">
        <f t="shared" si="20"/>
        <v>88.71035368</v>
      </c>
      <c r="AC135" s="114">
        <f t="shared" si="21"/>
        <v>5.75</v>
      </c>
      <c r="AD135" s="114" t="str">
        <f>if(N135=1,(AB135*(Z135-AA135))*'Säännöt ja ohjeet'!$B$54+AC135,"")</f>
        <v/>
      </c>
      <c r="AE135" s="115">
        <f t="shared" si="22"/>
        <v>11</v>
      </c>
      <c r="AF135" s="115">
        <f t="shared" si="23"/>
        <v>11</v>
      </c>
      <c r="AG135" s="4"/>
      <c r="AH135" s="56"/>
      <c r="AI135" s="103">
        <f t="shared" ref="AI135:ED135" si="166">if($B135=AI$3,AI134+$Y135,if($C135=AI$3,AI134+$AD135,AI134))</f>
        <v>2016.131251</v>
      </c>
      <c r="AJ135" s="103">
        <f t="shared" si="166"/>
        <v>1832.955298</v>
      </c>
      <c r="AK135" s="103">
        <f t="shared" si="166"/>
        <v>2433.904474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2303.106744</v>
      </c>
      <c r="AO135" s="103">
        <f t="shared" si="166"/>
        <v>2279.021637</v>
      </c>
      <c r="AP135" s="103">
        <f t="shared" si="166"/>
        <v>1709.959002</v>
      </c>
      <c r="AQ135" s="103">
        <f t="shared" si="166"/>
        <v>880.3044819</v>
      </c>
      <c r="AR135" s="103">
        <f t="shared" si="166"/>
        <v>820.629523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1243.17385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1757.561406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 t="str">
        <f t="shared" si="166"/>
        <v>#N/A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5">
        <f t="shared" si="2"/>
        <v>1662.952428</v>
      </c>
    </row>
    <row r="136">
      <c r="A136" s="4"/>
      <c r="B136" s="106"/>
      <c r="C136" s="107"/>
      <c r="D136" s="107"/>
      <c r="E136" s="107"/>
      <c r="F136" s="108"/>
      <c r="G136" s="109"/>
      <c r="H136" s="109" t="b">
        <f t="shared" si="3"/>
        <v>0</v>
      </c>
      <c r="I136" s="109" t="b">
        <f>if(iferror(match(B136,'Osallistujat ja seuranta'!C:C,0),0)&gt;0,TRUE,FALSE)</f>
        <v>0</v>
      </c>
      <c r="J136" s="109" t="b">
        <f>if(iferror(match(C136,'Osallistujat ja seuranta'!C:C,0),0)&gt;0,TRUE,FALSE)</f>
        <v>0</v>
      </c>
      <c r="K136" s="109" t="b">
        <f t="shared" si="4"/>
        <v>0</v>
      </c>
      <c r="L136" s="109" t="b">
        <f t="shared" si="5"/>
        <v>1</v>
      </c>
      <c r="M136" s="109" t="b">
        <f t="shared" si="6"/>
        <v>0</v>
      </c>
      <c r="N136" s="110" t="str">
        <f t="shared" si="7"/>
        <v/>
      </c>
      <c r="O136" s="111" t="str">
        <f t="shared" si="8"/>
        <v/>
      </c>
      <c r="P136" s="111" t="str">
        <f t="shared" si="9"/>
        <v/>
      </c>
      <c r="Q136" s="112" t="str">
        <f t="shared" si="10"/>
        <v/>
      </c>
      <c r="R136" s="110" t="str">
        <f t="shared" si="11"/>
        <v/>
      </c>
      <c r="S136" s="110">
        <f t="shared" si="12"/>
        <v>1</v>
      </c>
      <c r="T136" s="110">
        <f t="shared" si="13"/>
        <v>-56.71174423</v>
      </c>
      <c r="U136" s="110">
        <f t="shared" si="14"/>
        <v>-56.71174423</v>
      </c>
      <c r="V136" s="113" t="str">
        <f t="shared" si="15"/>
        <v/>
      </c>
      <c r="W136" s="114">
        <f t="shared" si="16"/>
        <v>88.71035368</v>
      </c>
      <c r="X136" s="114">
        <f t="shared" si="17"/>
        <v>5.75</v>
      </c>
      <c r="Y136" s="114" t="str">
        <f>if(N136=1,(W136*(S136-V136))*'Säännöt ja ohjeet'!$B$54+X136,"")</f>
        <v/>
      </c>
      <c r="Z136" s="114">
        <f t="shared" si="18"/>
        <v>0</v>
      </c>
      <c r="AA136" s="114">
        <f t="shared" si="19"/>
        <v>1</v>
      </c>
      <c r="AB136" s="114">
        <f t="shared" si="20"/>
        <v>88.71035368</v>
      </c>
      <c r="AC136" s="114">
        <f t="shared" si="21"/>
        <v>5.75</v>
      </c>
      <c r="AD136" s="114" t="str">
        <f>if(N136=1,(AB136*(Z136-AA136))*'Säännöt ja ohjeet'!$B$54+AC136,"")</f>
        <v/>
      </c>
      <c r="AE136" s="115">
        <f t="shared" si="22"/>
        <v>11</v>
      </c>
      <c r="AF136" s="115">
        <f t="shared" si="23"/>
        <v>11</v>
      </c>
      <c r="AG136" s="4"/>
      <c r="AH136" s="56"/>
      <c r="AI136" s="103">
        <f t="shared" ref="AI136:ED136" si="167">if($B136=AI$3,AI135+$Y136,if($C136=AI$3,AI135+$AD136,AI135))</f>
        <v>2016.131251</v>
      </c>
      <c r="AJ136" s="103">
        <f t="shared" si="167"/>
        <v>1832.955298</v>
      </c>
      <c r="AK136" s="103">
        <f t="shared" si="167"/>
        <v>2433.904474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2303.106744</v>
      </c>
      <c r="AO136" s="103">
        <f t="shared" si="167"/>
        <v>2279.021637</v>
      </c>
      <c r="AP136" s="103">
        <f t="shared" si="167"/>
        <v>1709.959002</v>
      </c>
      <c r="AQ136" s="103">
        <f t="shared" si="167"/>
        <v>880.3044819</v>
      </c>
      <c r="AR136" s="103">
        <f t="shared" si="167"/>
        <v>820.629523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1243.17385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1757.561406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 t="str">
        <f t="shared" si="167"/>
        <v>#N/A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5">
        <f t="shared" si="2"/>
        <v>1662.952428</v>
      </c>
    </row>
    <row r="137">
      <c r="A137" s="4"/>
      <c r="B137" s="106"/>
      <c r="C137" s="107"/>
      <c r="D137" s="107"/>
      <c r="E137" s="107"/>
      <c r="F137" s="108"/>
      <c r="G137" s="109"/>
      <c r="H137" s="109" t="b">
        <f t="shared" si="3"/>
        <v>0</v>
      </c>
      <c r="I137" s="109" t="b">
        <f>if(iferror(match(B137,'Osallistujat ja seuranta'!C:C,0),0)&gt;0,TRUE,FALSE)</f>
        <v>0</v>
      </c>
      <c r="J137" s="109" t="b">
        <f>if(iferror(match(C137,'Osallistujat ja seuranta'!C:C,0),0)&gt;0,TRUE,FALSE)</f>
        <v>0</v>
      </c>
      <c r="K137" s="109" t="b">
        <f t="shared" si="4"/>
        <v>0</v>
      </c>
      <c r="L137" s="109" t="b">
        <f t="shared" si="5"/>
        <v>1</v>
      </c>
      <c r="M137" s="109" t="b">
        <f t="shared" si="6"/>
        <v>0</v>
      </c>
      <c r="N137" s="110" t="str">
        <f t="shared" si="7"/>
        <v/>
      </c>
      <c r="O137" s="111" t="str">
        <f t="shared" si="8"/>
        <v/>
      </c>
      <c r="P137" s="111" t="str">
        <f t="shared" si="9"/>
        <v/>
      </c>
      <c r="Q137" s="112" t="str">
        <f t="shared" si="10"/>
        <v/>
      </c>
      <c r="R137" s="110" t="str">
        <f t="shared" si="11"/>
        <v/>
      </c>
      <c r="S137" s="110">
        <f t="shared" si="12"/>
        <v>1</v>
      </c>
      <c r="T137" s="110">
        <f t="shared" si="13"/>
        <v>-56.71174423</v>
      </c>
      <c r="U137" s="110">
        <f t="shared" si="14"/>
        <v>-56.71174423</v>
      </c>
      <c r="V137" s="113" t="str">
        <f t="shared" si="15"/>
        <v/>
      </c>
      <c r="W137" s="114">
        <f t="shared" si="16"/>
        <v>88.71035368</v>
      </c>
      <c r="X137" s="114">
        <f t="shared" si="17"/>
        <v>5.75</v>
      </c>
      <c r="Y137" s="114" t="str">
        <f>if(N137=1,(W137*(S137-V137))*'Säännöt ja ohjeet'!$B$54+X137,"")</f>
        <v/>
      </c>
      <c r="Z137" s="114">
        <f t="shared" si="18"/>
        <v>0</v>
      </c>
      <c r="AA137" s="114">
        <f t="shared" si="19"/>
        <v>1</v>
      </c>
      <c r="AB137" s="114">
        <f t="shared" si="20"/>
        <v>88.71035368</v>
      </c>
      <c r="AC137" s="114">
        <f t="shared" si="21"/>
        <v>5.75</v>
      </c>
      <c r="AD137" s="114" t="str">
        <f>if(N137=1,(AB137*(Z137-AA137))*'Säännöt ja ohjeet'!$B$54+AC137,"")</f>
        <v/>
      </c>
      <c r="AE137" s="115">
        <f t="shared" si="22"/>
        <v>11</v>
      </c>
      <c r="AF137" s="115">
        <f t="shared" si="23"/>
        <v>11</v>
      </c>
      <c r="AG137" s="4"/>
      <c r="AH137" s="56"/>
      <c r="AI137" s="103">
        <f t="shared" ref="AI137:ED137" si="168">if($B137=AI$3,AI136+$Y137,if($C137=AI$3,AI136+$AD137,AI136))</f>
        <v>2016.131251</v>
      </c>
      <c r="AJ137" s="103">
        <f t="shared" si="168"/>
        <v>1832.955298</v>
      </c>
      <c r="AK137" s="103">
        <f t="shared" si="168"/>
        <v>2433.904474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2303.106744</v>
      </c>
      <c r="AO137" s="103">
        <f t="shared" si="168"/>
        <v>2279.021637</v>
      </c>
      <c r="AP137" s="103">
        <f t="shared" si="168"/>
        <v>1709.959002</v>
      </c>
      <c r="AQ137" s="103">
        <f t="shared" si="168"/>
        <v>880.3044819</v>
      </c>
      <c r="AR137" s="103">
        <f t="shared" si="168"/>
        <v>820.629523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1243.17385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1757.561406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 t="str">
        <f t="shared" si="168"/>
        <v>#N/A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5">
        <f t="shared" si="2"/>
        <v>1662.952428</v>
      </c>
    </row>
    <row r="138">
      <c r="A138" s="4"/>
      <c r="B138" s="106"/>
      <c r="C138" s="107"/>
      <c r="D138" s="107"/>
      <c r="E138" s="107"/>
      <c r="F138" s="108"/>
      <c r="G138" s="109"/>
      <c r="H138" s="109" t="b">
        <f t="shared" si="3"/>
        <v>0</v>
      </c>
      <c r="I138" s="109" t="b">
        <f>if(iferror(match(B138,'Osallistujat ja seuranta'!C:C,0),0)&gt;0,TRUE,FALSE)</f>
        <v>0</v>
      </c>
      <c r="J138" s="109" t="b">
        <f>if(iferror(match(C138,'Osallistujat ja seuranta'!C:C,0),0)&gt;0,TRUE,FALSE)</f>
        <v>0</v>
      </c>
      <c r="K138" s="109" t="b">
        <f t="shared" si="4"/>
        <v>0</v>
      </c>
      <c r="L138" s="109" t="b">
        <f t="shared" si="5"/>
        <v>1</v>
      </c>
      <c r="M138" s="109" t="b">
        <f t="shared" si="6"/>
        <v>0</v>
      </c>
      <c r="N138" s="110" t="str">
        <f t="shared" si="7"/>
        <v/>
      </c>
      <c r="O138" s="111" t="str">
        <f t="shared" si="8"/>
        <v/>
      </c>
      <c r="P138" s="111" t="str">
        <f t="shared" si="9"/>
        <v/>
      </c>
      <c r="Q138" s="112" t="str">
        <f t="shared" si="10"/>
        <v/>
      </c>
      <c r="R138" s="110" t="str">
        <f t="shared" si="11"/>
        <v/>
      </c>
      <c r="S138" s="110">
        <f t="shared" si="12"/>
        <v>1</v>
      </c>
      <c r="T138" s="110">
        <f t="shared" si="13"/>
        <v>-56.71174423</v>
      </c>
      <c r="U138" s="110">
        <f t="shared" si="14"/>
        <v>-56.71174423</v>
      </c>
      <c r="V138" s="113" t="str">
        <f t="shared" si="15"/>
        <v/>
      </c>
      <c r="W138" s="114">
        <f t="shared" si="16"/>
        <v>88.71035368</v>
      </c>
      <c r="X138" s="114">
        <f t="shared" si="17"/>
        <v>5.75</v>
      </c>
      <c r="Y138" s="114" t="str">
        <f>if(N138=1,(W138*(S138-V138))*'Säännöt ja ohjeet'!$B$54+X138,"")</f>
        <v/>
      </c>
      <c r="Z138" s="114">
        <f t="shared" si="18"/>
        <v>0</v>
      </c>
      <c r="AA138" s="114">
        <f t="shared" si="19"/>
        <v>1</v>
      </c>
      <c r="AB138" s="114">
        <f t="shared" si="20"/>
        <v>88.71035368</v>
      </c>
      <c r="AC138" s="114">
        <f t="shared" si="21"/>
        <v>5.75</v>
      </c>
      <c r="AD138" s="114" t="str">
        <f>if(N138=1,(AB138*(Z138-AA138))*'Säännöt ja ohjeet'!$B$54+AC138,"")</f>
        <v/>
      </c>
      <c r="AE138" s="115">
        <f t="shared" si="22"/>
        <v>11</v>
      </c>
      <c r="AF138" s="115">
        <f t="shared" si="23"/>
        <v>11</v>
      </c>
      <c r="AG138" s="4"/>
      <c r="AH138" s="56"/>
      <c r="AI138" s="103">
        <f t="shared" ref="AI138:ED138" si="169">if($B138=AI$3,AI137+$Y138,if($C138=AI$3,AI137+$AD138,AI137))</f>
        <v>2016.131251</v>
      </c>
      <c r="AJ138" s="103">
        <f t="shared" si="169"/>
        <v>1832.955298</v>
      </c>
      <c r="AK138" s="103">
        <f t="shared" si="169"/>
        <v>2433.904474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2303.106744</v>
      </c>
      <c r="AO138" s="103">
        <f t="shared" si="169"/>
        <v>2279.021637</v>
      </c>
      <c r="AP138" s="103">
        <f t="shared" si="169"/>
        <v>1709.959002</v>
      </c>
      <c r="AQ138" s="103">
        <f t="shared" si="169"/>
        <v>880.3044819</v>
      </c>
      <c r="AR138" s="103">
        <f t="shared" si="169"/>
        <v>820.629523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1243.17385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1757.561406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 t="str">
        <f t="shared" si="169"/>
        <v>#N/A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5">
        <f t="shared" si="2"/>
        <v>1662.952428</v>
      </c>
    </row>
    <row r="139">
      <c r="A139" s="4"/>
      <c r="B139" s="106"/>
      <c r="C139" s="107"/>
      <c r="D139" s="107"/>
      <c r="E139" s="107"/>
      <c r="F139" s="108"/>
      <c r="G139" s="109"/>
      <c r="H139" s="109" t="b">
        <f t="shared" si="3"/>
        <v>0</v>
      </c>
      <c r="I139" s="109" t="b">
        <f>if(iferror(match(B139,'Osallistujat ja seuranta'!C:C,0),0)&gt;0,TRUE,FALSE)</f>
        <v>0</v>
      </c>
      <c r="J139" s="109" t="b">
        <f>if(iferror(match(C139,'Osallistujat ja seuranta'!C:C,0),0)&gt;0,TRUE,FALSE)</f>
        <v>0</v>
      </c>
      <c r="K139" s="109" t="b">
        <f t="shared" si="4"/>
        <v>0</v>
      </c>
      <c r="L139" s="109" t="b">
        <f t="shared" si="5"/>
        <v>1</v>
      </c>
      <c r="M139" s="109" t="b">
        <f t="shared" si="6"/>
        <v>0</v>
      </c>
      <c r="N139" s="110" t="str">
        <f t="shared" si="7"/>
        <v/>
      </c>
      <c r="O139" s="111" t="str">
        <f t="shared" si="8"/>
        <v/>
      </c>
      <c r="P139" s="111" t="str">
        <f t="shared" si="9"/>
        <v/>
      </c>
      <c r="Q139" s="112" t="str">
        <f t="shared" si="10"/>
        <v/>
      </c>
      <c r="R139" s="110" t="str">
        <f t="shared" si="11"/>
        <v/>
      </c>
      <c r="S139" s="110">
        <f t="shared" si="12"/>
        <v>1</v>
      </c>
      <c r="T139" s="110">
        <f t="shared" si="13"/>
        <v>-56.71174423</v>
      </c>
      <c r="U139" s="110">
        <f t="shared" si="14"/>
        <v>-56.71174423</v>
      </c>
      <c r="V139" s="113" t="str">
        <f t="shared" si="15"/>
        <v/>
      </c>
      <c r="W139" s="114">
        <f t="shared" si="16"/>
        <v>88.71035368</v>
      </c>
      <c r="X139" s="114">
        <f t="shared" si="17"/>
        <v>5.75</v>
      </c>
      <c r="Y139" s="114" t="str">
        <f>if(N139=1,(W139*(S139-V139))*'Säännöt ja ohjeet'!$B$54+X139,"")</f>
        <v/>
      </c>
      <c r="Z139" s="114">
        <f t="shared" si="18"/>
        <v>0</v>
      </c>
      <c r="AA139" s="114">
        <f t="shared" si="19"/>
        <v>1</v>
      </c>
      <c r="AB139" s="114">
        <f t="shared" si="20"/>
        <v>88.71035368</v>
      </c>
      <c r="AC139" s="114">
        <f t="shared" si="21"/>
        <v>5.75</v>
      </c>
      <c r="AD139" s="114" t="str">
        <f>if(N139=1,(AB139*(Z139-AA139))*'Säännöt ja ohjeet'!$B$54+AC139,"")</f>
        <v/>
      </c>
      <c r="AE139" s="115">
        <f t="shared" si="22"/>
        <v>11</v>
      </c>
      <c r="AF139" s="115">
        <f t="shared" si="23"/>
        <v>11</v>
      </c>
      <c r="AG139" s="4"/>
      <c r="AH139" s="56"/>
      <c r="AI139" s="103">
        <f t="shared" ref="AI139:ED139" si="170">if($B139=AI$3,AI138+$Y139,if($C139=AI$3,AI138+$AD139,AI138))</f>
        <v>2016.131251</v>
      </c>
      <c r="AJ139" s="103">
        <f t="shared" si="170"/>
        <v>1832.955298</v>
      </c>
      <c r="AK139" s="103">
        <f t="shared" si="170"/>
        <v>2433.904474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2303.106744</v>
      </c>
      <c r="AO139" s="103">
        <f t="shared" si="170"/>
        <v>2279.021637</v>
      </c>
      <c r="AP139" s="103">
        <f t="shared" si="170"/>
        <v>1709.959002</v>
      </c>
      <c r="AQ139" s="103">
        <f t="shared" si="170"/>
        <v>880.3044819</v>
      </c>
      <c r="AR139" s="103">
        <f t="shared" si="170"/>
        <v>820.629523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1243.17385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1757.561406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 t="str">
        <f t="shared" si="170"/>
        <v>#N/A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5">
        <f t="shared" si="2"/>
        <v>1662.952428</v>
      </c>
    </row>
    <row r="140">
      <c r="A140" s="4"/>
      <c r="B140" s="106"/>
      <c r="C140" s="107"/>
      <c r="D140" s="107"/>
      <c r="E140" s="107"/>
      <c r="F140" s="108"/>
      <c r="G140" s="109"/>
      <c r="H140" s="109" t="b">
        <f t="shared" si="3"/>
        <v>0</v>
      </c>
      <c r="I140" s="109" t="b">
        <f>if(iferror(match(B140,'Osallistujat ja seuranta'!C:C,0),0)&gt;0,TRUE,FALSE)</f>
        <v>0</v>
      </c>
      <c r="J140" s="109" t="b">
        <f>if(iferror(match(C140,'Osallistujat ja seuranta'!C:C,0),0)&gt;0,TRUE,FALSE)</f>
        <v>0</v>
      </c>
      <c r="K140" s="109" t="b">
        <f t="shared" si="4"/>
        <v>0</v>
      </c>
      <c r="L140" s="109" t="b">
        <f t="shared" si="5"/>
        <v>1</v>
      </c>
      <c r="M140" s="109" t="b">
        <f t="shared" si="6"/>
        <v>0</v>
      </c>
      <c r="N140" s="110" t="str">
        <f t="shared" si="7"/>
        <v/>
      </c>
      <c r="O140" s="111" t="str">
        <f t="shared" si="8"/>
        <v/>
      </c>
      <c r="P140" s="111" t="str">
        <f t="shared" si="9"/>
        <v/>
      </c>
      <c r="Q140" s="112" t="str">
        <f t="shared" si="10"/>
        <v/>
      </c>
      <c r="R140" s="110" t="str">
        <f t="shared" si="11"/>
        <v/>
      </c>
      <c r="S140" s="110">
        <f t="shared" si="12"/>
        <v>1</v>
      </c>
      <c r="T140" s="110">
        <f t="shared" si="13"/>
        <v>-56.71174423</v>
      </c>
      <c r="U140" s="110">
        <f t="shared" si="14"/>
        <v>-56.71174423</v>
      </c>
      <c r="V140" s="113" t="str">
        <f t="shared" si="15"/>
        <v/>
      </c>
      <c r="W140" s="114">
        <f t="shared" si="16"/>
        <v>88.71035368</v>
      </c>
      <c r="X140" s="114">
        <f t="shared" si="17"/>
        <v>5.75</v>
      </c>
      <c r="Y140" s="114" t="str">
        <f>if(N140=1,(W140*(S140-V140))*'Säännöt ja ohjeet'!$B$54+X140,"")</f>
        <v/>
      </c>
      <c r="Z140" s="114">
        <f t="shared" si="18"/>
        <v>0</v>
      </c>
      <c r="AA140" s="114">
        <f t="shared" si="19"/>
        <v>1</v>
      </c>
      <c r="AB140" s="114">
        <f t="shared" si="20"/>
        <v>88.71035368</v>
      </c>
      <c r="AC140" s="114">
        <f t="shared" si="21"/>
        <v>5.75</v>
      </c>
      <c r="AD140" s="114" t="str">
        <f>if(N140=1,(AB140*(Z140-AA140))*'Säännöt ja ohjeet'!$B$54+AC140,"")</f>
        <v/>
      </c>
      <c r="AE140" s="115">
        <f t="shared" si="22"/>
        <v>11</v>
      </c>
      <c r="AF140" s="115">
        <f t="shared" si="23"/>
        <v>11</v>
      </c>
      <c r="AG140" s="4"/>
      <c r="AH140" s="56"/>
      <c r="AI140" s="103">
        <f t="shared" ref="AI140:ED140" si="171">if($B140=AI$3,AI139+$Y140,if($C140=AI$3,AI139+$AD140,AI139))</f>
        <v>2016.131251</v>
      </c>
      <c r="AJ140" s="103">
        <f t="shared" si="171"/>
        <v>1832.955298</v>
      </c>
      <c r="AK140" s="103">
        <f t="shared" si="171"/>
        <v>2433.904474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2303.106744</v>
      </c>
      <c r="AO140" s="103">
        <f t="shared" si="171"/>
        <v>2279.021637</v>
      </c>
      <c r="AP140" s="103">
        <f t="shared" si="171"/>
        <v>1709.959002</v>
      </c>
      <c r="AQ140" s="103">
        <f t="shared" si="171"/>
        <v>880.3044819</v>
      </c>
      <c r="AR140" s="103">
        <f t="shared" si="171"/>
        <v>820.629523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1243.17385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1757.561406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 t="str">
        <f t="shared" si="171"/>
        <v>#N/A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5">
        <f t="shared" si="2"/>
        <v>1662.952428</v>
      </c>
    </row>
    <row r="141">
      <c r="A141" s="4"/>
      <c r="B141" s="106"/>
      <c r="C141" s="107"/>
      <c r="D141" s="107"/>
      <c r="E141" s="107"/>
      <c r="F141" s="124"/>
      <c r="G141" s="109"/>
      <c r="H141" s="109" t="b">
        <f t="shared" si="3"/>
        <v>0</v>
      </c>
      <c r="I141" s="109" t="b">
        <f>if(iferror(match(B141,'Osallistujat ja seuranta'!C:C,0),0)&gt;0,TRUE,FALSE)</f>
        <v>0</v>
      </c>
      <c r="J141" s="109" t="b">
        <f>if(iferror(match(C141,'Osallistujat ja seuranta'!C:C,0),0)&gt;0,TRUE,FALSE)</f>
        <v>0</v>
      </c>
      <c r="K141" s="109" t="b">
        <f t="shared" si="4"/>
        <v>0</v>
      </c>
      <c r="L141" s="109" t="b">
        <f t="shared" si="5"/>
        <v>1</v>
      </c>
      <c r="M141" s="109" t="b">
        <f t="shared" si="6"/>
        <v>0</v>
      </c>
      <c r="N141" s="110" t="str">
        <f t="shared" si="7"/>
        <v/>
      </c>
      <c r="O141" s="111" t="str">
        <f t="shared" si="8"/>
        <v/>
      </c>
      <c r="P141" s="111" t="str">
        <f t="shared" si="9"/>
        <v/>
      </c>
      <c r="Q141" s="112" t="str">
        <f t="shared" si="10"/>
        <v/>
      </c>
      <c r="R141" s="110" t="str">
        <f t="shared" si="11"/>
        <v/>
      </c>
      <c r="S141" s="110">
        <f t="shared" si="12"/>
        <v>1</v>
      </c>
      <c r="T141" s="110">
        <f t="shared" si="13"/>
        <v>-56.71174423</v>
      </c>
      <c r="U141" s="110">
        <f t="shared" si="14"/>
        <v>-56.71174423</v>
      </c>
      <c r="V141" s="113" t="str">
        <f t="shared" si="15"/>
        <v/>
      </c>
      <c r="W141" s="114">
        <f t="shared" si="16"/>
        <v>88.71035368</v>
      </c>
      <c r="X141" s="114">
        <f t="shared" si="17"/>
        <v>5.75</v>
      </c>
      <c r="Y141" s="114" t="str">
        <f>if(N141=1,(W141*(S141-V141))*'Säännöt ja ohjeet'!$B$54+X141,"")</f>
        <v/>
      </c>
      <c r="Z141" s="114">
        <f t="shared" si="18"/>
        <v>0</v>
      </c>
      <c r="AA141" s="114">
        <f t="shared" si="19"/>
        <v>1</v>
      </c>
      <c r="AB141" s="114">
        <f t="shared" si="20"/>
        <v>88.71035368</v>
      </c>
      <c r="AC141" s="114">
        <f t="shared" si="21"/>
        <v>5.75</v>
      </c>
      <c r="AD141" s="114" t="str">
        <f>if(N141=1,(AB141*(Z141-AA141))*'Säännöt ja ohjeet'!$B$54+AC141,"")</f>
        <v/>
      </c>
      <c r="AE141" s="115">
        <f t="shared" si="22"/>
        <v>11</v>
      </c>
      <c r="AF141" s="115">
        <f t="shared" si="23"/>
        <v>11</v>
      </c>
      <c r="AG141" s="4"/>
      <c r="AH141" s="56"/>
      <c r="AI141" s="103">
        <f t="shared" ref="AI141:ED141" si="172">if($B141=AI$3,AI140+$Y141,if($C141=AI$3,AI140+$AD141,AI140))</f>
        <v>2016.131251</v>
      </c>
      <c r="AJ141" s="103">
        <f t="shared" si="172"/>
        <v>1832.955298</v>
      </c>
      <c r="AK141" s="103">
        <f t="shared" si="172"/>
        <v>2433.904474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2303.106744</v>
      </c>
      <c r="AO141" s="103">
        <f t="shared" si="172"/>
        <v>2279.021637</v>
      </c>
      <c r="AP141" s="103">
        <f t="shared" si="172"/>
        <v>1709.959002</v>
      </c>
      <c r="AQ141" s="103">
        <f t="shared" si="172"/>
        <v>880.3044819</v>
      </c>
      <c r="AR141" s="103">
        <f t="shared" si="172"/>
        <v>820.629523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1243.17385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1757.561406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 t="str">
        <f t="shared" si="172"/>
        <v>#N/A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5">
        <f t="shared" si="2"/>
        <v>1662.952428</v>
      </c>
    </row>
    <row r="142">
      <c r="A142" s="4"/>
      <c r="B142" s="106"/>
      <c r="C142" s="107"/>
      <c r="D142" s="107"/>
      <c r="E142" s="107"/>
      <c r="F142" s="108"/>
      <c r="G142" s="109"/>
      <c r="H142" s="109" t="b">
        <f t="shared" si="3"/>
        <v>0</v>
      </c>
      <c r="I142" s="109" t="b">
        <f>if(iferror(match(B142,'Osallistujat ja seuranta'!C:C,0),0)&gt;0,TRUE,FALSE)</f>
        <v>0</v>
      </c>
      <c r="J142" s="109" t="b">
        <f>if(iferror(match(C142,'Osallistujat ja seuranta'!C:C,0),0)&gt;0,TRUE,FALSE)</f>
        <v>0</v>
      </c>
      <c r="K142" s="109" t="b">
        <f t="shared" si="4"/>
        <v>0</v>
      </c>
      <c r="L142" s="109" t="b">
        <f t="shared" si="5"/>
        <v>1</v>
      </c>
      <c r="M142" s="109" t="b">
        <f t="shared" si="6"/>
        <v>0</v>
      </c>
      <c r="N142" s="110" t="str">
        <f t="shared" si="7"/>
        <v/>
      </c>
      <c r="O142" s="111" t="str">
        <f t="shared" si="8"/>
        <v/>
      </c>
      <c r="P142" s="111" t="str">
        <f t="shared" si="9"/>
        <v/>
      </c>
      <c r="Q142" s="112" t="str">
        <f t="shared" si="10"/>
        <v/>
      </c>
      <c r="R142" s="110" t="str">
        <f t="shared" si="11"/>
        <v/>
      </c>
      <c r="S142" s="110">
        <f t="shared" si="12"/>
        <v>1</v>
      </c>
      <c r="T142" s="110">
        <f t="shared" si="13"/>
        <v>-56.71174423</v>
      </c>
      <c r="U142" s="110">
        <f t="shared" si="14"/>
        <v>-56.71174423</v>
      </c>
      <c r="V142" s="113" t="str">
        <f t="shared" si="15"/>
        <v/>
      </c>
      <c r="W142" s="114">
        <f t="shared" si="16"/>
        <v>88.71035368</v>
      </c>
      <c r="X142" s="114">
        <f t="shared" si="17"/>
        <v>5.75</v>
      </c>
      <c r="Y142" s="114" t="str">
        <f>if(N142=1,(W142*(S142-V142))*'Säännöt ja ohjeet'!$B$54+X142,"")</f>
        <v/>
      </c>
      <c r="Z142" s="114">
        <f t="shared" si="18"/>
        <v>0</v>
      </c>
      <c r="AA142" s="114">
        <f t="shared" si="19"/>
        <v>1</v>
      </c>
      <c r="AB142" s="114">
        <f t="shared" si="20"/>
        <v>88.71035368</v>
      </c>
      <c r="AC142" s="114">
        <f t="shared" si="21"/>
        <v>5.75</v>
      </c>
      <c r="AD142" s="114" t="str">
        <f>if(N142=1,(AB142*(Z142-AA142))*'Säännöt ja ohjeet'!$B$54+AC142,"")</f>
        <v/>
      </c>
      <c r="AE142" s="115">
        <f t="shared" si="22"/>
        <v>11</v>
      </c>
      <c r="AF142" s="115">
        <f t="shared" si="23"/>
        <v>11</v>
      </c>
      <c r="AG142" s="4"/>
      <c r="AH142" s="56"/>
      <c r="AI142" s="103">
        <f t="shared" ref="AI142:ED142" si="173">if($B142=AI$3,AI141+$Y142,if($C142=AI$3,AI141+$AD142,AI141))</f>
        <v>2016.131251</v>
      </c>
      <c r="AJ142" s="103">
        <f t="shared" si="173"/>
        <v>1832.955298</v>
      </c>
      <c r="AK142" s="103">
        <f t="shared" si="173"/>
        <v>2433.904474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2303.106744</v>
      </c>
      <c r="AO142" s="103">
        <f t="shared" si="173"/>
        <v>2279.021637</v>
      </c>
      <c r="AP142" s="103">
        <f t="shared" si="173"/>
        <v>1709.959002</v>
      </c>
      <c r="AQ142" s="103">
        <f t="shared" si="173"/>
        <v>880.3044819</v>
      </c>
      <c r="AR142" s="103">
        <f t="shared" si="173"/>
        <v>820.629523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1243.17385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1757.561406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 t="str">
        <f t="shared" si="173"/>
        <v>#N/A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5">
        <f t="shared" si="2"/>
        <v>1662.952428</v>
      </c>
    </row>
    <row r="143">
      <c r="A143" s="4"/>
      <c r="B143" s="106"/>
      <c r="C143" s="107"/>
      <c r="D143" s="107"/>
      <c r="E143" s="107"/>
      <c r="F143" s="108"/>
      <c r="G143" s="109"/>
      <c r="H143" s="109" t="b">
        <f t="shared" si="3"/>
        <v>0</v>
      </c>
      <c r="I143" s="109" t="b">
        <f>if(iferror(match(B143,'Osallistujat ja seuranta'!C:C,0),0)&gt;0,TRUE,FALSE)</f>
        <v>0</v>
      </c>
      <c r="J143" s="109" t="b">
        <f>if(iferror(match(C143,'Osallistujat ja seuranta'!C:C,0),0)&gt;0,TRUE,FALSE)</f>
        <v>0</v>
      </c>
      <c r="K143" s="109" t="b">
        <f t="shared" si="4"/>
        <v>0</v>
      </c>
      <c r="L143" s="109" t="b">
        <f t="shared" si="5"/>
        <v>1</v>
      </c>
      <c r="M143" s="109" t="b">
        <f t="shared" si="6"/>
        <v>0</v>
      </c>
      <c r="N143" s="110" t="str">
        <f t="shared" si="7"/>
        <v/>
      </c>
      <c r="O143" s="111" t="str">
        <f t="shared" si="8"/>
        <v/>
      </c>
      <c r="P143" s="111" t="str">
        <f t="shared" si="9"/>
        <v/>
      </c>
      <c r="Q143" s="112" t="str">
        <f t="shared" si="10"/>
        <v/>
      </c>
      <c r="R143" s="110" t="str">
        <f t="shared" si="11"/>
        <v/>
      </c>
      <c r="S143" s="110">
        <f t="shared" si="12"/>
        <v>1</v>
      </c>
      <c r="T143" s="110">
        <f t="shared" si="13"/>
        <v>-56.71174423</v>
      </c>
      <c r="U143" s="110">
        <f t="shared" si="14"/>
        <v>-56.71174423</v>
      </c>
      <c r="V143" s="113" t="str">
        <f t="shared" si="15"/>
        <v/>
      </c>
      <c r="W143" s="114">
        <f t="shared" si="16"/>
        <v>88.71035368</v>
      </c>
      <c r="X143" s="114">
        <f t="shared" si="17"/>
        <v>5.75</v>
      </c>
      <c r="Y143" s="114" t="str">
        <f>if(N143=1,(W143*(S143-V143))*'Säännöt ja ohjeet'!$B$54+X143,"")</f>
        <v/>
      </c>
      <c r="Z143" s="114">
        <f t="shared" si="18"/>
        <v>0</v>
      </c>
      <c r="AA143" s="114">
        <f t="shared" si="19"/>
        <v>1</v>
      </c>
      <c r="AB143" s="114">
        <f t="shared" si="20"/>
        <v>88.71035368</v>
      </c>
      <c r="AC143" s="114">
        <f t="shared" si="21"/>
        <v>5.75</v>
      </c>
      <c r="AD143" s="114" t="str">
        <f>if(N143=1,(AB143*(Z143-AA143))*'Säännöt ja ohjeet'!$B$54+AC143,"")</f>
        <v/>
      </c>
      <c r="AE143" s="115">
        <f t="shared" si="22"/>
        <v>11</v>
      </c>
      <c r="AF143" s="115">
        <f t="shared" si="23"/>
        <v>11</v>
      </c>
      <c r="AG143" s="4"/>
      <c r="AH143" s="56"/>
      <c r="AI143" s="103">
        <f t="shared" ref="AI143:ED143" si="174">if($B143=AI$3,AI142+$Y143,if($C143=AI$3,AI142+$AD143,AI142))</f>
        <v>2016.131251</v>
      </c>
      <c r="AJ143" s="103">
        <f t="shared" si="174"/>
        <v>1832.955298</v>
      </c>
      <c r="AK143" s="103">
        <f t="shared" si="174"/>
        <v>2433.904474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2303.106744</v>
      </c>
      <c r="AO143" s="103">
        <f t="shared" si="174"/>
        <v>2279.021637</v>
      </c>
      <c r="AP143" s="103">
        <f t="shared" si="174"/>
        <v>1709.959002</v>
      </c>
      <c r="AQ143" s="103">
        <f t="shared" si="174"/>
        <v>880.3044819</v>
      </c>
      <c r="AR143" s="103">
        <f t="shared" si="174"/>
        <v>820.629523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1243.17385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1757.561406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 t="str">
        <f t="shared" si="174"/>
        <v>#N/A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5">
        <f t="shared" si="2"/>
        <v>1662.952428</v>
      </c>
    </row>
    <row r="144">
      <c r="A144" s="4"/>
      <c r="B144" s="125"/>
      <c r="C144" s="126"/>
      <c r="D144" s="126"/>
      <c r="E144" s="126"/>
      <c r="F144" s="127"/>
      <c r="G144" s="109"/>
      <c r="H144" s="109" t="b">
        <f t="shared" si="3"/>
        <v>0</v>
      </c>
      <c r="I144" s="109" t="b">
        <f>if(iferror(match(B144,'Osallistujat ja seuranta'!C:C,0),0)&gt;0,TRUE,FALSE)</f>
        <v>0</v>
      </c>
      <c r="J144" s="109" t="b">
        <f>if(iferror(match(C144,'Osallistujat ja seuranta'!C:C,0),0)&gt;0,TRUE,FALSE)</f>
        <v>0</v>
      </c>
      <c r="K144" s="109" t="b">
        <f t="shared" si="4"/>
        <v>0</v>
      </c>
      <c r="L144" s="109" t="b">
        <f t="shared" si="5"/>
        <v>1</v>
      </c>
      <c r="M144" s="109" t="b">
        <f t="shared" si="6"/>
        <v>0</v>
      </c>
      <c r="N144" s="110" t="str">
        <f t="shared" si="7"/>
        <v/>
      </c>
      <c r="O144" s="111" t="str">
        <f t="shared" si="8"/>
        <v/>
      </c>
      <c r="P144" s="111" t="str">
        <f t="shared" si="9"/>
        <v/>
      </c>
      <c r="Q144" s="112" t="str">
        <f t="shared" si="10"/>
        <v/>
      </c>
      <c r="R144" s="110" t="str">
        <f t="shared" si="11"/>
        <v/>
      </c>
      <c r="S144" s="110">
        <f t="shared" si="12"/>
        <v>1</v>
      </c>
      <c r="T144" s="110">
        <f t="shared" si="13"/>
        <v>-56.71174423</v>
      </c>
      <c r="U144" s="110">
        <f t="shared" si="14"/>
        <v>-56.71174423</v>
      </c>
      <c r="V144" s="113" t="str">
        <f t="shared" si="15"/>
        <v/>
      </c>
      <c r="W144" s="114">
        <f t="shared" si="16"/>
        <v>88.71035368</v>
      </c>
      <c r="X144" s="114">
        <f t="shared" si="17"/>
        <v>5.75</v>
      </c>
      <c r="Y144" s="114" t="str">
        <f>if(N144=1,(W144*(S144-V144))*'Säännöt ja ohjeet'!$B$54+X144,"")</f>
        <v/>
      </c>
      <c r="Z144" s="114">
        <f t="shared" si="18"/>
        <v>0</v>
      </c>
      <c r="AA144" s="114">
        <f t="shared" si="19"/>
        <v>1</v>
      </c>
      <c r="AB144" s="114">
        <f t="shared" si="20"/>
        <v>88.71035368</v>
      </c>
      <c r="AC144" s="114">
        <f t="shared" si="21"/>
        <v>5.75</v>
      </c>
      <c r="AD144" s="114" t="str">
        <f>if(N144=1,(AB144*(Z144-AA144))*'Säännöt ja ohjeet'!$B$54+AC144,"")</f>
        <v/>
      </c>
      <c r="AE144" s="115">
        <f t="shared" si="22"/>
        <v>11</v>
      </c>
      <c r="AF144" s="115">
        <f t="shared" si="23"/>
        <v>11</v>
      </c>
      <c r="AG144" s="4"/>
      <c r="AH144" s="56"/>
      <c r="AI144" s="103">
        <f t="shared" ref="AI144:ED144" si="175">if($B144=AI$3,AI143+$Y144,if($C144=AI$3,AI143+$AD144,AI143))</f>
        <v>2016.131251</v>
      </c>
      <c r="AJ144" s="103">
        <f t="shared" si="175"/>
        <v>1832.955298</v>
      </c>
      <c r="AK144" s="103">
        <f t="shared" si="175"/>
        <v>2433.904474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2303.106744</v>
      </c>
      <c r="AO144" s="103">
        <f t="shared" si="175"/>
        <v>2279.021637</v>
      </c>
      <c r="AP144" s="103">
        <f t="shared" si="175"/>
        <v>1709.959002</v>
      </c>
      <c r="AQ144" s="103">
        <f t="shared" si="175"/>
        <v>880.3044819</v>
      </c>
      <c r="AR144" s="103">
        <f t="shared" si="175"/>
        <v>820.629523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1243.17385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1757.561406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 t="str">
        <f t="shared" si="175"/>
        <v>#N/A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5">
        <f t="shared" si="2"/>
        <v>1662.952428</v>
      </c>
    </row>
    <row r="145">
      <c r="A145" s="4"/>
      <c r="B145" s="125"/>
      <c r="C145" s="126"/>
      <c r="D145" s="126"/>
      <c r="E145" s="126"/>
      <c r="F145" s="127"/>
      <c r="G145" s="109"/>
      <c r="H145" s="109" t="b">
        <f t="shared" si="3"/>
        <v>0</v>
      </c>
      <c r="I145" s="109" t="b">
        <f>if(iferror(match(B145,'Osallistujat ja seuranta'!C:C,0),0)&gt;0,TRUE,FALSE)</f>
        <v>0</v>
      </c>
      <c r="J145" s="109" t="b">
        <f>if(iferror(match(C145,'Osallistujat ja seuranta'!C:C,0),0)&gt;0,TRUE,FALSE)</f>
        <v>0</v>
      </c>
      <c r="K145" s="109" t="b">
        <f t="shared" si="4"/>
        <v>0</v>
      </c>
      <c r="L145" s="109" t="b">
        <f t="shared" si="5"/>
        <v>1</v>
      </c>
      <c r="M145" s="109" t="b">
        <f t="shared" si="6"/>
        <v>0</v>
      </c>
      <c r="N145" s="110" t="str">
        <f t="shared" si="7"/>
        <v/>
      </c>
      <c r="O145" s="111" t="str">
        <f t="shared" si="8"/>
        <v/>
      </c>
      <c r="P145" s="111" t="str">
        <f t="shared" si="9"/>
        <v/>
      </c>
      <c r="Q145" s="112" t="str">
        <f t="shared" si="10"/>
        <v/>
      </c>
      <c r="R145" s="110" t="str">
        <f t="shared" si="11"/>
        <v/>
      </c>
      <c r="S145" s="110">
        <f t="shared" si="12"/>
        <v>1</v>
      </c>
      <c r="T145" s="110">
        <f t="shared" si="13"/>
        <v>-56.71174423</v>
      </c>
      <c r="U145" s="110">
        <f t="shared" si="14"/>
        <v>-56.71174423</v>
      </c>
      <c r="V145" s="113" t="str">
        <f t="shared" si="15"/>
        <v/>
      </c>
      <c r="W145" s="114">
        <f t="shared" si="16"/>
        <v>88.71035368</v>
      </c>
      <c r="X145" s="114">
        <f t="shared" si="17"/>
        <v>5.75</v>
      </c>
      <c r="Y145" s="114" t="str">
        <f>if(N145=1,(W145*(S145-V145))*'Säännöt ja ohjeet'!$B$54+X145,"")</f>
        <v/>
      </c>
      <c r="Z145" s="114">
        <f t="shared" si="18"/>
        <v>0</v>
      </c>
      <c r="AA145" s="114">
        <f t="shared" si="19"/>
        <v>1</v>
      </c>
      <c r="AB145" s="114">
        <f t="shared" si="20"/>
        <v>88.71035368</v>
      </c>
      <c r="AC145" s="114">
        <f t="shared" si="21"/>
        <v>5.75</v>
      </c>
      <c r="AD145" s="114" t="str">
        <f>if(N145=1,(AB145*(Z145-AA145))*'Säännöt ja ohjeet'!$B$54+AC145,"")</f>
        <v/>
      </c>
      <c r="AE145" s="115">
        <f t="shared" si="22"/>
        <v>11</v>
      </c>
      <c r="AF145" s="115">
        <f t="shared" si="23"/>
        <v>11</v>
      </c>
      <c r="AG145" s="4"/>
      <c r="AH145" s="56"/>
      <c r="AI145" s="103">
        <f t="shared" ref="AI145:ED145" si="176">if($B145=AI$3,AI144+$Y145,if($C145=AI$3,AI144+$AD145,AI144))</f>
        <v>2016.131251</v>
      </c>
      <c r="AJ145" s="103">
        <f t="shared" si="176"/>
        <v>1832.955298</v>
      </c>
      <c r="AK145" s="103">
        <f t="shared" si="176"/>
        <v>2433.904474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2303.106744</v>
      </c>
      <c r="AO145" s="103">
        <f t="shared" si="176"/>
        <v>2279.021637</v>
      </c>
      <c r="AP145" s="103">
        <f t="shared" si="176"/>
        <v>1709.959002</v>
      </c>
      <c r="AQ145" s="103">
        <f t="shared" si="176"/>
        <v>880.3044819</v>
      </c>
      <c r="AR145" s="103">
        <f t="shared" si="176"/>
        <v>820.629523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1243.17385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1757.561406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 t="str">
        <f t="shared" si="176"/>
        <v>#N/A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5">
        <f t="shared" si="2"/>
        <v>1662.952428</v>
      </c>
    </row>
    <row r="146">
      <c r="A146" s="4"/>
      <c r="B146" s="125"/>
      <c r="C146" s="126"/>
      <c r="D146" s="126"/>
      <c r="E146" s="126"/>
      <c r="F146" s="127"/>
      <c r="G146" s="109"/>
      <c r="H146" s="109" t="b">
        <f t="shared" si="3"/>
        <v>0</v>
      </c>
      <c r="I146" s="109" t="b">
        <f>if(iferror(match(B146,'Osallistujat ja seuranta'!C:C,0),0)&gt;0,TRUE,FALSE)</f>
        <v>0</v>
      </c>
      <c r="J146" s="109" t="b">
        <f>if(iferror(match(C146,'Osallistujat ja seuranta'!C:C,0),0)&gt;0,TRUE,FALSE)</f>
        <v>0</v>
      </c>
      <c r="K146" s="109" t="b">
        <f t="shared" si="4"/>
        <v>0</v>
      </c>
      <c r="L146" s="109" t="b">
        <f t="shared" si="5"/>
        <v>1</v>
      </c>
      <c r="M146" s="109" t="b">
        <f t="shared" si="6"/>
        <v>0</v>
      </c>
      <c r="N146" s="110" t="str">
        <f t="shared" si="7"/>
        <v/>
      </c>
      <c r="O146" s="111" t="str">
        <f t="shared" si="8"/>
        <v/>
      </c>
      <c r="P146" s="111" t="str">
        <f t="shared" si="9"/>
        <v/>
      </c>
      <c r="Q146" s="112" t="str">
        <f t="shared" si="10"/>
        <v/>
      </c>
      <c r="R146" s="110" t="str">
        <f t="shared" si="11"/>
        <v/>
      </c>
      <c r="S146" s="110">
        <f t="shared" si="12"/>
        <v>1</v>
      </c>
      <c r="T146" s="110">
        <f t="shared" si="13"/>
        <v>-56.71174423</v>
      </c>
      <c r="U146" s="110">
        <f t="shared" si="14"/>
        <v>-56.71174423</v>
      </c>
      <c r="V146" s="113" t="str">
        <f t="shared" si="15"/>
        <v/>
      </c>
      <c r="W146" s="114">
        <f t="shared" si="16"/>
        <v>88.71035368</v>
      </c>
      <c r="X146" s="114">
        <f t="shared" si="17"/>
        <v>5.75</v>
      </c>
      <c r="Y146" s="114" t="str">
        <f>if(N146=1,(W146*(S146-V146))*'Säännöt ja ohjeet'!$B$54+X146,"")</f>
        <v/>
      </c>
      <c r="Z146" s="114">
        <f t="shared" si="18"/>
        <v>0</v>
      </c>
      <c r="AA146" s="114">
        <f t="shared" si="19"/>
        <v>1</v>
      </c>
      <c r="AB146" s="114">
        <f t="shared" si="20"/>
        <v>88.71035368</v>
      </c>
      <c r="AC146" s="114">
        <f t="shared" si="21"/>
        <v>5.75</v>
      </c>
      <c r="AD146" s="114" t="str">
        <f>if(N146=1,(AB146*(Z146-AA146))*'Säännöt ja ohjeet'!$B$54+AC146,"")</f>
        <v/>
      </c>
      <c r="AE146" s="115">
        <f t="shared" si="22"/>
        <v>11</v>
      </c>
      <c r="AF146" s="115">
        <f t="shared" si="23"/>
        <v>11</v>
      </c>
      <c r="AG146" s="4"/>
      <c r="AH146" s="56"/>
      <c r="AI146" s="103">
        <f t="shared" ref="AI146:ED146" si="177">if($B146=AI$3,AI145+$Y146,if($C146=AI$3,AI145+$AD146,AI145))</f>
        <v>2016.131251</v>
      </c>
      <c r="AJ146" s="103">
        <f t="shared" si="177"/>
        <v>1832.955298</v>
      </c>
      <c r="AK146" s="103">
        <f t="shared" si="177"/>
        <v>2433.904474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2303.106744</v>
      </c>
      <c r="AO146" s="103">
        <f t="shared" si="177"/>
        <v>2279.021637</v>
      </c>
      <c r="AP146" s="103">
        <f t="shared" si="177"/>
        <v>1709.959002</v>
      </c>
      <c r="AQ146" s="103">
        <f t="shared" si="177"/>
        <v>880.3044819</v>
      </c>
      <c r="AR146" s="103">
        <f t="shared" si="177"/>
        <v>820.629523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1243.17385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1757.561406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 t="str">
        <f t="shared" si="177"/>
        <v>#N/A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5">
        <f t="shared" si="2"/>
        <v>1662.952428</v>
      </c>
    </row>
    <row r="147">
      <c r="A147" s="4"/>
      <c r="B147" s="125"/>
      <c r="C147" s="126"/>
      <c r="D147" s="126"/>
      <c r="E147" s="126"/>
      <c r="F147" s="127"/>
      <c r="G147" s="109"/>
      <c r="H147" s="109" t="b">
        <f t="shared" si="3"/>
        <v>0</v>
      </c>
      <c r="I147" s="109" t="b">
        <f>if(iferror(match(B147,'Osallistujat ja seuranta'!C:C,0),0)&gt;0,TRUE,FALSE)</f>
        <v>0</v>
      </c>
      <c r="J147" s="109" t="b">
        <f>if(iferror(match(C147,'Osallistujat ja seuranta'!C:C,0),0)&gt;0,TRUE,FALSE)</f>
        <v>0</v>
      </c>
      <c r="K147" s="109" t="b">
        <f t="shared" si="4"/>
        <v>0</v>
      </c>
      <c r="L147" s="109" t="b">
        <f t="shared" si="5"/>
        <v>1</v>
      </c>
      <c r="M147" s="109" t="b">
        <f t="shared" si="6"/>
        <v>0</v>
      </c>
      <c r="N147" s="110" t="str">
        <f t="shared" si="7"/>
        <v/>
      </c>
      <c r="O147" s="111" t="str">
        <f t="shared" si="8"/>
        <v/>
      </c>
      <c r="P147" s="111" t="str">
        <f t="shared" si="9"/>
        <v/>
      </c>
      <c r="Q147" s="112" t="str">
        <f t="shared" si="10"/>
        <v/>
      </c>
      <c r="R147" s="110" t="str">
        <f t="shared" si="11"/>
        <v/>
      </c>
      <c r="S147" s="110">
        <f t="shared" si="12"/>
        <v>1</v>
      </c>
      <c r="T147" s="110">
        <f t="shared" si="13"/>
        <v>-56.71174423</v>
      </c>
      <c r="U147" s="110">
        <f t="shared" si="14"/>
        <v>-56.71174423</v>
      </c>
      <c r="V147" s="113" t="str">
        <f t="shared" si="15"/>
        <v/>
      </c>
      <c r="W147" s="114">
        <f t="shared" si="16"/>
        <v>88.71035368</v>
      </c>
      <c r="X147" s="114">
        <f t="shared" si="17"/>
        <v>5.75</v>
      </c>
      <c r="Y147" s="114" t="str">
        <f>if(N147=1,(W147*(S147-V147))*'Säännöt ja ohjeet'!$B$54+X147,"")</f>
        <v/>
      </c>
      <c r="Z147" s="114">
        <f t="shared" si="18"/>
        <v>0</v>
      </c>
      <c r="AA147" s="114">
        <f t="shared" si="19"/>
        <v>1</v>
      </c>
      <c r="AB147" s="114">
        <f t="shared" si="20"/>
        <v>88.71035368</v>
      </c>
      <c r="AC147" s="114">
        <f t="shared" si="21"/>
        <v>5.75</v>
      </c>
      <c r="AD147" s="114" t="str">
        <f>if(N147=1,(AB147*(Z147-AA147))*'Säännöt ja ohjeet'!$B$54+AC147,"")</f>
        <v/>
      </c>
      <c r="AE147" s="115">
        <f t="shared" si="22"/>
        <v>11</v>
      </c>
      <c r="AF147" s="115">
        <f t="shared" si="23"/>
        <v>11</v>
      </c>
      <c r="AG147" s="4"/>
      <c r="AH147" s="56"/>
      <c r="AI147" s="103">
        <f t="shared" ref="AI147:ED147" si="178">if($B147=AI$3,AI146+$Y147,if($C147=AI$3,AI146+$AD147,AI146))</f>
        <v>2016.131251</v>
      </c>
      <c r="AJ147" s="103">
        <f t="shared" si="178"/>
        <v>1832.955298</v>
      </c>
      <c r="AK147" s="103">
        <f t="shared" si="178"/>
        <v>2433.904474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2303.106744</v>
      </c>
      <c r="AO147" s="103">
        <f t="shared" si="178"/>
        <v>2279.021637</v>
      </c>
      <c r="AP147" s="103">
        <f t="shared" si="178"/>
        <v>1709.959002</v>
      </c>
      <c r="AQ147" s="103">
        <f t="shared" si="178"/>
        <v>880.3044819</v>
      </c>
      <c r="AR147" s="103">
        <f t="shared" si="178"/>
        <v>820.629523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1243.17385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1757.561406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 t="str">
        <f t="shared" si="178"/>
        <v>#N/A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5">
        <f t="shared" si="2"/>
        <v>1662.952428</v>
      </c>
    </row>
    <row r="148">
      <c r="A148" s="4"/>
      <c r="B148" s="125"/>
      <c r="C148" s="126"/>
      <c r="D148" s="126"/>
      <c r="E148" s="126"/>
      <c r="F148" s="127"/>
      <c r="G148" s="109"/>
      <c r="H148" s="109" t="b">
        <f t="shared" si="3"/>
        <v>0</v>
      </c>
      <c r="I148" s="109" t="b">
        <f>if(iferror(match(B148,'Osallistujat ja seuranta'!C:C,0),0)&gt;0,TRUE,FALSE)</f>
        <v>0</v>
      </c>
      <c r="J148" s="109" t="b">
        <f>if(iferror(match(C148,'Osallistujat ja seuranta'!C:C,0),0)&gt;0,TRUE,FALSE)</f>
        <v>0</v>
      </c>
      <c r="K148" s="109" t="b">
        <f t="shared" si="4"/>
        <v>0</v>
      </c>
      <c r="L148" s="109" t="b">
        <f t="shared" si="5"/>
        <v>1</v>
      </c>
      <c r="M148" s="109" t="b">
        <f t="shared" si="6"/>
        <v>0</v>
      </c>
      <c r="N148" s="110" t="str">
        <f t="shared" si="7"/>
        <v/>
      </c>
      <c r="O148" s="111" t="str">
        <f t="shared" si="8"/>
        <v/>
      </c>
      <c r="P148" s="111" t="str">
        <f t="shared" si="9"/>
        <v/>
      </c>
      <c r="Q148" s="112" t="str">
        <f t="shared" si="10"/>
        <v/>
      </c>
      <c r="R148" s="110" t="str">
        <f t="shared" si="11"/>
        <v/>
      </c>
      <c r="S148" s="110">
        <f t="shared" si="12"/>
        <v>1</v>
      </c>
      <c r="T148" s="110">
        <f t="shared" si="13"/>
        <v>-56.71174423</v>
      </c>
      <c r="U148" s="110">
        <f t="shared" si="14"/>
        <v>-56.71174423</v>
      </c>
      <c r="V148" s="113" t="str">
        <f t="shared" si="15"/>
        <v/>
      </c>
      <c r="W148" s="114">
        <f t="shared" si="16"/>
        <v>88.71035368</v>
      </c>
      <c r="X148" s="114">
        <f t="shared" si="17"/>
        <v>5.75</v>
      </c>
      <c r="Y148" s="114" t="str">
        <f>if(N148=1,(W148*(S148-V148))*'Säännöt ja ohjeet'!$B$54+X148,"")</f>
        <v/>
      </c>
      <c r="Z148" s="114">
        <f t="shared" si="18"/>
        <v>0</v>
      </c>
      <c r="AA148" s="114">
        <f t="shared" si="19"/>
        <v>1</v>
      </c>
      <c r="AB148" s="114">
        <f t="shared" si="20"/>
        <v>88.71035368</v>
      </c>
      <c r="AC148" s="114">
        <f t="shared" si="21"/>
        <v>5.75</v>
      </c>
      <c r="AD148" s="114" t="str">
        <f>if(N148=1,(AB148*(Z148-AA148))*'Säännöt ja ohjeet'!$B$54+AC148,"")</f>
        <v/>
      </c>
      <c r="AE148" s="115">
        <f t="shared" si="22"/>
        <v>11</v>
      </c>
      <c r="AF148" s="115">
        <f t="shared" si="23"/>
        <v>11</v>
      </c>
      <c r="AG148" s="4"/>
      <c r="AH148" s="56"/>
      <c r="AI148" s="103">
        <f t="shared" ref="AI148:ED148" si="179">if($B148=AI$3,AI147+$Y148,if($C148=AI$3,AI147+$AD148,AI147))</f>
        <v>2016.131251</v>
      </c>
      <c r="AJ148" s="103">
        <f t="shared" si="179"/>
        <v>1832.955298</v>
      </c>
      <c r="AK148" s="103">
        <f t="shared" si="179"/>
        <v>2433.904474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2303.106744</v>
      </c>
      <c r="AO148" s="103">
        <f t="shared" si="179"/>
        <v>2279.021637</v>
      </c>
      <c r="AP148" s="103">
        <f t="shared" si="179"/>
        <v>1709.959002</v>
      </c>
      <c r="AQ148" s="103">
        <f t="shared" si="179"/>
        <v>880.3044819</v>
      </c>
      <c r="AR148" s="103">
        <f t="shared" si="179"/>
        <v>820.629523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1243.17385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1757.561406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 t="str">
        <f t="shared" si="179"/>
        <v>#N/A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5">
        <f t="shared" si="2"/>
        <v>1662.952428</v>
      </c>
    </row>
    <row r="149">
      <c r="A149" s="4"/>
      <c r="B149" s="125"/>
      <c r="C149" s="126"/>
      <c r="D149" s="126"/>
      <c r="E149" s="126"/>
      <c r="F149" s="127"/>
      <c r="G149" s="109"/>
      <c r="H149" s="109" t="b">
        <f t="shared" si="3"/>
        <v>0</v>
      </c>
      <c r="I149" s="109" t="b">
        <f>if(iferror(match(B149,'Osallistujat ja seuranta'!C:C,0),0)&gt;0,TRUE,FALSE)</f>
        <v>0</v>
      </c>
      <c r="J149" s="109" t="b">
        <f>if(iferror(match(C149,'Osallistujat ja seuranta'!C:C,0),0)&gt;0,TRUE,FALSE)</f>
        <v>0</v>
      </c>
      <c r="K149" s="109" t="b">
        <f t="shared" si="4"/>
        <v>0</v>
      </c>
      <c r="L149" s="109" t="b">
        <f t="shared" si="5"/>
        <v>1</v>
      </c>
      <c r="M149" s="109" t="b">
        <f t="shared" si="6"/>
        <v>0</v>
      </c>
      <c r="N149" s="110" t="str">
        <f t="shared" si="7"/>
        <v/>
      </c>
      <c r="O149" s="111" t="str">
        <f t="shared" si="8"/>
        <v/>
      </c>
      <c r="P149" s="111" t="str">
        <f t="shared" si="9"/>
        <v/>
      </c>
      <c r="Q149" s="112" t="str">
        <f t="shared" si="10"/>
        <v/>
      </c>
      <c r="R149" s="110" t="str">
        <f t="shared" si="11"/>
        <v/>
      </c>
      <c r="S149" s="110">
        <f t="shared" si="12"/>
        <v>1</v>
      </c>
      <c r="T149" s="110">
        <f t="shared" si="13"/>
        <v>-56.71174423</v>
      </c>
      <c r="U149" s="110">
        <f t="shared" si="14"/>
        <v>-56.71174423</v>
      </c>
      <c r="V149" s="113" t="str">
        <f t="shared" si="15"/>
        <v/>
      </c>
      <c r="W149" s="114">
        <f t="shared" si="16"/>
        <v>88.71035368</v>
      </c>
      <c r="X149" s="114">
        <f t="shared" si="17"/>
        <v>5.75</v>
      </c>
      <c r="Y149" s="114" t="str">
        <f>if(N149=1,(W149*(S149-V149))*'Säännöt ja ohjeet'!$B$54+X149,"")</f>
        <v/>
      </c>
      <c r="Z149" s="114">
        <f t="shared" si="18"/>
        <v>0</v>
      </c>
      <c r="AA149" s="114">
        <f t="shared" si="19"/>
        <v>1</v>
      </c>
      <c r="AB149" s="114">
        <f t="shared" si="20"/>
        <v>88.71035368</v>
      </c>
      <c r="AC149" s="114">
        <f t="shared" si="21"/>
        <v>5.75</v>
      </c>
      <c r="AD149" s="114" t="str">
        <f>if(N149=1,(AB149*(Z149-AA149))*'Säännöt ja ohjeet'!$B$54+AC149,"")</f>
        <v/>
      </c>
      <c r="AE149" s="115">
        <f t="shared" si="22"/>
        <v>11</v>
      </c>
      <c r="AF149" s="115">
        <f t="shared" si="23"/>
        <v>11</v>
      </c>
      <c r="AG149" s="4"/>
      <c r="AH149" s="56"/>
      <c r="AI149" s="103">
        <f t="shared" ref="AI149:ED149" si="180">if($B149=AI$3,AI148+$Y149,if($C149=AI$3,AI148+$AD149,AI148))</f>
        <v>2016.131251</v>
      </c>
      <c r="AJ149" s="103">
        <f t="shared" si="180"/>
        <v>1832.955298</v>
      </c>
      <c r="AK149" s="103">
        <f t="shared" si="180"/>
        <v>2433.904474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2303.106744</v>
      </c>
      <c r="AO149" s="103">
        <f t="shared" si="180"/>
        <v>2279.021637</v>
      </c>
      <c r="AP149" s="103">
        <f t="shared" si="180"/>
        <v>1709.959002</v>
      </c>
      <c r="AQ149" s="103">
        <f t="shared" si="180"/>
        <v>880.3044819</v>
      </c>
      <c r="AR149" s="103">
        <f t="shared" si="180"/>
        <v>820.629523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1243.17385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1757.561406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 t="str">
        <f t="shared" si="180"/>
        <v>#N/A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5">
        <f t="shared" si="2"/>
        <v>1662.952428</v>
      </c>
    </row>
    <row r="150">
      <c r="A150" s="4"/>
      <c r="B150" s="125"/>
      <c r="C150" s="126"/>
      <c r="D150" s="126"/>
      <c r="E150" s="126"/>
      <c r="F150" s="127"/>
      <c r="G150" s="109"/>
      <c r="H150" s="109" t="b">
        <f t="shared" si="3"/>
        <v>0</v>
      </c>
      <c r="I150" s="109" t="b">
        <f>if(iferror(match(B150,'Osallistujat ja seuranta'!C:C,0),0)&gt;0,TRUE,FALSE)</f>
        <v>0</v>
      </c>
      <c r="J150" s="109" t="b">
        <f>if(iferror(match(C150,'Osallistujat ja seuranta'!C:C,0),0)&gt;0,TRUE,FALSE)</f>
        <v>0</v>
      </c>
      <c r="K150" s="109" t="b">
        <f t="shared" si="4"/>
        <v>0</v>
      </c>
      <c r="L150" s="109" t="b">
        <f t="shared" si="5"/>
        <v>1</v>
      </c>
      <c r="M150" s="109" t="b">
        <f t="shared" si="6"/>
        <v>0</v>
      </c>
      <c r="N150" s="110" t="str">
        <f t="shared" si="7"/>
        <v/>
      </c>
      <c r="O150" s="111" t="str">
        <f t="shared" si="8"/>
        <v/>
      </c>
      <c r="P150" s="111" t="str">
        <f t="shared" si="9"/>
        <v/>
      </c>
      <c r="Q150" s="112" t="str">
        <f t="shared" si="10"/>
        <v/>
      </c>
      <c r="R150" s="110" t="str">
        <f t="shared" si="11"/>
        <v/>
      </c>
      <c r="S150" s="110">
        <f t="shared" si="12"/>
        <v>1</v>
      </c>
      <c r="T150" s="110">
        <f t="shared" si="13"/>
        <v>-56.71174423</v>
      </c>
      <c r="U150" s="110">
        <f t="shared" si="14"/>
        <v>-56.71174423</v>
      </c>
      <c r="V150" s="113" t="str">
        <f t="shared" si="15"/>
        <v/>
      </c>
      <c r="W150" s="114">
        <f t="shared" si="16"/>
        <v>88.71035368</v>
      </c>
      <c r="X150" s="114">
        <f t="shared" si="17"/>
        <v>5.75</v>
      </c>
      <c r="Y150" s="114" t="str">
        <f>if(N150=1,(W150*(S150-V150))*'Säännöt ja ohjeet'!$B$54+X150,"")</f>
        <v/>
      </c>
      <c r="Z150" s="114">
        <f t="shared" si="18"/>
        <v>0</v>
      </c>
      <c r="AA150" s="114">
        <f t="shared" si="19"/>
        <v>1</v>
      </c>
      <c r="AB150" s="114">
        <f t="shared" si="20"/>
        <v>88.71035368</v>
      </c>
      <c r="AC150" s="114">
        <f t="shared" si="21"/>
        <v>5.75</v>
      </c>
      <c r="AD150" s="114" t="str">
        <f>if(N150=1,(AB150*(Z150-AA150))*'Säännöt ja ohjeet'!$B$54+AC150,"")</f>
        <v/>
      </c>
      <c r="AE150" s="115">
        <f t="shared" si="22"/>
        <v>11</v>
      </c>
      <c r="AF150" s="115">
        <f t="shared" si="23"/>
        <v>11</v>
      </c>
      <c r="AG150" s="4"/>
      <c r="AH150" s="56"/>
      <c r="AI150" s="103">
        <f t="shared" ref="AI150:ED150" si="181">if($B150=AI$3,AI149+$Y150,if($C150=AI$3,AI149+$AD150,AI149))</f>
        <v>2016.131251</v>
      </c>
      <c r="AJ150" s="103">
        <f t="shared" si="181"/>
        <v>1832.955298</v>
      </c>
      <c r="AK150" s="103">
        <f t="shared" si="181"/>
        <v>2433.904474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2303.106744</v>
      </c>
      <c r="AO150" s="103">
        <f t="shared" si="181"/>
        <v>2279.021637</v>
      </c>
      <c r="AP150" s="103">
        <f t="shared" si="181"/>
        <v>1709.959002</v>
      </c>
      <c r="AQ150" s="103">
        <f t="shared" si="181"/>
        <v>880.3044819</v>
      </c>
      <c r="AR150" s="103">
        <f t="shared" si="181"/>
        <v>820.629523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1243.17385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1757.561406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 t="str">
        <f t="shared" si="181"/>
        <v>#N/A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5">
        <f t="shared" si="2"/>
        <v>1662.952428</v>
      </c>
    </row>
    <row r="151">
      <c r="A151" s="4"/>
      <c r="B151" s="125"/>
      <c r="C151" s="126"/>
      <c r="D151" s="126"/>
      <c r="E151" s="126"/>
      <c r="F151" s="127"/>
      <c r="G151" s="109"/>
      <c r="H151" s="109" t="b">
        <f t="shared" si="3"/>
        <v>0</v>
      </c>
      <c r="I151" s="109" t="b">
        <f>if(iferror(match(B151,'Osallistujat ja seuranta'!C:C,0),0)&gt;0,TRUE,FALSE)</f>
        <v>0</v>
      </c>
      <c r="J151" s="109" t="b">
        <f>if(iferror(match(C151,'Osallistujat ja seuranta'!C:C,0),0)&gt;0,TRUE,FALSE)</f>
        <v>0</v>
      </c>
      <c r="K151" s="109" t="b">
        <f t="shared" si="4"/>
        <v>0</v>
      </c>
      <c r="L151" s="109" t="b">
        <f t="shared" si="5"/>
        <v>1</v>
      </c>
      <c r="M151" s="109" t="b">
        <f t="shared" si="6"/>
        <v>0</v>
      </c>
      <c r="N151" s="110" t="str">
        <f t="shared" si="7"/>
        <v/>
      </c>
      <c r="O151" s="111" t="str">
        <f t="shared" si="8"/>
        <v/>
      </c>
      <c r="P151" s="111" t="str">
        <f t="shared" si="9"/>
        <v/>
      </c>
      <c r="Q151" s="112" t="str">
        <f t="shared" si="10"/>
        <v/>
      </c>
      <c r="R151" s="110" t="str">
        <f t="shared" si="11"/>
        <v/>
      </c>
      <c r="S151" s="110">
        <f t="shared" si="12"/>
        <v>1</v>
      </c>
      <c r="T151" s="110">
        <f t="shared" si="13"/>
        <v>-56.71174423</v>
      </c>
      <c r="U151" s="110">
        <f t="shared" si="14"/>
        <v>-56.71174423</v>
      </c>
      <c r="V151" s="113" t="str">
        <f t="shared" si="15"/>
        <v/>
      </c>
      <c r="W151" s="114">
        <f t="shared" si="16"/>
        <v>88.71035368</v>
      </c>
      <c r="X151" s="114">
        <f t="shared" si="17"/>
        <v>5.75</v>
      </c>
      <c r="Y151" s="114" t="str">
        <f>if(N151=1,(W151*(S151-V151))*'Säännöt ja ohjeet'!$B$54+X151,"")</f>
        <v/>
      </c>
      <c r="Z151" s="114">
        <f t="shared" si="18"/>
        <v>0</v>
      </c>
      <c r="AA151" s="114">
        <f t="shared" si="19"/>
        <v>1</v>
      </c>
      <c r="AB151" s="114">
        <f t="shared" si="20"/>
        <v>88.71035368</v>
      </c>
      <c r="AC151" s="114">
        <f t="shared" si="21"/>
        <v>5.75</v>
      </c>
      <c r="AD151" s="114" t="str">
        <f>if(N151=1,(AB151*(Z151-AA151))*'Säännöt ja ohjeet'!$B$54+AC151,"")</f>
        <v/>
      </c>
      <c r="AE151" s="115">
        <f t="shared" si="22"/>
        <v>11</v>
      </c>
      <c r="AF151" s="115">
        <f t="shared" si="23"/>
        <v>11</v>
      </c>
      <c r="AG151" s="4"/>
      <c r="AH151" s="56"/>
      <c r="AI151" s="103">
        <f t="shared" ref="AI151:ED151" si="182">if($B151=AI$3,AI150+$Y151,if($C151=AI$3,AI150+$AD151,AI150))</f>
        <v>2016.131251</v>
      </c>
      <c r="AJ151" s="103">
        <f t="shared" si="182"/>
        <v>1832.955298</v>
      </c>
      <c r="AK151" s="103">
        <f t="shared" si="182"/>
        <v>2433.904474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2303.106744</v>
      </c>
      <c r="AO151" s="103">
        <f t="shared" si="182"/>
        <v>2279.021637</v>
      </c>
      <c r="AP151" s="103">
        <f t="shared" si="182"/>
        <v>1709.959002</v>
      </c>
      <c r="AQ151" s="103">
        <f t="shared" si="182"/>
        <v>880.3044819</v>
      </c>
      <c r="AR151" s="103">
        <f t="shared" si="182"/>
        <v>820.629523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1243.17385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1757.561406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 t="str">
        <f t="shared" si="182"/>
        <v>#N/A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5">
        <f t="shared" si="2"/>
        <v>1662.952428</v>
      </c>
    </row>
    <row r="152">
      <c r="A152" s="4"/>
      <c r="B152" s="125"/>
      <c r="C152" s="126"/>
      <c r="D152" s="126"/>
      <c r="E152" s="126"/>
      <c r="F152" s="127"/>
      <c r="G152" s="109"/>
      <c r="H152" s="109" t="b">
        <f t="shared" si="3"/>
        <v>0</v>
      </c>
      <c r="I152" s="109" t="b">
        <f>if(iferror(match(B152,'Osallistujat ja seuranta'!C:C,0),0)&gt;0,TRUE,FALSE)</f>
        <v>0</v>
      </c>
      <c r="J152" s="109" t="b">
        <f>if(iferror(match(C152,'Osallistujat ja seuranta'!C:C,0),0)&gt;0,TRUE,FALSE)</f>
        <v>0</v>
      </c>
      <c r="K152" s="109" t="b">
        <f t="shared" si="4"/>
        <v>0</v>
      </c>
      <c r="L152" s="109" t="b">
        <f t="shared" si="5"/>
        <v>1</v>
      </c>
      <c r="M152" s="109" t="b">
        <f t="shared" si="6"/>
        <v>0</v>
      </c>
      <c r="N152" s="110" t="str">
        <f t="shared" si="7"/>
        <v/>
      </c>
      <c r="O152" s="111" t="str">
        <f t="shared" si="8"/>
        <v/>
      </c>
      <c r="P152" s="111" t="str">
        <f t="shared" si="9"/>
        <v/>
      </c>
      <c r="Q152" s="112" t="str">
        <f t="shared" si="10"/>
        <v/>
      </c>
      <c r="R152" s="110" t="str">
        <f t="shared" si="11"/>
        <v/>
      </c>
      <c r="S152" s="110">
        <f t="shared" si="12"/>
        <v>1</v>
      </c>
      <c r="T152" s="110">
        <f t="shared" si="13"/>
        <v>-56.71174423</v>
      </c>
      <c r="U152" s="110">
        <f t="shared" si="14"/>
        <v>-56.71174423</v>
      </c>
      <c r="V152" s="113" t="str">
        <f t="shared" si="15"/>
        <v/>
      </c>
      <c r="W152" s="114">
        <f t="shared" si="16"/>
        <v>88.71035368</v>
      </c>
      <c r="X152" s="114">
        <f t="shared" si="17"/>
        <v>5.75</v>
      </c>
      <c r="Y152" s="114" t="str">
        <f>if(N152=1,(W152*(S152-V152))*'Säännöt ja ohjeet'!$B$54+X152,"")</f>
        <v/>
      </c>
      <c r="Z152" s="114">
        <f t="shared" si="18"/>
        <v>0</v>
      </c>
      <c r="AA152" s="114">
        <f t="shared" si="19"/>
        <v>1</v>
      </c>
      <c r="AB152" s="114">
        <f t="shared" si="20"/>
        <v>88.71035368</v>
      </c>
      <c r="AC152" s="114">
        <f t="shared" si="21"/>
        <v>5.75</v>
      </c>
      <c r="AD152" s="114" t="str">
        <f>if(N152=1,(AB152*(Z152-AA152))*'Säännöt ja ohjeet'!$B$54+AC152,"")</f>
        <v/>
      </c>
      <c r="AE152" s="115">
        <f t="shared" si="22"/>
        <v>11</v>
      </c>
      <c r="AF152" s="115">
        <f t="shared" si="23"/>
        <v>11</v>
      </c>
      <c r="AG152" s="4"/>
      <c r="AH152" s="56"/>
      <c r="AI152" s="103">
        <f t="shared" ref="AI152:ED152" si="183">if($B152=AI$3,AI151+$Y152,if($C152=AI$3,AI151+$AD152,AI151))</f>
        <v>2016.131251</v>
      </c>
      <c r="AJ152" s="103">
        <f t="shared" si="183"/>
        <v>1832.955298</v>
      </c>
      <c r="AK152" s="103">
        <f t="shared" si="183"/>
        <v>2433.904474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2303.106744</v>
      </c>
      <c r="AO152" s="103">
        <f t="shared" si="183"/>
        <v>2279.021637</v>
      </c>
      <c r="AP152" s="103">
        <f t="shared" si="183"/>
        <v>1709.959002</v>
      </c>
      <c r="AQ152" s="103">
        <f t="shared" si="183"/>
        <v>880.3044819</v>
      </c>
      <c r="AR152" s="103">
        <f t="shared" si="183"/>
        <v>820.629523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1243.17385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1757.561406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 t="str">
        <f t="shared" si="183"/>
        <v>#N/A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5">
        <f t="shared" si="2"/>
        <v>1662.952428</v>
      </c>
    </row>
    <row r="153">
      <c r="A153" s="4"/>
      <c r="B153" s="125"/>
      <c r="C153" s="126"/>
      <c r="D153" s="126"/>
      <c r="E153" s="126"/>
      <c r="F153" s="127"/>
      <c r="G153" s="109"/>
      <c r="H153" s="109" t="b">
        <f t="shared" si="3"/>
        <v>0</v>
      </c>
      <c r="I153" s="109" t="b">
        <f>if(iferror(match(B153,'Osallistujat ja seuranta'!C:C,0),0)&gt;0,TRUE,FALSE)</f>
        <v>0</v>
      </c>
      <c r="J153" s="109" t="b">
        <f>if(iferror(match(C153,'Osallistujat ja seuranta'!C:C,0),0)&gt;0,TRUE,FALSE)</f>
        <v>0</v>
      </c>
      <c r="K153" s="109" t="b">
        <f t="shared" si="4"/>
        <v>0</v>
      </c>
      <c r="L153" s="109" t="b">
        <f t="shared" si="5"/>
        <v>1</v>
      </c>
      <c r="M153" s="109" t="b">
        <f t="shared" si="6"/>
        <v>0</v>
      </c>
      <c r="N153" s="110" t="str">
        <f t="shared" si="7"/>
        <v/>
      </c>
      <c r="O153" s="111" t="str">
        <f t="shared" si="8"/>
        <v/>
      </c>
      <c r="P153" s="111" t="str">
        <f t="shared" si="9"/>
        <v/>
      </c>
      <c r="Q153" s="112" t="str">
        <f t="shared" si="10"/>
        <v/>
      </c>
      <c r="R153" s="110" t="str">
        <f t="shared" si="11"/>
        <v/>
      </c>
      <c r="S153" s="110">
        <f t="shared" si="12"/>
        <v>1</v>
      </c>
      <c r="T153" s="110">
        <f t="shared" si="13"/>
        <v>-56.71174423</v>
      </c>
      <c r="U153" s="110">
        <f t="shared" si="14"/>
        <v>-56.71174423</v>
      </c>
      <c r="V153" s="113" t="str">
        <f t="shared" si="15"/>
        <v/>
      </c>
      <c r="W153" s="114">
        <f t="shared" si="16"/>
        <v>88.71035368</v>
      </c>
      <c r="X153" s="114">
        <f t="shared" si="17"/>
        <v>5.75</v>
      </c>
      <c r="Y153" s="114" t="str">
        <f>if(N153=1,(W153*(S153-V153))*'Säännöt ja ohjeet'!$B$54+X153,"")</f>
        <v/>
      </c>
      <c r="Z153" s="114">
        <f t="shared" si="18"/>
        <v>0</v>
      </c>
      <c r="AA153" s="114">
        <f t="shared" si="19"/>
        <v>1</v>
      </c>
      <c r="AB153" s="114">
        <f t="shared" si="20"/>
        <v>88.71035368</v>
      </c>
      <c r="AC153" s="114">
        <f t="shared" si="21"/>
        <v>5.75</v>
      </c>
      <c r="AD153" s="114" t="str">
        <f>if(N153=1,(AB153*(Z153-AA153))*'Säännöt ja ohjeet'!$B$54+AC153,"")</f>
        <v/>
      </c>
      <c r="AE153" s="115">
        <f t="shared" si="22"/>
        <v>11</v>
      </c>
      <c r="AF153" s="115">
        <f t="shared" si="23"/>
        <v>11</v>
      </c>
      <c r="AG153" s="4"/>
      <c r="AH153" s="56"/>
      <c r="AI153" s="103">
        <f t="shared" ref="AI153:ED153" si="184">if($B153=AI$3,AI152+$Y153,if($C153=AI$3,AI152+$AD153,AI152))</f>
        <v>2016.131251</v>
      </c>
      <c r="AJ153" s="103">
        <f t="shared" si="184"/>
        <v>1832.955298</v>
      </c>
      <c r="AK153" s="103">
        <f t="shared" si="184"/>
        <v>2433.904474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2303.106744</v>
      </c>
      <c r="AO153" s="103">
        <f t="shared" si="184"/>
        <v>2279.021637</v>
      </c>
      <c r="AP153" s="103">
        <f t="shared" si="184"/>
        <v>1709.959002</v>
      </c>
      <c r="AQ153" s="103">
        <f t="shared" si="184"/>
        <v>880.3044819</v>
      </c>
      <c r="AR153" s="103">
        <f t="shared" si="184"/>
        <v>820.629523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1243.17385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1757.561406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 t="str">
        <f t="shared" si="184"/>
        <v>#N/A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5">
        <f t="shared" si="2"/>
        <v>1662.952428</v>
      </c>
    </row>
    <row r="154">
      <c r="A154" s="4"/>
      <c r="B154" s="125"/>
      <c r="C154" s="126"/>
      <c r="D154" s="126"/>
      <c r="E154" s="126"/>
      <c r="F154" s="127"/>
      <c r="G154" s="109"/>
      <c r="H154" s="109" t="b">
        <f t="shared" si="3"/>
        <v>0</v>
      </c>
      <c r="I154" s="109" t="b">
        <f>if(iferror(match(B154,'Osallistujat ja seuranta'!C:C,0),0)&gt;0,TRUE,FALSE)</f>
        <v>0</v>
      </c>
      <c r="J154" s="109" t="b">
        <f>if(iferror(match(C154,'Osallistujat ja seuranta'!C:C,0),0)&gt;0,TRUE,FALSE)</f>
        <v>0</v>
      </c>
      <c r="K154" s="109" t="b">
        <f t="shared" si="4"/>
        <v>0</v>
      </c>
      <c r="L154" s="109" t="b">
        <f t="shared" si="5"/>
        <v>1</v>
      </c>
      <c r="M154" s="109" t="b">
        <f t="shared" si="6"/>
        <v>0</v>
      </c>
      <c r="N154" s="110" t="str">
        <f t="shared" si="7"/>
        <v/>
      </c>
      <c r="O154" s="111" t="str">
        <f t="shared" si="8"/>
        <v/>
      </c>
      <c r="P154" s="111" t="str">
        <f t="shared" si="9"/>
        <v/>
      </c>
      <c r="Q154" s="112" t="str">
        <f t="shared" si="10"/>
        <v/>
      </c>
      <c r="R154" s="110" t="str">
        <f t="shared" si="11"/>
        <v/>
      </c>
      <c r="S154" s="110">
        <f t="shared" si="12"/>
        <v>1</v>
      </c>
      <c r="T154" s="110">
        <f t="shared" si="13"/>
        <v>-56.71174423</v>
      </c>
      <c r="U154" s="110">
        <f t="shared" si="14"/>
        <v>-56.71174423</v>
      </c>
      <c r="V154" s="113" t="str">
        <f t="shared" si="15"/>
        <v/>
      </c>
      <c r="W154" s="114">
        <f t="shared" si="16"/>
        <v>88.71035368</v>
      </c>
      <c r="X154" s="114">
        <f t="shared" si="17"/>
        <v>5.75</v>
      </c>
      <c r="Y154" s="114" t="str">
        <f>if(N154=1,(W154*(S154-V154))*'Säännöt ja ohjeet'!$B$54+X154,"")</f>
        <v/>
      </c>
      <c r="Z154" s="114">
        <f t="shared" si="18"/>
        <v>0</v>
      </c>
      <c r="AA154" s="114">
        <f t="shared" si="19"/>
        <v>1</v>
      </c>
      <c r="AB154" s="114">
        <f t="shared" si="20"/>
        <v>88.71035368</v>
      </c>
      <c r="AC154" s="114">
        <f t="shared" si="21"/>
        <v>5.75</v>
      </c>
      <c r="AD154" s="114" t="str">
        <f>if(N154=1,(AB154*(Z154-AA154))*'Säännöt ja ohjeet'!$B$54+AC154,"")</f>
        <v/>
      </c>
      <c r="AE154" s="115">
        <f t="shared" si="22"/>
        <v>11</v>
      </c>
      <c r="AF154" s="115">
        <f t="shared" si="23"/>
        <v>11</v>
      </c>
      <c r="AG154" s="4"/>
      <c r="AH154" s="56"/>
      <c r="AI154" s="103">
        <f t="shared" ref="AI154:ED154" si="185">if($B154=AI$3,AI153+$Y154,if($C154=AI$3,AI153+$AD154,AI153))</f>
        <v>2016.131251</v>
      </c>
      <c r="AJ154" s="103">
        <f t="shared" si="185"/>
        <v>1832.955298</v>
      </c>
      <c r="AK154" s="103">
        <f t="shared" si="185"/>
        <v>2433.904474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2303.106744</v>
      </c>
      <c r="AO154" s="103">
        <f t="shared" si="185"/>
        <v>2279.021637</v>
      </c>
      <c r="AP154" s="103">
        <f t="shared" si="185"/>
        <v>1709.959002</v>
      </c>
      <c r="AQ154" s="103">
        <f t="shared" si="185"/>
        <v>880.3044819</v>
      </c>
      <c r="AR154" s="103">
        <f t="shared" si="185"/>
        <v>820.629523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1243.17385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1757.561406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 t="str">
        <f t="shared" si="185"/>
        <v>#N/A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5">
        <f t="shared" si="2"/>
        <v>1662.952428</v>
      </c>
    </row>
    <row r="155">
      <c r="A155" s="4"/>
      <c r="B155" s="125"/>
      <c r="C155" s="126"/>
      <c r="D155" s="126"/>
      <c r="E155" s="126"/>
      <c r="F155" s="127"/>
      <c r="G155" s="109"/>
      <c r="H155" s="109" t="b">
        <f t="shared" si="3"/>
        <v>0</v>
      </c>
      <c r="I155" s="109" t="b">
        <f>if(iferror(match(B155,'Osallistujat ja seuranta'!C:C,0),0)&gt;0,TRUE,FALSE)</f>
        <v>0</v>
      </c>
      <c r="J155" s="109" t="b">
        <f>if(iferror(match(C155,'Osallistujat ja seuranta'!C:C,0),0)&gt;0,TRUE,FALSE)</f>
        <v>0</v>
      </c>
      <c r="K155" s="109" t="b">
        <f t="shared" si="4"/>
        <v>0</v>
      </c>
      <c r="L155" s="109" t="b">
        <f t="shared" si="5"/>
        <v>1</v>
      </c>
      <c r="M155" s="109" t="b">
        <f t="shared" si="6"/>
        <v>0</v>
      </c>
      <c r="N155" s="110" t="str">
        <f t="shared" si="7"/>
        <v/>
      </c>
      <c r="O155" s="111" t="str">
        <f t="shared" si="8"/>
        <v/>
      </c>
      <c r="P155" s="111" t="str">
        <f t="shared" si="9"/>
        <v/>
      </c>
      <c r="Q155" s="112" t="str">
        <f t="shared" si="10"/>
        <v/>
      </c>
      <c r="R155" s="110" t="str">
        <f t="shared" si="11"/>
        <v/>
      </c>
      <c r="S155" s="110">
        <f t="shared" si="12"/>
        <v>1</v>
      </c>
      <c r="T155" s="110">
        <f t="shared" si="13"/>
        <v>-56.71174423</v>
      </c>
      <c r="U155" s="110">
        <f t="shared" si="14"/>
        <v>-56.71174423</v>
      </c>
      <c r="V155" s="113" t="str">
        <f t="shared" si="15"/>
        <v/>
      </c>
      <c r="W155" s="114">
        <f t="shared" si="16"/>
        <v>88.71035368</v>
      </c>
      <c r="X155" s="114">
        <f t="shared" si="17"/>
        <v>5.75</v>
      </c>
      <c r="Y155" s="114" t="str">
        <f>if(N155=1,(W155*(S155-V155))*'Säännöt ja ohjeet'!$B$54+X155,"")</f>
        <v/>
      </c>
      <c r="Z155" s="114">
        <f t="shared" si="18"/>
        <v>0</v>
      </c>
      <c r="AA155" s="114">
        <f t="shared" si="19"/>
        <v>1</v>
      </c>
      <c r="AB155" s="114">
        <f t="shared" si="20"/>
        <v>88.71035368</v>
      </c>
      <c r="AC155" s="114">
        <f t="shared" si="21"/>
        <v>5.75</v>
      </c>
      <c r="AD155" s="114" t="str">
        <f>if(N155=1,(AB155*(Z155-AA155))*'Säännöt ja ohjeet'!$B$54+AC155,"")</f>
        <v/>
      </c>
      <c r="AE155" s="115">
        <f t="shared" si="22"/>
        <v>11</v>
      </c>
      <c r="AF155" s="115">
        <f t="shared" si="23"/>
        <v>11</v>
      </c>
      <c r="AG155" s="4"/>
      <c r="AH155" s="56"/>
      <c r="AI155" s="103">
        <f t="shared" ref="AI155:ED155" si="186">if($B155=AI$3,AI154+$Y155,if($C155=AI$3,AI154+$AD155,AI154))</f>
        <v>2016.131251</v>
      </c>
      <c r="AJ155" s="103">
        <f t="shared" si="186"/>
        <v>1832.955298</v>
      </c>
      <c r="AK155" s="103">
        <f t="shared" si="186"/>
        <v>2433.904474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2303.106744</v>
      </c>
      <c r="AO155" s="103">
        <f t="shared" si="186"/>
        <v>2279.021637</v>
      </c>
      <c r="AP155" s="103">
        <f t="shared" si="186"/>
        <v>1709.959002</v>
      </c>
      <c r="AQ155" s="103">
        <f t="shared" si="186"/>
        <v>880.3044819</v>
      </c>
      <c r="AR155" s="103">
        <f t="shared" si="186"/>
        <v>820.629523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1243.17385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1757.561406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 t="str">
        <f t="shared" si="186"/>
        <v>#N/A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5">
        <f t="shared" si="2"/>
        <v>1662.952428</v>
      </c>
    </row>
    <row r="156">
      <c r="A156" s="4"/>
      <c r="B156" s="125"/>
      <c r="C156" s="126"/>
      <c r="D156" s="126"/>
      <c r="E156" s="126"/>
      <c r="F156" s="127"/>
      <c r="G156" s="109"/>
      <c r="H156" s="109" t="b">
        <f t="shared" si="3"/>
        <v>0</v>
      </c>
      <c r="I156" s="109" t="b">
        <f>if(iferror(match(B156,'Osallistujat ja seuranta'!C:C,0),0)&gt;0,TRUE,FALSE)</f>
        <v>0</v>
      </c>
      <c r="J156" s="109" t="b">
        <f>if(iferror(match(C156,'Osallistujat ja seuranta'!C:C,0),0)&gt;0,TRUE,FALSE)</f>
        <v>0</v>
      </c>
      <c r="K156" s="109" t="b">
        <f t="shared" si="4"/>
        <v>0</v>
      </c>
      <c r="L156" s="109" t="b">
        <f t="shared" si="5"/>
        <v>1</v>
      </c>
      <c r="M156" s="109" t="b">
        <f t="shared" si="6"/>
        <v>0</v>
      </c>
      <c r="N156" s="110" t="str">
        <f t="shared" si="7"/>
        <v/>
      </c>
      <c r="O156" s="111" t="str">
        <f t="shared" si="8"/>
        <v/>
      </c>
      <c r="P156" s="111" t="str">
        <f t="shared" si="9"/>
        <v/>
      </c>
      <c r="Q156" s="112" t="str">
        <f t="shared" si="10"/>
        <v/>
      </c>
      <c r="R156" s="110" t="str">
        <f t="shared" si="11"/>
        <v/>
      </c>
      <c r="S156" s="110">
        <f t="shared" si="12"/>
        <v>1</v>
      </c>
      <c r="T156" s="110">
        <f t="shared" si="13"/>
        <v>-56.71174423</v>
      </c>
      <c r="U156" s="110">
        <f t="shared" si="14"/>
        <v>-56.71174423</v>
      </c>
      <c r="V156" s="113" t="str">
        <f t="shared" si="15"/>
        <v/>
      </c>
      <c r="W156" s="114">
        <f t="shared" si="16"/>
        <v>88.71035368</v>
      </c>
      <c r="X156" s="114">
        <f t="shared" si="17"/>
        <v>5.75</v>
      </c>
      <c r="Y156" s="114" t="str">
        <f>if(N156=1,(W156*(S156-V156))*'Säännöt ja ohjeet'!$B$54+X156,"")</f>
        <v/>
      </c>
      <c r="Z156" s="114">
        <f t="shared" si="18"/>
        <v>0</v>
      </c>
      <c r="AA156" s="114">
        <f t="shared" si="19"/>
        <v>1</v>
      </c>
      <c r="AB156" s="114">
        <f t="shared" si="20"/>
        <v>88.71035368</v>
      </c>
      <c r="AC156" s="114">
        <f t="shared" si="21"/>
        <v>5.75</v>
      </c>
      <c r="AD156" s="114" t="str">
        <f>if(N156=1,(AB156*(Z156-AA156))*'Säännöt ja ohjeet'!$B$54+AC156,"")</f>
        <v/>
      </c>
      <c r="AE156" s="115">
        <f t="shared" si="22"/>
        <v>11</v>
      </c>
      <c r="AF156" s="115">
        <f t="shared" si="23"/>
        <v>11</v>
      </c>
      <c r="AG156" s="4"/>
      <c r="AH156" s="56"/>
      <c r="AI156" s="103">
        <f t="shared" ref="AI156:ED156" si="187">if($B156=AI$3,AI155+$Y156,if($C156=AI$3,AI155+$AD156,AI155))</f>
        <v>2016.131251</v>
      </c>
      <c r="AJ156" s="103">
        <f t="shared" si="187"/>
        <v>1832.955298</v>
      </c>
      <c r="AK156" s="103">
        <f t="shared" si="187"/>
        <v>2433.904474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2303.106744</v>
      </c>
      <c r="AO156" s="103">
        <f t="shared" si="187"/>
        <v>2279.021637</v>
      </c>
      <c r="AP156" s="103">
        <f t="shared" si="187"/>
        <v>1709.959002</v>
      </c>
      <c r="AQ156" s="103">
        <f t="shared" si="187"/>
        <v>880.3044819</v>
      </c>
      <c r="AR156" s="103">
        <f t="shared" si="187"/>
        <v>820.629523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1243.17385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1757.561406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 t="str">
        <f t="shared" si="187"/>
        <v>#N/A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5">
        <f t="shared" si="2"/>
        <v>1662.952428</v>
      </c>
    </row>
    <row r="157">
      <c r="A157" s="4"/>
      <c r="B157" s="125"/>
      <c r="C157" s="126"/>
      <c r="D157" s="126"/>
      <c r="E157" s="126"/>
      <c r="F157" s="127"/>
      <c r="G157" s="109"/>
      <c r="H157" s="109" t="b">
        <f t="shared" si="3"/>
        <v>0</v>
      </c>
      <c r="I157" s="109" t="b">
        <f>if(iferror(match(B157,'Osallistujat ja seuranta'!C:C,0),0)&gt;0,TRUE,FALSE)</f>
        <v>0</v>
      </c>
      <c r="J157" s="109" t="b">
        <f>if(iferror(match(C157,'Osallistujat ja seuranta'!C:C,0),0)&gt;0,TRUE,FALSE)</f>
        <v>0</v>
      </c>
      <c r="K157" s="109" t="b">
        <f t="shared" si="4"/>
        <v>0</v>
      </c>
      <c r="L157" s="109" t="b">
        <f t="shared" si="5"/>
        <v>1</v>
      </c>
      <c r="M157" s="109" t="b">
        <f t="shared" si="6"/>
        <v>0</v>
      </c>
      <c r="N157" s="110" t="str">
        <f t="shared" si="7"/>
        <v/>
      </c>
      <c r="O157" s="111" t="str">
        <f t="shared" si="8"/>
        <v/>
      </c>
      <c r="P157" s="111" t="str">
        <f t="shared" si="9"/>
        <v/>
      </c>
      <c r="Q157" s="112" t="str">
        <f t="shared" si="10"/>
        <v/>
      </c>
      <c r="R157" s="110" t="str">
        <f t="shared" si="11"/>
        <v/>
      </c>
      <c r="S157" s="110">
        <f t="shared" si="12"/>
        <v>1</v>
      </c>
      <c r="T157" s="110">
        <f t="shared" si="13"/>
        <v>-56.71174423</v>
      </c>
      <c r="U157" s="110">
        <f t="shared" si="14"/>
        <v>-56.71174423</v>
      </c>
      <c r="V157" s="113" t="str">
        <f t="shared" si="15"/>
        <v/>
      </c>
      <c r="W157" s="114">
        <f t="shared" si="16"/>
        <v>88.71035368</v>
      </c>
      <c r="X157" s="114">
        <f t="shared" si="17"/>
        <v>5.75</v>
      </c>
      <c r="Y157" s="114" t="str">
        <f>if(N157=1,(W157*(S157-V157))*'Säännöt ja ohjeet'!$B$54+X157,"")</f>
        <v/>
      </c>
      <c r="Z157" s="114">
        <f t="shared" si="18"/>
        <v>0</v>
      </c>
      <c r="AA157" s="114">
        <f t="shared" si="19"/>
        <v>1</v>
      </c>
      <c r="AB157" s="114">
        <f t="shared" si="20"/>
        <v>88.71035368</v>
      </c>
      <c r="AC157" s="114">
        <f t="shared" si="21"/>
        <v>5.75</v>
      </c>
      <c r="AD157" s="114" t="str">
        <f>if(N157=1,(AB157*(Z157-AA157))*'Säännöt ja ohjeet'!$B$54+AC157,"")</f>
        <v/>
      </c>
      <c r="AE157" s="115">
        <f t="shared" si="22"/>
        <v>11</v>
      </c>
      <c r="AF157" s="115">
        <f t="shared" si="23"/>
        <v>11</v>
      </c>
      <c r="AG157" s="4"/>
      <c r="AH157" s="56"/>
      <c r="AI157" s="103">
        <f t="shared" ref="AI157:ED157" si="188">if($B157=AI$3,AI156+$Y157,if($C157=AI$3,AI156+$AD157,AI156))</f>
        <v>2016.131251</v>
      </c>
      <c r="AJ157" s="103">
        <f t="shared" si="188"/>
        <v>1832.955298</v>
      </c>
      <c r="AK157" s="103">
        <f t="shared" si="188"/>
        <v>2433.904474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2303.106744</v>
      </c>
      <c r="AO157" s="103">
        <f t="shared" si="188"/>
        <v>2279.021637</v>
      </c>
      <c r="AP157" s="103">
        <f t="shared" si="188"/>
        <v>1709.959002</v>
      </c>
      <c r="AQ157" s="103">
        <f t="shared" si="188"/>
        <v>880.3044819</v>
      </c>
      <c r="AR157" s="103">
        <f t="shared" si="188"/>
        <v>820.629523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1243.17385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1757.561406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 t="str">
        <f t="shared" si="188"/>
        <v>#N/A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5">
        <f t="shared" si="2"/>
        <v>1662.952428</v>
      </c>
    </row>
    <row r="158">
      <c r="A158" s="4"/>
      <c r="B158" s="125"/>
      <c r="C158" s="126"/>
      <c r="D158" s="126"/>
      <c r="E158" s="126"/>
      <c r="F158" s="127"/>
      <c r="G158" s="109"/>
      <c r="H158" s="109" t="b">
        <f t="shared" si="3"/>
        <v>0</v>
      </c>
      <c r="I158" s="109" t="b">
        <f>if(iferror(match(B158,'Osallistujat ja seuranta'!C:C,0),0)&gt;0,TRUE,FALSE)</f>
        <v>0</v>
      </c>
      <c r="J158" s="109" t="b">
        <f>if(iferror(match(C158,'Osallistujat ja seuranta'!C:C,0),0)&gt;0,TRUE,FALSE)</f>
        <v>0</v>
      </c>
      <c r="K158" s="109" t="b">
        <f t="shared" si="4"/>
        <v>0</v>
      </c>
      <c r="L158" s="109" t="b">
        <f t="shared" si="5"/>
        <v>1</v>
      </c>
      <c r="M158" s="109" t="b">
        <f t="shared" si="6"/>
        <v>0</v>
      </c>
      <c r="N158" s="110" t="str">
        <f t="shared" si="7"/>
        <v/>
      </c>
      <c r="O158" s="111" t="str">
        <f t="shared" si="8"/>
        <v/>
      </c>
      <c r="P158" s="111" t="str">
        <f t="shared" si="9"/>
        <v/>
      </c>
      <c r="Q158" s="112" t="str">
        <f t="shared" si="10"/>
        <v/>
      </c>
      <c r="R158" s="110" t="str">
        <f t="shared" si="11"/>
        <v/>
      </c>
      <c r="S158" s="110">
        <f t="shared" si="12"/>
        <v>1</v>
      </c>
      <c r="T158" s="110">
        <f t="shared" si="13"/>
        <v>-56.71174423</v>
      </c>
      <c r="U158" s="110">
        <f t="shared" si="14"/>
        <v>-56.71174423</v>
      </c>
      <c r="V158" s="113" t="str">
        <f t="shared" si="15"/>
        <v/>
      </c>
      <c r="W158" s="114">
        <f t="shared" si="16"/>
        <v>88.71035368</v>
      </c>
      <c r="X158" s="114">
        <f t="shared" si="17"/>
        <v>5.75</v>
      </c>
      <c r="Y158" s="114" t="str">
        <f>if(N158=1,(W158*(S158-V158))*'Säännöt ja ohjeet'!$B$54+X158,"")</f>
        <v/>
      </c>
      <c r="Z158" s="114">
        <f t="shared" si="18"/>
        <v>0</v>
      </c>
      <c r="AA158" s="114">
        <f t="shared" si="19"/>
        <v>1</v>
      </c>
      <c r="AB158" s="114">
        <f t="shared" si="20"/>
        <v>88.71035368</v>
      </c>
      <c r="AC158" s="114">
        <f t="shared" si="21"/>
        <v>5.75</v>
      </c>
      <c r="AD158" s="114" t="str">
        <f>if(N158=1,(AB158*(Z158-AA158))*'Säännöt ja ohjeet'!$B$54+AC158,"")</f>
        <v/>
      </c>
      <c r="AE158" s="115">
        <f t="shared" si="22"/>
        <v>11</v>
      </c>
      <c r="AF158" s="115">
        <f t="shared" si="23"/>
        <v>11</v>
      </c>
      <c r="AG158" s="4"/>
      <c r="AH158" s="56"/>
      <c r="AI158" s="103">
        <f t="shared" ref="AI158:ED158" si="189">if($B158=AI$3,AI157+$Y158,if($C158=AI$3,AI157+$AD158,AI157))</f>
        <v>2016.131251</v>
      </c>
      <c r="AJ158" s="103">
        <f t="shared" si="189"/>
        <v>1832.955298</v>
      </c>
      <c r="AK158" s="103">
        <f t="shared" si="189"/>
        <v>2433.904474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2303.106744</v>
      </c>
      <c r="AO158" s="103">
        <f t="shared" si="189"/>
        <v>2279.021637</v>
      </c>
      <c r="AP158" s="103">
        <f t="shared" si="189"/>
        <v>1709.959002</v>
      </c>
      <c r="AQ158" s="103">
        <f t="shared" si="189"/>
        <v>880.3044819</v>
      </c>
      <c r="AR158" s="103">
        <f t="shared" si="189"/>
        <v>820.629523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1243.17385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1757.561406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 t="str">
        <f t="shared" si="189"/>
        <v>#N/A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5">
        <f t="shared" si="2"/>
        <v>1662.952428</v>
      </c>
    </row>
    <row r="159">
      <c r="A159" s="4"/>
      <c r="B159" s="125"/>
      <c r="C159" s="126"/>
      <c r="D159" s="126"/>
      <c r="E159" s="126"/>
      <c r="F159" s="127"/>
      <c r="G159" s="109"/>
      <c r="H159" s="109" t="b">
        <f t="shared" si="3"/>
        <v>0</v>
      </c>
      <c r="I159" s="109" t="b">
        <f>if(iferror(match(B159,'Osallistujat ja seuranta'!C:C,0),0)&gt;0,TRUE,FALSE)</f>
        <v>0</v>
      </c>
      <c r="J159" s="109" t="b">
        <f>if(iferror(match(C159,'Osallistujat ja seuranta'!C:C,0),0)&gt;0,TRUE,FALSE)</f>
        <v>0</v>
      </c>
      <c r="K159" s="109" t="b">
        <f t="shared" si="4"/>
        <v>0</v>
      </c>
      <c r="L159" s="109" t="b">
        <f t="shared" si="5"/>
        <v>1</v>
      </c>
      <c r="M159" s="109" t="b">
        <f t="shared" si="6"/>
        <v>0</v>
      </c>
      <c r="N159" s="110" t="str">
        <f t="shared" si="7"/>
        <v/>
      </c>
      <c r="O159" s="111" t="str">
        <f t="shared" si="8"/>
        <v/>
      </c>
      <c r="P159" s="111" t="str">
        <f t="shared" si="9"/>
        <v/>
      </c>
      <c r="Q159" s="112" t="str">
        <f t="shared" si="10"/>
        <v/>
      </c>
      <c r="R159" s="110" t="str">
        <f t="shared" si="11"/>
        <v/>
      </c>
      <c r="S159" s="110">
        <f t="shared" si="12"/>
        <v>1</v>
      </c>
      <c r="T159" s="110">
        <f t="shared" si="13"/>
        <v>-56.71174423</v>
      </c>
      <c r="U159" s="110">
        <f t="shared" si="14"/>
        <v>-56.71174423</v>
      </c>
      <c r="V159" s="113" t="str">
        <f t="shared" si="15"/>
        <v/>
      </c>
      <c r="W159" s="114">
        <f t="shared" si="16"/>
        <v>88.71035368</v>
      </c>
      <c r="X159" s="114">
        <f t="shared" si="17"/>
        <v>5.75</v>
      </c>
      <c r="Y159" s="114" t="str">
        <f>if(N159=1,(W159*(S159-V159))*'Säännöt ja ohjeet'!$B$54+X159,"")</f>
        <v/>
      </c>
      <c r="Z159" s="114">
        <f t="shared" si="18"/>
        <v>0</v>
      </c>
      <c r="AA159" s="114">
        <f t="shared" si="19"/>
        <v>1</v>
      </c>
      <c r="AB159" s="114">
        <f t="shared" si="20"/>
        <v>88.71035368</v>
      </c>
      <c r="AC159" s="114">
        <f t="shared" si="21"/>
        <v>5.75</v>
      </c>
      <c r="AD159" s="114" t="str">
        <f>if(N159=1,(AB159*(Z159-AA159))*'Säännöt ja ohjeet'!$B$54+AC159,"")</f>
        <v/>
      </c>
      <c r="AE159" s="115">
        <f t="shared" si="22"/>
        <v>11</v>
      </c>
      <c r="AF159" s="115">
        <f t="shared" si="23"/>
        <v>11</v>
      </c>
      <c r="AG159" s="4"/>
      <c r="AH159" s="56"/>
      <c r="AI159" s="103">
        <f t="shared" ref="AI159:ED159" si="190">if($B159=AI$3,AI158+$Y159,if($C159=AI$3,AI158+$AD159,AI158))</f>
        <v>2016.131251</v>
      </c>
      <c r="AJ159" s="103">
        <f t="shared" si="190"/>
        <v>1832.955298</v>
      </c>
      <c r="AK159" s="103">
        <f t="shared" si="190"/>
        <v>2433.904474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2303.106744</v>
      </c>
      <c r="AO159" s="103">
        <f t="shared" si="190"/>
        <v>2279.021637</v>
      </c>
      <c r="AP159" s="103">
        <f t="shared" si="190"/>
        <v>1709.959002</v>
      </c>
      <c r="AQ159" s="103">
        <f t="shared" si="190"/>
        <v>880.3044819</v>
      </c>
      <c r="AR159" s="103">
        <f t="shared" si="190"/>
        <v>820.629523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1243.17385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1757.561406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 t="str">
        <f t="shared" si="190"/>
        <v>#N/A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5">
        <f t="shared" si="2"/>
        <v>1662.952428</v>
      </c>
    </row>
    <row r="160">
      <c r="A160" s="4"/>
      <c r="B160" s="125"/>
      <c r="C160" s="126"/>
      <c r="D160" s="126"/>
      <c r="E160" s="126"/>
      <c r="F160" s="127"/>
      <c r="G160" s="109"/>
      <c r="H160" s="109" t="b">
        <f t="shared" si="3"/>
        <v>0</v>
      </c>
      <c r="I160" s="109" t="b">
        <f>if(iferror(match(B160,'Osallistujat ja seuranta'!C:C,0),0)&gt;0,TRUE,FALSE)</f>
        <v>0</v>
      </c>
      <c r="J160" s="109" t="b">
        <f>if(iferror(match(C160,'Osallistujat ja seuranta'!C:C,0),0)&gt;0,TRUE,FALSE)</f>
        <v>0</v>
      </c>
      <c r="K160" s="109" t="b">
        <f t="shared" si="4"/>
        <v>0</v>
      </c>
      <c r="L160" s="109" t="b">
        <f t="shared" si="5"/>
        <v>1</v>
      </c>
      <c r="M160" s="109" t="b">
        <f t="shared" si="6"/>
        <v>0</v>
      </c>
      <c r="N160" s="110" t="str">
        <f t="shared" si="7"/>
        <v/>
      </c>
      <c r="O160" s="111" t="str">
        <f t="shared" si="8"/>
        <v/>
      </c>
      <c r="P160" s="111" t="str">
        <f t="shared" si="9"/>
        <v/>
      </c>
      <c r="Q160" s="112" t="str">
        <f t="shared" si="10"/>
        <v/>
      </c>
      <c r="R160" s="110" t="str">
        <f t="shared" si="11"/>
        <v/>
      </c>
      <c r="S160" s="110">
        <f t="shared" si="12"/>
        <v>1</v>
      </c>
      <c r="T160" s="110">
        <f t="shared" si="13"/>
        <v>-56.71174423</v>
      </c>
      <c r="U160" s="110">
        <f t="shared" si="14"/>
        <v>-56.71174423</v>
      </c>
      <c r="V160" s="113" t="str">
        <f t="shared" si="15"/>
        <v/>
      </c>
      <c r="W160" s="114">
        <f t="shared" si="16"/>
        <v>88.71035368</v>
      </c>
      <c r="X160" s="114">
        <f t="shared" si="17"/>
        <v>5.75</v>
      </c>
      <c r="Y160" s="114" t="str">
        <f>if(N160=1,(W160*(S160-V160))*'Säännöt ja ohjeet'!$B$54+X160,"")</f>
        <v/>
      </c>
      <c r="Z160" s="114">
        <f t="shared" si="18"/>
        <v>0</v>
      </c>
      <c r="AA160" s="114">
        <f t="shared" si="19"/>
        <v>1</v>
      </c>
      <c r="AB160" s="114">
        <f t="shared" si="20"/>
        <v>88.71035368</v>
      </c>
      <c r="AC160" s="114">
        <f t="shared" si="21"/>
        <v>5.75</v>
      </c>
      <c r="AD160" s="114" t="str">
        <f>if(N160=1,(AB160*(Z160-AA160))*'Säännöt ja ohjeet'!$B$54+AC160,"")</f>
        <v/>
      </c>
      <c r="AE160" s="115">
        <f t="shared" si="22"/>
        <v>11</v>
      </c>
      <c r="AF160" s="115">
        <f t="shared" si="23"/>
        <v>11</v>
      </c>
      <c r="AG160" s="4"/>
      <c r="AH160" s="56"/>
      <c r="AI160" s="103">
        <f t="shared" ref="AI160:ED160" si="191">if($B160=AI$3,AI159+$Y160,if($C160=AI$3,AI159+$AD160,AI159))</f>
        <v>2016.131251</v>
      </c>
      <c r="AJ160" s="103">
        <f t="shared" si="191"/>
        <v>1832.955298</v>
      </c>
      <c r="AK160" s="103">
        <f t="shared" si="191"/>
        <v>2433.904474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2303.106744</v>
      </c>
      <c r="AO160" s="103">
        <f t="shared" si="191"/>
        <v>2279.021637</v>
      </c>
      <c r="AP160" s="103">
        <f t="shared" si="191"/>
        <v>1709.959002</v>
      </c>
      <c r="AQ160" s="103">
        <f t="shared" si="191"/>
        <v>880.3044819</v>
      </c>
      <c r="AR160" s="103">
        <f t="shared" si="191"/>
        <v>820.629523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1243.17385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1757.561406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 t="str">
        <f t="shared" si="191"/>
        <v>#N/A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5">
        <f t="shared" si="2"/>
        <v>1662.952428</v>
      </c>
    </row>
    <row r="161">
      <c r="A161" s="4"/>
      <c r="B161" s="125"/>
      <c r="C161" s="126"/>
      <c r="D161" s="126"/>
      <c r="E161" s="126"/>
      <c r="F161" s="127"/>
      <c r="G161" s="109"/>
      <c r="H161" s="109" t="b">
        <f t="shared" si="3"/>
        <v>0</v>
      </c>
      <c r="I161" s="109" t="b">
        <f>if(iferror(match(B161,'Osallistujat ja seuranta'!C:C,0),0)&gt;0,TRUE,FALSE)</f>
        <v>0</v>
      </c>
      <c r="J161" s="109" t="b">
        <f>if(iferror(match(C161,'Osallistujat ja seuranta'!C:C,0),0)&gt;0,TRUE,FALSE)</f>
        <v>0</v>
      </c>
      <c r="K161" s="109" t="b">
        <f t="shared" si="4"/>
        <v>0</v>
      </c>
      <c r="L161" s="109" t="b">
        <f t="shared" si="5"/>
        <v>1</v>
      </c>
      <c r="M161" s="109" t="b">
        <f t="shared" si="6"/>
        <v>0</v>
      </c>
      <c r="N161" s="110" t="str">
        <f t="shared" si="7"/>
        <v/>
      </c>
      <c r="O161" s="111" t="str">
        <f t="shared" si="8"/>
        <v/>
      </c>
      <c r="P161" s="111" t="str">
        <f t="shared" si="9"/>
        <v/>
      </c>
      <c r="Q161" s="112" t="str">
        <f t="shared" si="10"/>
        <v/>
      </c>
      <c r="R161" s="110" t="str">
        <f t="shared" si="11"/>
        <v/>
      </c>
      <c r="S161" s="110">
        <f t="shared" si="12"/>
        <v>1</v>
      </c>
      <c r="T161" s="110">
        <f t="shared" si="13"/>
        <v>-56.71174423</v>
      </c>
      <c r="U161" s="110">
        <f t="shared" si="14"/>
        <v>-56.71174423</v>
      </c>
      <c r="V161" s="113" t="str">
        <f t="shared" si="15"/>
        <v/>
      </c>
      <c r="W161" s="114">
        <f t="shared" si="16"/>
        <v>88.71035368</v>
      </c>
      <c r="X161" s="114">
        <f t="shared" si="17"/>
        <v>5.75</v>
      </c>
      <c r="Y161" s="114" t="str">
        <f>if(N161=1,(W161*(S161-V161))*'Säännöt ja ohjeet'!$B$54+X161,"")</f>
        <v/>
      </c>
      <c r="Z161" s="114">
        <f t="shared" si="18"/>
        <v>0</v>
      </c>
      <c r="AA161" s="114">
        <f t="shared" si="19"/>
        <v>1</v>
      </c>
      <c r="AB161" s="114">
        <f t="shared" si="20"/>
        <v>88.71035368</v>
      </c>
      <c r="AC161" s="114">
        <f t="shared" si="21"/>
        <v>5.75</v>
      </c>
      <c r="AD161" s="114" t="str">
        <f>if(N161=1,(AB161*(Z161-AA161))*'Säännöt ja ohjeet'!$B$54+AC161,"")</f>
        <v/>
      </c>
      <c r="AE161" s="115">
        <f t="shared" si="22"/>
        <v>11</v>
      </c>
      <c r="AF161" s="115">
        <f t="shared" si="23"/>
        <v>11</v>
      </c>
      <c r="AG161" s="4"/>
      <c r="AH161" s="56"/>
      <c r="AI161" s="103">
        <f t="shared" ref="AI161:ED161" si="192">if($B161=AI$3,AI160+$Y161,if($C161=AI$3,AI160+$AD161,AI160))</f>
        <v>2016.131251</v>
      </c>
      <c r="AJ161" s="103">
        <f t="shared" si="192"/>
        <v>1832.955298</v>
      </c>
      <c r="AK161" s="103">
        <f t="shared" si="192"/>
        <v>2433.904474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2303.106744</v>
      </c>
      <c r="AO161" s="103">
        <f t="shared" si="192"/>
        <v>2279.021637</v>
      </c>
      <c r="AP161" s="103">
        <f t="shared" si="192"/>
        <v>1709.959002</v>
      </c>
      <c r="AQ161" s="103">
        <f t="shared" si="192"/>
        <v>880.3044819</v>
      </c>
      <c r="AR161" s="103">
        <f t="shared" si="192"/>
        <v>820.629523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1243.17385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1757.561406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 t="str">
        <f t="shared" si="192"/>
        <v>#N/A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5">
        <f t="shared" si="2"/>
        <v>1662.952428</v>
      </c>
    </row>
    <row r="162">
      <c r="A162" s="4"/>
      <c r="B162" s="125"/>
      <c r="C162" s="126"/>
      <c r="D162" s="126"/>
      <c r="E162" s="126"/>
      <c r="F162" s="127"/>
      <c r="G162" s="109"/>
      <c r="H162" s="109" t="b">
        <f t="shared" si="3"/>
        <v>0</v>
      </c>
      <c r="I162" s="109" t="b">
        <f>if(iferror(match(B162,'Osallistujat ja seuranta'!C:C,0),0)&gt;0,TRUE,FALSE)</f>
        <v>0</v>
      </c>
      <c r="J162" s="109" t="b">
        <f>if(iferror(match(C162,'Osallistujat ja seuranta'!C:C,0),0)&gt;0,TRUE,FALSE)</f>
        <v>0</v>
      </c>
      <c r="K162" s="109" t="b">
        <f t="shared" si="4"/>
        <v>0</v>
      </c>
      <c r="L162" s="109" t="b">
        <f t="shared" si="5"/>
        <v>1</v>
      </c>
      <c r="M162" s="109" t="b">
        <f t="shared" si="6"/>
        <v>0</v>
      </c>
      <c r="N162" s="110" t="str">
        <f t="shared" si="7"/>
        <v/>
      </c>
      <c r="O162" s="111" t="str">
        <f t="shared" si="8"/>
        <v/>
      </c>
      <c r="P162" s="111" t="str">
        <f t="shared" si="9"/>
        <v/>
      </c>
      <c r="Q162" s="112" t="str">
        <f t="shared" si="10"/>
        <v/>
      </c>
      <c r="R162" s="110" t="str">
        <f t="shared" si="11"/>
        <v/>
      </c>
      <c r="S162" s="110">
        <f t="shared" si="12"/>
        <v>1</v>
      </c>
      <c r="T162" s="110">
        <f t="shared" si="13"/>
        <v>-56.71174423</v>
      </c>
      <c r="U162" s="110">
        <f t="shared" si="14"/>
        <v>-56.71174423</v>
      </c>
      <c r="V162" s="113" t="str">
        <f t="shared" si="15"/>
        <v/>
      </c>
      <c r="W162" s="114">
        <f t="shared" si="16"/>
        <v>88.71035368</v>
      </c>
      <c r="X162" s="114">
        <f t="shared" si="17"/>
        <v>5.75</v>
      </c>
      <c r="Y162" s="114" t="str">
        <f>if(N162=1,(W162*(S162-V162))*'Säännöt ja ohjeet'!$B$54+X162,"")</f>
        <v/>
      </c>
      <c r="Z162" s="114">
        <f t="shared" si="18"/>
        <v>0</v>
      </c>
      <c r="AA162" s="114">
        <f t="shared" si="19"/>
        <v>1</v>
      </c>
      <c r="AB162" s="114">
        <f t="shared" si="20"/>
        <v>88.71035368</v>
      </c>
      <c r="AC162" s="114">
        <f t="shared" si="21"/>
        <v>5.75</v>
      </c>
      <c r="AD162" s="114" t="str">
        <f>if(N162=1,(AB162*(Z162-AA162))*'Säännöt ja ohjeet'!$B$54+AC162,"")</f>
        <v/>
      </c>
      <c r="AE162" s="115">
        <f t="shared" si="22"/>
        <v>11</v>
      </c>
      <c r="AF162" s="115">
        <f t="shared" si="23"/>
        <v>11</v>
      </c>
      <c r="AG162" s="4"/>
      <c r="AH162" s="56"/>
      <c r="AI162" s="103">
        <f t="shared" ref="AI162:ED162" si="193">if($B162=AI$3,AI161+$Y162,if($C162=AI$3,AI161+$AD162,AI161))</f>
        <v>2016.131251</v>
      </c>
      <c r="AJ162" s="103">
        <f t="shared" si="193"/>
        <v>1832.955298</v>
      </c>
      <c r="AK162" s="103">
        <f t="shared" si="193"/>
        <v>2433.904474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2303.106744</v>
      </c>
      <c r="AO162" s="103">
        <f t="shared" si="193"/>
        <v>2279.021637</v>
      </c>
      <c r="AP162" s="103">
        <f t="shared" si="193"/>
        <v>1709.959002</v>
      </c>
      <c r="AQ162" s="103">
        <f t="shared" si="193"/>
        <v>880.3044819</v>
      </c>
      <c r="AR162" s="103">
        <f t="shared" si="193"/>
        <v>820.629523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1243.17385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1757.561406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 t="str">
        <f t="shared" si="193"/>
        <v>#N/A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5">
        <f t="shared" si="2"/>
        <v>1662.952428</v>
      </c>
    </row>
    <row r="163">
      <c r="A163" s="4"/>
      <c r="B163" s="125"/>
      <c r="C163" s="126"/>
      <c r="D163" s="126"/>
      <c r="E163" s="126"/>
      <c r="F163" s="127"/>
      <c r="G163" s="109"/>
      <c r="H163" s="109" t="b">
        <f t="shared" si="3"/>
        <v>0</v>
      </c>
      <c r="I163" s="109" t="b">
        <f>if(iferror(match(B163,'Osallistujat ja seuranta'!C:C,0),0)&gt;0,TRUE,FALSE)</f>
        <v>0</v>
      </c>
      <c r="J163" s="109" t="b">
        <f>if(iferror(match(C163,'Osallistujat ja seuranta'!C:C,0),0)&gt;0,TRUE,FALSE)</f>
        <v>0</v>
      </c>
      <c r="K163" s="109" t="b">
        <f t="shared" si="4"/>
        <v>0</v>
      </c>
      <c r="L163" s="109" t="b">
        <f t="shared" si="5"/>
        <v>1</v>
      </c>
      <c r="M163" s="109" t="b">
        <f t="shared" si="6"/>
        <v>0</v>
      </c>
      <c r="N163" s="110" t="str">
        <f t="shared" si="7"/>
        <v/>
      </c>
      <c r="O163" s="111" t="str">
        <f t="shared" si="8"/>
        <v/>
      </c>
      <c r="P163" s="111" t="str">
        <f t="shared" si="9"/>
        <v/>
      </c>
      <c r="Q163" s="112" t="str">
        <f t="shared" si="10"/>
        <v/>
      </c>
      <c r="R163" s="110" t="str">
        <f t="shared" si="11"/>
        <v/>
      </c>
      <c r="S163" s="110">
        <f t="shared" si="12"/>
        <v>1</v>
      </c>
      <c r="T163" s="110">
        <f t="shared" si="13"/>
        <v>-56.71174423</v>
      </c>
      <c r="U163" s="110">
        <f t="shared" si="14"/>
        <v>-56.71174423</v>
      </c>
      <c r="V163" s="113" t="str">
        <f t="shared" si="15"/>
        <v/>
      </c>
      <c r="W163" s="114">
        <f t="shared" si="16"/>
        <v>88.71035368</v>
      </c>
      <c r="X163" s="114">
        <f t="shared" si="17"/>
        <v>5.75</v>
      </c>
      <c r="Y163" s="114" t="str">
        <f>if(N163=1,(W163*(S163-V163))*'Säännöt ja ohjeet'!$B$54+X163,"")</f>
        <v/>
      </c>
      <c r="Z163" s="114">
        <f t="shared" si="18"/>
        <v>0</v>
      </c>
      <c r="AA163" s="114">
        <f t="shared" si="19"/>
        <v>1</v>
      </c>
      <c r="AB163" s="114">
        <f t="shared" si="20"/>
        <v>88.71035368</v>
      </c>
      <c r="AC163" s="114">
        <f t="shared" si="21"/>
        <v>5.75</v>
      </c>
      <c r="AD163" s="114" t="str">
        <f>if(N163=1,(AB163*(Z163-AA163))*'Säännöt ja ohjeet'!$B$54+AC163,"")</f>
        <v/>
      </c>
      <c r="AE163" s="115">
        <f t="shared" si="22"/>
        <v>11</v>
      </c>
      <c r="AF163" s="115">
        <f t="shared" si="23"/>
        <v>11</v>
      </c>
      <c r="AG163" s="4"/>
      <c r="AH163" s="56"/>
      <c r="AI163" s="103">
        <f t="shared" ref="AI163:ED163" si="194">if($B163=AI$3,AI162+$Y163,if($C163=AI$3,AI162+$AD163,AI162))</f>
        <v>2016.131251</v>
      </c>
      <c r="AJ163" s="103">
        <f t="shared" si="194"/>
        <v>1832.955298</v>
      </c>
      <c r="AK163" s="103">
        <f t="shared" si="194"/>
        <v>2433.904474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2303.106744</v>
      </c>
      <c r="AO163" s="103">
        <f t="shared" si="194"/>
        <v>2279.021637</v>
      </c>
      <c r="AP163" s="103">
        <f t="shared" si="194"/>
        <v>1709.959002</v>
      </c>
      <c r="AQ163" s="103">
        <f t="shared" si="194"/>
        <v>880.3044819</v>
      </c>
      <c r="AR163" s="103">
        <f t="shared" si="194"/>
        <v>820.629523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1243.17385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1757.561406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 t="str">
        <f t="shared" si="194"/>
        <v>#N/A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5">
        <f t="shared" si="2"/>
        <v>1662.952428</v>
      </c>
    </row>
    <row r="164">
      <c r="A164" s="4"/>
      <c r="B164" s="125"/>
      <c r="C164" s="126"/>
      <c r="D164" s="126"/>
      <c r="E164" s="126"/>
      <c r="F164" s="127"/>
      <c r="G164" s="109"/>
      <c r="H164" s="109" t="b">
        <f t="shared" si="3"/>
        <v>0</v>
      </c>
      <c r="I164" s="109" t="b">
        <f>if(iferror(match(B164,'Osallistujat ja seuranta'!C:C,0),0)&gt;0,TRUE,FALSE)</f>
        <v>0</v>
      </c>
      <c r="J164" s="109" t="b">
        <f>if(iferror(match(C164,'Osallistujat ja seuranta'!C:C,0),0)&gt;0,TRUE,FALSE)</f>
        <v>0</v>
      </c>
      <c r="K164" s="109" t="b">
        <f t="shared" si="4"/>
        <v>0</v>
      </c>
      <c r="L164" s="109" t="b">
        <f t="shared" si="5"/>
        <v>1</v>
      </c>
      <c r="M164" s="109" t="b">
        <f t="shared" si="6"/>
        <v>0</v>
      </c>
      <c r="N164" s="110" t="str">
        <f t="shared" si="7"/>
        <v/>
      </c>
      <c r="O164" s="111" t="str">
        <f t="shared" si="8"/>
        <v/>
      </c>
      <c r="P164" s="111" t="str">
        <f t="shared" si="9"/>
        <v/>
      </c>
      <c r="Q164" s="112" t="str">
        <f t="shared" si="10"/>
        <v/>
      </c>
      <c r="R164" s="110" t="str">
        <f t="shared" si="11"/>
        <v/>
      </c>
      <c r="S164" s="110">
        <f t="shared" si="12"/>
        <v>1</v>
      </c>
      <c r="T164" s="110">
        <f t="shared" si="13"/>
        <v>-56.71174423</v>
      </c>
      <c r="U164" s="110">
        <f t="shared" si="14"/>
        <v>-56.71174423</v>
      </c>
      <c r="V164" s="113" t="str">
        <f t="shared" si="15"/>
        <v/>
      </c>
      <c r="W164" s="114">
        <f t="shared" si="16"/>
        <v>88.71035368</v>
      </c>
      <c r="X164" s="114">
        <f t="shared" si="17"/>
        <v>5.75</v>
      </c>
      <c r="Y164" s="114" t="str">
        <f>if(N164=1,(W164*(S164-V164))*'Säännöt ja ohjeet'!$B$54+X164,"")</f>
        <v/>
      </c>
      <c r="Z164" s="114">
        <f t="shared" si="18"/>
        <v>0</v>
      </c>
      <c r="AA164" s="114">
        <f t="shared" si="19"/>
        <v>1</v>
      </c>
      <c r="AB164" s="114">
        <f t="shared" si="20"/>
        <v>88.71035368</v>
      </c>
      <c r="AC164" s="114">
        <f t="shared" si="21"/>
        <v>5.75</v>
      </c>
      <c r="AD164" s="114" t="str">
        <f>if(N164=1,(AB164*(Z164-AA164))*'Säännöt ja ohjeet'!$B$54+AC164,"")</f>
        <v/>
      </c>
      <c r="AE164" s="115">
        <f t="shared" si="22"/>
        <v>11</v>
      </c>
      <c r="AF164" s="115">
        <f t="shared" si="23"/>
        <v>11</v>
      </c>
      <c r="AG164" s="4"/>
      <c r="AH164" s="56"/>
      <c r="AI164" s="103">
        <f t="shared" ref="AI164:ED164" si="195">if($B164=AI$3,AI163+$Y164,if($C164=AI$3,AI163+$AD164,AI163))</f>
        <v>2016.131251</v>
      </c>
      <c r="AJ164" s="103">
        <f t="shared" si="195"/>
        <v>1832.955298</v>
      </c>
      <c r="AK164" s="103">
        <f t="shared" si="195"/>
        <v>2433.904474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2303.106744</v>
      </c>
      <c r="AO164" s="103">
        <f t="shared" si="195"/>
        <v>2279.021637</v>
      </c>
      <c r="AP164" s="103">
        <f t="shared" si="195"/>
        <v>1709.959002</v>
      </c>
      <c r="AQ164" s="103">
        <f t="shared" si="195"/>
        <v>880.3044819</v>
      </c>
      <c r="AR164" s="103">
        <f t="shared" si="195"/>
        <v>820.629523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1243.17385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1757.561406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 t="str">
        <f t="shared" si="195"/>
        <v>#N/A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5">
        <f t="shared" si="2"/>
        <v>1662.952428</v>
      </c>
    </row>
    <row r="165">
      <c r="A165" s="4"/>
      <c r="B165" s="125"/>
      <c r="C165" s="126"/>
      <c r="D165" s="126"/>
      <c r="E165" s="126"/>
      <c r="F165" s="127"/>
      <c r="G165" s="109"/>
      <c r="H165" s="109" t="b">
        <f t="shared" si="3"/>
        <v>0</v>
      </c>
      <c r="I165" s="109" t="b">
        <f>if(iferror(match(B165,'Osallistujat ja seuranta'!C:C,0),0)&gt;0,TRUE,FALSE)</f>
        <v>0</v>
      </c>
      <c r="J165" s="109" t="b">
        <f>if(iferror(match(C165,'Osallistujat ja seuranta'!C:C,0),0)&gt;0,TRUE,FALSE)</f>
        <v>0</v>
      </c>
      <c r="K165" s="109" t="b">
        <f t="shared" si="4"/>
        <v>0</v>
      </c>
      <c r="L165" s="109" t="b">
        <f t="shared" si="5"/>
        <v>1</v>
      </c>
      <c r="M165" s="109" t="b">
        <f t="shared" si="6"/>
        <v>0</v>
      </c>
      <c r="N165" s="110" t="str">
        <f t="shared" si="7"/>
        <v/>
      </c>
      <c r="O165" s="111" t="str">
        <f t="shared" si="8"/>
        <v/>
      </c>
      <c r="P165" s="111" t="str">
        <f t="shared" si="9"/>
        <v/>
      </c>
      <c r="Q165" s="112" t="str">
        <f t="shared" si="10"/>
        <v/>
      </c>
      <c r="R165" s="110" t="str">
        <f t="shared" si="11"/>
        <v/>
      </c>
      <c r="S165" s="110">
        <f t="shared" si="12"/>
        <v>1</v>
      </c>
      <c r="T165" s="110">
        <f t="shared" si="13"/>
        <v>-56.71174423</v>
      </c>
      <c r="U165" s="110">
        <f t="shared" si="14"/>
        <v>-56.71174423</v>
      </c>
      <c r="V165" s="113" t="str">
        <f t="shared" si="15"/>
        <v/>
      </c>
      <c r="W165" s="114">
        <f t="shared" si="16"/>
        <v>88.71035368</v>
      </c>
      <c r="X165" s="114">
        <f t="shared" si="17"/>
        <v>5.75</v>
      </c>
      <c r="Y165" s="114" t="str">
        <f>if(N165=1,(W165*(S165-V165))*'Säännöt ja ohjeet'!$B$54+X165,"")</f>
        <v/>
      </c>
      <c r="Z165" s="114">
        <f t="shared" si="18"/>
        <v>0</v>
      </c>
      <c r="AA165" s="114">
        <f t="shared" si="19"/>
        <v>1</v>
      </c>
      <c r="AB165" s="114">
        <f t="shared" si="20"/>
        <v>88.71035368</v>
      </c>
      <c r="AC165" s="114">
        <f t="shared" si="21"/>
        <v>5.75</v>
      </c>
      <c r="AD165" s="114" t="str">
        <f>if(N165=1,(AB165*(Z165-AA165))*'Säännöt ja ohjeet'!$B$54+AC165,"")</f>
        <v/>
      </c>
      <c r="AE165" s="115">
        <f t="shared" si="22"/>
        <v>11</v>
      </c>
      <c r="AF165" s="115">
        <f t="shared" si="23"/>
        <v>11</v>
      </c>
      <c r="AG165" s="4"/>
      <c r="AH165" s="56"/>
      <c r="AI165" s="103">
        <f t="shared" ref="AI165:ED165" si="196">if($B165=AI$3,AI164+$Y165,if($C165=AI$3,AI164+$AD165,AI164))</f>
        <v>2016.131251</v>
      </c>
      <c r="AJ165" s="103">
        <f t="shared" si="196"/>
        <v>1832.955298</v>
      </c>
      <c r="AK165" s="103">
        <f t="shared" si="196"/>
        <v>2433.904474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2303.106744</v>
      </c>
      <c r="AO165" s="103">
        <f t="shared" si="196"/>
        <v>2279.021637</v>
      </c>
      <c r="AP165" s="103">
        <f t="shared" si="196"/>
        <v>1709.959002</v>
      </c>
      <c r="AQ165" s="103">
        <f t="shared" si="196"/>
        <v>880.3044819</v>
      </c>
      <c r="AR165" s="103">
        <f t="shared" si="196"/>
        <v>820.629523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1243.17385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1757.561406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 t="str">
        <f t="shared" si="196"/>
        <v>#N/A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5">
        <f t="shared" si="2"/>
        <v>1662.952428</v>
      </c>
    </row>
    <row r="166">
      <c r="A166" s="4"/>
      <c r="B166" s="125"/>
      <c r="C166" s="126"/>
      <c r="D166" s="126"/>
      <c r="E166" s="126"/>
      <c r="F166" s="127"/>
      <c r="G166" s="109"/>
      <c r="H166" s="109" t="b">
        <f t="shared" si="3"/>
        <v>0</v>
      </c>
      <c r="I166" s="109" t="b">
        <f>if(iferror(match(B166,'Osallistujat ja seuranta'!C:C,0),0)&gt;0,TRUE,FALSE)</f>
        <v>0</v>
      </c>
      <c r="J166" s="109" t="b">
        <f>if(iferror(match(C166,'Osallistujat ja seuranta'!C:C,0),0)&gt;0,TRUE,FALSE)</f>
        <v>0</v>
      </c>
      <c r="K166" s="109" t="b">
        <f t="shared" si="4"/>
        <v>0</v>
      </c>
      <c r="L166" s="109" t="b">
        <f t="shared" si="5"/>
        <v>1</v>
      </c>
      <c r="M166" s="109" t="b">
        <f t="shared" si="6"/>
        <v>0</v>
      </c>
      <c r="N166" s="110" t="str">
        <f t="shared" si="7"/>
        <v/>
      </c>
      <c r="O166" s="111" t="str">
        <f t="shared" si="8"/>
        <v/>
      </c>
      <c r="P166" s="111" t="str">
        <f t="shared" si="9"/>
        <v/>
      </c>
      <c r="Q166" s="112" t="str">
        <f t="shared" si="10"/>
        <v/>
      </c>
      <c r="R166" s="110" t="str">
        <f t="shared" si="11"/>
        <v/>
      </c>
      <c r="S166" s="110">
        <f t="shared" si="12"/>
        <v>1</v>
      </c>
      <c r="T166" s="110">
        <f t="shared" si="13"/>
        <v>-56.71174423</v>
      </c>
      <c r="U166" s="110">
        <f t="shared" si="14"/>
        <v>-56.71174423</v>
      </c>
      <c r="V166" s="113" t="str">
        <f t="shared" si="15"/>
        <v/>
      </c>
      <c r="W166" s="114">
        <f t="shared" si="16"/>
        <v>88.71035368</v>
      </c>
      <c r="X166" s="114">
        <f t="shared" si="17"/>
        <v>5.75</v>
      </c>
      <c r="Y166" s="114" t="str">
        <f>if(N166=1,(W166*(S166-V166))*'Säännöt ja ohjeet'!$B$54+X166,"")</f>
        <v/>
      </c>
      <c r="Z166" s="114">
        <f t="shared" si="18"/>
        <v>0</v>
      </c>
      <c r="AA166" s="114">
        <f t="shared" si="19"/>
        <v>1</v>
      </c>
      <c r="AB166" s="114">
        <f t="shared" si="20"/>
        <v>88.71035368</v>
      </c>
      <c r="AC166" s="114">
        <f t="shared" si="21"/>
        <v>5.75</v>
      </c>
      <c r="AD166" s="114" t="str">
        <f>if(N166=1,(AB166*(Z166-AA166))*'Säännöt ja ohjeet'!$B$54+AC166,"")</f>
        <v/>
      </c>
      <c r="AE166" s="115">
        <f t="shared" si="22"/>
        <v>11</v>
      </c>
      <c r="AF166" s="115">
        <f t="shared" si="23"/>
        <v>11</v>
      </c>
      <c r="AG166" s="4"/>
      <c r="AH166" s="56"/>
      <c r="AI166" s="103">
        <f t="shared" ref="AI166:ED166" si="197">if($B166=AI$3,AI165+$Y166,if($C166=AI$3,AI165+$AD166,AI165))</f>
        <v>2016.131251</v>
      </c>
      <c r="AJ166" s="103">
        <f t="shared" si="197"/>
        <v>1832.955298</v>
      </c>
      <c r="AK166" s="103">
        <f t="shared" si="197"/>
        <v>2433.904474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2303.106744</v>
      </c>
      <c r="AO166" s="103">
        <f t="shared" si="197"/>
        <v>2279.021637</v>
      </c>
      <c r="AP166" s="103">
        <f t="shared" si="197"/>
        <v>1709.959002</v>
      </c>
      <c r="AQ166" s="103">
        <f t="shared" si="197"/>
        <v>880.3044819</v>
      </c>
      <c r="AR166" s="103">
        <f t="shared" si="197"/>
        <v>820.629523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1243.17385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1757.561406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 t="str">
        <f t="shared" si="197"/>
        <v>#N/A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5">
        <f t="shared" si="2"/>
        <v>1662.952428</v>
      </c>
    </row>
    <row r="167">
      <c r="A167" s="4"/>
      <c r="B167" s="125"/>
      <c r="C167" s="126"/>
      <c r="D167" s="126"/>
      <c r="E167" s="126"/>
      <c r="F167" s="127"/>
      <c r="G167" s="109"/>
      <c r="H167" s="109" t="b">
        <f t="shared" si="3"/>
        <v>0</v>
      </c>
      <c r="I167" s="109" t="b">
        <f>if(iferror(match(B167,'Osallistujat ja seuranta'!C:C,0),0)&gt;0,TRUE,FALSE)</f>
        <v>0</v>
      </c>
      <c r="J167" s="109" t="b">
        <f>if(iferror(match(C167,'Osallistujat ja seuranta'!C:C,0),0)&gt;0,TRUE,FALSE)</f>
        <v>0</v>
      </c>
      <c r="K167" s="109" t="b">
        <f t="shared" si="4"/>
        <v>0</v>
      </c>
      <c r="L167" s="109" t="b">
        <f t="shared" si="5"/>
        <v>1</v>
      </c>
      <c r="M167" s="109" t="b">
        <f t="shared" si="6"/>
        <v>0</v>
      </c>
      <c r="N167" s="110" t="str">
        <f t="shared" si="7"/>
        <v/>
      </c>
      <c r="O167" s="111" t="str">
        <f t="shared" si="8"/>
        <v/>
      </c>
      <c r="P167" s="111" t="str">
        <f t="shared" si="9"/>
        <v/>
      </c>
      <c r="Q167" s="112" t="str">
        <f t="shared" si="10"/>
        <v/>
      </c>
      <c r="R167" s="110" t="str">
        <f t="shared" si="11"/>
        <v/>
      </c>
      <c r="S167" s="110">
        <f t="shared" si="12"/>
        <v>1</v>
      </c>
      <c r="T167" s="110">
        <f t="shared" si="13"/>
        <v>-56.71174423</v>
      </c>
      <c r="U167" s="110">
        <f t="shared" si="14"/>
        <v>-56.71174423</v>
      </c>
      <c r="V167" s="113" t="str">
        <f t="shared" si="15"/>
        <v/>
      </c>
      <c r="W167" s="114">
        <f t="shared" si="16"/>
        <v>88.71035368</v>
      </c>
      <c r="X167" s="114">
        <f t="shared" si="17"/>
        <v>5.75</v>
      </c>
      <c r="Y167" s="114" t="str">
        <f>if(N167=1,(W167*(S167-V167))*'Säännöt ja ohjeet'!$B$54+X167,"")</f>
        <v/>
      </c>
      <c r="Z167" s="114">
        <f t="shared" si="18"/>
        <v>0</v>
      </c>
      <c r="AA167" s="114">
        <f t="shared" si="19"/>
        <v>1</v>
      </c>
      <c r="AB167" s="114">
        <f t="shared" si="20"/>
        <v>88.71035368</v>
      </c>
      <c r="AC167" s="114">
        <f t="shared" si="21"/>
        <v>5.75</v>
      </c>
      <c r="AD167" s="114" t="str">
        <f>if(N167=1,(AB167*(Z167-AA167))*'Säännöt ja ohjeet'!$B$54+AC167,"")</f>
        <v/>
      </c>
      <c r="AE167" s="115">
        <f t="shared" si="22"/>
        <v>11</v>
      </c>
      <c r="AF167" s="115">
        <f t="shared" si="23"/>
        <v>11</v>
      </c>
      <c r="AG167" s="4"/>
      <c r="AH167" s="56"/>
      <c r="AI167" s="103">
        <f t="shared" ref="AI167:ED167" si="198">if($B167=AI$3,AI166+$Y167,if($C167=AI$3,AI166+$AD167,AI166))</f>
        <v>2016.131251</v>
      </c>
      <c r="AJ167" s="103">
        <f t="shared" si="198"/>
        <v>1832.955298</v>
      </c>
      <c r="AK167" s="103">
        <f t="shared" si="198"/>
        <v>2433.904474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2303.106744</v>
      </c>
      <c r="AO167" s="103">
        <f t="shared" si="198"/>
        <v>2279.021637</v>
      </c>
      <c r="AP167" s="103">
        <f t="shared" si="198"/>
        <v>1709.959002</v>
      </c>
      <c r="AQ167" s="103">
        <f t="shared" si="198"/>
        <v>880.3044819</v>
      </c>
      <c r="AR167" s="103">
        <f t="shared" si="198"/>
        <v>820.629523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1243.17385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1757.561406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 t="str">
        <f t="shared" si="198"/>
        <v>#N/A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5">
        <f t="shared" si="2"/>
        <v>1662.952428</v>
      </c>
    </row>
    <row r="168">
      <c r="A168" s="4"/>
      <c r="B168" s="125"/>
      <c r="C168" s="126"/>
      <c r="D168" s="126"/>
      <c r="E168" s="126"/>
      <c r="F168" s="127"/>
      <c r="G168" s="109"/>
      <c r="H168" s="109" t="b">
        <f t="shared" si="3"/>
        <v>0</v>
      </c>
      <c r="I168" s="109" t="b">
        <f>if(iferror(match(B168,'Osallistujat ja seuranta'!C:C,0),0)&gt;0,TRUE,FALSE)</f>
        <v>0</v>
      </c>
      <c r="J168" s="109" t="b">
        <f>if(iferror(match(C168,'Osallistujat ja seuranta'!C:C,0),0)&gt;0,TRUE,FALSE)</f>
        <v>0</v>
      </c>
      <c r="K168" s="109" t="b">
        <f t="shared" si="4"/>
        <v>0</v>
      </c>
      <c r="L168" s="109" t="b">
        <f t="shared" si="5"/>
        <v>1</v>
      </c>
      <c r="M168" s="109" t="b">
        <f t="shared" si="6"/>
        <v>0</v>
      </c>
      <c r="N168" s="110" t="str">
        <f t="shared" si="7"/>
        <v/>
      </c>
      <c r="O168" s="111" t="str">
        <f t="shared" si="8"/>
        <v/>
      </c>
      <c r="P168" s="111" t="str">
        <f t="shared" si="9"/>
        <v/>
      </c>
      <c r="Q168" s="112" t="str">
        <f t="shared" si="10"/>
        <v/>
      </c>
      <c r="R168" s="110" t="str">
        <f t="shared" si="11"/>
        <v/>
      </c>
      <c r="S168" s="110">
        <f t="shared" si="12"/>
        <v>1</v>
      </c>
      <c r="T168" s="110">
        <f t="shared" si="13"/>
        <v>-56.71174423</v>
      </c>
      <c r="U168" s="110">
        <f t="shared" si="14"/>
        <v>-56.71174423</v>
      </c>
      <c r="V168" s="113" t="str">
        <f t="shared" si="15"/>
        <v/>
      </c>
      <c r="W168" s="114">
        <f t="shared" si="16"/>
        <v>88.71035368</v>
      </c>
      <c r="X168" s="114">
        <f t="shared" si="17"/>
        <v>5.75</v>
      </c>
      <c r="Y168" s="114" t="str">
        <f>if(N168=1,(W168*(S168-V168))*'Säännöt ja ohjeet'!$B$54+X168,"")</f>
        <v/>
      </c>
      <c r="Z168" s="114">
        <f t="shared" si="18"/>
        <v>0</v>
      </c>
      <c r="AA168" s="114">
        <f t="shared" si="19"/>
        <v>1</v>
      </c>
      <c r="AB168" s="114">
        <f t="shared" si="20"/>
        <v>88.71035368</v>
      </c>
      <c r="AC168" s="114">
        <f t="shared" si="21"/>
        <v>5.75</v>
      </c>
      <c r="AD168" s="114" t="str">
        <f>if(N168=1,(AB168*(Z168-AA168))*'Säännöt ja ohjeet'!$B$54+AC168,"")</f>
        <v/>
      </c>
      <c r="AE168" s="115">
        <f t="shared" si="22"/>
        <v>11</v>
      </c>
      <c r="AF168" s="115">
        <f t="shared" si="23"/>
        <v>11</v>
      </c>
      <c r="AG168" s="4"/>
      <c r="AH168" s="56"/>
      <c r="AI168" s="103">
        <f t="shared" ref="AI168:ED168" si="199">if($B168=AI$3,AI167+$Y168,if($C168=AI$3,AI167+$AD168,AI167))</f>
        <v>2016.131251</v>
      </c>
      <c r="AJ168" s="103">
        <f t="shared" si="199"/>
        <v>1832.955298</v>
      </c>
      <c r="AK168" s="103">
        <f t="shared" si="199"/>
        <v>2433.904474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2303.106744</v>
      </c>
      <c r="AO168" s="103">
        <f t="shared" si="199"/>
        <v>2279.021637</v>
      </c>
      <c r="AP168" s="103">
        <f t="shared" si="199"/>
        <v>1709.959002</v>
      </c>
      <c r="AQ168" s="103">
        <f t="shared" si="199"/>
        <v>880.3044819</v>
      </c>
      <c r="AR168" s="103">
        <f t="shared" si="199"/>
        <v>820.629523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1243.17385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1757.561406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 t="str">
        <f t="shared" si="199"/>
        <v>#N/A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5">
        <f t="shared" si="2"/>
        <v>1662.952428</v>
      </c>
    </row>
    <row r="169">
      <c r="A169" s="4"/>
      <c r="B169" s="125"/>
      <c r="C169" s="126"/>
      <c r="D169" s="126"/>
      <c r="E169" s="126"/>
      <c r="F169" s="127"/>
      <c r="G169" s="109"/>
      <c r="H169" s="109" t="b">
        <f t="shared" si="3"/>
        <v>0</v>
      </c>
      <c r="I169" s="109" t="b">
        <f>if(iferror(match(B169,'Osallistujat ja seuranta'!C:C,0),0)&gt;0,TRUE,FALSE)</f>
        <v>0</v>
      </c>
      <c r="J169" s="109" t="b">
        <f>if(iferror(match(C169,'Osallistujat ja seuranta'!C:C,0),0)&gt;0,TRUE,FALSE)</f>
        <v>0</v>
      </c>
      <c r="K169" s="109" t="b">
        <f t="shared" si="4"/>
        <v>0</v>
      </c>
      <c r="L169" s="109" t="b">
        <f t="shared" si="5"/>
        <v>1</v>
      </c>
      <c r="M169" s="109" t="b">
        <f t="shared" si="6"/>
        <v>0</v>
      </c>
      <c r="N169" s="110" t="str">
        <f t="shared" si="7"/>
        <v/>
      </c>
      <c r="O169" s="111" t="str">
        <f t="shared" si="8"/>
        <v/>
      </c>
      <c r="P169" s="111" t="str">
        <f t="shared" si="9"/>
        <v/>
      </c>
      <c r="Q169" s="112" t="str">
        <f t="shared" si="10"/>
        <v/>
      </c>
      <c r="R169" s="110" t="str">
        <f t="shared" si="11"/>
        <v/>
      </c>
      <c r="S169" s="110">
        <f t="shared" si="12"/>
        <v>1</v>
      </c>
      <c r="T169" s="110">
        <f t="shared" si="13"/>
        <v>-56.71174423</v>
      </c>
      <c r="U169" s="110">
        <f t="shared" si="14"/>
        <v>-56.71174423</v>
      </c>
      <c r="V169" s="113" t="str">
        <f t="shared" si="15"/>
        <v/>
      </c>
      <c r="W169" s="114">
        <f t="shared" si="16"/>
        <v>88.71035368</v>
      </c>
      <c r="X169" s="114">
        <f t="shared" si="17"/>
        <v>5.75</v>
      </c>
      <c r="Y169" s="114" t="str">
        <f>if(N169=1,(W169*(S169-V169))*'Säännöt ja ohjeet'!$B$54+X169,"")</f>
        <v/>
      </c>
      <c r="Z169" s="114">
        <f t="shared" si="18"/>
        <v>0</v>
      </c>
      <c r="AA169" s="114">
        <f t="shared" si="19"/>
        <v>1</v>
      </c>
      <c r="AB169" s="114">
        <f t="shared" si="20"/>
        <v>88.71035368</v>
      </c>
      <c r="AC169" s="114">
        <f t="shared" si="21"/>
        <v>5.75</v>
      </c>
      <c r="AD169" s="114" t="str">
        <f>if(N169=1,(AB169*(Z169-AA169))*'Säännöt ja ohjeet'!$B$54+AC169,"")</f>
        <v/>
      </c>
      <c r="AE169" s="115">
        <f t="shared" si="22"/>
        <v>11</v>
      </c>
      <c r="AF169" s="115">
        <f t="shared" si="23"/>
        <v>11</v>
      </c>
      <c r="AG169" s="4"/>
      <c r="AH169" s="56"/>
      <c r="AI169" s="103">
        <f t="shared" ref="AI169:ED169" si="200">if($B169=AI$3,AI168+$Y169,if($C169=AI$3,AI168+$AD169,AI168))</f>
        <v>2016.131251</v>
      </c>
      <c r="AJ169" s="103">
        <f t="shared" si="200"/>
        <v>1832.955298</v>
      </c>
      <c r="AK169" s="103">
        <f t="shared" si="200"/>
        <v>2433.904474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2303.106744</v>
      </c>
      <c r="AO169" s="103">
        <f t="shared" si="200"/>
        <v>2279.021637</v>
      </c>
      <c r="AP169" s="103">
        <f t="shared" si="200"/>
        <v>1709.959002</v>
      </c>
      <c r="AQ169" s="103">
        <f t="shared" si="200"/>
        <v>880.3044819</v>
      </c>
      <c r="AR169" s="103">
        <f t="shared" si="200"/>
        <v>820.629523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1243.17385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1757.561406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 t="str">
        <f t="shared" si="200"/>
        <v>#N/A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5">
        <f t="shared" si="2"/>
        <v>1662.952428</v>
      </c>
    </row>
    <row r="170">
      <c r="A170" s="4"/>
      <c r="B170" s="125"/>
      <c r="C170" s="126"/>
      <c r="D170" s="126"/>
      <c r="E170" s="126"/>
      <c r="F170" s="127"/>
      <c r="G170" s="109"/>
      <c r="H170" s="109" t="b">
        <f t="shared" si="3"/>
        <v>0</v>
      </c>
      <c r="I170" s="109" t="b">
        <f>if(iferror(match(B170,'Osallistujat ja seuranta'!C:C,0),0)&gt;0,TRUE,FALSE)</f>
        <v>0</v>
      </c>
      <c r="J170" s="109" t="b">
        <f>if(iferror(match(C170,'Osallistujat ja seuranta'!C:C,0),0)&gt;0,TRUE,FALSE)</f>
        <v>0</v>
      </c>
      <c r="K170" s="109" t="b">
        <f t="shared" si="4"/>
        <v>0</v>
      </c>
      <c r="L170" s="109" t="b">
        <f t="shared" si="5"/>
        <v>1</v>
      </c>
      <c r="M170" s="109" t="b">
        <f t="shared" si="6"/>
        <v>0</v>
      </c>
      <c r="N170" s="110" t="str">
        <f t="shared" si="7"/>
        <v/>
      </c>
      <c r="O170" s="111" t="str">
        <f t="shared" si="8"/>
        <v/>
      </c>
      <c r="P170" s="111" t="str">
        <f t="shared" si="9"/>
        <v/>
      </c>
      <c r="Q170" s="112" t="str">
        <f t="shared" si="10"/>
        <v/>
      </c>
      <c r="R170" s="110" t="str">
        <f t="shared" si="11"/>
        <v/>
      </c>
      <c r="S170" s="110">
        <f t="shared" si="12"/>
        <v>1</v>
      </c>
      <c r="T170" s="110">
        <f t="shared" si="13"/>
        <v>-56.71174423</v>
      </c>
      <c r="U170" s="110">
        <f t="shared" si="14"/>
        <v>-56.71174423</v>
      </c>
      <c r="V170" s="113" t="str">
        <f t="shared" si="15"/>
        <v/>
      </c>
      <c r="W170" s="114">
        <f t="shared" si="16"/>
        <v>88.71035368</v>
      </c>
      <c r="X170" s="114">
        <f t="shared" si="17"/>
        <v>5.75</v>
      </c>
      <c r="Y170" s="114" t="str">
        <f>if(N170=1,(W170*(S170-V170))*'Säännöt ja ohjeet'!$B$54+X170,"")</f>
        <v/>
      </c>
      <c r="Z170" s="114">
        <f t="shared" si="18"/>
        <v>0</v>
      </c>
      <c r="AA170" s="114">
        <f t="shared" si="19"/>
        <v>1</v>
      </c>
      <c r="AB170" s="114">
        <f t="shared" si="20"/>
        <v>88.71035368</v>
      </c>
      <c r="AC170" s="114">
        <f t="shared" si="21"/>
        <v>5.75</v>
      </c>
      <c r="AD170" s="114" t="str">
        <f>if(N170=1,(AB170*(Z170-AA170))*'Säännöt ja ohjeet'!$B$54+AC170,"")</f>
        <v/>
      </c>
      <c r="AE170" s="115">
        <f t="shared" si="22"/>
        <v>11</v>
      </c>
      <c r="AF170" s="115">
        <f t="shared" si="23"/>
        <v>11</v>
      </c>
      <c r="AG170" s="4"/>
      <c r="AH170" s="56"/>
      <c r="AI170" s="103">
        <f t="shared" ref="AI170:ED170" si="201">if($B170=AI$3,AI169+$Y170,if($C170=AI$3,AI169+$AD170,AI169))</f>
        <v>2016.131251</v>
      </c>
      <c r="AJ170" s="103">
        <f t="shared" si="201"/>
        <v>1832.955298</v>
      </c>
      <c r="AK170" s="103">
        <f t="shared" si="201"/>
        <v>2433.904474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2303.106744</v>
      </c>
      <c r="AO170" s="103">
        <f t="shared" si="201"/>
        <v>2279.021637</v>
      </c>
      <c r="AP170" s="103">
        <f t="shared" si="201"/>
        <v>1709.959002</v>
      </c>
      <c r="AQ170" s="103">
        <f t="shared" si="201"/>
        <v>880.3044819</v>
      </c>
      <c r="AR170" s="103">
        <f t="shared" si="201"/>
        <v>820.629523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1243.17385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1757.561406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 t="str">
        <f t="shared" si="201"/>
        <v>#N/A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5">
        <f t="shared" si="2"/>
        <v>1662.952428</v>
      </c>
    </row>
    <row r="171">
      <c r="A171" s="4"/>
      <c r="B171" s="125"/>
      <c r="C171" s="126"/>
      <c r="D171" s="126"/>
      <c r="E171" s="126"/>
      <c r="F171" s="127"/>
      <c r="G171" s="109"/>
      <c r="H171" s="109" t="b">
        <f t="shared" si="3"/>
        <v>0</v>
      </c>
      <c r="I171" s="109" t="b">
        <f>if(iferror(match(B171,'Osallistujat ja seuranta'!C:C,0),0)&gt;0,TRUE,FALSE)</f>
        <v>0</v>
      </c>
      <c r="J171" s="109" t="b">
        <f>if(iferror(match(C171,'Osallistujat ja seuranta'!C:C,0),0)&gt;0,TRUE,FALSE)</f>
        <v>0</v>
      </c>
      <c r="K171" s="109" t="b">
        <f t="shared" si="4"/>
        <v>0</v>
      </c>
      <c r="L171" s="109" t="b">
        <f t="shared" si="5"/>
        <v>1</v>
      </c>
      <c r="M171" s="109" t="b">
        <f t="shared" si="6"/>
        <v>0</v>
      </c>
      <c r="N171" s="110" t="str">
        <f t="shared" si="7"/>
        <v/>
      </c>
      <c r="O171" s="111" t="str">
        <f t="shared" si="8"/>
        <v/>
      </c>
      <c r="P171" s="111" t="str">
        <f t="shared" si="9"/>
        <v/>
      </c>
      <c r="Q171" s="112" t="str">
        <f t="shared" si="10"/>
        <v/>
      </c>
      <c r="R171" s="110" t="str">
        <f t="shared" si="11"/>
        <v/>
      </c>
      <c r="S171" s="110">
        <f t="shared" si="12"/>
        <v>1</v>
      </c>
      <c r="T171" s="110">
        <f t="shared" si="13"/>
        <v>-56.71174423</v>
      </c>
      <c r="U171" s="110">
        <f t="shared" si="14"/>
        <v>-56.71174423</v>
      </c>
      <c r="V171" s="113" t="str">
        <f t="shared" si="15"/>
        <v/>
      </c>
      <c r="W171" s="114">
        <f t="shared" si="16"/>
        <v>88.71035368</v>
      </c>
      <c r="X171" s="114">
        <f t="shared" si="17"/>
        <v>5.75</v>
      </c>
      <c r="Y171" s="114" t="str">
        <f>if(N171=1,(W171*(S171-V171))*'Säännöt ja ohjeet'!$B$54+X171,"")</f>
        <v/>
      </c>
      <c r="Z171" s="114">
        <f t="shared" si="18"/>
        <v>0</v>
      </c>
      <c r="AA171" s="114">
        <f t="shared" si="19"/>
        <v>1</v>
      </c>
      <c r="AB171" s="114">
        <f t="shared" si="20"/>
        <v>88.71035368</v>
      </c>
      <c r="AC171" s="114">
        <f t="shared" si="21"/>
        <v>5.75</v>
      </c>
      <c r="AD171" s="114" t="str">
        <f>if(N171=1,(AB171*(Z171-AA171))*'Säännöt ja ohjeet'!$B$54+AC171,"")</f>
        <v/>
      </c>
      <c r="AE171" s="115">
        <f t="shared" si="22"/>
        <v>11</v>
      </c>
      <c r="AF171" s="115">
        <f t="shared" si="23"/>
        <v>11</v>
      </c>
      <c r="AG171" s="4"/>
      <c r="AH171" s="56"/>
      <c r="AI171" s="103">
        <f t="shared" ref="AI171:ED171" si="202">if($B171=AI$3,AI170+$Y171,if($C171=AI$3,AI170+$AD171,AI170))</f>
        <v>2016.131251</v>
      </c>
      <c r="AJ171" s="103">
        <f t="shared" si="202"/>
        <v>1832.955298</v>
      </c>
      <c r="AK171" s="103">
        <f t="shared" si="202"/>
        <v>2433.904474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2303.106744</v>
      </c>
      <c r="AO171" s="103">
        <f t="shared" si="202"/>
        <v>2279.021637</v>
      </c>
      <c r="AP171" s="103">
        <f t="shared" si="202"/>
        <v>1709.959002</v>
      </c>
      <c r="AQ171" s="103">
        <f t="shared" si="202"/>
        <v>880.3044819</v>
      </c>
      <c r="AR171" s="103">
        <f t="shared" si="202"/>
        <v>820.629523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1243.17385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1757.561406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 t="str">
        <f t="shared" si="202"/>
        <v>#N/A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5">
        <f t="shared" si="2"/>
        <v>1662.952428</v>
      </c>
    </row>
    <row r="172">
      <c r="A172" s="4"/>
      <c r="B172" s="125"/>
      <c r="C172" s="126"/>
      <c r="D172" s="126"/>
      <c r="E172" s="126"/>
      <c r="F172" s="127"/>
      <c r="G172" s="109"/>
      <c r="H172" s="109" t="b">
        <f t="shared" si="3"/>
        <v>0</v>
      </c>
      <c r="I172" s="109" t="b">
        <f>if(iferror(match(B172,'Osallistujat ja seuranta'!C:C,0),0)&gt;0,TRUE,FALSE)</f>
        <v>0</v>
      </c>
      <c r="J172" s="109" t="b">
        <f>if(iferror(match(C172,'Osallistujat ja seuranta'!C:C,0),0)&gt;0,TRUE,FALSE)</f>
        <v>0</v>
      </c>
      <c r="K172" s="109" t="b">
        <f t="shared" si="4"/>
        <v>0</v>
      </c>
      <c r="L172" s="109" t="b">
        <f t="shared" si="5"/>
        <v>1</v>
      </c>
      <c r="M172" s="109" t="b">
        <f t="shared" si="6"/>
        <v>0</v>
      </c>
      <c r="N172" s="110" t="str">
        <f t="shared" si="7"/>
        <v/>
      </c>
      <c r="O172" s="111" t="str">
        <f t="shared" si="8"/>
        <v/>
      </c>
      <c r="P172" s="111" t="str">
        <f t="shared" si="9"/>
        <v/>
      </c>
      <c r="Q172" s="112" t="str">
        <f t="shared" si="10"/>
        <v/>
      </c>
      <c r="R172" s="110" t="str">
        <f t="shared" si="11"/>
        <v/>
      </c>
      <c r="S172" s="110">
        <f t="shared" si="12"/>
        <v>1</v>
      </c>
      <c r="T172" s="110">
        <f t="shared" si="13"/>
        <v>-56.71174423</v>
      </c>
      <c r="U172" s="110">
        <f t="shared" si="14"/>
        <v>-56.71174423</v>
      </c>
      <c r="V172" s="113" t="str">
        <f t="shared" si="15"/>
        <v/>
      </c>
      <c r="W172" s="114">
        <f t="shared" si="16"/>
        <v>88.71035368</v>
      </c>
      <c r="X172" s="114">
        <f t="shared" si="17"/>
        <v>5.75</v>
      </c>
      <c r="Y172" s="114" t="str">
        <f>if(N172=1,(W172*(S172-V172))*'Säännöt ja ohjeet'!$B$54+X172,"")</f>
        <v/>
      </c>
      <c r="Z172" s="114">
        <f t="shared" si="18"/>
        <v>0</v>
      </c>
      <c r="AA172" s="114">
        <f t="shared" si="19"/>
        <v>1</v>
      </c>
      <c r="AB172" s="114">
        <f t="shared" si="20"/>
        <v>88.71035368</v>
      </c>
      <c r="AC172" s="114">
        <f t="shared" si="21"/>
        <v>5.75</v>
      </c>
      <c r="AD172" s="114" t="str">
        <f>if(N172=1,(AB172*(Z172-AA172))*'Säännöt ja ohjeet'!$B$54+AC172,"")</f>
        <v/>
      </c>
      <c r="AE172" s="115">
        <f t="shared" si="22"/>
        <v>11</v>
      </c>
      <c r="AF172" s="115">
        <f t="shared" si="23"/>
        <v>11</v>
      </c>
      <c r="AG172" s="4"/>
      <c r="AH172" s="56"/>
      <c r="AI172" s="103">
        <f t="shared" ref="AI172:ED172" si="203">if($B172=AI$3,AI171+$Y172,if($C172=AI$3,AI171+$AD172,AI171))</f>
        <v>2016.131251</v>
      </c>
      <c r="AJ172" s="103">
        <f t="shared" si="203"/>
        <v>1832.955298</v>
      </c>
      <c r="AK172" s="103">
        <f t="shared" si="203"/>
        <v>2433.904474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2303.106744</v>
      </c>
      <c r="AO172" s="103">
        <f t="shared" si="203"/>
        <v>2279.021637</v>
      </c>
      <c r="AP172" s="103">
        <f t="shared" si="203"/>
        <v>1709.959002</v>
      </c>
      <c r="AQ172" s="103">
        <f t="shared" si="203"/>
        <v>880.3044819</v>
      </c>
      <c r="AR172" s="103">
        <f t="shared" si="203"/>
        <v>820.629523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1243.17385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1757.561406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 t="str">
        <f t="shared" si="203"/>
        <v>#N/A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5">
        <f t="shared" si="2"/>
        <v>1662.952428</v>
      </c>
    </row>
    <row r="173">
      <c r="A173" s="4"/>
      <c r="B173" s="125"/>
      <c r="C173" s="126"/>
      <c r="D173" s="126"/>
      <c r="E173" s="126"/>
      <c r="F173" s="127"/>
      <c r="G173" s="109"/>
      <c r="H173" s="109" t="b">
        <f t="shared" si="3"/>
        <v>0</v>
      </c>
      <c r="I173" s="109" t="b">
        <f>if(iferror(match(B173,'Osallistujat ja seuranta'!C:C,0),0)&gt;0,TRUE,FALSE)</f>
        <v>0</v>
      </c>
      <c r="J173" s="109" t="b">
        <f>if(iferror(match(C173,'Osallistujat ja seuranta'!C:C,0),0)&gt;0,TRUE,FALSE)</f>
        <v>0</v>
      </c>
      <c r="K173" s="109" t="b">
        <f t="shared" si="4"/>
        <v>0</v>
      </c>
      <c r="L173" s="109" t="b">
        <f t="shared" si="5"/>
        <v>1</v>
      </c>
      <c r="M173" s="109" t="b">
        <f t="shared" si="6"/>
        <v>0</v>
      </c>
      <c r="N173" s="110" t="str">
        <f t="shared" si="7"/>
        <v/>
      </c>
      <c r="O173" s="111" t="str">
        <f t="shared" si="8"/>
        <v/>
      </c>
      <c r="P173" s="111" t="str">
        <f t="shared" si="9"/>
        <v/>
      </c>
      <c r="Q173" s="112" t="str">
        <f t="shared" si="10"/>
        <v/>
      </c>
      <c r="R173" s="110" t="str">
        <f t="shared" si="11"/>
        <v/>
      </c>
      <c r="S173" s="110">
        <f t="shared" si="12"/>
        <v>1</v>
      </c>
      <c r="T173" s="110">
        <f t="shared" si="13"/>
        <v>-56.71174423</v>
      </c>
      <c r="U173" s="110">
        <f t="shared" si="14"/>
        <v>-56.71174423</v>
      </c>
      <c r="V173" s="113" t="str">
        <f t="shared" si="15"/>
        <v/>
      </c>
      <c r="W173" s="114">
        <f t="shared" si="16"/>
        <v>88.71035368</v>
      </c>
      <c r="X173" s="114">
        <f t="shared" si="17"/>
        <v>5.75</v>
      </c>
      <c r="Y173" s="114" t="str">
        <f>if(N173=1,(W173*(S173-V173))*'Säännöt ja ohjeet'!$B$54+X173,"")</f>
        <v/>
      </c>
      <c r="Z173" s="114">
        <f t="shared" si="18"/>
        <v>0</v>
      </c>
      <c r="AA173" s="114">
        <f t="shared" si="19"/>
        <v>1</v>
      </c>
      <c r="AB173" s="114">
        <f t="shared" si="20"/>
        <v>88.71035368</v>
      </c>
      <c r="AC173" s="114">
        <f t="shared" si="21"/>
        <v>5.75</v>
      </c>
      <c r="AD173" s="114" t="str">
        <f>if(N173=1,(AB173*(Z173-AA173))*'Säännöt ja ohjeet'!$B$54+AC173,"")</f>
        <v/>
      </c>
      <c r="AE173" s="115">
        <f t="shared" si="22"/>
        <v>11</v>
      </c>
      <c r="AF173" s="115">
        <f t="shared" si="23"/>
        <v>11</v>
      </c>
      <c r="AG173" s="4"/>
      <c r="AH173" s="56"/>
      <c r="AI173" s="103">
        <f t="shared" ref="AI173:ED173" si="204">if($B173=AI$3,AI172+$Y173,if($C173=AI$3,AI172+$AD173,AI172))</f>
        <v>2016.131251</v>
      </c>
      <c r="AJ173" s="103">
        <f t="shared" si="204"/>
        <v>1832.955298</v>
      </c>
      <c r="AK173" s="103">
        <f t="shared" si="204"/>
        <v>2433.904474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2303.106744</v>
      </c>
      <c r="AO173" s="103">
        <f t="shared" si="204"/>
        <v>2279.021637</v>
      </c>
      <c r="AP173" s="103">
        <f t="shared" si="204"/>
        <v>1709.959002</v>
      </c>
      <c r="AQ173" s="103">
        <f t="shared" si="204"/>
        <v>880.3044819</v>
      </c>
      <c r="AR173" s="103">
        <f t="shared" si="204"/>
        <v>820.629523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1243.17385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1757.561406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 t="str">
        <f t="shared" si="204"/>
        <v>#N/A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5">
        <f t="shared" si="2"/>
        <v>1662.952428</v>
      </c>
    </row>
    <row r="174">
      <c r="A174" s="4"/>
      <c r="B174" s="125"/>
      <c r="C174" s="126"/>
      <c r="D174" s="126"/>
      <c r="E174" s="126"/>
      <c r="F174" s="127"/>
      <c r="G174" s="109"/>
      <c r="H174" s="109" t="b">
        <f t="shared" si="3"/>
        <v>0</v>
      </c>
      <c r="I174" s="109" t="b">
        <f>if(iferror(match(B174,'Osallistujat ja seuranta'!C:C,0),0)&gt;0,TRUE,FALSE)</f>
        <v>0</v>
      </c>
      <c r="J174" s="109" t="b">
        <f>if(iferror(match(C174,'Osallistujat ja seuranta'!C:C,0),0)&gt;0,TRUE,FALSE)</f>
        <v>0</v>
      </c>
      <c r="K174" s="109" t="b">
        <f t="shared" si="4"/>
        <v>0</v>
      </c>
      <c r="L174" s="109" t="b">
        <f t="shared" si="5"/>
        <v>1</v>
      </c>
      <c r="M174" s="109" t="b">
        <f t="shared" si="6"/>
        <v>0</v>
      </c>
      <c r="N174" s="110" t="str">
        <f t="shared" si="7"/>
        <v/>
      </c>
      <c r="O174" s="111" t="str">
        <f t="shared" si="8"/>
        <v/>
      </c>
      <c r="P174" s="111" t="str">
        <f t="shared" si="9"/>
        <v/>
      </c>
      <c r="Q174" s="112" t="str">
        <f t="shared" si="10"/>
        <v/>
      </c>
      <c r="R174" s="110" t="str">
        <f t="shared" si="11"/>
        <v/>
      </c>
      <c r="S174" s="110">
        <f t="shared" si="12"/>
        <v>1</v>
      </c>
      <c r="T174" s="110">
        <f t="shared" si="13"/>
        <v>-56.71174423</v>
      </c>
      <c r="U174" s="110">
        <f t="shared" si="14"/>
        <v>-56.71174423</v>
      </c>
      <c r="V174" s="113" t="str">
        <f t="shared" si="15"/>
        <v/>
      </c>
      <c r="W174" s="114">
        <f t="shared" si="16"/>
        <v>88.71035368</v>
      </c>
      <c r="X174" s="114">
        <f t="shared" si="17"/>
        <v>5.75</v>
      </c>
      <c r="Y174" s="114" t="str">
        <f>if(N174=1,(W174*(S174-V174))*'Säännöt ja ohjeet'!$B$54+X174,"")</f>
        <v/>
      </c>
      <c r="Z174" s="114">
        <f t="shared" si="18"/>
        <v>0</v>
      </c>
      <c r="AA174" s="114">
        <f t="shared" si="19"/>
        <v>1</v>
      </c>
      <c r="AB174" s="114">
        <f t="shared" si="20"/>
        <v>88.71035368</v>
      </c>
      <c r="AC174" s="114">
        <f t="shared" si="21"/>
        <v>5.75</v>
      </c>
      <c r="AD174" s="114" t="str">
        <f>if(N174=1,(AB174*(Z174-AA174))*'Säännöt ja ohjeet'!$B$54+AC174,"")</f>
        <v/>
      </c>
      <c r="AE174" s="115">
        <f t="shared" si="22"/>
        <v>11</v>
      </c>
      <c r="AF174" s="115">
        <f t="shared" si="23"/>
        <v>11</v>
      </c>
      <c r="AG174" s="4"/>
      <c r="AH174" s="56"/>
      <c r="AI174" s="103">
        <f t="shared" ref="AI174:ED174" si="205">if($B174=AI$3,AI173+$Y174,if($C174=AI$3,AI173+$AD174,AI173))</f>
        <v>2016.131251</v>
      </c>
      <c r="AJ174" s="103">
        <f t="shared" si="205"/>
        <v>1832.955298</v>
      </c>
      <c r="AK174" s="103">
        <f t="shared" si="205"/>
        <v>2433.904474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2303.106744</v>
      </c>
      <c r="AO174" s="103">
        <f t="shared" si="205"/>
        <v>2279.021637</v>
      </c>
      <c r="AP174" s="103">
        <f t="shared" si="205"/>
        <v>1709.959002</v>
      </c>
      <c r="AQ174" s="103">
        <f t="shared" si="205"/>
        <v>880.3044819</v>
      </c>
      <c r="AR174" s="103">
        <f t="shared" si="205"/>
        <v>820.629523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1243.17385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1757.561406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 t="str">
        <f t="shared" si="205"/>
        <v>#N/A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5">
        <f t="shared" si="2"/>
        <v>1662.952428</v>
      </c>
    </row>
    <row r="175">
      <c r="A175" s="4"/>
      <c r="B175" s="125"/>
      <c r="C175" s="126"/>
      <c r="D175" s="126"/>
      <c r="E175" s="126"/>
      <c r="F175" s="127"/>
      <c r="G175" s="109"/>
      <c r="H175" s="109" t="b">
        <f t="shared" si="3"/>
        <v>0</v>
      </c>
      <c r="I175" s="109" t="b">
        <f>if(iferror(match(B175,'Osallistujat ja seuranta'!C:C,0),0)&gt;0,TRUE,FALSE)</f>
        <v>0</v>
      </c>
      <c r="J175" s="109" t="b">
        <f>if(iferror(match(C175,'Osallistujat ja seuranta'!C:C,0),0)&gt;0,TRUE,FALSE)</f>
        <v>0</v>
      </c>
      <c r="K175" s="109" t="b">
        <f t="shared" si="4"/>
        <v>0</v>
      </c>
      <c r="L175" s="109" t="b">
        <f t="shared" si="5"/>
        <v>1</v>
      </c>
      <c r="M175" s="109" t="b">
        <f t="shared" si="6"/>
        <v>0</v>
      </c>
      <c r="N175" s="110" t="str">
        <f t="shared" si="7"/>
        <v/>
      </c>
      <c r="O175" s="111" t="str">
        <f t="shared" si="8"/>
        <v/>
      </c>
      <c r="P175" s="111" t="str">
        <f t="shared" si="9"/>
        <v/>
      </c>
      <c r="Q175" s="112" t="str">
        <f t="shared" si="10"/>
        <v/>
      </c>
      <c r="R175" s="110" t="str">
        <f t="shared" si="11"/>
        <v/>
      </c>
      <c r="S175" s="110">
        <f t="shared" si="12"/>
        <v>1</v>
      </c>
      <c r="T175" s="110">
        <f t="shared" si="13"/>
        <v>-56.71174423</v>
      </c>
      <c r="U175" s="110">
        <f t="shared" si="14"/>
        <v>-56.71174423</v>
      </c>
      <c r="V175" s="113" t="str">
        <f t="shared" si="15"/>
        <v/>
      </c>
      <c r="W175" s="114">
        <f t="shared" si="16"/>
        <v>88.71035368</v>
      </c>
      <c r="X175" s="114">
        <f t="shared" si="17"/>
        <v>5.75</v>
      </c>
      <c r="Y175" s="114" t="str">
        <f>if(N175=1,(W175*(S175-V175))*'Säännöt ja ohjeet'!$B$54+X175,"")</f>
        <v/>
      </c>
      <c r="Z175" s="114">
        <f t="shared" si="18"/>
        <v>0</v>
      </c>
      <c r="AA175" s="114">
        <f t="shared" si="19"/>
        <v>1</v>
      </c>
      <c r="AB175" s="114">
        <f t="shared" si="20"/>
        <v>88.71035368</v>
      </c>
      <c r="AC175" s="114">
        <f t="shared" si="21"/>
        <v>5.75</v>
      </c>
      <c r="AD175" s="114" t="str">
        <f>if(N175=1,(AB175*(Z175-AA175))*'Säännöt ja ohjeet'!$B$54+AC175,"")</f>
        <v/>
      </c>
      <c r="AE175" s="115">
        <f t="shared" si="22"/>
        <v>11</v>
      </c>
      <c r="AF175" s="115">
        <f t="shared" si="23"/>
        <v>11</v>
      </c>
      <c r="AG175" s="4"/>
      <c r="AH175" s="56"/>
      <c r="AI175" s="103">
        <f t="shared" ref="AI175:ED175" si="206">if($B175=AI$3,AI174+$Y175,if($C175=AI$3,AI174+$AD175,AI174))</f>
        <v>2016.131251</v>
      </c>
      <c r="AJ175" s="103">
        <f t="shared" si="206"/>
        <v>1832.955298</v>
      </c>
      <c r="AK175" s="103">
        <f t="shared" si="206"/>
        <v>2433.904474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2303.106744</v>
      </c>
      <c r="AO175" s="103">
        <f t="shared" si="206"/>
        <v>2279.021637</v>
      </c>
      <c r="AP175" s="103">
        <f t="shared" si="206"/>
        <v>1709.959002</v>
      </c>
      <c r="AQ175" s="103">
        <f t="shared" si="206"/>
        <v>880.3044819</v>
      </c>
      <c r="AR175" s="103">
        <f t="shared" si="206"/>
        <v>820.629523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1243.17385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1757.561406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 t="str">
        <f t="shared" si="206"/>
        <v>#N/A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5">
        <f t="shared" si="2"/>
        <v>1662.952428</v>
      </c>
    </row>
    <row r="176">
      <c r="A176" s="4"/>
      <c r="B176" s="125"/>
      <c r="C176" s="126"/>
      <c r="D176" s="126"/>
      <c r="E176" s="126"/>
      <c r="F176" s="127"/>
      <c r="G176" s="109"/>
      <c r="H176" s="109" t="b">
        <f t="shared" si="3"/>
        <v>0</v>
      </c>
      <c r="I176" s="109" t="b">
        <f>if(iferror(match(B176,'Osallistujat ja seuranta'!C:C,0),0)&gt;0,TRUE,FALSE)</f>
        <v>0</v>
      </c>
      <c r="J176" s="109" t="b">
        <f>if(iferror(match(C176,'Osallistujat ja seuranta'!C:C,0),0)&gt;0,TRUE,FALSE)</f>
        <v>0</v>
      </c>
      <c r="K176" s="109" t="b">
        <f t="shared" si="4"/>
        <v>0</v>
      </c>
      <c r="L176" s="109" t="b">
        <f t="shared" si="5"/>
        <v>1</v>
      </c>
      <c r="M176" s="109" t="b">
        <f t="shared" si="6"/>
        <v>0</v>
      </c>
      <c r="N176" s="110" t="str">
        <f t="shared" si="7"/>
        <v/>
      </c>
      <c r="O176" s="111" t="str">
        <f t="shared" si="8"/>
        <v/>
      </c>
      <c r="P176" s="111" t="str">
        <f t="shared" si="9"/>
        <v/>
      </c>
      <c r="Q176" s="112" t="str">
        <f t="shared" si="10"/>
        <v/>
      </c>
      <c r="R176" s="110" t="str">
        <f t="shared" si="11"/>
        <v/>
      </c>
      <c r="S176" s="110">
        <f t="shared" si="12"/>
        <v>1</v>
      </c>
      <c r="T176" s="110">
        <f t="shared" si="13"/>
        <v>-56.71174423</v>
      </c>
      <c r="U176" s="110">
        <f t="shared" si="14"/>
        <v>-56.71174423</v>
      </c>
      <c r="V176" s="113" t="str">
        <f t="shared" si="15"/>
        <v/>
      </c>
      <c r="W176" s="114">
        <f t="shared" si="16"/>
        <v>88.71035368</v>
      </c>
      <c r="X176" s="114">
        <f t="shared" si="17"/>
        <v>5.75</v>
      </c>
      <c r="Y176" s="114" t="str">
        <f>if(N176=1,(W176*(S176-V176))*'Säännöt ja ohjeet'!$B$54+X176,"")</f>
        <v/>
      </c>
      <c r="Z176" s="114">
        <f t="shared" si="18"/>
        <v>0</v>
      </c>
      <c r="AA176" s="114">
        <f t="shared" si="19"/>
        <v>1</v>
      </c>
      <c r="AB176" s="114">
        <f t="shared" si="20"/>
        <v>88.71035368</v>
      </c>
      <c r="AC176" s="114">
        <f t="shared" si="21"/>
        <v>5.75</v>
      </c>
      <c r="AD176" s="114" t="str">
        <f>if(N176=1,(AB176*(Z176-AA176))*'Säännöt ja ohjeet'!$B$54+AC176,"")</f>
        <v/>
      </c>
      <c r="AE176" s="115">
        <f t="shared" si="22"/>
        <v>11</v>
      </c>
      <c r="AF176" s="115">
        <f t="shared" si="23"/>
        <v>11</v>
      </c>
      <c r="AG176" s="4"/>
      <c r="AH176" s="56"/>
      <c r="AI176" s="103">
        <f t="shared" ref="AI176:ED176" si="207">if($B176=AI$3,AI175+$Y176,if($C176=AI$3,AI175+$AD176,AI175))</f>
        <v>2016.131251</v>
      </c>
      <c r="AJ176" s="103">
        <f t="shared" si="207"/>
        <v>1832.955298</v>
      </c>
      <c r="AK176" s="103">
        <f t="shared" si="207"/>
        <v>2433.904474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2303.106744</v>
      </c>
      <c r="AO176" s="103">
        <f t="shared" si="207"/>
        <v>2279.021637</v>
      </c>
      <c r="AP176" s="103">
        <f t="shared" si="207"/>
        <v>1709.959002</v>
      </c>
      <c r="AQ176" s="103">
        <f t="shared" si="207"/>
        <v>880.3044819</v>
      </c>
      <c r="AR176" s="103">
        <f t="shared" si="207"/>
        <v>820.629523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1243.17385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1757.561406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 t="str">
        <f t="shared" si="207"/>
        <v>#N/A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5">
        <f t="shared" si="2"/>
        <v>1662.952428</v>
      </c>
    </row>
    <row r="177">
      <c r="A177" s="4"/>
      <c r="B177" s="125"/>
      <c r="C177" s="126"/>
      <c r="D177" s="126"/>
      <c r="E177" s="126"/>
      <c r="F177" s="127"/>
      <c r="G177" s="109"/>
      <c r="H177" s="109" t="b">
        <f t="shared" si="3"/>
        <v>0</v>
      </c>
      <c r="I177" s="109" t="b">
        <f>if(iferror(match(B177,'Osallistujat ja seuranta'!C:C,0),0)&gt;0,TRUE,FALSE)</f>
        <v>0</v>
      </c>
      <c r="J177" s="109" t="b">
        <f>if(iferror(match(C177,'Osallistujat ja seuranta'!C:C,0),0)&gt;0,TRUE,FALSE)</f>
        <v>0</v>
      </c>
      <c r="K177" s="109" t="b">
        <f t="shared" si="4"/>
        <v>0</v>
      </c>
      <c r="L177" s="109" t="b">
        <f t="shared" si="5"/>
        <v>1</v>
      </c>
      <c r="M177" s="109" t="b">
        <f t="shared" si="6"/>
        <v>0</v>
      </c>
      <c r="N177" s="110" t="str">
        <f t="shared" si="7"/>
        <v/>
      </c>
      <c r="O177" s="111" t="str">
        <f t="shared" si="8"/>
        <v/>
      </c>
      <c r="P177" s="111" t="str">
        <f t="shared" si="9"/>
        <v/>
      </c>
      <c r="Q177" s="112" t="str">
        <f t="shared" si="10"/>
        <v/>
      </c>
      <c r="R177" s="110" t="str">
        <f t="shared" si="11"/>
        <v/>
      </c>
      <c r="S177" s="110">
        <f t="shared" si="12"/>
        <v>1</v>
      </c>
      <c r="T177" s="110">
        <f t="shared" si="13"/>
        <v>-56.71174423</v>
      </c>
      <c r="U177" s="110">
        <f t="shared" si="14"/>
        <v>-56.71174423</v>
      </c>
      <c r="V177" s="113" t="str">
        <f t="shared" si="15"/>
        <v/>
      </c>
      <c r="W177" s="114">
        <f t="shared" si="16"/>
        <v>88.71035368</v>
      </c>
      <c r="X177" s="114">
        <f t="shared" si="17"/>
        <v>5.75</v>
      </c>
      <c r="Y177" s="114" t="str">
        <f>if(N177=1,(W177*(S177-V177))*'Säännöt ja ohjeet'!$B$54+X177,"")</f>
        <v/>
      </c>
      <c r="Z177" s="114">
        <f t="shared" si="18"/>
        <v>0</v>
      </c>
      <c r="AA177" s="114">
        <f t="shared" si="19"/>
        <v>1</v>
      </c>
      <c r="AB177" s="114">
        <f t="shared" si="20"/>
        <v>88.71035368</v>
      </c>
      <c r="AC177" s="114">
        <f t="shared" si="21"/>
        <v>5.75</v>
      </c>
      <c r="AD177" s="114" t="str">
        <f>if(N177=1,(AB177*(Z177-AA177))*'Säännöt ja ohjeet'!$B$54+AC177,"")</f>
        <v/>
      </c>
      <c r="AE177" s="115">
        <f t="shared" si="22"/>
        <v>11</v>
      </c>
      <c r="AF177" s="115">
        <f t="shared" si="23"/>
        <v>11</v>
      </c>
      <c r="AG177" s="4"/>
      <c r="AH177" s="56"/>
      <c r="AI177" s="103">
        <f t="shared" ref="AI177:ED177" si="208">if($B177=AI$3,AI176+$Y177,if($C177=AI$3,AI176+$AD177,AI176))</f>
        <v>2016.131251</v>
      </c>
      <c r="AJ177" s="103">
        <f t="shared" si="208"/>
        <v>1832.955298</v>
      </c>
      <c r="AK177" s="103">
        <f t="shared" si="208"/>
        <v>2433.904474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2303.106744</v>
      </c>
      <c r="AO177" s="103">
        <f t="shared" si="208"/>
        <v>2279.021637</v>
      </c>
      <c r="AP177" s="103">
        <f t="shared" si="208"/>
        <v>1709.959002</v>
      </c>
      <c r="AQ177" s="103">
        <f t="shared" si="208"/>
        <v>880.3044819</v>
      </c>
      <c r="AR177" s="103">
        <f t="shared" si="208"/>
        <v>820.629523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1243.17385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1757.561406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 t="str">
        <f t="shared" si="208"/>
        <v>#N/A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5">
        <f t="shared" si="2"/>
        <v>1662.952428</v>
      </c>
    </row>
    <row r="178">
      <c r="A178" s="4"/>
      <c r="B178" s="125"/>
      <c r="C178" s="126"/>
      <c r="D178" s="126"/>
      <c r="E178" s="126"/>
      <c r="F178" s="127"/>
      <c r="G178" s="109"/>
      <c r="H178" s="109" t="b">
        <f t="shared" si="3"/>
        <v>0</v>
      </c>
      <c r="I178" s="109" t="b">
        <f>if(iferror(match(B178,'Osallistujat ja seuranta'!C:C,0),0)&gt;0,TRUE,FALSE)</f>
        <v>0</v>
      </c>
      <c r="J178" s="109" t="b">
        <f>if(iferror(match(C178,'Osallistujat ja seuranta'!C:C,0),0)&gt;0,TRUE,FALSE)</f>
        <v>0</v>
      </c>
      <c r="K178" s="109" t="b">
        <f t="shared" si="4"/>
        <v>0</v>
      </c>
      <c r="L178" s="109" t="b">
        <f t="shared" si="5"/>
        <v>1</v>
      </c>
      <c r="M178" s="109" t="b">
        <f t="shared" si="6"/>
        <v>0</v>
      </c>
      <c r="N178" s="110" t="str">
        <f t="shared" si="7"/>
        <v/>
      </c>
      <c r="O178" s="111" t="str">
        <f t="shared" si="8"/>
        <v/>
      </c>
      <c r="P178" s="111" t="str">
        <f t="shared" si="9"/>
        <v/>
      </c>
      <c r="Q178" s="112" t="str">
        <f t="shared" si="10"/>
        <v/>
      </c>
      <c r="R178" s="110" t="str">
        <f t="shared" si="11"/>
        <v/>
      </c>
      <c r="S178" s="110">
        <f t="shared" si="12"/>
        <v>1</v>
      </c>
      <c r="T178" s="110">
        <f t="shared" si="13"/>
        <v>-56.71174423</v>
      </c>
      <c r="U178" s="110">
        <f t="shared" si="14"/>
        <v>-56.71174423</v>
      </c>
      <c r="V178" s="113" t="str">
        <f t="shared" si="15"/>
        <v/>
      </c>
      <c r="W178" s="114">
        <f t="shared" si="16"/>
        <v>88.71035368</v>
      </c>
      <c r="X178" s="114">
        <f t="shared" si="17"/>
        <v>5.75</v>
      </c>
      <c r="Y178" s="114" t="str">
        <f>if(N178=1,(W178*(S178-V178))*'Säännöt ja ohjeet'!$B$54+X178,"")</f>
        <v/>
      </c>
      <c r="Z178" s="114">
        <f t="shared" si="18"/>
        <v>0</v>
      </c>
      <c r="AA178" s="114">
        <f t="shared" si="19"/>
        <v>1</v>
      </c>
      <c r="AB178" s="114">
        <f t="shared" si="20"/>
        <v>88.71035368</v>
      </c>
      <c r="AC178" s="114">
        <f t="shared" si="21"/>
        <v>5.75</v>
      </c>
      <c r="AD178" s="114" t="str">
        <f>if(N178=1,(AB178*(Z178-AA178))*'Säännöt ja ohjeet'!$B$54+AC178,"")</f>
        <v/>
      </c>
      <c r="AE178" s="115">
        <f t="shared" si="22"/>
        <v>11</v>
      </c>
      <c r="AF178" s="115">
        <f t="shared" si="23"/>
        <v>11</v>
      </c>
      <c r="AG178" s="4"/>
      <c r="AH178" s="56"/>
      <c r="AI178" s="103">
        <f t="shared" ref="AI178:ED178" si="209">if($B178=AI$3,AI177+$Y178,if($C178=AI$3,AI177+$AD178,AI177))</f>
        <v>2016.131251</v>
      </c>
      <c r="AJ178" s="103">
        <f t="shared" si="209"/>
        <v>1832.955298</v>
      </c>
      <c r="AK178" s="103">
        <f t="shared" si="209"/>
        <v>2433.904474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2303.106744</v>
      </c>
      <c r="AO178" s="103">
        <f t="shared" si="209"/>
        <v>2279.021637</v>
      </c>
      <c r="AP178" s="103">
        <f t="shared" si="209"/>
        <v>1709.959002</v>
      </c>
      <c r="AQ178" s="103">
        <f t="shared" si="209"/>
        <v>880.3044819</v>
      </c>
      <c r="AR178" s="103">
        <f t="shared" si="209"/>
        <v>820.629523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1243.17385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1757.561406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 t="str">
        <f t="shared" si="209"/>
        <v>#N/A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5">
        <f t="shared" si="2"/>
        <v>1662.952428</v>
      </c>
    </row>
    <row r="179">
      <c r="A179" s="4"/>
      <c r="B179" s="125"/>
      <c r="C179" s="126"/>
      <c r="D179" s="126"/>
      <c r="E179" s="126"/>
      <c r="F179" s="127"/>
      <c r="G179" s="109"/>
      <c r="H179" s="109" t="b">
        <f t="shared" si="3"/>
        <v>0</v>
      </c>
      <c r="I179" s="109" t="b">
        <f>if(iferror(match(B179,'Osallistujat ja seuranta'!C:C,0),0)&gt;0,TRUE,FALSE)</f>
        <v>0</v>
      </c>
      <c r="J179" s="109" t="b">
        <f>if(iferror(match(C179,'Osallistujat ja seuranta'!C:C,0),0)&gt;0,TRUE,FALSE)</f>
        <v>0</v>
      </c>
      <c r="K179" s="109" t="b">
        <f t="shared" si="4"/>
        <v>0</v>
      </c>
      <c r="L179" s="109" t="b">
        <f t="shared" si="5"/>
        <v>1</v>
      </c>
      <c r="M179" s="109" t="b">
        <f t="shared" si="6"/>
        <v>0</v>
      </c>
      <c r="N179" s="110" t="str">
        <f t="shared" si="7"/>
        <v/>
      </c>
      <c r="O179" s="111" t="str">
        <f t="shared" si="8"/>
        <v/>
      </c>
      <c r="P179" s="111" t="str">
        <f t="shared" si="9"/>
        <v/>
      </c>
      <c r="Q179" s="112" t="str">
        <f t="shared" si="10"/>
        <v/>
      </c>
      <c r="R179" s="110" t="str">
        <f t="shared" si="11"/>
        <v/>
      </c>
      <c r="S179" s="110">
        <f t="shared" si="12"/>
        <v>1</v>
      </c>
      <c r="T179" s="110">
        <f t="shared" si="13"/>
        <v>-56.71174423</v>
      </c>
      <c r="U179" s="110">
        <f t="shared" si="14"/>
        <v>-56.71174423</v>
      </c>
      <c r="V179" s="113" t="str">
        <f t="shared" si="15"/>
        <v/>
      </c>
      <c r="W179" s="114">
        <f t="shared" si="16"/>
        <v>88.71035368</v>
      </c>
      <c r="X179" s="114">
        <f t="shared" si="17"/>
        <v>5.75</v>
      </c>
      <c r="Y179" s="114" t="str">
        <f>if(N179=1,(W179*(S179-V179))*'Säännöt ja ohjeet'!$B$54+X179,"")</f>
        <v/>
      </c>
      <c r="Z179" s="114">
        <f t="shared" si="18"/>
        <v>0</v>
      </c>
      <c r="AA179" s="114">
        <f t="shared" si="19"/>
        <v>1</v>
      </c>
      <c r="AB179" s="114">
        <f t="shared" si="20"/>
        <v>88.71035368</v>
      </c>
      <c r="AC179" s="114">
        <f t="shared" si="21"/>
        <v>5.75</v>
      </c>
      <c r="AD179" s="114" t="str">
        <f>if(N179=1,(AB179*(Z179-AA179))*'Säännöt ja ohjeet'!$B$54+AC179,"")</f>
        <v/>
      </c>
      <c r="AE179" s="115">
        <f t="shared" si="22"/>
        <v>11</v>
      </c>
      <c r="AF179" s="115">
        <f t="shared" si="23"/>
        <v>11</v>
      </c>
      <c r="AG179" s="4"/>
      <c r="AH179" s="56"/>
      <c r="AI179" s="103">
        <f t="shared" ref="AI179:ED179" si="210">if($B179=AI$3,AI178+$Y179,if($C179=AI$3,AI178+$AD179,AI178))</f>
        <v>2016.131251</v>
      </c>
      <c r="AJ179" s="103">
        <f t="shared" si="210"/>
        <v>1832.955298</v>
      </c>
      <c r="AK179" s="103">
        <f t="shared" si="210"/>
        <v>2433.904474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2303.106744</v>
      </c>
      <c r="AO179" s="103">
        <f t="shared" si="210"/>
        <v>2279.021637</v>
      </c>
      <c r="AP179" s="103">
        <f t="shared" si="210"/>
        <v>1709.959002</v>
      </c>
      <c r="AQ179" s="103">
        <f t="shared" si="210"/>
        <v>880.3044819</v>
      </c>
      <c r="AR179" s="103">
        <f t="shared" si="210"/>
        <v>820.629523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1243.17385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1757.561406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 t="str">
        <f t="shared" si="210"/>
        <v>#N/A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5">
        <f t="shared" si="2"/>
        <v>1662.952428</v>
      </c>
    </row>
    <row r="180">
      <c r="A180" s="4"/>
      <c r="B180" s="125"/>
      <c r="C180" s="126"/>
      <c r="D180" s="126"/>
      <c r="E180" s="126"/>
      <c r="F180" s="127"/>
      <c r="G180" s="109"/>
      <c r="H180" s="109" t="b">
        <f t="shared" si="3"/>
        <v>0</v>
      </c>
      <c r="I180" s="109" t="b">
        <f>if(iferror(match(B180,'Osallistujat ja seuranta'!C:C,0),0)&gt;0,TRUE,FALSE)</f>
        <v>0</v>
      </c>
      <c r="J180" s="109" t="b">
        <f>if(iferror(match(C180,'Osallistujat ja seuranta'!C:C,0),0)&gt;0,TRUE,FALSE)</f>
        <v>0</v>
      </c>
      <c r="K180" s="109" t="b">
        <f t="shared" si="4"/>
        <v>0</v>
      </c>
      <c r="L180" s="109" t="b">
        <f t="shared" si="5"/>
        <v>1</v>
      </c>
      <c r="M180" s="109" t="b">
        <f t="shared" si="6"/>
        <v>0</v>
      </c>
      <c r="N180" s="110" t="str">
        <f t="shared" si="7"/>
        <v/>
      </c>
      <c r="O180" s="111" t="str">
        <f t="shared" si="8"/>
        <v/>
      </c>
      <c r="P180" s="111" t="str">
        <f t="shared" si="9"/>
        <v/>
      </c>
      <c r="Q180" s="112" t="str">
        <f t="shared" si="10"/>
        <v/>
      </c>
      <c r="R180" s="110" t="str">
        <f t="shared" si="11"/>
        <v/>
      </c>
      <c r="S180" s="110">
        <f t="shared" si="12"/>
        <v>1</v>
      </c>
      <c r="T180" s="110">
        <f t="shared" si="13"/>
        <v>-56.71174423</v>
      </c>
      <c r="U180" s="110">
        <f t="shared" si="14"/>
        <v>-56.71174423</v>
      </c>
      <c r="V180" s="113" t="str">
        <f t="shared" si="15"/>
        <v/>
      </c>
      <c r="W180" s="114">
        <f t="shared" si="16"/>
        <v>88.71035368</v>
      </c>
      <c r="X180" s="114">
        <f t="shared" si="17"/>
        <v>5.75</v>
      </c>
      <c r="Y180" s="114" t="str">
        <f>if(N180=1,(W180*(S180-V180))*'Säännöt ja ohjeet'!$B$54+X180,"")</f>
        <v/>
      </c>
      <c r="Z180" s="114">
        <f t="shared" si="18"/>
        <v>0</v>
      </c>
      <c r="AA180" s="114">
        <f t="shared" si="19"/>
        <v>1</v>
      </c>
      <c r="AB180" s="114">
        <f t="shared" si="20"/>
        <v>88.71035368</v>
      </c>
      <c r="AC180" s="114">
        <f t="shared" si="21"/>
        <v>5.75</v>
      </c>
      <c r="AD180" s="114" t="str">
        <f>if(N180=1,(AB180*(Z180-AA180))*'Säännöt ja ohjeet'!$B$54+AC180,"")</f>
        <v/>
      </c>
      <c r="AE180" s="115">
        <f t="shared" si="22"/>
        <v>11</v>
      </c>
      <c r="AF180" s="115">
        <f t="shared" si="23"/>
        <v>11</v>
      </c>
      <c r="AG180" s="4"/>
      <c r="AH180" s="56"/>
      <c r="AI180" s="103">
        <f t="shared" ref="AI180:ED180" si="211">if($B180=AI$3,AI179+$Y180,if($C180=AI$3,AI179+$AD180,AI179))</f>
        <v>2016.131251</v>
      </c>
      <c r="AJ180" s="103">
        <f t="shared" si="211"/>
        <v>1832.955298</v>
      </c>
      <c r="AK180" s="103">
        <f t="shared" si="211"/>
        <v>2433.904474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2303.106744</v>
      </c>
      <c r="AO180" s="103">
        <f t="shared" si="211"/>
        <v>2279.021637</v>
      </c>
      <c r="AP180" s="103">
        <f t="shared" si="211"/>
        <v>1709.959002</v>
      </c>
      <c r="AQ180" s="103">
        <f t="shared" si="211"/>
        <v>880.3044819</v>
      </c>
      <c r="AR180" s="103">
        <f t="shared" si="211"/>
        <v>820.629523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1243.17385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1757.561406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 t="str">
        <f t="shared" si="211"/>
        <v>#N/A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5">
        <f t="shared" si="2"/>
        <v>1662.952428</v>
      </c>
    </row>
    <row r="181">
      <c r="A181" s="4"/>
      <c r="B181" s="125"/>
      <c r="C181" s="126"/>
      <c r="D181" s="126"/>
      <c r="E181" s="126"/>
      <c r="F181" s="127"/>
      <c r="G181" s="109"/>
      <c r="H181" s="109" t="b">
        <f t="shared" si="3"/>
        <v>0</v>
      </c>
      <c r="I181" s="109" t="b">
        <f>if(iferror(match(B181,'Osallistujat ja seuranta'!C:C,0),0)&gt;0,TRUE,FALSE)</f>
        <v>0</v>
      </c>
      <c r="J181" s="109" t="b">
        <f>if(iferror(match(C181,'Osallistujat ja seuranta'!C:C,0),0)&gt;0,TRUE,FALSE)</f>
        <v>0</v>
      </c>
      <c r="K181" s="109" t="b">
        <f t="shared" si="4"/>
        <v>0</v>
      </c>
      <c r="L181" s="109" t="b">
        <f t="shared" si="5"/>
        <v>1</v>
      </c>
      <c r="M181" s="109" t="b">
        <f t="shared" si="6"/>
        <v>0</v>
      </c>
      <c r="N181" s="110"/>
      <c r="O181" s="111"/>
      <c r="P181" s="111"/>
      <c r="Q181" s="112"/>
      <c r="R181" s="110"/>
      <c r="S181" s="110"/>
      <c r="T181" s="110"/>
      <c r="U181" s="110"/>
      <c r="V181" s="113"/>
      <c r="W181" s="114"/>
      <c r="X181" s="114"/>
      <c r="Y181" s="114"/>
      <c r="Z181" s="114"/>
      <c r="AA181" s="114"/>
      <c r="AB181" s="114"/>
      <c r="AC181" s="114"/>
      <c r="AD181" s="114"/>
      <c r="AE181" s="115"/>
      <c r="AF181" s="115"/>
      <c r="AG181" s="4"/>
      <c r="AH181" s="56"/>
      <c r="AI181" s="57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5"/>
    </row>
    <row r="182">
      <c r="A182" s="4"/>
      <c r="B182" s="128"/>
      <c r="C182" s="129"/>
      <c r="D182" s="129"/>
      <c r="E182" s="129"/>
      <c r="F182" s="130"/>
      <c r="G182" s="109"/>
      <c r="H182" s="109" t="b">
        <f t="shared" si="3"/>
        <v>0</v>
      </c>
      <c r="I182" s="109" t="b">
        <f>if(iferror(match(B182,'Osallistujat ja seuranta'!C:C,0),0)&gt;0,TRUE,FALSE)</f>
        <v>0</v>
      </c>
      <c r="J182" s="109" t="b">
        <f>if(iferror(match(C182,'Osallistujat ja seuranta'!C:C,0),0)&gt;0,TRUE,FALSE)</f>
        <v>0</v>
      </c>
      <c r="K182" s="109" t="b">
        <f t="shared" si="4"/>
        <v>0</v>
      </c>
      <c r="L182" s="109" t="b">
        <f t="shared" si="5"/>
        <v>1</v>
      </c>
      <c r="M182" s="109" t="b">
        <f t="shared" si="6"/>
        <v>0</v>
      </c>
      <c r="N182" s="110" t="str">
        <f>if(and(I182:M182),1,if(H182,0,""))</f>
        <v/>
      </c>
      <c r="O182" s="111" t="str">
        <f t="array" ref="O182">if(N182=1,index(74:74,1,match(B182,$3:$3,0)),"")</f>
        <v/>
      </c>
      <c r="P182" s="111" t="str">
        <f t="array" ref="P182">if(N182=1,index(74:74,1,match(C182,$3:$3,0)),"")</f>
        <v/>
      </c>
      <c r="Q182" s="112" t="str">
        <f>if(N182=1,O182-(P182+D182*100-if(D182&gt;0,50,0))*N182,"")</f>
        <v/>
      </c>
      <c r="R182" s="110" t="str">
        <f>if(N182=1,P182+D182*100-if(D182&gt;0,50,0),"")</f>
        <v/>
      </c>
      <c r="S182" s="110">
        <f>if(E182=B182,1,0)</f>
        <v>1</v>
      </c>
      <c r="T182" s="110">
        <f>-7*ln(3300-O182)</f>
        <v>-56.71174423</v>
      </c>
      <c r="U182" s="110">
        <f>-7*ln(3300-R182)</f>
        <v>-56.71174423</v>
      </c>
      <c r="V182" s="113" t="str">
        <f>if(N182=1,1/(1+exp(U182-T182)),"")</f>
        <v/>
      </c>
      <c r="W182" s="114">
        <f>power((3300-O182)/200,1.6)</f>
        <v>88.71035368</v>
      </c>
      <c r="X182" s="114">
        <f>ln(1+exp((2300-O182)/80))/5</f>
        <v>5.75</v>
      </c>
      <c r="Y182" s="114" t="str">
        <f>if(N182=1,(W182*(S182-V182))*'Säännöt ja ohjeet'!$B$54+X182,"")</f>
        <v/>
      </c>
      <c r="Z182" s="114">
        <f>-(S182-1)</f>
        <v>0</v>
      </c>
      <c r="AA182" s="114">
        <f>1-V182</f>
        <v>1</v>
      </c>
      <c r="AB182" s="114">
        <f>power((3300-P182)/200,1.6)</f>
        <v>88.71035368</v>
      </c>
      <c r="AC182" s="114">
        <f>ln(1+exp((2300-P182)/80))/5</f>
        <v>5.75</v>
      </c>
      <c r="AD182" s="114" t="str">
        <f>if(N182=1,(AB182*(Z182-AA182))*'Säännöt ja ohjeet'!$B$54+AC182,"")</f>
        <v/>
      </c>
      <c r="AE182" s="115">
        <f>10*if($E182=B182,1,-1)+min(10,rounddown((P182-O182)/50,0)-2*$D182*sign(P182-O182))+1</f>
        <v>11</v>
      </c>
      <c r="AF182" s="115">
        <f>10*if($E182=C182,1,-1)+min(10,rounddown((O182-P182)/50,0)-2*$D182*sign(O182-P182))+1</f>
        <v>11</v>
      </c>
      <c r="AG182" s="118"/>
      <c r="AH182" s="131"/>
      <c r="AI182" s="103">
        <f t="shared" ref="AI182:ED182" si="212">if($B182=AI$3,AI180+$Y182,if($C182=AI$3,AI180+$AD182,AI180))</f>
        <v>2016.131251</v>
      </c>
      <c r="AJ182" s="103">
        <f t="shared" si="212"/>
        <v>1832.955298</v>
      </c>
      <c r="AK182" s="103">
        <f t="shared" si="212"/>
        <v>2433.904474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2303.106744</v>
      </c>
      <c r="AO182" s="103">
        <f t="shared" si="212"/>
        <v>2279.021637</v>
      </c>
      <c r="AP182" s="103">
        <f t="shared" si="212"/>
        <v>1709.959002</v>
      </c>
      <c r="AQ182" s="103">
        <f t="shared" si="212"/>
        <v>880.3044819</v>
      </c>
      <c r="AR182" s="103">
        <f t="shared" si="212"/>
        <v>820.629523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1243.17385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1757.561406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57" t="str">
        <f t="shared" si="212"/>
        <v>#N/A</v>
      </c>
      <c r="BE182" s="57" t="str">
        <f t="shared" si="212"/>
        <v>#N/A</v>
      </c>
      <c r="BF182" s="57" t="str">
        <f t="shared" si="212"/>
        <v>#N/A</v>
      </c>
      <c r="BG182" s="57" t="str">
        <f t="shared" si="212"/>
        <v>#N/A</v>
      </c>
      <c r="BH182" s="57" t="str">
        <f t="shared" si="212"/>
        <v>#N/A</v>
      </c>
      <c r="BI182" s="57" t="str">
        <f t="shared" si="212"/>
        <v>#N/A</v>
      </c>
      <c r="BJ182" s="57" t="str">
        <f t="shared" si="212"/>
        <v>#N/A</v>
      </c>
      <c r="BK182" s="57" t="str">
        <f t="shared" si="212"/>
        <v>#N/A</v>
      </c>
      <c r="BL182" s="57" t="str">
        <f t="shared" si="212"/>
        <v>#N/A</v>
      </c>
      <c r="BM182" s="57" t="str">
        <f t="shared" si="212"/>
        <v>#N/A</v>
      </c>
      <c r="BN182" s="57" t="str">
        <f t="shared" si="212"/>
        <v>#N/A</v>
      </c>
      <c r="BO182" s="57" t="str">
        <f t="shared" si="212"/>
        <v>#N/A</v>
      </c>
      <c r="BP182" s="57" t="str">
        <f t="shared" si="212"/>
        <v>#N/A</v>
      </c>
      <c r="BQ182" s="57" t="str">
        <f t="shared" si="212"/>
        <v>#N/A</v>
      </c>
      <c r="BR182" s="57" t="str">
        <f t="shared" si="212"/>
        <v>#N/A</v>
      </c>
      <c r="BS182" s="57" t="str">
        <f t="shared" si="212"/>
        <v>#N/A</v>
      </c>
      <c r="BT182" s="57" t="str">
        <f t="shared" si="212"/>
        <v>#N/A</v>
      </c>
      <c r="BU182" s="57" t="str">
        <f t="shared" si="212"/>
        <v>#N/A</v>
      </c>
      <c r="BV182" s="57" t="str">
        <f t="shared" si="212"/>
        <v>#N/A</v>
      </c>
      <c r="BW182" s="57" t="str">
        <f t="shared" si="212"/>
        <v>#N/A</v>
      </c>
      <c r="BX182" s="57" t="str">
        <f t="shared" si="212"/>
        <v>#N/A</v>
      </c>
      <c r="BY182" s="57" t="str">
        <f t="shared" si="212"/>
        <v>#N/A</v>
      </c>
      <c r="BZ182" s="57" t="str">
        <f t="shared" si="212"/>
        <v>#N/A</v>
      </c>
      <c r="CA182" s="57" t="str">
        <f t="shared" si="212"/>
        <v>#N/A</v>
      </c>
      <c r="CB182" s="57" t="str">
        <f t="shared" si="212"/>
        <v>#N/A</v>
      </c>
      <c r="CC182" s="57" t="str">
        <f t="shared" si="212"/>
        <v>#N/A</v>
      </c>
      <c r="CD182" s="57" t="str">
        <f t="shared" si="212"/>
        <v>#N/A</v>
      </c>
      <c r="CE182" s="57" t="str">
        <f t="shared" si="212"/>
        <v>#N/A</v>
      </c>
      <c r="CF182" s="57" t="str">
        <f t="shared" si="212"/>
        <v>#N/A</v>
      </c>
      <c r="CG182" s="57" t="str">
        <f t="shared" si="212"/>
        <v>#N/A</v>
      </c>
      <c r="CH182" s="57" t="str">
        <f t="shared" si="212"/>
        <v>#N/A</v>
      </c>
      <c r="CI182" s="57" t="str">
        <f t="shared" si="212"/>
        <v>#N/A</v>
      </c>
      <c r="CJ182" s="57" t="str">
        <f t="shared" si="212"/>
        <v>#N/A</v>
      </c>
      <c r="CK182" s="57" t="str">
        <f t="shared" si="212"/>
        <v>#N/A</v>
      </c>
      <c r="CL182" s="57" t="str">
        <f t="shared" si="212"/>
        <v>#N/A</v>
      </c>
      <c r="CM182" s="57" t="str">
        <f t="shared" si="212"/>
        <v>#N/A</v>
      </c>
      <c r="CN182" s="57" t="str">
        <f t="shared" si="212"/>
        <v>#N/A</v>
      </c>
      <c r="CO182" s="57" t="str">
        <f t="shared" si="212"/>
        <v>#N/A</v>
      </c>
      <c r="CP182" s="57" t="str">
        <f t="shared" si="212"/>
        <v>#N/A</v>
      </c>
      <c r="CQ182" s="57" t="str">
        <f t="shared" si="212"/>
        <v>#N/A</v>
      </c>
      <c r="CR182" s="57" t="str">
        <f t="shared" si="212"/>
        <v>#N/A</v>
      </c>
      <c r="CS182" s="57" t="str">
        <f t="shared" si="212"/>
        <v>#N/A</v>
      </c>
      <c r="CT182" s="57" t="str">
        <f t="shared" si="212"/>
        <v>#N/A</v>
      </c>
      <c r="CU182" s="57" t="str">
        <f t="shared" si="212"/>
        <v>#N/A</v>
      </c>
      <c r="CV182" s="57" t="str">
        <f t="shared" si="212"/>
        <v>#N/A</v>
      </c>
      <c r="CW182" s="57" t="str">
        <f t="shared" si="212"/>
        <v>#N/A</v>
      </c>
      <c r="CX182" s="57" t="str">
        <f t="shared" si="212"/>
        <v>#N/A</v>
      </c>
      <c r="CY182" s="57" t="str">
        <f t="shared" si="212"/>
        <v>#N/A</v>
      </c>
      <c r="CZ182" s="57" t="str">
        <f t="shared" si="212"/>
        <v>#N/A</v>
      </c>
      <c r="DA182" s="57" t="str">
        <f t="shared" si="212"/>
        <v>#N/A</v>
      </c>
      <c r="DB182" s="57" t="str">
        <f t="shared" si="212"/>
        <v>#N/A</v>
      </c>
      <c r="DC182" s="57" t="str">
        <f t="shared" si="212"/>
        <v>#N/A</v>
      </c>
      <c r="DD182" s="57" t="str">
        <f t="shared" si="212"/>
        <v>#N/A</v>
      </c>
      <c r="DE182" s="57" t="str">
        <f t="shared" si="212"/>
        <v>#N/A</v>
      </c>
      <c r="DF182" s="57" t="str">
        <f t="shared" si="212"/>
        <v>#N/A</v>
      </c>
      <c r="DG182" s="57" t="str">
        <f t="shared" si="212"/>
        <v>#N/A</v>
      </c>
      <c r="DH182" s="57" t="str">
        <f t="shared" si="212"/>
        <v>#N/A</v>
      </c>
      <c r="DI182" s="57" t="str">
        <f t="shared" si="212"/>
        <v>#N/A</v>
      </c>
      <c r="DJ182" s="57" t="str">
        <f t="shared" si="212"/>
        <v>#N/A</v>
      </c>
      <c r="DK182" s="57" t="str">
        <f t="shared" si="212"/>
        <v>#N/A</v>
      </c>
      <c r="DL182" s="57" t="str">
        <f t="shared" si="212"/>
        <v>#N/A</v>
      </c>
      <c r="DM182" s="57" t="str">
        <f t="shared" si="212"/>
        <v>#N/A</v>
      </c>
      <c r="DN182" s="57" t="str">
        <f t="shared" si="212"/>
        <v>#N/A</v>
      </c>
      <c r="DO182" s="57" t="str">
        <f t="shared" si="212"/>
        <v>#N/A</v>
      </c>
      <c r="DP182" s="57" t="str">
        <f t="shared" si="212"/>
        <v>#N/A</v>
      </c>
      <c r="DQ182" s="57" t="str">
        <f t="shared" si="212"/>
        <v>#N/A</v>
      </c>
      <c r="DR182" s="57" t="str">
        <f t="shared" si="212"/>
        <v>#N/A</v>
      </c>
      <c r="DS182" s="57" t="str">
        <f t="shared" si="212"/>
        <v>#N/A</v>
      </c>
      <c r="DT182" s="57" t="str">
        <f t="shared" si="212"/>
        <v>#N/A</v>
      </c>
      <c r="DU182" s="57" t="str">
        <f t="shared" si="212"/>
        <v>#N/A</v>
      </c>
      <c r="DV182" s="57" t="str">
        <f t="shared" si="212"/>
        <v>#N/A</v>
      </c>
      <c r="DW182" s="57" t="str">
        <f t="shared" si="212"/>
        <v>#N/A</v>
      </c>
      <c r="DX182" s="57" t="str">
        <f t="shared" si="212"/>
        <v>#N/A</v>
      </c>
      <c r="DY182" s="57" t="str">
        <f t="shared" si="212"/>
        <v>#N/A</v>
      </c>
      <c r="DZ182" s="57" t="str">
        <f t="shared" si="212"/>
        <v>#N/A</v>
      </c>
      <c r="EA182" s="57" t="str">
        <f t="shared" si="212"/>
        <v>#N/A</v>
      </c>
      <c r="EB182" s="57" t="str">
        <f t="shared" si="212"/>
        <v>#N/A</v>
      </c>
      <c r="EC182" s="57" t="str">
        <f t="shared" si="212"/>
        <v>#N/A</v>
      </c>
      <c r="ED182" s="57" t="str">
        <f t="shared" si="212"/>
        <v>#N/A</v>
      </c>
      <c r="EE182" s="105">
        <f>sum(iferror(AI182:BH182,0))/count(AI182:BH182)</f>
        <v>1662.952428</v>
      </c>
    </row>
    <row r="183">
      <c r="A183" s="132"/>
      <c r="B183" s="133" t="s">
        <v>160</v>
      </c>
      <c r="C183" s="134"/>
      <c r="D183" s="134"/>
      <c r="E183" s="134"/>
      <c r="F183" s="134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  <c r="AA183" s="135"/>
      <c r="AB183" s="135"/>
      <c r="AC183" s="135"/>
      <c r="AD183" s="135"/>
      <c r="AE183" s="135"/>
      <c r="AF183" s="135"/>
      <c r="AG183" s="135"/>
      <c r="AH183" s="136" t="s">
        <v>33</v>
      </c>
      <c r="AI183" s="137">
        <f t="shared" ref="AI183:EE183" si="213">AI182</f>
        <v>2016.131251</v>
      </c>
      <c r="AJ183" s="137">
        <f t="shared" si="213"/>
        <v>1832.955298</v>
      </c>
      <c r="AK183" s="137">
        <f t="shared" si="213"/>
        <v>2433.904474</v>
      </c>
      <c r="AL183" s="137">
        <f t="shared" si="213"/>
        <v>1676.303128</v>
      </c>
      <c r="AM183" s="137">
        <f t="shared" si="213"/>
        <v>1775.926432</v>
      </c>
      <c r="AN183" s="137">
        <f t="shared" si="213"/>
        <v>2303.106744</v>
      </c>
      <c r="AO183" s="137">
        <f t="shared" si="213"/>
        <v>2279.021637</v>
      </c>
      <c r="AP183" s="137">
        <f t="shared" si="213"/>
        <v>1709.959002</v>
      </c>
      <c r="AQ183" s="137">
        <f t="shared" si="213"/>
        <v>880.3044819</v>
      </c>
      <c r="AR183" s="137">
        <f t="shared" si="213"/>
        <v>820.629523</v>
      </c>
      <c r="AS183" s="137">
        <f t="shared" si="213"/>
        <v>2178.77133</v>
      </c>
      <c r="AT183" s="137">
        <f t="shared" si="213"/>
        <v>811.649061</v>
      </c>
      <c r="AU183" s="137">
        <f t="shared" si="213"/>
        <v>1243.17385</v>
      </c>
      <c r="AV183" s="137">
        <f t="shared" si="213"/>
        <v>1314.655233</v>
      </c>
      <c r="AW183" s="137">
        <f t="shared" si="213"/>
        <v>1186.880996</v>
      </c>
      <c r="AX183" s="137">
        <f t="shared" si="213"/>
        <v>1130.419935</v>
      </c>
      <c r="AY183" s="137">
        <f t="shared" si="213"/>
        <v>1367.704948</v>
      </c>
      <c r="AZ183" s="137">
        <f t="shared" si="213"/>
        <v>1757.561406</v>
      </c>
      <c r="BA183" s="137">
        <f t="shared" si="213"/>
        <v>1843.969933</v>
      </c>
      <c r="BB183" s="137">
        <f t="shared" si="213"/>
        <v>2151.976698</v>
      </c>
      <c r="BC183" s="137">
        <f t="shared" si="213"/>
        <v>2206.995622</v>
      </c>
      <c r="BD183" s="138" t="str">
        <f t="shared" si="213"/>
        <v>#N/A</v>
      </c>
      <c r="BE183" s="138" t="str">
        <f t="shared" si="213"/>
        <v>#N/A</v>
      </c>
      <c r="BF183" s="138" t="str">
        <f t="shared" si="213"/>
        <v>#N/A</v>
      </c>
      <c r="BG183" s="138" t="str">
        <f t="shared" si="213"/>
        <v>#N/A</v>
      </c>
      <c r="BH183" s="138" t="str">
        <f t="shared" si="213"/>
        <v>#N/A</v>
      </c>
      <c r="BI183" s="138" t="str">
        <f t="shared" si="213"/>
        <v>#N/A</v>
      </c>
      <c r="BJ183" s="138" t="str">
        <f t="shared" si="213"/>
        <v>#N/A</v>
      </c>
      <c r="BK183" s="138" t="str">
        <f t="shared" si="213"/>
        <v>#N/A</v>
      </c>
      <c r="BL183" s="138" t="str">
        <f t="shared" si="213"/>
        <v>#N/A</v>
      </c>
      <c r="BM183" s="138" t="str">
        <f t="shared" si="213"/>
        <v>#N/A</v>
      </c>
      <c r="BN183" s="138" t="str">
        <f t="shared" si="213"/>
        <v>#N/A</v>
      </c>
      <c r="BO183" s="138" t="str">
        <f t="shared" si="213"/>
        <v>#N/A</v>
      </c>
      <c r="BP183" s="138" t="str">
        <f t="shared" si="213"/>
        <v>#N/A</v>
      </c>
      <c r="BQ183" s="138" t="str">
        <f t="shared" si="213"/>
        <v>#N/A</v>
      </c>
      <c r="BR183" s="138" t="str">
        <f t="shared" si="213"/>
        <v>#N/A</v>
      </c>
      <c r="BS183" s="138" t="str">
        <f t="shared" si="213"/>
        <v>#N/A</v>
      </c>
      <c r="BT183" s="138" t="str">
        <f t="shared" si="213"/>
        <v>#N/A</v>
      </c>
      <c r="BU183" s="138" t="str">
        <f t="shared" si="213"/>
        <v>#N/A</v>
      </c>
      <c r="BV183" s="138" t="str">
        <f t="shared" si="213"/>
        <v>#N/A</v>
      </c>
      <c r="BW183" s="138" t="str">
        <f t="shared" si="213"/>
        <v>#N/A</v>
      </c>
      <c r="BX183" s="138" t="str">
        <f t="shared" si="213"/>
        <v>#N/A</v>
      </c>
      <c r="BY183" s="138" t="str">
        <f t="shared" si="213"/>
        <v>#N/A</v>
      </c>
      <c r="BZ183" s="138" t="str">
        <f t="shared" si="213"/>
        <v>#N/A</v>
      </c>
      <c r="CA183" s="138" t="str">
        <f t="shared" si="213"/>
        <v>#N/A</v>
      </c>
      <c r="CB183" s="138" t="str">
        <f t="shared" si="213"/>
        <v>#N/A</v>
      </c>
      <c r="CC183" s="138" t="str">
        <f t="shared" si="213"/>
        <v>#N/A</v>
      </c>
      <c r="CD183" s="138" t="str">
        <f t="shared" si="213"/>
        <v>#N/A</v>
      </c>
      <c r="CE183" s="138" t="str">
        <f t="shared" si="213"/>
        <v>#N/A</v>
      </c>
      <c r="CF183" s="138" t="str">
        <f t="shared" si="213"/>
        <v>#N/A</v>
      </c>
      <c r="CG183" s="138" t="str">
        <f t="shared" si="213"/>
        <v>#N/A</v>
      </c>
      <c r="CH183" s="138" t="str">
        <f t="shared" si="213"/>
        <v>#N/A</v>
      </c>
      <c r="CI183" s="138" t="str">
        <f t="shared" si="213"/>
        <v>#N/A</v>
      </c>
      <c r="CJ183" s="138" t="str">
        <f t="shared" si="213"/>
        <v>#N/A</v>
      </c>
      <c r="CK183" s="138" t="str">
        <f t="shared" si="213"/>
        <v>#N/A</v>
      </c>
      <c r="CL183" s="138" t="str">
        <f t="shared" si="213"/>
        <v>#N/A</v>
      </c>
      <c r="CM183" s="138" t="str">
        <f t="shared" si="213"/>
        <v>#N/A</v>
      </c>
      <c r="CN183" s="138" t="str">
        <f t="shared" si="213"/>
        <v>#N/A</v>
      </c>
      <c r="CO183" s="138" t="str">
        <f t="shared" si="213"/>
        <v>#N/A</v>
      </c>
      <c r="CP183" s="138" t="str">
        <f t="shared" si="213"/>
        <v>#N/A</v>
      </c>
      <c r="CQ183" s="138" t="str">
        <f t="shared" si="213"/>
        <v>#N/A</v>
      </c>
      <c r="CR183" s="138" t="str">
        <f t="shared" si="213"/>
        <v>#N/A</v>
      </c>
      <c r="CS183" s="138" t="str">
        <f t="shared" si="213"/>
        <v>#N/A</v>
      </c>
      <c r="CT183" s="138" t="str">
        <f t="shared" si="213"/>
        <v>#N/A</v>
      </c>
      <c r="CU183" s="138" t="str">
        <f t="shared" si="213"/>
        <v>#N/A</v>
      </c>
      <c r="CV183" s="138" t="str">
        <f t="shared" si="213"/>
        <v>#N/A</v>
      </c>
      <c r="CW183" s="138" t="str">
        <f t="shared" si="213"/>
        <v>#N/A</v>
      </c>
      <c r="CX183" s="138" t="str">
        <f t="shared" si="213"/>
        <v>#N/A</v>
      </c>
      <c r="CY183" s="138" t="str">
        <f t="shared" si="213"/>
        <v>#N/A</v>
      </c>
      <c r="CZ183" s="138" t="str">
        <f t="shared" si="213"/>
        <v>#N/A</v>
      </c>
      <c r="DA183" s="138" t="str">
        <f t="shared" si="213"/>
        <v>#N/A</v>
      </c>
      <c r="DB183" s="138" t="str">
        <f t="shared" si="213"/>
        <v>#N/A</v>
      </c>
      <c r="DC183" s="138" t="str">
        <f t="shared" si="213"/>
        <v>#N/A</v>
      </c>
      <c r="DD183" s="138" t="str">
        <f t="shared" si="213"/>
        <v>#N/A</v>
      </c>
      <c r="DE183" s="138" t="str">
        <f t="shared" si="213"/>
        <v>#N/A</v>
      </c>
      <c r="DF183" s="138" t="str">
        <f t="shared" si="213"/>
        <v>#N/A</v>
      </c>
      <c r="DG183" s="138" t="str">
        <f t="shared" si="213"/>
        <v>#N/A</v>
      </c>
      <c r="DH183" s="138" t="str">
        <f t="shared" si="213"/>
        <v>#N/A</v>
      </c>
      <c r="DI183" s="138" t="str">
        <f t="shared" si="213"/>
        <v>#N/A</v>
      </c>
      <c r="DJ183" s="138" t="str">
        <f t="shared" si="213"/>
        <v>#N/A</v>
      </c>
      <c r="DK183" s="138" t="str">
        <f t="shared" si="213"/>
        <v>#N/A</v>
      </c>
      <c r="DL183" s="138" t="str">
        <f t="shared" si="213"/>
        <v>#N/A</v>
      </c>
      <c r="DM183" s="138" t="str">
        <f t="shared" si="213"/>
        <v>#N/A</v>
      </c>
      <c r="DN183" s="138" t="str">
        <f t="shared" si="213"/>
        <v>#N/A</v>
      </c>
      <c r="DO183" s="138" t="str">
        <f t="shared" si="213"/>
        <v>#N/A</v>
      </c>
      <c r="DP183" s="138" t="str">
        <f t="shared" si="213"/>
        <v>#N/A</v>
      </c>
      <c r="DQ183" s="138" t="str">
        <f t="shared" si="213"/>
        <v>#N/A</v>
      </c>
      <c r="DR183" s="138" t="str">
        <f t="shared" si="213"/>
        <v>#N/A</v>
      </c>
      <c r="DS183" s="138" t="str">
        <f t="shared" si="213"/>
        <v>#N/A</v>
      </c>
      <c r="DT183" s="138" t="str">
        <f t="shared" si="213"/>
        <v>#N/A</v>
      </c>
      <c r="DU183" s="138" t="str">
        <f t="shared" si="213"/>
        <v>#N/A</v>
      </c>
      <c r="DV183" s="138" t="str">
        <f t="shared" si="213"/>
        <v>#N/A</v>
      </c>
      <c r="DW183" s="138" t="str">
        <f t="shared" si="213"/>
        <v>#N/A</v>
      </c>
      <c r="DX183" s="138" t="str">
        <f t="shared" si="213"/>
        <v>#N/A</v>
      </c>
      <c r="DY183" s="138" t="str">
        <f t="shared" si="213"/>
        <v>#N/A</v>
      </c>
      <c r="DZ183" s="138" t="str">
        <f t="shared" si="213"/>
        <v>#N/A</v>
      </c>
      <c r="EA183" s="138" t="str">
        <f t="shared" si="213"/>
        <v>#N/A</v>
      </c>
      <c r="EB183" s="138" t="str">
        <f t="shared" si="213"/>
        <v>#N/A</v>
      </c>
      <c r="EC183" s="138" t="str">
        <f t="shared" si="213"/>
        <v>#N/A</v>
      </c>
      <c r="ED183" s="138" t="str">
        <f t="shared" si="213"/>
        <v>#N/A</v>
      </c>
      <c r="EE183" s="139">
        <f t="shared" si="213"/>
        <v>1662.952428</v>
      </c>
    </row>
    <row r="184">
      <c r="A184" s="135"/>
      <c r="B184" s="133" t="s">
        <v>161</v>
      </c>
      <c r="C184" s="134"/>
      <c r="D184" s="134"/>
      <c r="E184" s="134"/>
      <c r="F184" s="134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  <c r="AA184" s="135"/>
      <c r="AB184" s="135"/>
      <c r="AC184" s="135"/>
      <c r="AD184" s="135"/>
      <c r="AE184" s="135"/>
      <c r="AF184" s="135"/>
      <c r="AG184" s="135"/>
      <c r="AH184" s="136" t="s">
        <v>35</v>
      </c>
      <c r="AI184" s="137">
        <f t="shared" ref="AI184:EE184" si="214">max(AI4:AI182)</f>
        <v>2016.131251</v>
      </c>
      <c r="AJ184" s="137">
        <f t="shared" si="214"/>
        <v>1839.141651</v>
      </c>
      <c r="AK184" s="137">
        <f t="shared" si="214"/>
        <v>2433.904474</v>
      </c>
      <c r="AL184" s="137">
        <f t="shared" si="214"/>
        <v>1676.303128</v>
      </c>
      <c r="AM184" s="137">
        <f t="shared" si="214"/>
        <v>1775.926432</v>
      </c>
      <c r="AN184" s="137">
        <f t="shared" si="214"/>
        <v>2303.106744</v>
      </c>
      <c r="AO184" s="137">
        <f t="shared" si="214"/>
        <v>2279.021637</v>
      </c>
      <c r="AP184" s="137">
        <f t="shared" si="214"/>
        <v>1721.536599</v>
      </c>
      <c r="AQ184" s="137">
        <f t="shared" si="214"/>
        <v>880.3044819</v>
      </c>
      <c r="AR184" s="137">
        <f t="shared" si="214"/>
        <v>820.629523</v>
      </c>
      <c r="AS184" s="137">
        <f t="shared" si="214"/>
        <v>2178.77133</v>
      </c>
      <c r="AT184" s="137">
        <f t="shared" si="214"/>
        <v>811.649061</v>
      </c>
      <c r="AU184" s="137">
        <f t="shared" si="214"/>
        <v>1243.17385</v>
      </c>
      <c r="AV184" s="137">
        <f t="shared" si="214"/>
        <v>1314.655233</v>
      </c>
      <c r="AW184" s="137">
        <f t="shared" si="214"/>
        <v>1186.880996</v>
      </c>
      <c r="AX184" s="137">
        <f t="shared" si="214"/>
        <v>1130.419935</v>
      </c>
      <c r="AY184" s="137">
        <f t="shared" si="214"/>
        <v>1367.704948</v>
      </c>
      <c r="AZ184" s="137">
        <f t="shared" si="214"/>
        <v>1757.561406</v>
      </c>
      <c r="BA184" s="137">
        <f t="shared" si="214"/>
        <v>1843.969933</v>
      </c>
      <c r="BB184" s="137">
        <f t="shared" si="214"/>
        <v>2151.976698</v>
      </c>
      <c r="BC184" s="137">
        <f t="shared" si="214"/>
        <v>2206.995622</v>
      </c>
      <c r="BD184" s="138" t="str">
        <f t="shared" si="214"/>
        <v>#N/A</v>
      </c>
      <c r="BE184" s="138" t="str">
        <f t="shared" si="214"/>
        <v>#N/A</v>
      </c>
      <c r="BF184" s="138" t="str">
        <f t="shared" si="214"/>
        <v>#N/A</v>
      </c>
      <c r="BG184" s="138" t="str">
        <f t="shared" si="214"/>
        <v>#N/A</v>
      </c>
      <c r="BH184" s="138" t="str">
        <f t="shared" si="214"/>
        <v>#N/A</v>
      </c>
      <c r="BI184" s="138" t="str">
        <f t="shared" si="214"/>
        <v>#N/A</v>
      </c>
      <c r="BJ184" s="138" t="str">
        <f t="shared" si="214"/>
        <v>#N/A</v>
      </c>
      <c r="BK184" s="138" t="str">
        <f t="shared" si="214"/>
        <v>#N/A</v>
      </c>
      <c r="BL184" s="138" t="str">
        <f t="shared" si="214"/>
        <v>#N/A</v>
      </c>
      <c r="BM184" s="138" t="str">
        <f t="shared" si="214"/>
        <v>#N/A</v>
      </c>
      <c r="BN184" s="138" t="str">
        <f t="shared" si="214"/>
        <v>#N/A</v>
      </c>
      <c r="BO184" s="138" t="str">
        <f t="shared" si="214"/>
        <v>#N/A</v>
      </c>
      <c r="BP184" s="138" t="str">
        <f t="shared" si="214"/>
        <v>#N/A</v>
      </c>
      <c r="BQ184" s="138" t="str">
        <f t="shared" si="214"/>
        <v>#N/A</v>
      </c>
      <c r="BR184" s="138" t="str">
        <f t="shared" si="214"/>
        <v>#N/A</v>
      </c>
      <c r="BS184" s="138" t="str">
        <f t="shared" si="214"/>
        <v>#N/A</v>
      </c>
      <c r="BT184" s="138" t="str">
        <f t="shared" si="214"/>
        <v>#N/A</v>
      </c>
      <c r="BU184" s="138" t="str">
        <f t="shared" si="214"/>
        <v>#N/A</v>
      </c>
      <c r="BV184" s="138" t="str">
        <f t="shared" si="214"/>
        <v>#N/A</v>
      </c>
      <c r="BW184" s="138" t="str">
        <f t="shared" si="214"/>
        <v>#N/A</v>
      </c>
      <c r="BX184" s="138" t="str">
        <f t="shared" si="214"/>
        <v>#N/A</v>
      </c>
      <c r="BY184" s="138" t="str">
        <f t="shared" si="214"/>
        <v>#N/A</v>
      </c>
      <c r="BZ184" s="138" t="str">
        <f t="shared" si="214"/>
        <v>#N/A</v>
      </c>
      <c r="CA184" s="138" t="str">
        <f t="shared" si="214"/>
        <v>#N/A</v>
      </c>
      <c r="CB184" s="138" t="str">
        <f t="shared" si="214"/>
        <v>#N/A</v>
      </c>
      <c r="CC184" s="138" t="str">
        <f t="shared" si="214"/>
        <v>#N/A</v>
      </c>
      <c r="CD184" s="138" t="str">
        <f t="shared" si="214"/>
        <v>#N/A</v>
      </c>
      <c r="CE184" s="138" t="str">
        <f t="shared" si="214"/>
        <v>#N/A</v>
      </c>
      <c r="CF184" s="138" t="str">
        <f t="shared" si="214"/>
        <v>#N/A</v>
      </c>
      <c r="CG184" s="138" t="str">
        <f t="shared" si="214"/>
        <v>#N/A</v>
      </c>
      <c r="CH184" s="138" t="str">
        <f t="shared" si="214"/>
        <v>#N/A</v>
      </c>
      <c r="CI184" s="138" t="str">
        <f t="shared" si="214"/>
        <v>#N/A</v>
      </c>
      <c r="CJ184" s="138" t="str">
        <f t="shared" si="214"/>
        <v>#N/A</v>
      </c>
      <c r="CK184" s="138" t="str">
        <f t="shared" si="214"/>
        <v>#N/A</v>
      </c>
      <c r="CL184" s="138" t="str">
        <f t="shared" si="214"/>
        <v>#N/A</v>
      </c>
      <c r="CM184" s="138" t="str">
        <f t="shared" si="214"/>
        <v>#N/A</v>
      </c>
      <c r="CN184" s="138" t="str">
        <f t="shared" si="214"/>
        <v>#N/A</v>
      </c>
      <c r="CO184" s="138" t="str">
        <f t="shared" si="214"/>
        <v>#N/A</v>
      </c>
      <c r="CP184" s="138" t="str">
        <f t="shared" si="214"/>
        <v>#N/A</v>
      </c>
      <c r="CQ184" s="138" t="str">
        <f t="shared" si="214"/>
        <v>#N/A</v>
      </c>
      <c r="CR184" s="138" t="str">
        <f t="shared" si="214"/>
        <v>#N/A</v>
      </c>
      <c r="CS184" s="138" t="str">
        <f t="shared" si="214"/>
        <v>#N/A</v>
      </c>
      <c r="CT184" s="138" t="str">
        <f t="shared" si="214"/>
        <v>#N/A</v>
      </c>
      <c r="CU184" s="138" t="str">
        <f t="shared" si="214"/>
        <v>#N/A</v>
      </c>
      <c r="CV184" s="138" t="str">
        <f t="shared" si="214"/>
        <v>#N/A</v>
      </c>
      <c r="CW184" s="138" t="str">
        <f t="shared" si="214"/>
        <v>#N/A</v>
      </c>
      <c r="CX184" s="138" t="str">
        <f t="shared" si="214"/>
        <v>#N/A</v>
      </c>
      <c r="CY184" s="138" t="str">
        <f t="shared" si="214"/>
        <v>#N/A</v>
      </c>
      <c r="CZ184" s="138" t="str">
        <f t="shared" si="214"/>
        <v>#N/A</v>
      </c>
      <c r="DA184" s="138" t="str">
        <f t="shared" si="214"/>
        <v>#N/A</v>
      </c>
      <c r="DB184" s="138" t="str">
        <f t="shared" si="214"/>
        <v>#N/A</v>
      </c>
      <c r="DC184" s="138" t="str">
        <f t="shared" si="214"/>
        <v>#N/A</v>
      </c>
      <c r="DD184" s="138" t="str">
        <f t="shared" si="214"/>
        <v>#N/A</v>
      </c>
      <c r="DE184" s="138" t="str">
        <f t="shared" si="214"/>
        <v>#N/A</v>
      </c>
      <c r="DF184" s="138" t="str">
        <f t="shared" si="214"/>
        <v>#N/A</v>
      </c>
      <c r="DG184" s="138" t="str">
        <f t="shared" si="214"/>
        <v>#N/A</v>
      </c>
      <c r="DH184" s="138" t="str">
        <f t="shared" si="214"/>
        <v>#N/A</v>
      </c>
      <c r="DI184" s="138" t="str">
        <f t="shared" si="214"/>
        <v>#N/A</v>
      </c>
      <c r="DJ184" s="138" t="str">
        <f t="shared" si="214"/>
        <v>#N/A</v>
      </c>
      <c r="DK184" s="138" t="str">
        <f t="shared" si="214"/>
        <v>#N/A</v>
      </c>
      <c r="DL184" s="138" t="str">
        <f t="shared" si="214"/>
        <v>#N/A</v>
      </c>
      <c r="DM184" s="138" t="str">
        <f t="shared" si="214"/>
        <v>#N/A</v>
      </c>
      <c r="DN184" s="138" t="str">
        <f t="shared" si="214"/>
        <v>#N/A</v>
      </c>
      <c r="DO184" s="138" t="str">
        <f t="shared" si="214"/>
        <v>#N/A</v>
      </c>
      <c r="DP184" s="138" t="str">
        <f t="shared" si="214"/>
        <v>#N/A</v>
      </c>
      <c r="DQ184" s="138" t="str">
        <f t="shared" si="214"/>
        <v>#N/A</v>
      </c>
      <c r="DR184" s="138" t="str">
        <f t="shared" si="214"/>
        <v>#N/A</v>
      </c>
      <c r="DS184" s="138" t="str">
        <f t="shared" si="214"/>
        <v>#N/A</v>
      </c>
      <c r="DT184" s="138" t="str">
        <f t="shared" si="214"/>
        <v>#N/A</v>
      </c>
      <c r="DU184" s="138" t="str">
        <f t="shared" si="214"/>
        <v>#N/A</v>
      </c>
      <c r="DV184" s="138" t="str">
        <f t="shared" si="214"/>
        <v>#N/A</v>
      </c>
      <c r="DW184" s="138" t="str">
        <f t="shared" si="214"/>
        <v>#N/A</v>
      </c>
      <c r="DX184" s="138" t="str">
        <f t="shared" si="214"/>
        <v>#N/A</v>
      </c>
      <c r="DY184" s="138" t="str">
        <f t="shared" si="214"/>
        <v>#N/A</v>
      </c>
      <c r="DZ184" s="138" t="str">
        <f t="shared" si="214"/>
        <v>#N/A</v>
      </c>
      <c r="EA184" s="138" t="str">
        <f t="shared" si="214"/>
        <v>#N/A</v>
      </c>
      <c r="EB184" s="138" t="str">
        <f t="shared" si="214"/>
        <v>#N/A</v>
      </c>
      <c r="EC184" s="138" t="str">
        <f t="shared" si="214"/>
        <v>#N/A</v>
      </c>
      <c r="ED184" s="138" t="str">
        <f t="shared" si="214"/>
        <v>#N/A</v>
      </c>
      <c r="EE184" s="139">
        <f t="shared" si="214"/>
        <v>1662.986009</v>
      </c>
    </row>
    <row r="185">
      <c r="B185" s="140"/>
      <c r="C185" s="140"/>
      <c r="D185" s="140"/>
      <c r="E185" s="140"/>
      <c r="F185" s="140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  <c r="DO185" s="57"/>
      <c r="DP185" s="57"/>
      <c r="DQ185" s="57"/>
      <c r="DR185" s="57"/>
      <c r="DS185" s="57"/>
      <c r="DT185" s="57"/>
      <c r="DU185" s="57"/>
      <c r="DV185" s="57"/>
      <c r="DW185" s="57"/>
      <c r="DX185" s="57"/>
      <c r="DY185" s="57"/>
      <c r="DZ185" s="57"/>
      <c r="EA185" s="57"/>
      <c r="EB185" s="57"/>
      <c r="EC185" s="57"/>
      <c r="ED185" s="57"/>
      <c r="EE185" s="57"/>
    </row>
    <row r="186">
      <c r="B186" s="140"/>
      <c r="C186" s="140"/>
      <c r="D186" s="140"/>
      <c r="E186" s="140"/>
      <c r="F186" s="140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  <c r="DO186" s="57"/>
      <c r="DP186" s="57"/>
      <c r="DQ186" s="57"/>
      <c r="DR186" s="57"/>
      <c r="DS186" s="57"/>
      <c r="DT186" s="57"/>
      <c r="DU186" s="57"/>
      <c r="DV186" s="57"/>
      <c r="DW186" s="57"/>
      <c r="DX186" s="57"/>
      <c r="DY186" s="57"/>
      <c r="DZ186" s="57"/>
      <c r="EA186" s="57"/>
      <c r="EB186" s="57"/>
      <c r="EC186" s="57"/>
      <c r="ED186" s="57"/>
      <c r="EE186" s="57"/>
    </row>
    <row r="187">
      <c r="B187" s="140"/>
      <c r="C187" s="140"/>
      <c r="D187" s="140"/>
      <c r="E187" s="140"/>
      <c r="F187" s="140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  <c r="DO187" s="57"/>
      <c r="DP187" s="57"/>
      <c r="DQ187" s="57"/>
      <c r="DR187" s="57"/>
      <c r="DS187" s="57"/>
      <c r="DT187" s="57"/>
      <c r="DU187" s="57"/>
      <c r="DV187" s="57"/>
      <c r="DW187" s="57"/>
      <c r="DX187" s="57"/>
      <c r="DY187" s="57"/>
      <c r="DZ187" s="57"/>
      <c r="EA187" s="57"/>
      <c r="EB187" s="57"/>
      <c r="EC187" s="57"/>
      <c r="ED187" s="57"/>
      <c r="EE187" s="57"/>
    </row>
    <row r="188">
      <c r="B188" s="140"/>
      <c r="C188" s="140"/>
      <c r="D188" s="140"/>
      <c r="E188" s="140"/>
      <c r="F188" s="140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  <c r="DO188" s="57"/>
      <c r="DP188" s="57"/>
      <c r="DQ188" s="57"/>
      <c r="DR188" s="57"/>
      <c r="DS188" s="57"/>
      <c r="DT188" s="57"/>
      <c r="DU188" s="57"/>
      <c r="DV188" s="57"/>
      <c r="DW188" s="57"/>
      <c r="DX188" s="57"/>
      <c r="DY188" s="57"/>
      <c r="DZ188" s="57"/>
      <c r="EA188" s="57"/>
      <c r="EB188" s="57"/>
      <c r="EC188" s="57"/>
      <c r="ED188" s="57"/>
      <c r="EE188" s="57"/>
    </row>
    <row r="189">
      <c r="B189" s="140"/>
      <c r="C189" s="140"/>
      <c r="D189" s="140"/>
      <c r="E189" s="140"/>
      <c r="F189" s="140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  <c r="DO189" s="57"/>
      <c r="DP189" s="57"/>
      <c r="DQ189" s="57"/>
      <c r="DR189" s="57"/>
      <c r="DS189" s="57"/>
      <c r="DT189" s="57"/>
      <c r="DU189" s="57"/>
      <c r="DV189" s="57"/>
      <c r="DW189" s="57"/>
      <c r="DX189" s="57"/>
      <c r="DY189" s="57"/>
      <c r="DZ189" s="57"/>
      <c r="EA189" s="57"/>
      <c r="EB189" s="57"/>
      <c r="EC189" s="57"/>
      <c r="ED189" s="57"/>
      <c r="EE189" s="57"/>
    </row>
    <row r="190">
      <c r="B190" s="140"/>
      <c r="C190" s="140"/>
      <c r="D190" s="140"/>
      <c r="E190" s="140"/>
      <c r="F190" s="140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  <c r="DO190" s="57"/>
      <c r="DP190" s="57"/>
      <c r="DQ190" s="57"/>
      <c r="DR190" s="57"/>
      <c r="DS190" s="57"/>
      <c r="DT190" s="57"/>
      <c r="DU190" s="57"/>
      <c r="DV190" s="57"/>
      <c r="DW190" s="57"/>
      <c r="DX190" s="57"/>
      <c r="DY190" s="57"/>
      <c r="DZ190" s="57"/>
      <c r="EA190" s="57"/>
      <c r="EB190" s="57"/>
      <c r="EC190" s="57"/>
      <c r="ED190" s="57"/>
      <c r="EE190" s="57"/>
    </row>
    <row r="191">
      <c r="B191" s="140"/>
      <c r="C191" s="140"/>
      <c r="D191" s="140"/>
      <c r="E191" s="140"/>
      <c r="F191" s="140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  <c r="DO191" s="57"/>
      <c r="DP191" s="57"/>
      <c r="DQ191" s="57"/>
      <c r="DR191" s="57"/>
      <c r="DS191" s="57"/>
      <c r="DT191" s="57"/>
      <c r="DU191" s="57"/>
      <c r="DV191" s="57"/>
      <c r="DW191" s="57"/>
      <c r="DX191" s="57"/>
      <c r="DY191" s="57"/>
      <c r="DZ191" s="57"/>
      <c r="EA191" s="57"/>
      <c r="EB191" s="57"/>
      <c r="EC191" s="57"/>
      <c r="ED191" s="57"/>
      <c r="EE191" s="57"/>
    </row>
    <row r="192">
      <c r="B192" s="140"/>
      <c r="C192" s="140"/>
      <c r="D192" s="140"/>
      <c r="E192" s="140"/>
      <c r="F192" s="140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  <c r="DO192" s="57"/>
      <c r="DP192" s="57"/>
      <c r="DQ192" s="57"/>
      <c r="DR192" s="57"/>
      <c r="DS192" s="57"/>
      <c r="DT192" s="57"/>
      <c r="DU192" s="57"/>
      <c r="DV192" s="57"/>
      <c r="DW192" s="57"/>
      <c r="DX192" s="57"/>
      <c r="DY192" s="57"/>
      <c r="DZ192" s="57"/>
      <c r="EA192" s="57"/>
      <c r="EB192" s="57"/>
      <c r="EC192" s="57"/>
      <c r="ED192" s="57"/>
      <c r="EE192" s="57"/>
    </row>
    <row r="193">
      <c r="B193" s="140"/>
      <c r="C193" s="140"/>
      <c r="D193" s="140"/>
      <c r="E193" s="140"/>
      <c r="F193" s="140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  <c r="DO193" s="57"/>
      <c r="DP193" s="57"/>
      <c r="DQ193" s="57"/>
      <c r="DR193" s="57"/>
      <c r="DS193" s="57"/>
      <c r="DT193" s="57"/>
      <c r="DU193" s="57"/>
      <c r="DV193" s="57"/>
      <c r="DW193" s="57"/>
      <c r="DX193" s="57"/>
      <c r="DY193" s="57"/>
      <c r="DZ193" s="57"/>
      <c r="EA193" s="57"/>
      <c r="EB193" s="57"/>
      <c r="EC193" s="57"/>
      <c r="ED193" s="57"/>
      <c r="EE193" s="57"/>
    </row>
    <row r="194">
      <c r="B194" s="140"/>
      <c r="C194" s="140"/>
      <c r="D194" s="140"/>
      <c r="E194" s="140"/>
      <c r="F194" s="140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  <c r="DO194" s="57"/>
      <c r="DP194" s="57"/>
      <c r="DQ194" s="57"/>
      <c r="DR194" s="57"/>
      <c r="DS194" s="57"/>
      <c r="DT194" s="57"/>
      <c r="DU194" s="57"/>
      <c r="DV194" s="57"/>
      <c r="DW194" s="57"/>
      <c r="DX194" s="57"/>
      <c r="DY194" s="57"/>
      <c r="DZ194" s="57"/>
      <c r="EA194" s="57"/>
      <c r="EB194" s="57"/>
      <c r="EC194" s="57"/>
      <c r="ED194" s="57"/>
      <c r="EE194" s="57"/>
    </row>
    <row r="195">
      <c r="B195" s="140"/>
      <c r="C195" s="140"/>
      <c r="D195" s="140"/>
      <c r="E195" s="140"/>
      <c r="F195" s="140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  <c r="DO195" s="57"/>
      <c r="DP195" s="57"/>
      <c r="DQ195" s="57"/>
      <c r="DR195" s="57"/>
      <c r="DS195" s="57"/>
      <c r="DT195" s="57"/>
      <c r="DU195" s="57"/>
      <c r="DV195" s="57"/>
      <c r="DW195" s="57"/>
      <c r="DX195" s="57"/>
      <c r="DY195" s="57"/>
      <c r="DZ195" s="57"/>
      <c r="EA195" s="57"/>
      <c r="EB195" s="57"/>
      <c r="EC195" s="57"/>
      <c r="ED195" s="57"/>
      <c r="EE195" s="57"/>
    </row>
    <row r="196">
      <c r="B196" s="140"/>
      <c r="C196" s="140"/>
      <c r="D196" s="140"/>
      <c r="E196" s="140"/>
      <c r="F196" s="140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  <c r="DO196" s="57"/>
      <c r="DP196" s="57"/>
      <c r="DQ196" s="57"/>
      <c r="DR196" s="57"/>
      <c r="DS196" s="57"/>
      <c r="DT196" s="57"/>
      <c r="DU196" s="57"/>
      <c r="DV196" s="57"/>
      <c r="DW196" s="57"/>
      <c r="DX196" s="57"/>
      <c r="DY196" s="57"/>
      <c r="DZ196" s="57"/>
      <c r="EA196" s="57"/>
      <c r="EB196" s="57"/>
      <c r="EC196" s="57"/>
      <c r="ED196" s="57"/>
      <c r="EE196" s="57"/>
    </row>
    <row r="197">
      <c r="B197" s="140"/>
      <c r="C197" s="140"/>
      <c r="D197" s="140"/>
      <c r="E197" s="140"/>
      <c r="F197" s="140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  <c r="DO197" s="57"/>
      <c r="DP197" s="57"/>
      <c r="DQ197" s="57"/>
      <c r="DR197" s="57"/>
      <c r="DS197" s="57"/>
      <c r="DT197" s="57"/>
      <c r="DU197" s="57"/>
      <c r="DV197" s="57"/>
      <c r="DW197" s="57"/>
      <c r="DX197" s="57"/>
      <c r="DY197" s="57"/>
      <c r="DZ197" s="57"/>
      <c r="EA197" s="57"/>
      <c r="EB197" s="57"/>
      <c r="EC197" s="57"/>
      <c r="ED197" s="57"/>
      <c r="EE197" s="57"/>
    </row>
    <row r="198">
      <c r="B198" s="140"/>
      <c r="C198" s="140"/>
      <c r="D198" s="140"/>
      <c r="E198" s="140"/>
      <c r="F198" s="140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  <c r="DO198" s="57"/>
      <c r="DP198" s="57"/>
      <c r="DQ198" s="57"/>
      <c r="DR198" s="57"/>
      <c r="DS198" s="57"/>
      <c r="DT198" s="57"/>
      <c r="DU198" s="57"/>
      <c r="DV198" s="57"/>
      <c r="DW198" s="57"/>
      <c r="DX198" s="57"/>
      <c r="DY198" s="57"/>
      <c r="DZ198" s="57"/>
      <c r="EA198" s="57"/>
      <c r="EB198" s="57"/>
      <c r="EC198" s="57"/>
      <c r="ED198" s="57"/>
      <c r="EE198" s="57"/>
    </row>
    <row r="199">
      <c r="B199" s="140"/>
      <c r="C199" s="140"/>
      <c r="D199" s="140"/>
      <c r="E199" s="140"/>
      <c r="F199" s="140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  <c r="DO199" s="57"/>
      <c r="DP199" s="57"/>
      <c r="DQ199" s="57"/>
      <c r="DR199" s="57"/>
      <c r="DS199" s="57"/>
      <c r="DT199" s="57"/>
      <c r="DU199" s="57"/>
      <c r="DV199" s="57"/>
      <c r="DW199" s="57"/>
      <c r="DX199" s="57"/>
      <c r="DY199" s="57"/>
      <c r="DZ199" s="57"/>
      <c r="EA199" s="57"/>
      <c r="EB199" s="57"/>
      <c r="EC199" s="57"/>
      <c r="ED199" s="57"/>
      <c r="EE199" s="57"/>
    </row>
    <row r="200">
      <c r="B200" s="140"/>
      <c r="C200" s="140"/>
      <c r="D200" s="140"/>
      <c r="E200" s="140"/>
      <c r="F200" s="140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  <c r="DO200" s="57"/>
      <c r="DP200" s="57"/>
      <c r="DQ200" s="57"/>
      <c r="DR200" s="57"/>
      <c r="DS200" s="57"/>
      <c r="DT200" s="57"/>
      <c r="DU200" s="57"/>
      <c r="DV200" s="57"/>
      <c r="DW200" s="57"/>
      <c r="DX200" s="57"/>
      <c r="DY200" s="57"/>
      <c r="DZ200" s="57"/>
      <c r="EA200" s="57"/>
      <c r="EB200" s="57"/>
      <c r="EC200" s="57"/>
      <c r="ED200" s="57"/>
      <c r="EE200" s="57"/>
    </row>
    <row r="201">
      <c r="B201" s="140"/>
      <c r="C201" s="140"/>
      <c r="D201" s="140"/>
      <c r="E201" s="140"/>
      <c r="F201" s="140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  <c r="DO201" s="57"/>
      <c r="DP201" s="57"/>
      <c r="DQ201" s="57"/>
      <c r="DR201" s="57"/>
      <c r="DS201" s="57"/>
      <c r="DT201" s="57"/>
      <c r="DU201" s="57"/>
      <c r="DV201" s="57"/>
      <c r="DW201" s="57"/>
      <c r="DX201" s="57"/>
      <c r="DY201" s="57"/>
      <c r="DZ201" s="57"/>
      <c r="EA201" s="57"/>
      <c r="EB201" s="57"/>
      <c r="EC201" s="57"/>
      <c r="ED201" s="57"/>
      <c r="EE201" s="57"/>
    </row>
    <row r="202">
      <c r="B202" s="140"/>
      <c r="C202" s="140"/>
      <c r="D202" s="140"/>
      <c r="E202" s="140"/>
      <c r="F202" s="140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  <c r="DO202" s="57"/>
      <c r="DP202" s="57"/>
      <c r="DQ202" s="57"/>
      <c r="DR202" s="57"/>
      <c r="DS202" s="57"/>
      <c r="DT202" s="57"/>
      <c r="DU202" s="57"/>
      <c r="DV202" s="57"/>
      <c r="DW202" s="57"/>
      <c r="DX202" s="57"/>
      <c r="DY202" s="57"/>
      <c r="DZ202" s="57"/>
      <c r="EA202" s="57"/>
      <c r="EB202" s="57"/>
      <c r="EC202" s="57"/>
      <c r="ED202" s="57"/>
      <c r="EE202" s="57"/>
    </row>
    <row r="203">
      <c r="B203" s="140"/>
      <c r="C203" s="140"/>
      <c r="D203" s="140"/>
      <c r="E203" s="140"/>
      <c r="F203" s="140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  <c r="DO203" s="57"/>
      <c r="DP203" s="57"/>
      <c r="DQ203" s="57"/>
      <c r="DR203" s="57"/>
      <c r="DS203" s="57"/>
      <c r="DT203" s="57"/>
      <c r="DU203" s="57"/>
      <c r="DV203" s="57"/>
      <c r="DW203" s="57"/>
      <c r="DX203" s="57"/>
      <c r="DY203" s="57"/>
      <c r="DZ203" s="57"/>
      <c r="EA203" s="57"/>
      <c r="EB203" s="57"/>
      <c r="EC203" s="57"/>
      <c r="ED203" s="57"/>
      <c r="EE203" s="57"/>
    </row>
    <row r="204">
      <c r="B204" s="140"/>
      <c r="C204" s="140"/>
      <c r="D204" s="140"/>
      <c r="E204" s="140"/>
      <c r="F204" s="140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  <c r="DO204" s="57"/>
      <c r="DP204" s="57"/>
      <c r="DQ204" s="57"/>
      <c r="DR204" s="57"/>
      <c r="DS204" s="57"/>
      <c r="DT204" s="57"/>
      <c r="DU204" s="57"/>
      <c r="DV204" s="57"/>
      <c r="DW204" s="57"/>
      <c r="DX204" s="57"/>
      <c r="DY204" s="57"/>
      <c r="DZ204" s="57"/>
      <c r="EA204" s="57"/>
      <c r="EB204" s="57"/>
      <c r="EC204" s="57"/>
      <c r="ED204" s="57"/>
      <c r="EE204" s="57"/>
    </row>
    <row r="205">
      <c r="B205" s="140"/>
      <c r="C205" s="140"/>
      <c r="D205" s="140"/>
      <c r="E205" s="140"/>
      <c r="F205" s="140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  <c r="DO205" s="57"/>
      <c r="DP205" s="57"/>
      <c r="DQ205" s="57"/>
      <c r="DR205" s="57"/>
      <c r="DS205" s="57"/>
      <c r="DT205" s="57"/>
      <c r="DU205" s="57"/>
      <c r="DV205" s="57"/>
      <c r="DW205" s="57"/>
      <c r="DX205" s="57"/>
      <c r="DY205" s="57"/>
      <c r="DZ205" s="57"/>
      <c r="EA205" s="57"/>
      <c r="EB205" s="57"/>
      <c r="EC205" s="57"/>
      <c r="ED205" s="57"/>
      <c r="EE205" s="57"/>
    </row>
    <row r="206">
      <c r="B206" s="140"/>
      <c r="C206" s="140"/>
      <c r="D206" s="140"/>
      <c r="E206" s="140"/>
      <c r="F206" s="140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  <c r="DO206" s="57"/>
      <c r="DP206" s="57"/>
      <c r="DQ206" s="57"/>
      <c r="DR206" s="57"/>
      <c r="DS206" s="57"/>
      <c r="DT206" s="57"/>
      <c r="DU206" s="57"/>
      <c r="DV206" s="57"/>
      <c r="DW206" s="57"/>
      <c r="DX206" s="57"/>
      <c r="DY206" s="57"/>
      <c r="DZ206" s="57"/>
      <c r="EA206" s="57"/>
      <c r="EB206" s="57"/>
      <c r="EC206" s="57"/>
      <c r="ED206" s="57"/>
      <c r="EE206" s="57"/>
    </row>
    <row r="207">
      <c r="B207" s="140"/>
      <c r="C207" s="140"/>
      <c r="D207" s="140"/>
      <c r="E207" s="140"/>
      <c r="F207" s="140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  <c r="DO207" s="57"/>
      <c r="DP207" s="57"/>
      <c r="DQ207" s="57"/>
      <c r="DR207" s="57"/>
      <c r="DS207" s="57"/>
      <c r="DT207" s="57"/>
      <c r="DU207" s="57"/>
      <c r="DV207" s="57"/>
      <c r="DW207" s="57"/>
      <c r="DX207" s="57"/>
      <c r="DY207" s="57"/>
      <c r="DZ207" s="57"/>
      <c r="EA207" s="57"/>
      <c r="EB207" s="57"/>
      <c r="EC207" s="57"/>
      <c r="ED207" s="57"/>
      <c r="EE207" s="57"/>
    </row>
    <row r="208">
      <c r="B208" s="140"/>
      <c r="C208" s="140"/>
      <c r="D208" s="140"/>
      <c r="E208" s="140"/>
      <c r="F208" s="140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  <c r="DO208" s="57"/>
      <c r="DP208" s="57"/>
      <c r="DQ208" s="57"/>
      <c r="DR208" s="57"/>
      <c r="DS208" s="57"/>
      <c r="DT208" s="57"/>
      <c r="DU208" s="57"/>
      <c r="DV208" s="57"/>
      <c r="DW208" s="57"/>
      <c r="DX208" s="57"/>
      <c r="DY208" s="57"/>
      <c r="DZ208" s="57"/>
      <c r="EA208" s="57"/>
      <c r="EB208" s="57"/>
      <c r="EC208" s="57"/>
      <c r="ED208" s="57"/>
      <c r="EE208" s="57"/>
    </row>
    <row r="209">
      <c r="B209" s="140"/>
      <c r="C209" s="140"/>
      <c r="D209" s="140"/>
      <c r="E209" s="140"/>
      <c r="F209" s="140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  <c r="DO209" s="57"/>
      <c r="DP209" s="57"/>
      <c r="DQ209" s="57"/>
      <c r="DR209" s="57"/>
      <c r="DS209" s="57"/>
      <c r="DT209" s="57"/>
      <c r="DU209" s="57"/>
      <c r="DV209" s="57"/>
      <c r="DW209" s="57"/>
      <c r="DX209" s="57"/>
      <c r="DY209" s="57"/>
      <c r="DZ209" s="57"/>
      <c r="EA209" s="57"/>
      <c r="EB209" s="57"/>
      <c r="EC209" s="57"/>
      <c r="ED209" s="57"/>
      <c r="EE209" s="57"/>
    </row>
    <row r="210">
      <c r="B210" s="140"/>
      <c r="C210" s="140"/>
      <c r="D210" s="140"/>
      <c r="E210" s="140"/>
      <c r="F210" s="140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  <c r="DO210" s="57"/>
      <c r="DP210" s="57"/>
      <c r="DQ210" s="57"/>
      <c r="DR210" s="57"/>
      <c r="DS210" s="57"/>
      <c r="DT210" s="57"/>
      <c r="DU210" s="57"/>
      <c r="DV210" s="57"/>
      <c r="DW210" s="57"/>
      <c r="DX210" s="57"/>
      <c r="DY210" s="57"/>
      <c r="DZ210" s="57"/>
      <c r="EA210" s="57"/>
      <c r="EB210" s="57"/>
      <c r="EC210" s="57"/>
      <c r="ED210" s="57"/>
      <c r="EE210" s="57"/>
    </row>
    <row r="211">
      <c r="B211" s="140"/>
      <c r="C211" s="140"/>
      <c r="D211" s="140"/>
      <c r="E211" s="140"/>
      <c r="F211" s="140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  <c r="DO211" s="57"/>
      <c r="DP211" s="57"/>
      <c r="DQ211" s="57"/>
      <c r="DR211" s="57"/>
      <c r="DS211" s="57"/>
      <c r="DT211" s="57"/>
      <c r="DU211" s="57"/>
      <c r="DV211" s="57"/>
      <c r="DW211" s="57"/>
      <c r="DX211" s="57"/>
      <c r="DY211" s="57"/>
      <c r="DZ211" s="57"/>
      <c r="EA211" s="57"/>
      <c r="EB211" s="57"/>
      <c r="EC211" s="57"/>
      <c r="ED211" s="57"/>
      <c r="EE211" s="57"/>
    </row>
    <row r="212">
      <c r="B212" s="140"/>
      <c r="C212" s="140"/>
      <c r="D212" s="140"/>
      <c r="E212" s="140"/>
      <c r="F212" s="140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  <c r="DO212" s="57"/>
      <c r="DP212" s="57"/>
      <c r="DQ212" s="57"/>
      <c r="DR212" s="57"/>
      <c r="DS212" s="57"/>
      <c r="DT212" s="57"/>
      <c r="DU212" s="57"/>
      <c r="DV212" s="57"/>
      <c r="DW212" s="57"/>
      <c r="DX212" s="57"/>
      <c r="DY212" s="57"/>
      <c r="DZ212" s="57"/>
      <c r="EA212" s="57"/>
      <c r="EB212" s="57"/>
      <c r="EC212" s="57"/>
      <c r="ED212" s="57"/>
      <c r="EE212" s="57"/>
    </row>
    <row r="213">
      <c r="B213" s="140"/>
      <c r="C213" s="140"/>
      <c r="D213" s="140"/>
      <c r="E213" s="140"/>
      <c r="F213" s="140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  <c r="DO213" s="57"/>
      <c r="DP213" s="57"/>
      <c r="DQ213" s="57"/>
      <c r="DR213" s="57"/>
      <c r="DS213" s="57"/>
      <c r="DT213" s="57"/>
      <c r="DU213" s="57"/>
      <c r="DV213" s="57"/>
      <c r="DW213" s="57"/>
      <c r="DX213" s="57"/>
      <c r="DY213" s="57"/>
      <c r="DZ213" s="57"/>
      <c r="EA213" s="57"/>
      <c r="EB213" s="57"/>
      <c r="EC213" s="57"/>
      <c r="ED213" s="57"/>
      <c r="EE213" s="57"/>
    </row>
    <row r="214">
      <c r="B214" s="140"/>
      <c r="C214" s="140"/>
      <c r="D214" s="140"/>
      <c r="E214" s="140"/>
      <c r="F214" s="140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  <c r="DO214" s="57"/>
      <c r="DP214" s="57"/>
      <c r="DQ214" s="57"/>
      <c r="DR214" s="57"/>
      <c r="DS214" s="57"/>
      <c r="DT214" s="57"/>
      <c r="DU214" s="57"/>
      <c r="DV214" s="57"/>
      <c r="DW214" s="57"/>
      <c r="DX214" s="57"/>
      <c r="DY214" s="57"/>
      <c r="DZ214" s="57"/>
      <c r="EA214" s="57"/>
      <c r="EB214" s="57"/>
      <c r="EC214" s="57"/>
      <c r="ED214" s="57"/>
      <c r="EE214" s="57"/>
    </row>
    <row r="215">
      <c r="B215" s="140"/>
      <c r="C215" s="140"/>
      <c r="D215" s="140"/>
      <c r="E215" s="140"/>
      <c r="F215" s="140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  <c r="DO215" s="57"/>
      <c r="DP215" s="57"/>
      <c r="DQ215" s="57"/>
      <c r="DR215" s="57"/>
      <c r="DS215" s="57"/>
      <c r="DT215" s="57"/>
      <c r="DU215" s="57"/>
      <c r="DV215" s="57"/>
      <c r="DW215" s="57"/>
      <c r="DX215" s="57"/>
      <c r="DY215" s="57"/>
      <c r="DZ215" s="57"/>
      <c r="EA215" s="57"/>
      <c r="EB215" s="57"/>
      <c r="EC215" s="57"/>
      <c r="ED215" s="57"/>
      <c r="EE215" s="57"/>
    </row>
    <row r="216">
      <c r="B216" s="140"/>
      <c r="C216" s="140"/>
      <c r="D216" s="140"/>
      <c r="E216" s="140"/>
      <c r="F216" s="140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  <c r="DO216" s="57"/>
      <c r="DP216" s="57"/>
      <c r="DQ216" s="57"/>
      <c r="DR216" s="57"/>
      <c r="DS216" s="57"/>
      <c r="DT216" s="57"/>
      <c r="DU216" s="57"/>
      <c r="DV216" s="57"/>
      <c r="DW216" s="57"/>
      <c r="DX216" s="57"/>
      <c r="DY216" s="57"/>
      <c r="DZ216" s="57"/>
      <c r="EA216" s="57"/>
      <c r="EB216" s="57"/>
      <c r="EC216" s="57"/>
      <c r="ED216" s="57"/>
      <c r="EE216" s="57"/>
    </row>
    <row r="217">
      <c r="B217" s="140"/>
      <c r="C217" s="140"/>
      <c r="D217" s="140"/>
      <c r="E217" s="140"/>
      <c r="F217" s="140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  <c r="DO217" s="57"/>
      <c r="DP217" s="57"/>
      <c r="DQ217" s="57"/>
      <c r="DR217" s="57"/>
      <c r="DS217" s="57"/>
      <c r="DT217" s="57"/>
      <c r="DU217" s="57"/>
      <c r="DV217" s="57"/>
      <c r="DW217" s="57"/>
      <c r="DX217" s="57"/>
      <c r="DY217" s="57"/>
      <c r="DZ217" s="57"/>
      <c r="EA217" s="57"/>
      <c r="EB217" s="57"/>
      <c r="EC217" s="57"/>
      <c r="ED217" s="57"/>
      <c r="EE217" s="57"/>
    </row>
    <row r="218">
      <c r="B218" s="140"/>
      <c r="C218" s="140"/>
      <c r="D218" s="140"/>
      <c r="E218" s="140"/>
      <c r="F218" s="140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  <c r="DO218" s="57"/>
      <c r="DP218" s="57"/>
      <c r="DQ218" s="57"/>
      <c r="DR218" s="57"/>
      <c r="DS218" s="57"/>
      <c r="DT218" s="57"/>
      <c r="DU218" s="57"/>
      <c r="DV218" s="57"/>
      <c r="DW218" s="57"/>
      <c r="DX218" s="57"/>
      <c r="DY218" s="57"/>
      <c r="DZ218" s="57"/>
      <c r="EA218" s="57"/>
      <c r="EB218" s="57"/>
      <c r="EC218" s="57"/>
      <c r="ED218" s="57"/>
      <c r="EE218" s="57"/>
    </row>
    <row r="219">
      <c r="B219" s="140"/>
      <c r="C219" s="140"/>
      <c r="D219" s="140"/>
      <c r="E219" s="140"/>
      <c r="F219" s="140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  <c r="DO219" s="57"/>
      <c r="DP219" s="57"/>
      <c r="DQ219" s="57"/>
      <c r="DR219" s="57"/>
      <c r="DS219" s="57"/>
      <c r="DT219" s="57"/>
      <c r="DU219" s="57"/>
      <c r="DV219" s="57"/>
      <c r="DW219" s="57"/>
      <c r="DX219" s="57"/>
      <c r="DY219" s="57"/>
      <c r="DZ219" s="57"/>
      <c r="EA219" s="57"/>
      <c r="EB219" s="57"/>
      <c r="EC219" s="57"/>
      <c r="ED219" s="57"/>
      <c r="EE219" s="57"/>
    </row>
    <row r="220">
      <c r="B220" s="140"/>
      <c r="C220" s="140"/>
      <c r="D220" s="140"/>
      <c r="E220" s="140"/>
      <c r="F220" s="140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  <c r="DO220" s="57"/>
      <c r="DP220" s="57"/>
      <c r="DQ220" s="57"/>
      <c r="DR220" s="57"/>
      <c r="DS220" s="57"/>
      <c r="DT220" s="57"/>
      <c r="DU220" s="57"/>
      <c r="DV220" s="57"/>
      <c r="DW220" s="57"/>
      <c r="DX220" s="57"/>
      <c r="DY220" s="57"/>
      <c r="DZ220" s="57"/>
      <c r="EA220" s="57"/>
      <c r="EB220" s="57"/>
      <c r="EC220" s="57"/>
      <c r="ED220" s="57"/>
      <c r="EE220" s="57"/>
    </row>
    <row r="221">
      <c r="B221" s="140"/>
      <c r="C221" s="140"/>
      <c r="D221" s="140"/>
      <c r="E221" s="140"/>
      <c r="F221" s="140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  <c r="DO221" s="57"/>
      <c r="DP221" s="57"/>
      <c r="DQ221" s="57"/>
      <c r="DR221" s="57"/>
      <c r="DS221" s="57"/>
      <c r="DT221" s="57"/>
      <c r="DU221" s="57"/>
      <c r="DV221" s="57"/>
      <c r="DW221" s="57"/>
      <c r="DX221" s="57"/>
      <c r="DY221" s="57"/>
      <c r="DZ221" s="57"/>
      <c r="EA221" s="57"/>
      <c r="EB221" s="57"/>
      <c r="EC221" s="57"/>
      <c r="ED221" s="57"/>
      <c r="EE221" s="57"/>
    </row>
    <row r="222">
      <c r="B222" s="140"/>
      <c r="C222" s="140"/>
      <c r="D222" s="140"/>
      <c r="E222" s="140"/>
      <c r="F222" s="140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  <c r="DO222" s="57"/>
      <c r="DP222" s="57"/>
      <c r="DQ222" s="57"/>
      <c r="DR222" s="57"/>
      <c r="DS222" s="57"/>
      <c r="DT222" s="57"/>
      <c r="DU222" s="57"/>
      <c r="DV222" s="57"/>
      <c r="DW222" s="57"/>
      <c r="DX222" s="57"/>
      <c r="DY222" s="57"/>
      <c r="DZ222" s="57"/>
      <c r="EA222" s="57"/>
      <c r="EB222" s="57"/>
      <c r="EC222" s="57"/>
      <c r="ED222" s="57"/>
      <c r="EE222" s="57"/>
    </row>
    <row r="223">
      <c r="B223" s="140"/>
      <c r="C223" s="140"/>
      <c r="D223" s="140"/>
      <c r="E223" s="140"/>
      <c r="F223" s="140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  <c r="DO223" s="57"/>
      <c r="DP223" s="57"/>
      <c r="DQ223" s="57"/>
      <c r="DR223" s="57"/>
      <c r="DS223" s="57"/>
      <c r="DT223" s="57"/>
      <c r="DU223" s="57"/>
      <c r="DV223" s="57"/>
      <c r="DW223" s="57"/>
      <c r="DX223" s="57"/>
      <c r="DY223" s="57"/>
      <c r="DZ223" s="57"/>
      <c r="EA223" s="57"/>
      <c r="EB223" s="57"/>
      <c r="EC223" s="57"/>
      <c r="ED223" s="57"/>
      <c r="EE223" s="57"/>
    </row>
    <row r="224">
      <c r="B224" s="140"/>
      <c r="C224" s="140"/>
      <c r="D224" s="140"/>
      <c r="E224" s="140"/>
      <c r="F224" s="140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  <c r="DO224" s="57"/>
      <c r="DP224" s="57"/>
      <c r="DQ224" s="57"/>
      <c r="DR224" s="57"/>
      <c r="DS224" s="57"/>
      <c r="DT224" s="57"/>
      <c r="DU224" s="57"/>
      <c r="DV224" s="57"/>
      <c r="DW224" s="57"/>
      <c r="DX224" s="57"/>
      <c r="DY224" s="57"/>
      <c r="DZ224" s="57"/>
      <c r="EA224" s="57"/>
      <c r="EB224" s="57"/>
      <c r="EC224" s="57"/>
      <c r="ED224" s="57"/>
      <c r="EE224" s="57"/>
    </row>
    <row r="225">
      <c r="B225" s="140"/>
      <c r="C225" s="140"/>
      <c r="D225" s="140"/>
      <c r="E225" s="140"/>
      <c r="F225" s="140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  <c r="DO225" s="57"/>
      <c r="DP225" s="57"/>
      <c r="DQ225" s="57"/>
      <c r="DR225" s="57"/>
      <c r="DS225" s="57"/>
      <c r="DT225" s="57"/>
      <c r="DU225" s="57"/>
      <c r="DV225" s="57"/>
      <c r="DW225" s="57"/>
      <c r="DX225" s="57"/>
      <c r="DY225" s="57"/>
      <c r="DZ225" s="57"/>
      <c r="EA225" s="57"/>
      <c r="EB225" s="57"/>
      <c r="EC225" s="57"/>
      <c r="ED225" s="57"/>
      <c r="EE225" s="57"/>
    </row>
    <row r="226">
      <c r="B226" s="140"/>
      <c r="C226" s="140"/>
      <c r="D226" s="140"/>
      <c r="E226" s="140"/>
      <c r="F226" s="140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  <c r="DO226" s="57"/>
      <c r="DP226" s="57"/>
      <c r="DQ226" s="57"/>
      <c r="DR226" s="57"/>
      <c r="DS226" s="57"/>
      <c r="DT226" s="57"/>
      <c r="DU226" s="57"/>
      <c r="DV226" s="57"/>
      <c r="DW226" s="57"/>
      <c r="DX226" s="57"/>
      <c r="DY226" s="57"/>
      <c r="DZ226" s="57"/>
      <c r="EA226" s="57"/>
      <c r="EB226" s="57"/>
      <c r="EC226" s="57"/>
      <c r="ED226" s="57"/>
      <c r="EE226" s="57"/>
    </row>
    <row r="227">
      <c r="B227" s="140"/>
      <c r="C227" s="140"/>
      <c r="D227" s="140"/>
      <c r="E227" s="140"/>
      <c r="F227" s="140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  <c r="DO227" s="57"/>
      <c r="DP227" s="57"/>
      <c r="DQ227" s="57"/>
      <c r="DR227" s="57"/>
      <c r="DS227" s="57"/>
      <c r="DT227" s="57"/>
      <c r="DU227" s="57"/>
      <c r="DV227" s="57"/>
      <c r="DW227" s="57"/>
      <c r="DX227" s="57"/>
      <c r="DY227" s="57"/>
      <c r="DZ227" s="57"/>
      <c r="EA227" s="57"/>
      <c r="EB227" s="57"/>
      <c r="EC227" s="57"/>
      <c r="ED227" s="57"/>
      <c r="EE227" s="57"/>
    </row>
    <row r="228">
      <c r="B228" s="140"/>
      <c r="C228" s="140"/>
      <c r="D228" s="140"/>
      <c r="E228" s="140"/>
      <c r="F228" s="140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  <c r="DO228" s="57"/>
      <c r="DP228" s="57"/>
      <c r="DQ228" s="57"/>
      <c r="DR228" s="57"/>
      <c r="DS228" s="57"/>
      <c r="DT228" s="57"/>
      <c r="DU228" s="57"/>
      <c r="DV228" s="57"/>
      <c r="DW228" s="57"/>
      <c r="DX228" s="57"/>
      <c r="DY228" s="57"/>
      <c r="DZ228" s="57"/>
      <c r="EA228" s="57"/>
      <c r="EB228" s="57"/>
      <c r="EC228" s="57"/>
      <c r="ED228" s="57"/>
      <c r="EE228" s="57"/>
    </row>
    <row r="229">
      <c r="B229" s="140"/>
      <c r="C229" s="140"/>
      <c r="D229" s="140"/>
      <c r="E229" s="140"/>
      <c r="F229" s="140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  <c r="DO229" s="57"/>
      <c r="DP229" s="57"/>
      <c r="DQ229" s="57"/>
      <c r="DR229" s="57"/>
      <c r="DS229" s="57"/>
      <c r="DT229" s="57"/>
      <c r="DU229" s="57"/>
      <c r="DV229" s="57"/>
      <c r="DW229" s="57"/>
      <c r="DX229" s="57"/>
      <c r="DY229" s="57"/>
      <c r="DZ229" s="57"/>
      <c r="EA229" s="57"/>
      <c r="EB229" s="57"/>
      <c r="EC229" s="57"/>
      <c r="ED229" s="57"/>
      <c r="EE229" s="57"/>
    </row>
    <row r="230">
      <c r="B230" s="140"/>
      <c r="C230" s="140"/>
      <c r="D230" s="140"/>
      <c r="E230" s="140"/>
      <c r="F230" s="140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  <c r="DO230" s="57"/>
      <c r="DP230" s="57"/>
      <c r="DQ230" s="57"/>
      <c r="DR230" s="57"/>
      <c r="DS230" s="57"/>
      <c r="DT230" s="57"/>
      <c r="DU230" s="57"/>
      <c r="DV230" s="57"/>
      <c r="DW230" s="57"/>
      <c r="DX230" s="57"/>
      <c r="DY230" s="57"/>
      <c r="DZ230" s="57"/>
      <c r="EA230" s="57"/>
      <c r="EB230" s="57"/>
      <c r="EC230" s="57"/>
      <c r="ED230" s="57"/>
      <c r="EE230" s="57"/>
    </row>
    <row r="231">
      <c r="B231" s="140"/>
      <c r="C231" s="140"/>
      <c r="D231" s="140"/>
      <c r="E231" s="140"/>
      <c r="F231" s="140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  <c r="DO231" s="57"/>
      <c r="DP231" s="57"/>
      <c r="DQ231" s="57"/>
      <c r="DR231" s="57"/>
      <c r="DS231" s="57"/>
      <c r="DT231" s="57"/>
      <c r="DU231" s="57"/>
      <c r="DV231" s="57"/>
      <c r="DW231" s="57"/>
      <c r="DX231" s="57"/>
      <c r="DY231" s="57"/>
      <c r="DZ231" s="57"/>
      <c r="EA231" s="57"/>
      <c r="EB231" s="57"/>
      <c r="EC231" s="57"/>
      <c r="ED231" s="57"/>
      <c r="EE231" s="57"/>
    </row>
    <row r="232">
      <c r="B232" s="140"/>
      <c r="C232" s="140"/>
      <c r="D232" s="140"/>
      <c r="E232" s="140"/>
      <c r="F232" s="140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  <c r="DO232" s="57"/>
      <c r="DP232" s="57"/>
      <c r="DQ232" s="57"/>
      <c r="DR232" s="57"/>
      <c r="DS232" s="57"/>
      <c r="DT232" s="57"/>
      <c r="DU232" s="57"/>
      <c r="DV232" s="57"/>
      <c r="DW232" s="57"/>
      <c r="DX232" s="57"/>
      <c r="DY232" s="57"/>
      <c r="DZ232" s="57"/>
      <c r="EA232" s="57"/>
      <c r="EB232" s="57"/>
      <c r="EC232" s="57"/>
      <c r="ED232" s="57"/>
      <c r="EE232" s="57"/>
    </row>
    <row r="233">
      <c r="B233" s="140"/>
      <c r="C233" s="140"/>
      <c r="D233" s="140"/>
      <c r="E233" s="140"/>
      <c r="F233" s="140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  <c r="DO233" s="57"/>
      <c r="DP233" s="57"/>
      <c r="DQ233" s="57"/>
      <c r="DR233" s="57"/>
      <c r="DS233" s="57"/>
      <c r="DT233" s="57"/>
      <c r="DU233" s="57"/>
      <c r="DV233" s="57"/>
      <c r="DW233" s="57"/>
      <c r="DX233" s="57"/>
      <c r="DY233" s="57"/>
      <c r="DZ233" s="57"/>
      <c r="EA233" s="57"/>
      <c r="EB233" s="57"/>
      <c r="EC233" s="57"/>
      <c r="ED233" s="57"/>
      <c r="EE233" s="57"/>
    </row>
    <row r="234">
      <c r="B234" s="140"/>
      <c r="C234" s="140"/>
      <c r="D234" s="140"/>
      <c r="E234" s="140"/>
      <c r="F234" s="140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  <c r="DO234" s="57"/>
      <c r="DP234" s="57"/>
      <c r="DQ234" s="57"/>
      <c r="DR234" s="57"/>
      <c r="DS234" s="57"/>
      <c r="DT234" s="57"/>
      <c r="DU234" s="57"/>
      <c r="DV234" s="57"/>
      <c r="DW234" s="57"/>
      <c r="DX234" s="57"/>
      <c r="DY234" s="57"/>
      <c r="DZ234" s="57"/>
      <c r="EA234" s="57"/>
      <c r="EB234" s="57"/>
      <c r="EC234" s="57"/>
      <c r="ED234" s="57"/>
      <c r="EE234" s="57"/>
    </row>
    <row r="235">
      <c r="B235" s="140"/>
      <c r="C235" s="140"/>
      <c r="D235" s="140"/>
      <c r="E235" s="140"/>
      <c r="F235" s="140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  <c r="DO235" s="57"/>
      <c r="DP235" s="57"/>
      <c r="DQ235" s="57"/>
      <c r="DR235" s="57"/>
      <c r="DS235" s="57"/>
      <c r="DT235" s="57"/>
      <c r="DU235" s="57"/>
      <c r="DV235" s="57"/>
      <c r="DW235" s="57"/>
      <c r="DX235" s="57"/>
      <c r="DY235" s="57"/>
      <c r="DZ235" s="57"/>
      <c r="EA235" s="57"/>
      <c r="EB235" s="57"/>
      <c r="EC235" s="57"/>
      <c r="ED235" s="57"/>
      <c r="EE235" s="57"/>
    </row>
    <row r="236">
      <c r="B236" s="140"/>
      <c r="C236" s="140"/>
      <c r="D236" s="140"/>
      <c r="E236" s="140"/>
      <c r="F236" s="140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  <c r="DO236" s="57"/>
      <c r="DP236" s="57"/>
      <c r="DQ236" s="57"/>
      <c r="DR236" s="57"/>
      <c r="DS236" s="57"/>
      <c r="DT236" s="57"/>
      <c r="DU236" s="57"/>
      <c r="DV236" s="57"/>
      <c r="DW236" s="57"/>
      <c r="DX236" s="57"/>
      <c r="DY236" s="57"/>
      <c r="DZ236" s="57"/>
      <c r="EA236" s="57"/>
      <c r="EB236" s="57"/>
      <c r="EC236" s="57"/>
      <c r="ED236" s="57"/>
      <c r="EE236" s="57"/>
    </row>
    <row r="237">
      <c r="B237" s="140"/>
      <c r="C237" s="140"/>
      <c r="D237" s="140"/>
      <c r="E237" s="140"/>
      <c r="F237" s="140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  <c r="DO237" s="57"/>
      <c r="DP237" s="57"/>
      <c r="DQ237" s="57"/>
      <c r="DR237" s="57"/>
      <c r="DS237" s="57"/>
      <c r="DT237" s="57"/>
      <c r="DU237" s="57"/>
      <c r="DV237" s="57"/>
      <c r="DW237" s="57"/>
      <c r="DX237" s="57"/>
      <c r="DY237" s="57"/>
      <c r="DZ237" s="57"/>
      <c r="EA237" s="57"/>
      <c r="EB237" s="57"/>
      <c r="EC237" s="57"/>
      <c r="ED237" s="57"/>
      <c r="EE237" s="57"/>
    </row>
    <row r="238">
      <c r="B238" s="140"/>
      <c r="C238" s="140"/>
      <c r="D238" s="140"/>
      <c r="E238" s="140"/>
      <c r="F238" s="140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  <c r="DO238" s="57"/>
      <c r="DP238" s="57"/>
      <c r="DQ238" s="57"/>
      <c r="DR238" s="57"/>
      <c r="DS238" s="57"/>
      <c r="DT238" s="57"/>
      <c r="DU238" s="57"/>
      <c r="DV238" s="57"/>
      <c r="DW238" s="57"/>
      <c r="DX238" s="57"/>
      <c r="DY238" s="57"/>
      <c r="DZ238" s="57"/>
      <c r="EA238" s="57"/>
      <c r="EB238" s="57"/>
      <c r="EC238" s="57"/>
      <c r="ED238" s="57"/>
      <c r="EE238" s="57"/>
    </row>
    <row r="239">
      <c r="B239" s="140"/>
      <c r="C239" s="140"/>
      <c r="D239" s="140"/>
      <c r="E239" s="140"/>
      <c r="F239" s="140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  <c r="DO239" s="57"/>
      <c r="DP239" s="57"/>
      <c r="DQ239" s="57"/>
      <c r="DR239" s="57"/>
      <c r="DS239" s="57"/>
      <c r="DT239" s="57"/>
      <c r="DU239" s="57"/>
      <c r="DV239" s="57"/>
      <c r="DW239" s="57"/>
      <c r="DX239" s="57"/>
      <c r="DY239" s="57"/>
      <c r="DZ239" s="57"/>
      <c r="EA239" s="57"/>
      <c r="EB239" s="57"/>
      <c r="EC239" s="57"/>
      <c r="ED239" s="57"/>
      <c r="EE239" s="57"/>
    </row>
    <row r="240">
      <c r="B240" s="140"/>
      <c r="C240" s="140"/>
      <c r="D240" s="140"/>
      <c r="E240" s="140"/>
      <c r="F240" s="140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  <c r="DO240" s="57"/>
      <c r="DP240" s="57"/>
      <c r="DQ240" s="57"/>
      <c r="DR240" s="57"/>
      <c r="DS240" s="57"/>
      <c r="DT240" s="57"/>
      <c r="DU240" s="57"/>
      <c r="DV240" s="57"/>
      <c r="DW240" s="57"/>
      <c r="DX240" s="57"/>
      <c r="DY240" s="57"/>
      <c r="DZ240" s="57"/>
      <c r="EA240" s="57"/>
      <c r="EB240" s="57"/>
      <c r="EC240" s="57"/>
      <c r="ED240" s="57"/>
      <c r="EE240" s="57"/>
    </row>
    <row r="241">
      <c r="B241" s="140"/>
      <c r="C241" s="140"/>
      <c r="D241" s="140"/>
      <c r="E241" s="140"/>
      <c r="F241" s="140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  <c r="DO241" s="57"/>
      <c r="DP241" s="57"/>
      <c r="DQ241" s="57"/>
      <c r="DR241" s="57"/>
      <c r="DS241" s="57"/>
      <c r="DT241" s="57"/>
      <c r="DU241" s="57"/>
      <c r="DV241" s="57"/>
      <c r="DW241" s="57"/>
      <c r="DX241" s="57"/>
      <c r="DY241" s="57"/>
      <c r="DZ241" s="57"/>
      <c r="EA241" s="57"/>
      <c r="EB241" s="57"/>
      <c r="EC241" s="57"/>
      <c r="ED241" s="57"/>
      <c r="EE241" s="57"/>
    </row>
    <row r="242">
      <c r="B242" s="140"/>
      <c r="C242" s="140"/>
      <c r="D242" s="140"/>
      <c r="E242" s="140"/>
      <c r="F242" s="140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  <c r="DO242" s="57"/>
      <c r="DP242" s="57"/>
      <c r="DQ242" s="57"/>
      <c r="DR242" s="57"/>
      <c r="DS242" s="57"/>
      <c r="DT242" s="57"/>
      <c r="DU242" s="57"/>
      <c r="DV242" s="57"/>
      <c r="DW242" s="57"/>
      <c r="DX242" s="57"/>
      <c r="DY242" s="57"/>
      <c r="DZ242" s="57"/>
      <c r="EA242" s="57"/>
      <c r="EB242" s="57"/>
      <c r="EC242" s="57"/>
      <c r="ED242" s="57"/>
      <c r="EE242" s="57"/>
    </row>
    <row r="243">
      <c r="B243" s="140"/>
      <c r="C243" s="140"/>
      <c r="D243" s="140"/>
      <c r="E243" s="140"/>
      <c r="F243" s="140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  <c r="DO243" s="57"/>
      <c r="DP243" s="57"/>
      <c r="DQ243" s="57"/>
      <c r="DR243" s="57"/>
      <c r="DS243" s="57"/>
      <c r="DT243" s="57"/>
      <c r="DU243" s="57"/>
      <c r="DV243" s="57"/>
      <c r="DW243" s="57"/>
      <c r="DX243" s="57"/>
      <c r="DY243" s="57"/>
      <c r="DZ243" s="57"/>
      <c r="EA243" s="57"/>
      <c r="EB243" s="57"/>
      <c r="EC243" s="57"/>
      <c r="ED243" s="57"/>
      <c r="EE243" s="57"/>
    </row>
    <row r="244">
      <c r="B244" s="140"/>
      <c r="C244" s="140"/>
      <c r="D244" s="140"/>
      <c r="E244" s="140"/>
      <c r="F244" s="140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  <c r="DO244" s="57"/>
      <c r="DP244" s="57"/>
      <c r="DQ244" s="57"/>
      <c r="DR244" s="57"/>
      <c r="DS244" s="57"/>
      <c r="DT244" s="57"/>
      <c r="DU244" s="57"/>
      <c r="DV244" s="57"/>
      <c r="DW244" s="57"/>
      <c r="DX244" s="57"/>
      <c r="DY244" s="57"/>
      <c r="DZ244" s="57"/>
      <c r="EA244" s="57"/>
      <c r="EB244" s="57"/>
      <c r="EC244" s="57"/>
      <c r="ED244" s="57"/>
      <c r="EE244" s="57"/>
    </row>
    <row r="245">
      <c r="B245" s="140"/>
      <c r="C245" s="140"/>
      <c r="D245" s="140"/>
      <c r="E245" s="140"/>
      <c r="F245" s="140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  <c r="DO245" s="57"/>
      <c r="DP245" s="57"/>
      <c r="DQ245" s="57"/>
      <c r="DR245" s="57"/>
      <c r="DS245" s="57"/>
      <c r="DT245" s="57"/>
      <c r="DU245" s="57"/>
      <c r="DV245" s="57"/>
      <c r="DW245" s="57"/>
      <c r="DX245" s="57"/>
      <c r="DY245" s="57"/>
      <c r="DZ245" s="57"/>
      <c r="EA245" s="57"/>
      <c r="EB245" s="57"/>
      <c r="EC245" s="57"/>
      <c r="ED245" s="57"/>
      <c r="EE245" s="57"/>
    </row>
    <row r="246">
      <c r="B246" s="140"/>
      <c r="C246" s="140"/>
      <c r="D246" s="140"/>
      <c r="E246" s="140"/>
      <c r="F246" s="140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  <c r="DO246" s="57"/>
      <c r="DP246" s="57"/>
      <c r="DQ246" s="57"/>
      <c r="DR246" s="57"/>
      <c r="DS246" s="57"/>
      <c r="DT246" s="57"/>
      <c r="DU246" s="57"/>
      <c r="DV246" s="57"/>
      <c r="DW246" s="57"/>
      <c r="DX246" s="57"/>
      <c r="DY246" s="57"/>
      <c r="DZ246" s="57"/>
      <c r="EA246" s="57"/>
      <c r="EB246" s="57"/>
      <c r="EC246" s="57"/>
      <c r="ED246" s="57"/>
      <c r="EE246" s="57"/>
    </row>
    <row r="247">
      <c r="B247" s="140"/>
      <c r="C247" s="140"/>
      <c r="D247" s="140"/>
      <c r="E247" s="140"/>
      <c r="F247" s="140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  <c r="DO247" s="57"/>
      <c r="DP247" s="57"/>
      <c r="DQ247" s="57"/>
      <c r="DR247" s="57"/>
      <c r="DS247" s="57"/>
      <c r="DT247" s="57"/>
      <c r="DU247" s="57"/>
      <c r="DV247" s="57"/>
      <c r="DW247" s="57"/>
      <c r="DX247" s="57"/>
      <c r="DY247" s="57"/>
      <c r="DZ247" s="57"/>
      <c r="EA247" s="57"/>
      <c r="EB247" s="57"/>
      <c r="EC247" s="57"/>
      <c r="ED247" s="57"/>
      <c r="EE247" s="57"/>
    </row>
    <row r="248">
      <c r="B248" s="140"/>
      <c r="C248" s="140"/>
      <c r="D248" s="140"/>
      <c r="E248" s="140"/>
      <c r="F248" s="140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  <c r="DO248" s="57"/>
      <c r="DP248" s="57"/>
      <c r="DQ248" s="57"/>
      <c r="DR248" s="57"/>
      <c r="DS248" s="57"/>
      <c r="DT248" s="57"/>
      <c r="DU248" s="57"/>
      <c r="DV248" s="57"/>
      <c r="DW248" s="57"/>
      <c r="DX248" s="57"/>
      <c r="DY248" s="57"/>
      <c r="DZ248" s="57"/>
      <c r="EA248" s="57"/>
      <c r="EB248" s="57"/>
      <c r="EC248" s="57"/>
      <c r="ED248" s="57"/>
      <c r="EE248" s="57"/>
    </row>
    <row r="249">
      <c r="B249" s="140"/>
      <c r="C249" s="140"/>
      <c r="D249" s="140"/>
      <c r="E249" s="140"/>
      <c r="F249" s="140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  <c r="DO249" s="57"/>
      <c r="DP249" s="57"/>
      <c r="DQ249" s="57"/>
      <c r="DR249" s="57"/>
      <c r="DS249" s="57"/>
      <c r="DT249" s="57"/>
      <c r="DU249" s="57"/>
      <c r="DV249" s="57"/>
      <c r="DW249" s="57"/>
      <c r="DX249" s="57"/>
      <c r="DY249" s="57"/>
      <c r="DZ249" s="57"/>
      <c r="EA249" s="57"/>
      <c r="EB249" s="57"/>
      <c r="EC249" s="57"/>
      <c r="ED249" s="57"/>
      <c r="EE249" s="57"/>
    </row>
    <row r="250">
      <c r="B250" s="140"/>
      <c r="C250" s="140"/>
      <c r="D250" s="140"/>
      <c r="E250" s="140"/>
      <c r="F250" s="140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  <c r="DO250" s="57"/>
      <c r="DP250" s="57"/>
      <c r="DQ250" s="57"/>
      <c r="DR250" s="57"/>
      <c r="DS250" s="57"/>
      <c r="DT250" s="57"/>
      <c r="DU250" s="57"/>
      <c r="DV250" s="57"/>
      <c r="DW250" s="57"/>
      <c r="DX250" s="57"/>
      <c r="DY250" s="57"/>
      <c r="DZ250" s="57"/>
      <c r="EA250" s="57"/>
      <c r="EB250" s="57"/>
      <c r="EC250" s="57"/>
      <c r="ED250" s="57"/>
      <c r="EE250" s="57"/>
    </row>
    <row r="251">
      <c r="B251" s="140"/>
      <c r="C251" s="140"/>
      <c r="D251" s="140"/>
      <c r="E251" s="140"/>
      <c r="F251" s="140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  <c r="DO251" s="57"/>
      <c r="DP251" s="57"/>
      <c r="DQ251" s="57"/>
      <c r="DR251" s="57"/>
      <c r="DS251" s="57"/>
      <c r="DT251" s="57"/>
      <c r="DU251" s="57"/>
      <c r="DV251" s="57"/>
      <c r="DW251" s="57"/>
      <c r="DX251" s="57"/>
      <c r="DY251" s="57"/>
      <c r="DZ251" s="57"/>
      <c r="EA251" s="57"/>
      <c r="EB251" s="57"/>
      <c r="EC251" s="57"/>
      <c r="ED251" s="57"/>
      <c r="EE251" s="57"/>
    </row>
    <row r="252">
      <c r="B252" s="140"/>
      <c r="C252" s="140"/>
      <c r="D252" s="140"/>
      <c r="E252" s="140"/>
      <c r="F252" s="140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  <c r="DO252" s="57"/>
      <c r="DP252" s="57"/>
      <c r="DQ252" s="57"/>
      <c r="DR252" s="57"/>
      <c r="DS252" s="57"/>
      <c r="DT252" s="57"/>
      <c r="DU252" s="57"/>
      <c r="DV252" s="57"/>
      <c r="DW252" s="57"/>
      <c r="DX252" s="57"/>
      <c r="DY252" s="57"/>
      <c r="DZ252" s="57"/>
      <c r="EA252" s="57"/>
      <c r="EB252" s="57"/>
      <c r="EC252" s="57"/>
      <c r="ED252" s="57"/>
      <c r="EE252" s="57"/>
    </row>
    <row r="253">
      <c r="B253" s="140"/>
      <c r="C253" s="140"/>
      <c r="D253" s="140"/>
      <c r="E253" s="140"/>
      <c r="F253" s="140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  <c r="DO253" s="57"/>
      <c r="DP253" s="57"/>
      <c r="DQ253" s="57"/>
      <c r="DR253" s="57"/>
      <c r="DS253" s="57"/>
      <c r="DT253" s="57"/>
      <c r="DU253" s="57"/>
      <c r="DV253" s="57"/>
      <c r="DW253" s="57"/>
      <c r="DX253" s="57"/>
      <c r="DY253" s="57"/>
      <c r="DZ253" s="57"/>
      <c r="EA253" s="57"/>
      <c r="EB253" s="57"/>
      <c r="EC253" s="57"/>
      <c r="ED253" s="57"/>
      <c r="EE253" s="57"/>
    </row>
    <row r="254">
      <c r="B254" s="140"/>
      <c r="C254" s="140"/>
      <c r="D254" s="140"/>
      <c r="E254" s="140"/>
      <c r="F254" s="140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  <c r="DO254" s="57"/>
      <c r="DP254" s="57"/>
      <c r="DQ254" s="57"/>
      <c r="DR254" s="57"/>
      <c r="DS254" s="57"/>
      <c r="DT254" s="57"/>
      <c r="DU254" s="57"/>
      <c r="DV254" s="57"/>
      <c r="DW254" s="57"/>
      <c r="DX254" s="57"/>
      <c r="DY254" s="57"/>
      <c r="DZ254" s="57"/>
      <c r="EA254" s="57"/>
      <c r="EB254" s="57"/>
      <c r="EC254" s="57"/>
      <c r="ED254" s="57"/>
      <c r="EE254" s="57"/>
    </row>
    <row r="255">
      <c r="B255" s="140"/>
      <c r="C255" s="140"/>
      <c r="D255" s="140"/>
      <c r="E255" s="140"/>
      <c r="F255" s="140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  <c r="DO255" s="57"/>
      <c r="DP255" s="57"/>
      <c r="DQ255" s="57"/>
      <c r="DR255" s="57"/>
      <c r="DS255" s="57"/>
      <c r="DT255" s="57"/>
      <c r="DU255" s="57"/>
      <c r="DV255" s="57"/>
      <c r="DW255" s="57"/>
      <c r="DX255" s="57"/>
      <c r="DY255" s="57"/>
      <c r="DZ255" s="57"/>
      <c r="EA255" s="57"/>
      <c r="EB255" s="57"/>
      <c r="EC255" s="57"/>
      <c r="ED255" s="57"/>
      <c r="EE255" s="57"/>
    </row>
    <row r="256">
      <c r="B256" s="140"/>
      <c r="C256" s="140"/>
      <c r="D256" s="140"/>
      <c r="E256" s="140"/>
      <c r="F256" s="140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  <c r="DO256" s="57"/>
      <c r="DP256" s="57"/>
      <c r="DQ256" s="57"/>
      <c r="DR256" s="57"/>
      <c r="DS256" s="57"/>
      <c r="DT256" s="57"/>
      <c r="DU256" s="57"/>
      <c r="DV256" s="57"/>
      <c r="DW256" s="57"/>
      <c r="DX256" s="57"/>
      <c r="DY256" s="57"/>
      <c r="DZ256" s="57"/>
      <c r="EA256" s="57"/>
      <c r="EB256" s="57"/>
      <c r="EC256" s="57"/>
      <c r="ED256" s="57"/>
      <c r="EE256" s="57"/>
    </row>
    <row r="257">
      <c r="B257" s="140"/>
      <c r="C257" s="140"/>
      <c r="D257" s="140"/>
      <c r="E257" s="140"/>
      <c r="F257" s="140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  <c r="DO257" s="57"/>
      <c r="DP257" s="57"/>
      <c r="DQ257" s="57"/>
      <c r="DR257" s="57"/>
      <c r="DS257" s="57"/>
      <c r="DT257" s="57"/>
      <c r="DU257" s="57"/>
      <c r="DV257" s="57"/>
      <c r="DW257" s="57"/>
      <c r="DX257" s="57"/>
      <c r="DY257" s="57"/>
      <c r="DZ257" s="57"/>
      <c r="EA257" s="57"/>
      <c r="EB257" s="57"/>
      <c r="EC257" s="57"/>
      <c r="ED257" s="57"/>
      <c r="EE257" s="57"/>
    </row>
    <row r="258">
      <c r="B258" s="140"/>
      <c r="C258" s="140"/>
      <c r="D258" s="140"/>
      <c r="E258" s="140"/>
      <c r="F258" s="140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  <c r="DO258" s="57"/>
      <c r="DP258" s="57"/>
      <c r="DQ258" s="57"/>
      <c r="DR258" s="57"/>
      <c r="DS258" s="57"/>
      <c r="DT258" s="57"/>
      <c r="DU258" s="57"/>
      <c r="DV258" s="57"/>
      <c r="DW258" s="57"/>
      <c r="DX258" s="57"/>
      <c r="DY258" s="57"/>
      <c r="DZ258" s="57"/>
      <c r="EA258" s="57"/>
      <c r="EB258" s="57"/>
      <c r="EC258" s="57"/>
      <c r="ED258" s="57"/>
      <c r="EE258" s="57"/>
    </row>
    <row r="259">
      <c r="B259" s="140"/>
      <c r="C259" s="140"/>
      <c r="D259" s="140"/>
      <c r="E259" s="140"/>
      <c r="F259" s="140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  <c r="DO259" s="57"/>
      <c r="DP259" s="57"/>
      <c r="DQ259" s="57"/>
      <c r="DR259" s="57"/>
      <c r="DS259" s="57"/>
      <c r="DT259" s="57"/>
      <c r="DU259" s="57"/>
      <c r="DV259" s="57"/>
      <c r="DW259" s="57"/>
      <c r="DX259" s="57"/>
      <c r="DY259" s="57"/>
      <c r="DZ259" s="57"/>
      <c r="EA259" s="57"/>
      <c r="EB259" s="57"/>
      <c r="EC259" s="57"/>
      <c r="ED259" s="57"/>
      <c r="EE259" s="57"/>
    </row>
    <row r="260">
      <c r="B260" s="140"/>
      <c r="C260" s="140"/>
      <c r="D260" s="140"/>
      <c r="E260" s="140"/>
      <c r="F260" s="140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  <c r="DO260" s="57"/>
      <c r="DP260" s="57"/>
      <c r="DQ260" s="57"/>
      <c r="DR260" s="57"/>
      <c r="DS260" s="57"/>
      <c r="DT260" s="57"/>
      <c r="DU260" s="57"/>
      <c r="DV260" s="57"/>
      <c r="DW260" s="57"/>
      <c r="DX260" s="57"/>
      <c r="DY260" s="57"/>
      <c r="DZ260" s="57"/>
      <c r="EA260" s="57"/>
      <c r="EB260" s="57"/>
      <c r="EC260" s="57"/>
      <c r="ED260" s="57"/>
      <c r="EE260" s="57"/>
    </row>
    <row r="261">
      <c r="B261" s="140"/>
      <c r="C261" s="140"/>
      <c r="D261" s="140"/>
      <c r="E261" s="140"/>
      <c r="F261" s="140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  <c r="DO261" s="57"/>
      <c r="DP261" s="57"/>
      <c r="DQ261" s="57"/>
      <c r="DR261" s="57"/>
      <c r="DS261" s="57"/>
      <c r="DT261" s="57"/>
      <c r="DU261" s="57"/>
      <c r="DV261" s="57"/>
      <c r="DW261" s="57"/>
      <c r="DX261" s="57"/>
      <c r="DY261" s="57"/>
      <c r="DZ261" s="57"/>
      <c r="EA261" s="57"/>
      <c r="EB261" s="57"/>
      <c r="EC261" s="57"/>
      <c r="ED261" s="57"/>
      <c r="EE261" s="57"/>
    </row>
    <row r="262">
      <c r="B262" s="140"/>
      <c r="C262" s="140"/>
      <c r="D262" s="140"/>
      <c r="E262" s="140"/>
      <c r="F262" s="140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  <c r="DO262" s="57"/>
      <c r="DP262" s="57"/>
      <c r="DQ262" s="57"/>
      <c r="DR262" s="57"/>
      <c r="DS262" s="57"/>
      <c r="DT262" s="57"/>
      <c r="DU262" s="57"/>
      <c r="DV262" s="57"/>
      <c r="DW262" s="57"/>
      <c r="DX262" s="57"/>
      <c r="DY262" s="57"/>
      <c r="DZ262" s="57"/>
      <c r="EA262" s="57"/>
      <c r="EB262" s="57"/>
      <c r="EC262" s="57"/>
      <c r="ED262" s="57"/>
      <c r="EE262" s="57"/>
    </row>
    <row r="263">
      <c r="B263" s="140"/>
      <c r="C263" s="140"/>
      <c r="D263" s="140"/>
      <c r="E263" s="140"/>
      <c r="F263" s="140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  <c r="DO263" s="57"/>
      <c r="DP263" s="57"/>
      <c r="DQ263" s="57"/>
      <c r="DR263" s="57"/>
      <c r="DS263" s="57"/>
      <c r="DT263" s="57"/>
      <c r="DU263" s="57"/>
      <c r="DV263" s="57"/>
      <c r="DW263" s="57"/>
      <c r="DX263" s="57"/>
      <c r="DY263" s="57"/>
      <c r="DZ263" s="57"/>
      <c r="EA263" s="57"/>
      <c r="EB263" s="57"/>
      <c r="EC263" s="57"/>
      <c r="ED263" s="57"/>
      <c r="EE263" s="57"/>
    </row>
    <row r="264">
      <c r="B264" s="140"/>
      <c r="C264" s="140"/>
      <c r="D264" s="140"/>
      <c r="E264" s="140"/>
      <c r="F264" s="140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  <c r="DO264" s="57"/>
      <c r="DP264" s="57"/>
      <c r="DQ264" s="57"/>
      <c r="DR264" s="57"/>
      <c r="DS264" s="57"/>
      <c r="DT264" s="57"/>
      <c r="DU264" s="57"/>
      <c r="DV264" s="57"/>
      <c r="DW264" s="57"/>
      <c r="DX264" s="57"/>
      <c r="DY264" s="57"/>
      <c r="DZ264" s="57"/>
      <c r="EA264" s="57"/>
      <c r="EB264" s="57"/>
      <c r="EC264" s="57"/>
      <c r="ED264" s="57"/>
      <c r="EE264" s="57"/>
    </row>
    <row r="265">
      <c r="B265" s="140"/>
      <c r="C265" s="140"/>
      <c r="D265" s="140"/>
      <c r="E265" s="140"/>
      <c r="F265" s="140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  <c r="DO265" s="57"/>
      <c r="DP265" s="57"/>
      <c r="DQ265" s="57"/>
      <c r="DR265" s="57"/>
      <c r="DS265" s="57"/>
      <c r="DT265" s="57"/>
      <c r="DU265" s="57"/>
      <c r="DV265" s="57"/>
      <c r="DW265" s="57"/>
      <c r="DX265" s="57"/>
      <c r="DY265" s="57"/>
      <c r="DZ265" s="57"/>
      <c r="EA265" s="57"/>
      <c r="EB265" s="57"/>
      <c r="EC265" s="57"/>
      <c r="ED265" s="57"/>
      <c r="EE265" s="57"/>
    </row>
    <row r="266">
      <c r="B266" s="140"/>
      <c r="C266" s="140"/>
      <c r="D266" s="140"/>
      <c r="E266" s="140"/>
      <c r="F266" s="140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  <c r="DO266" s="57"/>
      <c r="DP266" s="57"/>
      <c r="DQ266" s="57"/>
      <c r="DR266" s="57"/>
      <c r="DS266" s="57"/>
      <c r="DT266" s="57"/>
      <c r="DU266" s="57"/>
      <c r="DV266" s="57"/>
      <c r="DW266" s="57"/>
      <c r="DX266" s="57"/>
      <c r="DY266" s="57"/>
      <c r="DZ266" s="57"/>
      <c r="EA266" s="57"/>
      <c r="EB266" s="57"/>
      <c r="EC266" s="57"/>
      <c r="ED266" s="57"/>
      <c r="EE266" s="57"/>
    </row>
    <row r="267">
      <c r="B267" s="140"/>
      <c r="C267" s="140"/>
      <c r="D267" s="140"/>
      <c r="E267" s="140"/>
      <c r="F267" s="140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  <c r="DO267" s="57"/>
      <c r="DP267" s="57"/>
      <c r="DQ267" s="57"/>
      <c r="DR267" s="57"/>
      <c r="DS267" s="57"/>
      <c r="DT267" s="57"/>
      <c r="DU267" s="57"/>
      <c r="DV267" s="57"/>
      <c r="DW267" s="57"/>
      <c r="DX267" s="57"/>
      <c r="DY267" s="57"/>
      <c r="DZ267" s="57"/>
      <c r="EA267" s="57"/>
      <c r="EB267" s="57"/>
      <c r="EC267" s="57"/>
      <c r="ED267" s="57"/>
      <c r="EE267" s="57"/>
    </row>
    <row r="268">
      <c r="B268" s="140"/>
      <c r="C268" s="140"/>
      <c r="D268" s="140"/>
      <c r="E268" s="140"/>
      <c r="F268" s="140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  <c r="DO268" s="57"/>
      <c r="DP268" s="57"/>
      <c r="DQ268" s="57"/>
      <c r="DR268" s="57"/>
      <c r="DS268" s="57"/>
      <c r="DT268" s="57"/>
      <c r="DU268" s="57"/>
      <c r="DV268" s="57"/>
      <c r="DW268" s="57"/>
      <c r="DX268" s="57"/>
      <c r="DY268" s="57"/>
      <c r="DZ268" s="57"/>
      <c r="EA268" s="57"/>
      <c r="EB268" s="57"/>
      <c r="EC268" s="57"/>
      <c r="ED268" s="57"/>
      <c r="EE268" s="57"/>
    </row>
    <row r="269">
      <c r="B269" s="140"/>
      <c r="C269" s="140"/>
      <c r="D269" s="140"/>
      <c r="E269" s="140"/>
      <c r="F269" s="140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  <c r="DO269" s="57"/>
      <c r="DP269" s="57"/>
      <c r="DQ269" s="57"/>
      <c r="DR269" s="57"/>
      <c r="DS269" s="57"/>
      <c r="DT269" s="57"/>
      <c r="DU269" s="57"/>
      <c r="DV269" s="57"/>
      <c r="DW269" s="57"/>
      <c r="DX269" s="57"/>
      <c r="DY269" s="57"/>
      <c r="DZ269" s="57"/>
      <c r="EA269" s="57"/>
      <c r="EB269" s="57"/>
      <c r="EC269" s="57"/>
      <c r="ED269" s="57"/>
      <c r="EE269" s="57"/>
    </row>
    <row r="270">
      <c r="B270" s="140"/>
      <c r="C270" s="140"/>
      <c r="D270" s="140"/>
      <c r="E270" s="140"/>
      <c r="F270" s="140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  <c r="DO270" s="57"/>
      <c r="DP270" s="57"/>
      <c r="DQ270" s="57"/>
      <c r="DR270" s="57"/>
      <c r="DS270" s="57"/>
      <c r="DT270" s="57"/>
      <c r="DU270" s="57"/>
      <c r="DV270" s="57"/>
      <c r="DW270" s="57"/>
      <c r="DX270" s="57"/>
      <c r="DY270" s="57"/>
      <c r="DZ270" s="57"/>
      <c r="EA270" s="57"/>
      <c r="EB270" s="57"/>
      <c r="EC270" s="57"/>
      <c r="ED270" s="57"/>
      <c r="EE270" s="57"/>
    </row>
    <row r="271">
      <c r="B271" s="140"/>
      <c r="C271" s="140"/>
      <c r="D271" s="140"/>
      <c r="E271" s="140"/>
      <c r="F271" s="140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  <c r="DO271" s="57"/>
      <c r="DP271" s="57"/>
      <c r="DQ271" s="57"/>
      <c r="DR271" s="57"/>
      <c r="DS271" s="57"/>
      <c r="DT271" s="57"/>
      <c r="DU271" s="57"/>
      <c r="DV271" s="57"/>
      <c r="DW271" s="57"/>
      <c r="DX271" s="57"/>
      <c r="DY271" s="57"/>
      <c r="DZ271" s="57"/>
      <c r="EA271" s="57"/>
      <c r="EB271" s="57"/>
      <c r="EC271" s="57"/>
      <c r="ED271" s="57"/>
      <c r="EE271" s="57"/>
    </row>
    <row r="272">
      <c r="B272" s="140"/>
      <c r="C272" s="140"/>
      <c r="D272" s="140"/>
      <c r="E272" s="140"/>
      <c r="F272" s="140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  <c r="DO272" s="57"/>
      <c r="DP272" s="57"/>
      <c r="DQ272" s="57"/>
      <c r="DR272" s="57"/>
      <c r="DS272" s="57"/>
      <c r="DT272" s="57"/>
      <c r="DU272" s="57"/>
      <c r="DV272" s="57"/>
      <c r="DW272" s="57"/>
      <c r="DX272" s="57"/>
      <c r="DY272" s="57"/>
      <c r="DZ272" s="57"/>
      <c r="EA272" s="57"/>
      <c r="EB272" s="57"/>
      <c r="EC272" s="57"/>
      <c r="ED272" s="57"/>
      <c r="EE272" s="57"/>
    </row>
    <row r="273">
      <c r="B273" s="140"/>
      <c r="C273" s="140"/>
      <c r="D273" s="140"/>
      <c r="E273" s="140"/>
      <c r="F273" s="140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  <c r="DO273" s="57"/>
      <c r="DP273" s="57"/>
      <c r="DQ273" s="57"/>
      <c r="DR273" s="57"/>
      <c r="DS273" s="57"/>
      <c r="DT273" s="57"/>
      <c r="DU273" s="57"/>
      <c r="DV273" s="57"/>
      <c r="DW273" s="57"/>
      <c r="DX273" s="57"/>
      <c r="DY273" s="57"/>
      <c r="DZ273" s="57"/>
      <c r="EA273" s="57"/>
      <c r="EB273" s="57"/>
      <c r="EC273" s="57"/>
      <c r="ED273" s="57"/>
      <c r="EE273" s="57"/>
    </row>
    <row r="274">
      <c r="B274" s="140"/>
      <c r="C274" s="140"/>
      <c r="D274" s="140"/>
      <c r="E274" s="140"/>
      <c r="F274" s="140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  <c r="DO274" s="57"/>
      <c r="DP274" s="57"/>
      <c r="DQ274" s="57"/>
      <c r="DR274" s="57"/>
      <c r="DS274" s="57"/>
      <c r="DT274" s="57"/>
      <c r="DU274" s="57"/>
      <c r="DV274" s="57"/>
      <c r="DW274" s="57"/>
      <c r="DX274" s="57"/>
      <c r="DY274" s="57"/>
      <c r="DZ274" s="57"/>
      <c r="EA274" s="57"/>
      <c r="EB274" s="57"/>
      <c r="EC274" s="57"/>
      <c r="ED274" s="57"/>
      <c r="EE274" s="57"/>
    </row>
    <row r="275">
      <c r="B275" s="140"/>
      <c r="C275" s="140"/>
      <c r="D275" s="140"/>
      <c r="E275" s="140"/>
      <c r="F275" s="140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  <c r="DO275" s="57"/>
      <c r="DP275" s="57"/>
      <c r="DQ275" s="57"/>
      <c r="DR275" s="57"/>
      <c r="DS275" s="57"/>
      <c r="DT275" s="57"/>
      <c r="DU275" s="57"/>
      <c r="DV275" s="57"/>
      <c r="DW275" s="57"/>
      <c r="DX275" s="57"/>
      <c r="DY275" s="57"/>
      <c r="DZ275" s="57"/>
      <c r="EA275" s="57"/>
      <c r="EB275" s="57"/>
      <c r="EC275" s="57"/>
      <c r="ED275" s="57"/>
      <c r="EE275" s="57"/>
    </row>
    <row r="276">
      <c r="B276" s="140"/>
      <c r="C276" s="140"/>
      <c r="D276" s="140"/>
      <c r="E276" s="140"/>
      <c r="F276" s="140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  <c r="DO276" s="57"/>
      <c r="DP276" s="57"/>
      <c r="DQ276" s="57"/>
      <c r="DR276" s="57"/>
      <c r="DS276" s="57"/>
      <c r="DT276" s="57"/>
      <c r="DU276" s="57"/>
      <c r="DV276" s="57"/>
      <c r="DW276" s="57"/>
      <c r="DX276" s="57"/>
      <c r="DY276" s="57"/>
      <c r="DZ276" s="57"/>
      <c r="EA276" s="57"/>
      <c r="EB276" s="57"/>
      <c r="EC276" s="57"/>
      <c r="ED276" s="57"/>
      <c r="EE276" s="57"/>
    </row>
    <row r="277">
      <c r="B277" s="140"/>
      <c r="C277" s="140"/>
      <c r="D277" s="140"/>
      <c r="E277" s="140"/>
      <c r="F277" s="140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  <c r="DO277" s="57"/>
      <c r="DP277" s="57"/>
      <c r="DQ277" s="57"/>
      <c r="DR277" s="57"/>
      <c r="DS277" s="57"/>
      <c r="DT277" s="57"/>
      <c r="DU277" s="57"/>
      <c r="DV277" s="57"/>
      <c r="DW277" s="57"/>
      <c r="DX277" s="57"/>
      <c r="DY277" s="57"/>
      <c r="DZ277" s="57"/>
      <c r="EA277" s="57"/>
      <c r="EB277" s="57"/>
      <c r="EC277" s="57"/>
      <c r="ED277" s="57"/>
      <c r="EE277" s="57"/>
    </row>
    <row r="278">
      <c r="B278" s="140"/>
      <c r="C278" s="140"/>
      <c r="D278" s="140"/>
      <c r="E278" s="140"/>
      <c r="F278" s="140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  <c r="DO278" s="57"/>
      <c r="DP278" s="57"/>
      <c r="DQ278" s="57"/>
      <c r="DR278" s="57"/>
      <c r="DS278" s="57"/>
      <c r="DT278" s="57"/>
      <c r="DU278" s="57"/>
      <c r="DV278" s="57"/>
      <c r="DW278" s="57"/>
      <c r="DX278" s="57"/>
      <c r="DY278" s="57"/>
      <c r="DZ278" s="57"/>
      <c r="EA278" s="57"/>
      <c r="EB278" s="57"/>
      <c r="EC278" s="57"/>
      <c r="ED278" s="57"/>
      <c r="EE278" s="57"/>
    </row>
    <row r="279">
      <c r="B279" s="140"/>
      <c r="C279" s="140"/>
      <c r="D279" s="140"/>
      <c r="E279" s="140"/>
      <c r="F279" s="140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  <c r="DO279" s="57"/>
      <c r="DP279" s="57"/>
      <c r="DQ279" s="57"/>
      <c r="DR279" s="57"/>
      <c r="DS279" s="57"/>
      <c r="DT279" s="57"/>
      <c r="DU279" s="57"/>
      <c r="DV279" s="57"/>
      <c r="DW279" s="57"/>
      <c r="DX279" s="57"/>
      <c r="DY279" s="57"/>
      <c r="DZ279" s="57"/>
      <c r="EA279" s="57"/>
      <c r="EB279" s="57"/>
      <c r="EC279" s="57"/>
      <c r="ED279" s="57"/>
      <c r="EE279" s="57"/>
    </row>
    <row r="280">
      <c r="B280" s="140"/>
      <c r="C280" s="140"/>
      <c r="D280" s="140"/>
      <c r="E280" s="140"/>
      <c r="F280" s="140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  <c r="DO280" s="57"/>
      <c r="DP280" s="57"/>
      <c r="DQ280" s="57"/>
      <c r="DR280" s="57"/>
      <c r="DS280" s="57"/>
      <c r="DT280" s="57"/>
      <c r="DU280" s="57"/>
      <c r="DV280" s="57"/>
      <c r="DW280" s="57"/>
      <c r="DX280" s="57"/>
      <c r="DY280" s="57"/>
      <c r="DZ280" s="57"/>
      <c r="EA280" s="57"/>
      <c r="EB280" s="57"/>
      <c r="EC280" s="57"/>
      <c r="ED280" s="57"/>
      <c r="EE280" s="57"/>
    </row>
    <row r="281">
      <c r="B281" s="140"/>
      <c r="C281" s="140"/>
      <c r="D281" s="140"/>
      <c r="E281" s="140"/>
      <c r="F281" s="140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  <c r="DO281" s="57"/>
      <c r="DP281" s="57"/>
      <c r="DQ281" s="57"/>
      <c r="DR281" s="57"/>
      <c r="DS281" s="57"/>
      <c r="DT281" s="57"/>
      <c r="DU281" s="57"/>
      <c r="DV281" s="57"/>
      <c r="DW281" s="57"/>
      <c r="DX281" s="57"/>
      <c r="DY281" s="57"/>
      <c r="DZ281" s="57"/>
      <c r="EA281" s="57"/>
      <c r="EB281" s="57"/>
      <c r="EC281" s="57"/>
      <c r="ED281" s="57"/>
      <c r="EE281" s="57"/>
    </row>
    <row r="282">
      <c r="B282" s="140"/>
      <c r="C282" s="140"/>
      <c r="D282" s="140"/>
      <c r="E282" s="140"/>
      <c r="F282" s="140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  <c r="DO282" s="57"/>
      <c r="DP282" s="57"/>
      <c r="DQ282" s="57"/>
      <c r="DR282" s="57"/>
      <c r="DS282" s="57"/>
      <c r="DT282" s="57"/>
      <c r="DU282" s="57"/>
      <c r="DV282" s="57"/>
      <c r="DW282" s="57"/>
      <c r="DX282" s="57"/>
      <c r="DY282" s="57"/>
      <c r="DZ282" s="57"/>
      <c r="EA282" s="57"/>
      <c r="EB282" s="57"/>
      <c r="EC282" s="57"/>
      <c r="ED282" s="57"/>
      <c r="EE282" s="57"/>
    </row>
    <row r="283">
      <c r="B283" s="140"/>
      <c r="C283" s="140"/>
      <c r="D283" s="140"/>
      <c r="E283" s="140"/>
      <c r="F283" s="140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  <c r="DO283" s="57"/>
      <c r="DP283" s="57"/>
      <c r="DQ283" s="57"/>
      <c r="DR283" s="57"/>
      <c r="DS283" s="57"/>
      <c r="DT283" s="57"/>
      <c r="DU283" s="57"/>
      <c r="DV283" s="57"/>
      <c r="DW283" s="57"/>
      <c r="DX283" s="57"/>
      <c r="DY283" s="57"/>
      <c r="DZ283" s="57"/>
      <c r="EA283" s="57"/>
      <c r="EB283" s="57"/>
      <c r="EC283" s="57"/>
      <c r="ED283" s="57"/>
      <c r="EE283" s="57"/>
    </row>
    <row r="284">
      <c r="B284" s="140"/>
      <c r="C284" s="140"/>
      <c r="D284" s="140"/>
      <c r="E284" s="140"/>
      <c r="F284" s="140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  <c r="DO284" s="57"/>
      <c r="DP284" s="57"/>
      <c r="DQ284" s="57"/>
      <c r="DR284" s="57"/>
      <c r="DS284" s="57"/>
      <c r="DT284" s="57"/>
      <c r="DU284" s="57"/>
      <c r="DV284" s="57"/>
      <c r="DW284" s="57"/>
      <c r="DX284" s="57"/>
      <c r="DY284" s="57"/>
      <c r="DZ284" s="57"/>
      <c r="EA284" s="57"/>
      <c r="EB284" s="57"/>
      <c r="EC284" s="57"/>
      <c r="ED284" s="57"/>
      <c r="EE284" s="57"/>
    </row>
    <row r="285">
      <c r="B285" s="140"/>
      <c r="C285" s="140"/>
      <c r="D285" s="140"/>
      <c r="E285" s="140"/>
      <c r="F285" s="140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  <c r="DO285" s="57"/>
      <c r="DP285" s="57"/>
      <c r="DQ285" s="57"/>
      <c r="DR285" s="57"/>
      <c r="DS285" s="57"/>
      <c r="DT285" s="57"/>
      <c r="DU285" s="57"/>
      <c r="DV285" s="57"/>
      <c r="DW285" s="57"/>
      <c r="DX285" s="57"/>
      <c r="DY285" s="57"/>
      <c r="DZ285" s="57"/>
      <c r="EA285" s="57"/>
      <c r="EB285" s="57"/>
      <c r="EC285" s="57"/>
      <c r="ED285" s="57"/>
      <c r="EE285" s="57"/>
    </row>
    <row r="286">
      <c r="B286" s="140"/>
      <c r="C286" s="140"/>
      <c r="D286" s="140"/>
      <c r="E286" s="140"/>
      <c r="F286" s="140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  <c r="DO286" s="57"/>
      <c r="DP286" s="57"/>
      <c r="DQ286" s="57"/>
      <c r="DR286" s="57"/>
      <c r="DS286" s="57"/>
      <c r="DT286" s="57"/>
      <c r="DU286" s="57"/>
      <c r="DV286" s="57"/>
      <c r="DW286" s="57"/>
      <c r="DX286" s="57"/>
      <c r="DY286" s="57"/>
      <c r="DZ286" s="57"/>
      <c r="EA286" s="57"/>
      <c r="EB286" s="57"/>
      <c r="EC286" s="57"/>
      <c r="ED286" s="57"/>
      <c r="EE286" s="57"/>
    </row>
    <row r="287">
      <c r="B287" s="140"/>
      <c r="C287" s="140"/>
      <c r="D287" s="140"/>
      <c r="E287" s="140"/>
      <c r="F287" s="140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  <c r="DO287" s="57"/>
      <c r="DP287" s="57"/>
      <c r="DQ287" s="57"/>
      <c r="DR287" s="57"/>
      <c r="DS287" s="57"/>
      <c r="DT287" s="57"/>
      <c r="DU287" s="57"/>
      <c r="DV287" s="57"/>
      <c r="DW287" s="57"/>
      <c r="DX287" s="57"/>
      <c r="DY287" s="57"/>
      <c r="DZ287" s="57"/>
      <c r="EA287" s="57"/>
      <c r="EB287" s="57"/>
      <c r="EC287" s="57"/>
      <c r="ED287" s="57"/>
      <c r="EE287" s="57"/>
    </row>
    <row r="288">
      <c r="B288" s="140"/>
      <c r="C288" s="140"/>
      <c r="D288" s="140"/>
      <c r="E288" s="140"/>
      <c r="F288" s="140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  <c r="DO288" s="57"/>
      <c r="DP288" s="57"/>
      <c r="DQ288" s="57"/>
      <c r="DR288" s="57"/>
      <c r="DS288" s="57"/>
      <c r="DT288" s="57"/>
      <c r="DU288" s="57"/>
      <c r="DV288" s="57"/>
      <c r="DW288" s="57"/>
      <c r="DX288" s="57"/>
      <c r="DY288" s="57"/>
      <c r="DZ288" s="57"/>
      <c r="EA288" s="57"/>
      <c r="EB288" s="57"/>
      <c r="EC288" s="57"/>
      <c r="ED288" s="57"/>
      <c r="EE288" s="57"/>
    </row>
    <row r="289">
      <c r="B289" s="140"/>
      <c r="C289" s="140"/>
      <c r="D289" s="140"/>
      <c r="E289" s="140"/>
      <c r="F289" s="140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  <c r="DO289" s="57"/>
      <c r="DP289" s="57"/>
      <c r="DQ289" s="57"/>
      <c r="DR289" s="57"/>
      <c r="DS289" s="57"/>
      <c r="DT289" s="57"/>
      <c r="DU289" s="57"/>
      <c r="DV289" s="57"/>
      <c r="DW289" s="57"/>
      <c r="DX289" s="57"/>
      <c r="DY289" s="57"/>
      <c r="DZ289" s="57"/>
      <c r="EA289" s="57"/>
      <c r="EB289" s="57"/>
      <c r="EC289" s="57"/>
      <c r="ED289" s="57"/>
      <c r="EE289" s="57"/>
    </row>
    <row r="290">
      <c r="B290" s="140"/>
      <c r="C290" s="140"/>
      <c r="D290" s="140"/>
      <c r="E290" s="140"/>
      <c r="F290" s="140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  <c r="DO290" s="57"/>
      <c r="DP290" s="57"/>
      <c r="DQ290" s="57"/>
      <c r="DR290" s="57"/>
      <c r="DS290" s="57"/>
      <c r="DT290" s="57"/>
      <c r="DU290" s="57"/>
      <c r="DV290" s="57"/>
      <c r="DW290" s="57"/>
      <c r="DX290" s="57"/>
      <c r="DY290" s="57"/>
      <c r="DZ290" s="57"/>
      <c r="EA290" s="57"/>
      <c r="EB290" s="57"/>
      <c r="EC290" s="57"/>
      <c r="ED290" s="57"/>
      <c r="EE290" s="57"/>
    </row>
    <row r="291">
      <c r="B291" s="140"/>
      <c r="C291" s="140"/>
      <c r="D291" s="140"/>
      <c r="E291" s="140"/>
      <c r="F291" s="140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  <c r="DO291" s="57"/>
      <c r="DP291" s="57"/>
      <c r="DQ291" s="57"/>
      <c r="DR291" s="57"/>
      <c r="DS291" s="57"/>
      <c r="DT291" s="57"/>
      <c r="DU291" s="57"/>
      <c r="DV291" s="57"/>
      <c r="DW291" s="57"/>
      <c r="DX291" s="57"/>
      <c r="DY291" s="57"/>
      <c r="DZ291" s="57"/>
      <c r="EA291" s="57"/>
      <c r="EB291" s="57"/>
      <c r="EC291" s="57"/>
      <c r="ED291" s="57"/>
      <c r="EE291" s="57"/>
    </row>
    <row r="292">
      <c r="B292" s="140"/>
      <c r="C292" s="140"/>
      <c r="D292" s="140"/>
      <c r="E292" s="140"/>
      <c r="F292" s="140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  <c r="DO292" s="57"/>
      <c r="DP292" s="57"/>
      <c r="DQ292" s="57"/>
      <c r="DR292" s="57"/>
      <c r="DS292" s="57"/>
      <c r="DT292" s="57"/>
      <c r="DU292" s="57"/>
      <c r="DV292" s="57"/>
      <c r="DW292" s="57"/>
      <c r="DX292" s="57"/>
      <c r="DY292" s="57"/>
      <c r="DZ292" s="57"/>
      <c r="EA292" s="57"/>
      <c r="EB292" s="57"/>
      <c r="EC292" s="57"/>
      <c r="ED292" s="57"/>
      <c r="EE292" s="57"/>
    </row>
    <row r="293">
      <c r="B293" s="140"/>
      <c r="C293" s="140"/>
      <c r="D293" s="140"/>
      <c r="E293" s="140"/>
      <c r="F293" s="140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  <c r="DO293" s="57"/>
      <c r="DP293" s="57"/>
      <c r="DQ293" s="57"/>
      <c r="DR293" s="57"/>
      <c r="DS293" s="57"/>
      <c r="DT293" s="57"/>
      <c r="DU293" s="57"/>
      <c r="DV293" s="57"/>
      <c r="DW293" s="57"/>
      <c r="DX293" s="57"/>
      <c r="DY293" s="57"/>
      <c r="DZ293" s="57"/>
      <c r="EA293" s="57"/>
      <c r="EB293" s="57"/>
      <c r="EC293" s="57"/>
      <c r="ED293" s="57"/>
      <c r="EE293" s="57"/>
    </row>
    <row r="294">
      <c r="B294" s="140"/>
      <c r="C294" s="140"/>
      <c r="D294" s="140"/>
      <c r="E294" s="140"/>
      <c r="F294" s="140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  <c r="DO294" s="57"/>
      <c r="DP294" s="57"/>
      <c r="DQ294" s="57"/>
      <c r="DR294" s="57"/>
      <c r="DS294" s="57"/>
      <c r="DT294" s="57"/>
      <c r="DU294" s="57"/>
      <c r="DV294" s="57"/>
      <c r="DW294" s="57"/>
      <c r="DX294" s="57"/>
      <c r="DY294" s="57"/>
      <c r="DZ294" s="57"/>
      <c r="EA294" s="57"/>
      <c r="EB294" s="57"/>
      <c r="EC294" s="57"/>
      <c r="ED294" s="57"/>
      <c r="EE294" s="57"/>
    </row>
    <row r="295">
      <c r="B295" s="140"/>
      <c r="C295" s="140"/>
      <c r="D295" s="140"/>
      <c r="E295" s="140"/>
      <c r="F295" s="140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  <c r="DO295" s="57"/>
      <c r="DP295" s="57"/>
      <c r="DQ295" s="57"/>
      <c r="DR295" s="57"/>
      <c r="DS295" s="57"/>
      <c r="DT295" s="57"/>
      <c r="DU295" s="57"/>
      <c r="DV295" s="57"/>
      <c r="DW295" s="57"/>
      <c r="DX295" s="57"/>
      <c r="DY295" s="57"/>
      <c r="DZ295" s="57"/>
      <c r="EA295" s="57"/>
      <c r="EB295" s="57"/>
      <c r="EC295" s="57"/>
      <c r="ED295" s="57"/>
      <c r="EE295" s="57"/>
    </row>
    <row r="296">
      <c r="B296" s="140"/>
      <c r="C296" s="140"/>
      <c r="D296" s="140"/>
      <c r="E296" s="140"/>
      <c r="F296" s="140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  <c r="DO296" s="57"/>
      <c r="DP296" s="57"/>
      <c r="DQ296" s="57"/>
      <c r="DR296" s="57"/>
      <c r="DS296" s="57"/>
      <c r="DT296" s="57"/>
      <c r="DU296" s="57"/>
      <c r="DV296" s="57"/>
      <c r="DW296" s="57"/>
      <c r="DX296" s="57"/>
      <c r="DY296" s="57"/>
      <c r="DZ296" s="57"/>
      <c r="EA296" s="57"/>
      <c r="EB296" s="57"/>
      <c r="EC296" s="57"/>
      <c r="ED296" s="57"/>
      <c r="EE296" s="57"/>
    </row>
    <row r="297">
      <c r="B297" s="140"/>
      <c r="C297" s="140"/>
      <c r="D297" s="140"/>
      <c r="E297" s="140"/>
      <c r="F297" s="140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  <c r="DO297" s="57"/>
      <c r="DP297" s="57"/>
      <c r="DQ297" s="57"/>
      <c r="DR297" s="57"/>
      <c r="DS297" s="57"/>
      <c r="DT297" s="57"/>
      <c r="DU297" s="57"/>
      <c r="DV297" s="57"/>
      <c r="DW297" s="57"/>
      <c r="DX297" s="57"/>
      <c r="DY297" s="57"/>
      <c r="DZ297" s="57"/>
      <c r="EA297" s="57"/>
      <c r="EB297" s="57"/>
      <c r="EC297" s="57"/>
      <c r="ED297" s="57"/>
      <c r="EE297" s="57"/>
    </row>
    <row r="298">
      <c r="B298" s="140"/>
      <c r="C298" s="140"/>
      <c r="D298" s="140"/>
      <c r="E298" s="140"/>
      <c r="F298" s="140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  <c r="DO298" s="57"/>
      <c r="DP298" s="57"/>
      <c r="DQ298" s="57"/>
      <c r="DR298" s="57"/>
      <c r="DS298" s="57"/>
      <c r="DT298" s="57"/>
      <c r="DU298" s="57"/>
      <c r="DV298" s="57"/>
      <c r="DW298" s="57"/>
      <c r="DX298" s="57"/>
      <c r="DY298" s="57"/>
      <c r="DZ298" s="57"/>
      <c r="EA298" s="57"/>
      <c r="EB298" s="57"/>
      <c r="EC298" s="57"/>
      <c r="ED298" s="57"/>
      <c r="EE298" s="57"/>
    </row>
    <row r="299">
      <c r="B299" s="140"/>
      <c r="C299" s="140"/>
      <c r="D299" s="140"/>
      <c r="E299" s="140"/>
      <c r="F299" s="140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  <c r="DO299" s="57"/>
      <c r="DP299" s="57"/>
      <c r="DQ299" s="57"/>
      <c r="DR299" s="57"/>
      <c r="DS299" s="57"/>
      <c r="DT299" s="57"/>
      <c r="DU299" s="57"/>
      <c r="DV299" s="57"/>
      <c r="DW299" s="57"/>
      <c r="DX299" s="57"/>
      <c r="DY299" s="57"/>
      <c r="DZ299" s="57"/>
      <c r="EA299" s="57"/>
      <c r="EB299" s="57"/>
      <c r="EC299" s="57"/>
      <c r="ED299" s="57"/>
      <c r="EE299" s="57"/>
    </row>
    <row r="300">
      <c r="B300" s="140"/>
      <c r="C300" s="140"/>
      <c r="D300" s="140"/>
      <c r="E300" s="140"/>
      <c r="F300" s="140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  <c r="DO300" s="57"/>
      <c r="DP300" s="57"/>
      <c r="DQ300" s="57"/>
      <c r="DR300" s="57"/>
      <c r="DS300" s="57"/>
      <c r="DT300" s="57"/>
      <c r="DU300" s="57"/>
      <c r="DV300" s="57"/>
      <c r="DW300" s="57"/>
      <c r="DX300" s="57"/>
      <c r="DY300" s="57"/>
      <c r="DZ300" s="57"/>
      <c r="EA300" s="57"/>
      <c r="EB300" s="57"/>
      <c r="EC300" s="57"/>
      <c r="ED300" s="57"/>
      <c r="EE300" s="57"/>
    </row>
    <row r="301">
      <c r="B301" s="140"/>
      <c r="C301" s="140"/>
      <c r="D301" s="140"/>
      <c r="E301" s="140"/>
      <c r="F301" s="140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  <c r="DO301" s="57"/>
      <c r="DP301" s="57"/>
      <c r="DQ301" s="57"/>
      <c r="DR301" s="57"/>
      <c r="DS301" s="57"/>
      <c r="DT301" s="57"/>
      <c r="DU301" s="57"/>
      <c r="DV301" s="57"/>
      <c r="DW301" s="57"/>
      <c r="DX301" s="57"/>
      <c r="DY301" s="57"/>
      <c r="DZ301" s="57"/>
      <c r="EA301" s="57"/>
      <c r="EB301" s="57"/>
      <c r="EC301" s="57"/>
      <c r="ED301" s="57"/>
      <c r="EE301" s="57"/>
    </row>
    <row r="302">
      <c r="B302" s="140"/>
      <c r="C302" s="140"/>
      <c r="D302" s="140"/>
      <c r="E302" s="140"/>
      <c r="F302" s="140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  <c r="DO302" s="57"/>
      <c r="DP302" s="57"/>
      <c r="DQ302" s="57"/>
      <c r="DR302" s="57"/>
      <c r="DS302" s="57"/>
      <c r="DT302" s="57"/>
      <c r="DU302" s="57"/>
      <c r="DV302" s="57"/>
      <c r="DW302" s="57"/>
      <c r="DX302" s="57"/>
      <c r="DY302" s="57"/>
      <c r="DZ302" s="57"/>
      <c r="EA302" s="57"/>
      <c r="EB302" s="57"/>
      <c r="EC302" s="57"/>
      <c r="ED302" s="57"/>
      <c r="EE302" s="57"/>
    </row>
    <row r="303">
      <c r="B303" s="140"/>
      <c r="C303" s="140"/>
      <c r="D303" s="140"/>
      <c r="E303" s="140"/>
      <c r="F303" s="140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  <c r="DO303" s="57"/>
      <c r="DP303" s="57"/>
      <c r="DQ303" s="57"/>
      <c r="DR303" s="57"/>
      <c r="DS303" s="57"/>
      <c r="DT303" s="57"/>
      <c r="DU303" s="57"/>
      <c r="DV303" s="57"/>
      <c r="DW303" s="57"/>
      <c r="DX303" s="57"/>
      <c r="DY303" s="57"/>
      <c r="DZ303" s="57"/>
      <c r="EA303" s="57"/>
      <c r="EB303" s="57"/>
      <c r="EC303" s="57"/>
      <c r="ED303" s="57"/>
      <c r="EE303" s="57"/>
    </row>
    <row r="304">
      <c r="B304" s="140"/>
      <c r="C304" s="140"/>
      <c r="D304" s="140"/>
      <c r="E304" s="140"/>
      <c r="F304" s="140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  <c r="DO304" s="57"/>
      <c r="DP304" s="57"/>
      <c r="DQ304" s="57"/>
      <c r="DR304" s="57"/>
      <c r="DS304" s="57"/>
      <c r="DT304" s="57"/>
      <c r="DU304" s="57"/>
      <c r="DV304" s="57"/>
      <c r="DW304" s="57"/>
      <c r="DX304" s="57"/>
      <c r="DY304" s="57"/>
      <c r="DZ304" s="57"/>
      <c r="EA304" s="57"/>
      <c r="EB304" s="57"/>
      <c r="EC304" s="57"/>
      <c r="ED304" s="57"/>
      <c r="EE304" s="57"/>
    </row>
    <row r="305">
      <c r="B305" s="140"/>
      <c r="C305" s="140"/>
      <c r="D305" s="140"/>
      <c r="E305" s="140"/>
      <c r="F305" s="140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  <c r="DO305" s="57"/>
      <c r="DP305" s="57"/>
      <c r="DQ305" s="57"/>
      <c r="DR305" s="57"/>
      <c r="DS305" s="57"/>
      <c r="DT305" s="57"/>
      <c r="DU305" s="57"/>
      <c r="DV305" s="57"/>
      <c r="DW305" s="57"/>
      <c r="DX305" s="57"/>
      <c r="DY305" s="57"/>
      <c r="DZ305" s="57"/>
      <c r="EA305" s="57"/>
      <c r="EB305" s="57"/>
      <c r="EC305" s="57"/>
      <c r="ED305" s="57"/>
      <c r="EE305" s="57"/>
    </row>
    <row r="306">
      <c r="B306" s="140"/>
      <c r="C306" s="140"/>
      <c r="D306" s="140"/>
      <c r="E306" s="140"/>
      <c r="F306" s="140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  <c r="DO306" s="57"/>
      <c r="DP306" s="57"/>
      <c r="DQ306" s="57"/>
      <c r="DR306" s="57"/>
      <c r="DS306" s="57"/>
      <c r="DT306" s="57"/>
      <c r="DU306" s="57"/>
      <c r="DV306" s="57"/>
      <c r="DW306" s="57"/>
      <c r="DX306" s="57"/>
      <c r="DY306" s="57"/>
      <c r="DZ306" s="57"/>
      <c r="EA306" s="57"/>
      <c r="EB306" s="57"/>
      <c r="EC306" s="57"/>
      <c r="ED306" s="57"/>
      <c r="EE306" s="57"/>
    </row>
    <row r="307">
      <c r="B307" s="140"/>
      <c r="C307" s="140"/>
      <c r="D307" s="140"/>
      <c r="E307" s="140"/>
      <c r="F307" s="140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  <c r="DO307" s="57"/>
      <c r="DP307" s="57"/>
      <c r="DQ307" s="57"/>
      <c r="DR307" s="57"/>
      <c r="DS307" s="57"/>
      <c r="DT307" s="57"/>
      <c r="DU307" s="57"/>
      <c r="DV307" s="57"/>
      <c r="DW307" s="57"/>
      <c r="DX307" s="57"/>
      <c r="DY307" s="57"/>
      <c r="DZ307" s="57"/>
      <c r="EA307" s="57"/>
      <c r="EB307" s="57"/>
      <c r="EC307" s="57"/>
      <c r="ED307" s="57"/>
      <c r="EE307" s="57"/>
    </row>
    <row r="308">
      <c r="B308" s="140"/>
      <c r="C308" s="140"/>
      <c r="D308" s="140"/>
      <c r="E308" s="140"/>
      <c r="F308" s="140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  <c r="DO308" s="57"/>
      <c r="DP308" s="57"/>
      <c r="DQ308" s="57"/>
      <c r="DR308" s="57"/>
      <c r="DS308" s="57"/>
      <c r="DT308" s="57"/>
      <c r="DU308" s="57"/>
      <c r="DV308" s="57"/>
      <c r="DW308" s="57"/>
      <c r="DX308" s="57"/>
      <c r="DY308" s="57"/>
      <c r="DZ308" s="57"/>
      <c r="EA308" s="57"/>
      <c r="EB308" s="57"/>
      <c r="EC308" s="57"/>
      <c r="ED308" s="57"/>
      <c r="EE308" s="57"/>
    </row>
    <row r="309">
      <c r="B309" s="140"/>
      <c r="C309" s="140"/>
      <c r="D309" s="140"/>
      <c r="E309" s="140"/>
      <c r="F309" s="140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  <c r="DO309" s="57"/>
      <c r="DP309" s="57"/>
      <c r="DQ309" s="57"/>
      <c r="DR309" s="57"/>
      <c r="DS309" s="57"/>
      <c r="DT309" s="57"/>
      <c r="DU309" s="57"/>
      <c r="DV309" s="57"/>
      <c r="DW309" s="57"/>
      <c r="DX309" s="57"/>
      <c r="DY309" s="57"/>
      <c r="DZ309" s="57"/>
      <c r="EA309" s="57"/>
      <c r="EB309" s="57"/>
      <c r="EC309" s="57"/>
      <c r="ED309" s="57"/>
      <c r="EE309" s="57"/>
    </row>
    <row r="310">
      <c r="B310" s="140"/>
      <c r="C310" s="140"/>
      <c r="D310" s="140"/>
      <c r="E310" s="140"/>
      <c r="F310" s="140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  <c r="DO310" s="57"/>
      <c r="DP310" s="57"/>
      <c r="DQ310" s="57"/>
      <c r="DR310" s="57"/>
      <c r="DS310" s="57"/>
      <c r="DT310" s="57"/>
      <c r="DU310" s="57"/>
      <c r="DV310" s="57"/>
      <c r="DW310" s="57"/>
      <c r="DX310" s="57"/>
      <c r="DY310" s="57"/>
      <c r="DZ310" s="57"/>
      <c r="EA310" s="57"/>
      <c r="EB310" s="57"/>
      <c r="EC310" s="57"/>
      <c r="ED310" s="57"/>
      <c r="EE310" s="57"/>
    </row>
    <row r="311">
      <c r="B311" s="140"/>
      <c r="C311" s="140"/>
      <c r="D311" s="140"/>
      <c r="E311" s="140"/>
      <c r="F311" s="140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  <c r="DO311" s="57"/>
      <c r="DP311" s="57"/>
      <c r="DQ311" s="57"/>
      <c r="DR311" s="57"/>
      <c r="DS311" s="57"/>
      <c r="DT311" s="57"/>
      <c r="DU311" s="57"/>
      <c r="DV311" s="57"/>
      <c r="DW311" s="57"/>
      <c r="DX311" s="57"/>
      <c r="DY311" s="57"/>
      <c r="DZ311" s="57"/>
      <c r="EA311" s="57"/>
      <c r="EB311" s="57"/>
      <c r="EC311" s="57"/>
      <c r="ED311" s="57"/>
      <c r="EE311" s="57"/>
    </row>
    <row r="312">
      <c r="B312" s="140"/>
      <c r="C312" s="140"/>
      <c r="D312" s="140"/>
      <c r="E312" s="140"/>
      <c r="F312" s="140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  <c r="DO312" s="57"/>
      <c r="DP312" s="57"/>
      <c r="DQ312" s="57"/>
      <c r="DR312" s="57"/>
      <c r="DS312" s="57"/>
      <c r="DT312" s="57"/>
      <c r="DU312" s="57"/>
      <c r="DV312" s="57"/>
      <c r="DW312" s="57"/>
      <c r="DX312" s="57"/>
      <c r="DY312" s="57"/>
      <c r="DZ312" s="57"/>
      <c r="EA312" s="57"/>
      <c r="EB312" s="57"/>
      <c r="EC312" s="57"/>
      <c r="ED312" s="57"/>
      <c r="EE312" s="57"/>
    </row>
    <row r="313">
      <c r="B313" s="140"/>
      <c r="C313" s="140"/>
      <c r="D313" s="140"/>
      <c r="E313" s="140"/>
      <c r="F313" s="140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  <c r="DO313" s="57"/>
      <c r="DP313" s="57"/>
      <c r="DQ313" s="57"/>
      <c r="DR313" s="57"/>
      <c r="DS313" s="57"/>
      <c r="DT313" s="57"/>
      <c r="DU313" s="57"/>
      <c r="DV313" s="57"/>
      <c r="DW313" s="57"/>
      <c r="DX313" s="57"/>
      <c r="DY313" s="57"/>
      <c r="DZ313" s="57"/>
      <c r="EA313" s="57"/>
      <c r="EB313" s="57"/>
      <c r="EC313" s="57"/>
      <c r="ED313" s="57"/>
      <c r="EE313" s="57"/>
    </row>
    <row r="314">
      <c r="B314" s="140"/>
      <c r="C314" s="140"/>
      <c r="D314" s="140"/>
      <c r="E314" s="140"/>
      <c r="F314" s="140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  <c r="DO314" s="57"/>
      <c r="DP314" s="57"/>
      <c r="DQ314" s="57"/>
      <c r="DR314" s="57"/>
      <c r="DS314" s="57"/>
      <c r="DT314" s="57"/>
      <c r="DU314" s="57"/>
      <c r="DV314" s="57"/>
      <c r="DW314" s="57"/>
      <c r="DX314" s="57"/>
      <c r="DY314" s="57"/>
      <c r="DZ314" s="57"/>
      <c r="EA314" s="57"/>
      <c r="EB314" s="57"/>
      <c r="EC314" s="57"/>
      <c r="ED314" s="57"/>
      <c r="EE314" s="57"/>
    </row>
    <row r="315">
      <c r="B315" s="140"/>
      <c r="C315" s="140"/>
      <c r="D315" s="140"/>
      <c r="E315" s="140"/>
      <c r="F315" s="140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  <c r="DO315" s="57"/>
      <c r="DP315" s="57"/>
      <c r="DQ315" s="57"/>
      <c r="DR315" s="57"/>
      <c r="DS315" s="57"/>
      <c r="DT315" s="57"/>
      <c r="DU315" s="57"/>
      <c r="DV315" s="57"/>
      <c r="DW315" s="57"/>
      <c r="DX315" s="57"/>
      <c r="DY315" s="57"/>
      <c r="DZ315" s="57"/>
      <c r="EA315" s="57"/>
      <c r="EB315" s="57"/>
      <c r="EC315" s="57"/>
      <c r="ED315" s="57"/>
      <c r="EE315" s="57"/>
    </row>
    <row r="316">
      <c r="B316" s="140"/>
      <c r="C316" s="140"/>
      <c r="D316" s="140"/>
      <c r="E316" s="140"/>
      <c r="F316" s="140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  <c r="DO316" s="57"/>
      <c r="DP316" s="57"/>
      <c r="DQ316" s="57"/>
      <c r="DR316" s="57"/>
      <c r="DS316" s="57"/>
      <c r="DT316" s="57"/>
      <c r="DU316" s="57"/>
      <c r="DV316" s="57"/>
      <c r="DW316" s="57"/>
      <c r="DX316" s="57"/>
      <c r="DY316" s="57"/>
      <c r="DZ316" s="57"/>
      <c r="EA316" s="57"/>
      <c r="EB316" s="57"/>
      <c r="EC316" s="57"/>
      <c r="ED316" s="57"/>
      <c r="EE316" s="57"/>
    </row>
    <row r="317">
      <c r="B317" s="140"/>
      <c r="C317" s="140"/>
      <c r="D317" s="140"/>
      <c r="E317" s="140"/>
      <c r="F317" s="140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  <c r="DO317" s="57"/>
      <c r="DP317" s="57"/>
      <c r="DQ317" s="57"/>
      <c r="DR317" s="57"/>
      <c r="DS317" s="57"/>
      <c r="DT317" s="57"/>
      <c r="DU317" s="57"/>
      <c r="DV317" s="57"/>
      <c r="DW317" s="57"/>
      <c r="DX317" s="57"/>
      <c r="DY317" s="57"/>
      <c r="DZ317" s="57"/>
      <c r="EA317" s="57"/>
      <c r="EB317" s="57"/>
      <c r="EC317" s="57"/>
      <c r="ED317" s="57"/>
      <c r="EE317" s="57"/>
    </row>
    <row r="318">
      <c r="B318" s="140"/>
      <c r="C318" s="140"/>
      <c r="D318" s="140"/>
      <c r="E318" s="140"/>
      <c r="F318" s="140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  <c r="DO318" s="57"/>
      <c r="DP318" s="57"/>
      <c r="DQ318" s="57"/>
      <c r="DR318" s="57"/>
      <c r="DS318" s="57"/>
      <c r="DT318" s="57"/>
      <c r="DU318" s="57"/>
      <c r="DV318" s="57"/>
      <c r="DW318" s="57"/>
      <c r="DX318" s="57"/>
      <c r="DY318" s="57"/>
      <c r="DZ318" s="57"/>
      <c r="EA318" s="57"/>
      <c r="EB318" s="57"/>
      <c r="EC318" s="57"/>
      <c r="ED318" s="57"/>
      <c r="EE318" s="57"/>
    </row>
    <row r="319">
      <c r="B319" s="140"/>
      <c r="C319" s="140"/>
      <c r="D319" s="140"/>
      <c r="E319" s="140"/>
      <c r="F319" s="140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  <c r="DO319" s="57"/>
      <c r="DP319" s="57"/>
      <c r="DQ319" s="57"/>
      <c r="DR319" s="57"/>
      <c r="DS319" s="57"/>
      <c r="DT319" s="57"/>
      <c r="DU319" s="57"/>
      <c r="DV319" s="57"/>
      <c r="DW319" s="57"/>
      <c r="DX319" s="57"/>
      <c r="DY319" s="57"/>
      <c r="DZ319" s="57"/>
      <c r="EA319" s="57"/>
      <c r="EB319" s="57"/>
      <c r="EC319" s="57"/>
      <c r="ED319" s="57"/>
      <c r="EE319" s="57"/>
    </row>
    <row r="320">
      <c r="B320" s="140"/>
      <c r="C320" s="140"/>
      <c r="D320" s="140"/>
      <c r="E320" s="140"/>
      <c r="F320" s="140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  <c r="DO320" s="57"/>
      <c r="DP320" s="57"/>
      <c r="DQ320" s="57"/>
      <c r="DR320" s="57"/>
      <c r="DS320" s="57"/>
      <c r="DT320" s="57"/>
      <c r="DU320" s="57"/>
      <c r="DV320" s="57"/>
      <c r="DW320" s="57"/>
      <c r="DX320" s="57"/>
      <c r="DY320" s="57"/>
      <c r="DZ320" s="57"/>
      <c r="EA320" s="57"/>
      <c r="EB320" s="57"/>
      <c r="EC320" s="57"/>
      <c r="ED320" s="57"/>
      <c r="EE320" s="57"/>
    </row>
    <row r="321">
      <c r="B321" s="140"/>
      <c r="C321" s="140"/>
      <c r="D321" s="140"/>
      <c r="E321" s="140"/>
      <c r="F321" s="140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  <c r="DO321" s="57"/>
      <c r="DP321" s="57"/>
      <c r="DQ321" s="57"/>
      <c r="DR321" s="57"/>
      <c r="DS321" s="57"/>
      <c r="DT321" s="57"/>
      <c r="DU321" s="57"/>
      <c r="DV321" s="57"/>
      <c r="DW321" s="57"/>
      <c r="DX321" s="57"/>
      <c r="DY321" s="57"/>
      <c r="DZ321" s="57"/>
      <c r="EA321" s="57"/>
      <c r="EB321" s="57"/>
      <c r="EC321" s="57"/>
      <c r="ED321" s="57"/>
      <c r="EE321" s="57"/>
    </row>
    <row r="322">
      <c r="B322" s="140"/>
      <c r="C322" s="140"/>
      <c r="D322" s="140"/>
      <c r="E322" s="140"/>
      <c r="F322" s="140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  <c r="DO322" s="57"/>
      <c r="DP322" s="57"/>
      <c r="DQ322" s="57"/>
      <c r="DR322" s="57"/>
      <c r="DS322" s="57"/>
      <c r="DT322" s="57"/>
      <c r="DU322" s="57"/>
      <c r="DV322" s="57"/>
      <c r="DW322" s="57"/>
      <c r="DX322" s="57"/>
      <c r="DY322" s="57"/>
      <c r="DZ322" s="57"/>
      <c r="EA322" s="57"/>
      <c r="EB322" s="57"/>
      <c r="EC322" s="57"/>
      <c r="ED322" s="57"/>
      <c r="EE322" s="57"/>
    </row>
    <row r="323">
      <c r="B323" s="140"/>
      <c r="C323" s="140"/>
      <c r="D323" s="140"/>
      <c r="E323" s="140"/>
      <c r="F323" s="140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  <c r="DO323" s="57"/>
      <c r="DP323" s="57"/>
      <c r="DQ323" s="57"/>
      <c r="DR323" s="57"/>
      <c r="DS323" s="57"/>
      <c r="DT323" s="57"/>
      <c r="DU323" s="57"/>
      <c r="DV323" s="57"/>
      <c r="DW323" s="57"/>
      <c r="DX323" s="57"/>
      <c r="DY323" s="57"/>
      <c r="DZ323" s="57"/>
      <c r="EA323" s="57"/>
      <c r="EB323" s="57"/>
      <c r="EC323" s="57"/>
      <c r="ED323" s="57"/>
      <c r="EE323" s="57"/>
    </row>
    <row r="324">
      <c r="B324" s="140"/>
      <c r="C324" s="140"/>
      <c r="D324" s="140"/>
      <c r="E324" s="140"/>
      <c r="F324" s="140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  <c r="DO324" s="57"/>
      <c r="DP324" s="57"/>
      <c r="DQ324" s="57"/>
      <c r="DR324" s="57"/>
      <c r="DS324" s="57"/>
      <c r="DT324" s="57"/>
      <c r="DU324" s="57"/>
      <c r="DV324" s="57"/>
      <c r="DW324" s="57"/>
      <c r="DX324" s="57"/>
      <c r="DY324" s="57"/>
      <c r="DZ324" s="57"/>
      <c r="EA324" s="57"/>
      <c r="EB324" s="57"/>
      <c r="EC324" s="57"/>
      <c r="ED324" s="57"/>
      <c r="EE324" s="57"/>
    </row>
    <row r="325">
      <c r="B325" s="140"/>
      <c r="C325" s="140"/>
      <c r="D325" s="140"/>
      <c r="E325" s="140"/>
      <c r="F325" s="140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  <c r="DO325" s="57"/>
      <c r="DP325" s="57"/>
      <c r="DQ325" s="57"/>
      <c r="DR325" s="57"/>
      <c r="DS325" s="57"/>
      <c r="DT325" s="57"/>
      <c r="DU325" s="57"/>
      <c r="DV325" s="57"/>
      <c r="DW325" s="57"/>
      <c r="DX325" s="57"/>
      <c r="DY325" s="57"/>
      <c r="DZ325" s="57"/>
      <c r="EA325" s="57"/>
      <c r="EB325" s="57"/>
      <c r="EC325" s="57"/>
      <c r="ED325" s="57"/>
      <c r="EE325" s="57"/>
    </row>
    <row r="326">
      <c r="B326" s="140"/>
      <c r="C326" s="140"/>
      <c r="D326" s="140"/>
      <c r="E326" s="140"/>
      <c r="F326" s="140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  <c r="DO326" s="57"/>
      <c r="DP326" s="57"/>
      <c r="DQ326" s="57"/>
      <c r="DR326" s="57"/>
      <c r="DS326" s="57"/>
      <c r="DT326" s="57"/>
      <c r="DU326" s="57"/>
      <c r="DV326" s="57"/>
      <c r="DW326" s="57"/>
      <c r="DX326" s="57"/>
      <c r="DY326" s="57"/>
      <c r="DZ326" s="57"/>
      <c r="EA326" s="57"/>
      <c r="EB326" s="57"/>
      <c r="EC326" s="57"/>
      <c r="ED326" s="57"/>
      <c r="EE326" s="57"/>
    </row>
    <row r="327">
      <c r="B327" s="140"/>
      <c r="C327" s="140"/>
      <c r="D327" s="140"/>
      <c r="E327" s="140"/>
      <c r="F327" s="140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  <c r="DO327" s="57"/>
      <c r="DP327" s="57"/>
      <c r="DQ327" s="57"/>
      <c r="DR327" s="57"/>
      <c r="DS327" s="57"/>
      <c r="DT327" s="57"/>
      <c r="DU327" s="57"/>
      <c r="DV327" s="57"/>
      <c r="DW327" s="57"/>
      <c r="DX327" s="57"/>
      <c r="DY327" s="57"/>
      <c r="DZ327" s="57"/>
      <c r="EA327" s="57"/>
      <c r="EB327" s="57"/>
      <c r="EC327" s="57"/>
      <c r="ED327" s="57"/>
      <c r="EE327" s="57"/>
    </row>
    <row r="328">
      <c r="B328" s="140"/>
      <c r="C328" s="140"/>
      <c r="D328" s="140"/>
      <c r="E328" s="140"/>
      <c r="F328" s="140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  <c r="DO328" s="57"/>
      <c r="DP328" s="57"/>
      <c r="DQ328" s="57"/>
      <c r="DR328" s="57"/>
      <c r="DS328" s="57"/>
      <c r="DT328" s="57"/>
      <c r="DU328" s="57"/>
      <c r="DV328" s="57"/>
      <c r="DW328" s="57"/>
      <c r="DX328" s="57"/>
      <c r="DY328" s="57"/>
      <c r="DZ328" s="57"/>
      <c r="EA328" s="57"/>
      <c r="EB328" s="57"/>
      <c r="EC328" s="57"/>
      <c r="ED328" s="57"/>
      <c r="EE328" s="57"/>
    </row>
    <row r="329">
      <c r="B329" s="140"/>
      <c r="C329" s="140"/>
      <c r="D329" s="140"/>
      <c r="E329" s="140"/>
      <c r="F329" s="140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  <c r="DO329" s="57"/>
      <c r="DP329" s="57"/>
      <c r="DQ329" s="57"/>
      <c r="DR329" s="57"/>
      <c r="DS329" s="57"/>
      <c r="DT329" s="57"/>
      <c r="DU329" s="57"/>
      <c r="DV329" s="57"/>
      <c r="DW329" s="57"/>
      <c r="DX329" s="57"/>
      <c r="DY329" s="57"/>
      <c r="DZ329" s="57"/>
      <c r="EA329" s="57"/>
      <c r="EB329" s="57"/>
      <c r="EC329" s="57"/>
      <c r="ED329" s="57"/>
      <c r="EE329" s="57"/>
    </row>
    <row r="330">
      <c r="B330" s="140"/>
      <c r="C330" s="140"/>
      <c r="D330" s="140"/>
      <c r="E330" s="140"/>
      <c r="F330" s="140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  <c r="DO330" s="57"/>
      <c r="DP330" s="57"/>
      <c r="DQ330" s="57"/>
      <c r="DR330" s="57"/>
      <c r="DS330" s="57"/>
      <c r="DT330" s="57"/>
      <c r="DU330" s="57"/>
      <c r="DV330" s="57"/>
      <c r="DW330" s="57"/>
      <c r="DX330" s="57"/>
      <c r="DY330" s="57"/>
      <c r="DZ330" s="57"/>
      <c r="EA330" s="57"/>
      <c r="EB330" s="57"/>
      <c r="EC330" s="57"/>
      <c r="ED330" s="57"/>
      <c r="EE330" s="57"/>
    </row>
    <row r="331">
      <c r="B331" s="140"/>
      <c r="C331" s="140"/>
      <c r="D331" s="140"/>
      <c r="E331" s="140"/>
      <c r="F331" s="140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  <c r="DO331" s="57"/>
      <c r="DP331" s="57"/>
      <c r="DQ331" s="57"/>
      <c r="DR331" s="57"/>
      <c r="DS331" s="57"/>
      <c r="DT331" s="57"/>
      <c r="DU331" s="57"/>
      <c r="DV331" s="57"/>
      <c r="DW331" s="57"/>
      <c r="DX331" s="57"/>
      <c r="DY331" s="57"/>
      <c r="DZ331" s="57"/>
      <c r="EA331" s="57"/>
      <c r="EB331" s="57"/>
      <c r="EC331" s="57"/>
      <c r="ED331" s="57"/>
      <c r="EE331" s="57"/>
    </row>
    <row r="332">
      <c r="B332" s="140"/>
      <c r="C332" s="140"/>
      <c r="D332" s="140"/>
      <c r="E332" s="140"/>
      <c r="F332" s="140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  <c r="DO332" s="57"/>
      <c r="DP332" s="57"/>
      <c r="DQ332" s="57"/>
      <c r="DR332" s="57"/>
      <c r="DS332" s="57"/>
      <c r="DT332" s="57"/>
      <c r="DU332" s="57"/>
      <c r="DV332" s="57"/>
      <c r="DW332" s="57"/>
      <c r="DX332" s="57"/>
      <c r="DY332" s="57"/>
      <c r="DZ332" s="57"/>
      <c r="EA332" s="57"/>
      <c r="EB332" s="57"/>
      <c r="EC332" s="57"/>
      <c r="ED332" s="57"/>
      <c r="EE332" s="57"/>
    </row>
    <row r="333">
      <c r="B333" s="140"/>
      <c r="C333" s="140"/>
      <c r="D333" s="140"/>
      <c r="E333" s="140"/>
      <c r="F333" s="140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  <c r="DO333" s="57"/>
      <c r="DP333" s="57"/>
      <c r="DQ333" s="57"/>
      <c r="DR333" s="57"/>
      <c r="DS333" s="57"/>
      <c r="DT333" s="57"/>
      <c r="DU333" s="57"/>
      <c r="DV333" s="57"/>
      <c r="DW333" s="57"/>
      <c r="DX333" s="57"/>
      <c r="DY333" s="57"/>
      <c r="DZ333" s="57"/>
      <c r="EA333" s="57"/>
      <c r="EB333" s="57"/>
      <c r="EC333" s="57"/>
      <c r="ED333" s="57"/>
      <c r="EE333" s="57"/>
    </row>
    <row r="334">
      <c r="B334" s="140"/>
      <c r="C334" s="140"/>
      <c r="D334" s="140"/>
      <c r="E334" s="140"/>
      <c r="F334" s="140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  <c r="DO334" s="57"/>
      <c r="DP334" s="57"/>
      <c r="DQ334" s="57"/>
      <c r="DR334" s="57"/>
      <c r="DS334" s="57"/>
      <c r="DT334" s="57"/>
      <c r="DU334" s="57"/>
      <c r="DV334" s="57"/>
      <c r="DW334" s="57"/>
      <c r="DX334" s="57"/>
      <c r="DY334" s="57"/>
      <c r="DZ334" s="57"/>
      <c r="EA334" s="57"/>
      <c r="EB334" s="57"/>
      <c r="EC334" s="57"/>
      <c r="ED334" s="57"/>
      <c r="EE334" s="57"/>
    </row>
    <row r="335">
      <c r="B335" s="140"/>
      <c r="C335" s="140"/>
      <c r="D335" s="140"/>
      <c r="E335" s="140"/>
      <c r="F335" s="140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  <c r="DO335" s="57"/>
      <c r="DP335" s="57"/>
      <c r="DQ335" s="57"/>
      <c r="DR335" s="57"/>
      <c r="DS335" s="57"/>
      <c r="DT335" s="57"/>
      <c r="DU335" s="57"/>
      <c r="DV335" s="57"/>
      <c r="DW335" s="57"/>
      <c r="DX335" s="57"/>
      <c r="DY335" s="57"/>
      <c r="DZ335" s="57"/>
      <c r="EA335" s="57"/>
      <c r="EB335" s="57"/>
      <c r="EC335" s="57"/>
      <c r="ED335" s="57"/>
      <c r="EE335" s="57"/>
    </row>
    <row r="336">
      <c r="B336" s="140"/>
      <c r="C336" s="140"/>
      <c r="D336" s="140"/>
      <c r="E336" s="140"/>
      <c r="F336" s="140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  <c r="DO336" s="57"/>
      <c r="DP336" s="57"/>
      <c r="DQ336" s="57"/>
      <c r="DR336" s="57"/>
      <c r="DS336" s="57"/>
      <c r="DT336" s="57"/>
      <c r="DU336" s="57"/>
      <c r="DV336" s="57"/>
      <c r="DW336" s="57"/>
      <c r="DX336" s="57"/>
      <c r="DY336" s="57"/>
      <c r="DZ336" s="57"/>
      <c r="EA336" s="57"/>
      <c r="EB336" s="57"/>
      <c r="EC336" s="57"/>
      <c r="ED336" s="57"/>
      <c r="EE336" s="57"/>
    </row>
    <row r="337">
      <c r="B337" s="140"/>
      <c r="C337" s="140"/>
      <c r="D337" s="140"/>
      <c r="E337" s="140"/>
      <c r="F337" s="140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  <c r="DO337" s="57"/>
      <c r="DP337" s="57"/>
      <c r="DQ337" s="57"/>
      <c r="DR337" s="57"/>
      <c r="DS337" s="57"/>
      <c r="DT337" s="57"/>
      <c r="DU337" s="57"/>
      <c r="DV337" s="57"/>
      <c r="DW337" s="57"/>
      <c r="DX337" s="57"/>
      <c r="DY337" s="57"/>
      <c r="DZ337" s="57"/>
      <c r="EA337" s="57"/>
      <c r="EB337" s="57"/>
      <c r="EC337" s="57"/>
      <c r="ED337" s="57"/>
      <c r="EE337" s="57"/>
    </row>
    <row r="338">
      <c r="B338" s="140"/>
      <c r="C338" s="140"/>
      <c r="D338" s="140"/>
      <c r="E338" s="140"/>
      <c r="F338" s="140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  <c r="DO338" s="57"/>
      <c r="DP338" s="57"/>
      <c r="DQ338" s="57"/>
      <c r="DR338" s="57"/>
      <c r="DS338" s="57"/>
      <c r="DT338" s="57"/>
      <c r="DU338" s="57"/>
      <c r="DV338" s="57"/>
      <c r="DW338" s="57"/>
      <c r="DX338" s="57"/>
      <c r="DY338" s="57"/>
      <c r="DZ338" s="57"/>
      <c r="EA338" s="57"/>
      <c r="EB338" s="57"/>
      <c r="EC338" s="57"/>
      <c r="ED338" s="57"/>
      <c r="EE338" s="57"/>
    </row>
    <row r="339">
      <c r="B339" s="140"/>
      <c r="C339" s="140"/>
      <c r="D339" s="140"/>
      <c r="E339" s="140"/>
      <c r="F339" s="140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  <c r="DO339" s="57"/>
      <c r="DP339" s="57"/>
      <c r="DQ339" s="57"/>
      <c r="DR339" s="57"/>
      <c r="DS339" s="57"/>
      <c r="DT339" s="57"/>
      <c r="DU339" s="57"/>
      <c r="DV339" s="57"/>
      <c r="DW339" s="57"/>
      <c r="DX339" s="57"/>
      <c r="DY339" s="57"/>
      <c r="DZ339" s="57"/>
      <c r="EA339" s="57"/>
      <c r="EB339" s="57"/>
      <c r="EC339" s="57"/>
      <c r="ED339" s="57"/>
      <c r="EE339" s="57"/>
    </row>
    <row r="340">
      <c r="B340" s="140"/>
      <c r="C340" s="140"/>
      <c r="D340" s="140"/>
      <c r="E340" s="140"/>
      <c r="F340" s="140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  <c r="DO340" s="57"/>
      <c r="DP340" s="57"/>
      <c r="DQ340" s="57"/>
      <c r="DR340" s="57"/>
      <c r="DS340" s="57"/>
      <c r="DT340" s="57"/>
      <c r="DU340" s="57"/>
      <c r="DV340" s="57"/>
      <c r="DW340" s="57"/>
      <c r="DX340" s="57"/>
      <c r="DY340" s="57"/>
      <c r="DZ340" s="57"/>
      <c r="EA340" s="57"/>
      <c r="EB340" s="57"/>
      <c r="EC340" s="57"/>
      <c r="ED340" s="57"/>
      <c r="EE340" s="57"/>
    </row>
    <row r="341">
      <c r="B341" s="140"/>
      <c r="C341" s="140"/>
      <c r="D341" s="140"/>
      <c r="E341" s="140"/>
      <c r="F341" s="140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  <c r="DO341" s="57"/>
      <c r="DP341" s="57"/>
      <c r="DQ341" s="57"/>
      <c r="DR341" s="57"/>
      <c r="DS341" s="57"/>
      <c r="DT341" s="57"/>
      <c r="DU341" s="57"/>
      <c r="DV341" s="57"/>
      <c r="DW341" s="57"/>
      <c r="DX341" s="57"/>
      <c r="DY341" s="57"/>
      <c r="DZ341" s="57"/>
      <c r="EA341" s="57"/>
      <c r="EB341" s="57"/>
      <c r="EC341" s="57"/>
      <c r="ED341" s="57"/>
      <c r="EE341" s="57"/>
    </row>
    <row r="342">
      <c r="B342" s="140"/>
      <c r="C342" s="140"/>
      <c r="D342" s="140"/>
      <c r="E342" s="140"/>
      <c r="F342" s="140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  <c r="DO342" s="57"/>
      <c r="DP342" s="57"/>
      <c r="DQ342" s="57"/>
      <c r="DR342" s="57"/>
      <c r="DS342" s="57"/>
      <c r="DT342" s="57"/>
      <c r="DU342" s="57"/>
      <c r="DV342" s="57"/>
      <c r="DW342" s="57"/>
      <c r="DX342" s="57"/>
      <c r="DY342" s="57"/>
      <c r="DZ342" s="57"/>
      <c r="EA342" s="57"/>
      <c r="EB342" s="57"/>
      <c r="EC342" s="57"/>
      <c r="ED342" s="57"/>
      <c r="EE342" s="57"/>
    </row>
    <row r="343">
      <c r="B343" s="140"/>
      <c r="C343" s="140"/>
      <c r="D343" s="140"/>
      <c r="E343" s="140"/>
      <c r="F343" s="140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  <c r="DO343" s="57"/>
      <c r="DP343" s="57"/>
      <c r="DQ343" s="57"/>
      <c r="DR343" s="57"/>
      <c r="DS343" s="57"/>
      <c r="DT343" s="57"/>
      <c r="DU343" s="57"/>
      <c r="DV343" s="57"/>
      <c r="DW343" s="57"/>
      <c r="DX343" s="57"/>
      <c r="DY343" s="57"/>
      <c r="DZ343" s="57"/>
      <c r="EA343" s="57"/>
      <c r="EB343" s="57"/>
      <c r="EC343" s="57"/>
      <c r="ED343" s="57"/>
      <c r="EE343" s="57"/>
    </row>
    <row r="344">
      <c r="B344" s="140"/>
      <c r="C344" s="140"/>
      <c r="D344" s="140"/>
      <c r="E344" s="140"/>
      <c r="F344" s="140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  <c r="DO344" s="57"/>
      <c r="DP344" s="57"/>
      <c r="DQ344" s="57"/>
      <c r="DR344" s="57"/>
      <c r="DS344" s="57"/>
      <c r="DT344" s="57"/>
      <c r="DU344" s="57"/>
      <c r="DV344" s="57"/>
      <c r="DW344" s="57"/>
      <c r="DX344" s="57"/>
      <c r="DY344" s="57"/>
      <c r="DZ344" s="57"/>
      <c r="EA344" s="57"/>
      <c r="EB344" s="57"/>
      <c r="EC344" s="57"/>
      <c r="ED344" s="57"/>
      <c r="EE344" s="57"/>
    </row>
    <row r="345">
      <c r="B345" s="140"/>
      <c r="C345" s="140"/>
      <c r="D345" s="140"/>
      <c r="E345" s="140"/>
      <c r="F345" s="140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  <c r="DO345" s="57"/>
      <c r="DP345" s="57"/>
      <c r="DQ345" s="57"/>
      <c r="DR345" s="57"/>
      <c r="DS345" s="57"/>
      <c r="DT345" s="57"/>
      <c r="DU345" s="57"/>
      <c r="DV345" s="57"/>
      <c r="DW345" s="57"/>
      <c r="DX345" s="57"/>
      <c r="DY345" s="57"/>
      <c r="DZ345" s="57"/>
      <c r="EA345" s="57"/>
      <c r="EB345" s="57"/>
      <c r="EC345" s="57"/>
      <c r="ED345" s="57"/>
      <c r="EE345" s="57"/>
    </row>
    <row r="346">
      <c r="B346" s="140"/>
      <c r="C346" s="140"/>
      <c r="D346" s="140"/>
      <c r="E346" s="140"/>
      <c r="F346" s="140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  <c r="DO346" s="57"/>
      <c r="DP346" s="57"/>
      <c r="DQ346" s="57"/>
      <c r="DR346" s="57"/>
      <c r="DS346" s="57"/>
      <c r="DT346" s="57"/>
      <c r="DU346" s="57"/>
      <c r="DV346" s="57"/>
      <c r="DW346" s="57"/>
      <c r="DX346" s="57"/>
      <c r="DY346" s="57"/>
      <c r="DZ346" s="57"/>
      <c r="EA346" s="57"/>
      <c r="EB346" s="57"/>
      <c r="EC346" s="57"/>
      <c r="ED346" s="57"/>
      <c r="EE346" s="57"/>
    </row>
    <row r="347">
      <c r="B347" s="140"/>
      <c r="C347" s="140"/>
      <c r="D347" s="140"/>
      <c r="E347" s="140"/>
      <c r="F347" s="140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  <c r="DO347" s="57"/>
      <c r="DP347" s="57"/>
      <c r="DQ347" s="57"/>
      <c r="DR347" s="57"/>
      <c r="DS347" s="57"/>
      <c r="DT347" s="57"/>
      <c r="DU347" s="57"/>
      <c r="DV347" s="57"/>
      <c r="DW347" s="57"/>
      <c r="DX347" s="57"/>
      <c r="DY347" s="57"/>
      <c r="DZ347" s="57"/>
      <c r="EA347" s="57"/>
      <c r="EB347" s="57"/>
      <c r="EC347" s="57"/>
      <c r="ED347" s="57"/>
      <c r="EE347" s="57"/>
    </row>
    <row r="348">
      <c r="B348" s="140"/>
      <c r="C348" s="140"/>
      <c r="D348" s="140"/>
      <c r="E348" s="140"/>
      <c r="F348" s="140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  <c r="DO348" s="57"/>
      <c r="DP348" s="57"/>
      <c r="DQ348" s="57"/>
      <c r="DR348" s="57"/>
      <c r="DS348" s="57"/>
      <c r="DT348" s="57"/>
      <c r="DU348" s="57"/>
      <c r="DV348" s="57"/>
      <c r="DW348" s="57"/>
      <c r="DX348" s="57"/>
      <c r="DY348" s="57"/>
      <c r="DZ348" s="57"/>
      <c r="EA348" s="57"/>
      <c r="EB348" s="57"/>
      <c r="EC348" s="57"/>
      <c r="ED348" s="57"/>
      <c r="EE348" s="57"/>
    </row>
    <row r="349">
      <c r="B349" s="140"/>
      <c r="C349" s="140"/>
      <c r="D349" s="140"/>
      <c r="E349" s="140"/>
      <c r="F349" s="140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  <c r="DO349" s="57"/>
      <c r="DP349" s="57"/>
      <c r="DQ349" s="57"/>
      <c r="DR349" s="57"/>
      <c r="DS349" s="57"/>
      <c r="DT349" s="57"/>
      <c r="DU349" s="57"/>
      <c r="DV349" s="57"/>
      <c r="DW349" s="57"/>
      <c r="DX349" s="57"/>
      <c r="DY349" s="57"/>
      <c r="DZ349" s="57"/>
      <c r="EA349" s="57"/>
      <c r="EB349" s="57"/>
      <c r="EC349" s="57"/>
      <c r="ED349" s="57"/>
      <c r="EE349" s="57"/>
    </row>
    <row r="350">
      <c r="B350" s="140"/>
      <c r="C350" s="140"/>
      <c r="D350" s="140"/>
      <c r="E350" s="140"/>
      <c r="F350" s="140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  <c r="DO350" s="57"/>
      <c r="DP350" s="57"/>
      <c r="DQ350" s="57"/>
      <c r="DR350" s="57"/>
      <c r="DS350" s="57"/>
      <c r="DT350" s="57"/>
      <c r="DU350" s="57"/>
      <c r="DV350" s="57"/>
      <c r="DW350" s="57"/>
      <c r="DX350" s="57"/>
      <c r="DY350" s="57"/>
      <c r="DZ350" s="57"/>
      <c r="EA350" s="57"/>
      <c r="EB350" s="57"/>
      <c r="EC350" s="57"/>
      <c r="ED350" s="57"/>
      <c r="EE350" s="57"/>
    </row>
    <row r="351">
      <c r="B351" s="140"/>
      <c r="C351" s="140"/>
      <c r="D351" s="140"/>
      <c r="E351" s="140"/>
      <c r="F351" s="140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  <c r="DO351" s="57"/>
      <c r="DP351" s="57"/>
      <c r="DQ351" s="57"/>
      <c r="DR351" s="57"/>
      <c r="DS351" s="57"/>
      <c r="DT351" s="57"/>
      <c r="DU351" s="57"/>
      <c r="DV351" s="57"/>
      <c r="DW351" s="57"/>
      <c r="DX351" s="57"/>
      <c r="DY351" s="57"/>
      <c r="DZ351" s="57"/>
      <c r="EA351" s="57"/>
      <c r="EB351" s="57"/>
      <c r="EC351" s="57"/>
      <c r="ED351" s="57"/>
      <c r="EE351" s="57"/>
    </row>
    <row r="352">
      <c r="B352" s="140"/>
      <c r="C352" s="140"/>
      <c r="D352" s="140"/>
      <c r="E352" s="140"/>
      <c r="F352" s="140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  <c r="DO352" s="57"/>
      <c r="DP352" s="57"/>
      <c r="DQ352" s="57"/>
      <c r="DR352" s="57"/>
      <c r="DS352" s="57"/>
      <c r="DT352" s="57"/>
      <c r="DU352" s="57"/>
      <c r="DV352" s="57"/>
      <c r="DW352" s="57"/>
      <c r="DX352" s="57"/>
      <c r="DY352" s="57"/>
      <c r="DZ352" s="57"/>
      <c r="EA352" s="57"/>
      <c r="EB352" s="57"/>
      <c r="EC352" s="57"/>
      <c r="ED352" s="57"/>
      <c r="EE352" s="57"/>
    </row>
    <row r="353">
      <c r="B353" s="140"/>
      <c r="C353" s="140"/>
      <c r="D353" s="140"/>
      <c r="E353" s="140"/>
      <c r="F353" s="140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  <c r="DO353" s="57"/>
      <c r="DP353" s="57"/>
      <c r="DQ353" s="57"/>
      <c r="DR353" s="57"/>
      <c r="DS353" s="57"/>
      <c r="DT353" s="57"/>
      <c r="DU353" s="57"/>
      <c r="DV353" s="57"/>
      <c r="DW353" s="57"/>
      <c r="DX353" s="57"/>
      <c r="DY353" s="57"/>
      <c r="DZ353" s="57"/>
      <c r="EA353" s="57"/>
      <c r="EB353" s="57"/>
      <c r="EC353" s="57"/>
      <c r="ED353" s="57"/>
      <c r="EE353" s="57"/>
    </row>
    <row r="354">
      <c r="B354" s="140"/>
      <c r="C354" s="140"/>
      <c r="D354" s="140"/>
      <c r="E354" s="140"/>
      <c r="F354" s="140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  <c r="DO354" s="57"/>
      <c r="DP354" s="57"/>
      <c r="DQ354" s="57"/>
      <c r="DR354" s="57"/>
      <c r="DS354" s="57"/>
      <c r="DT354" s="57"/>
      <c r="DU354" s="57"/>
      <c r="DV354" s="57"/>
      <c r="DW354" s="57"/>
      <c r="DX354" s="57"/>
      <c r="DY354" s="57"/>
      <c r="DZ354" s="57"/>
      <c r="EA354" s="57"/>
      <c r="EB354" s="57"/>
      <c r="EC354" s="57"/>
      <c r="ED354" s="57"/>
      <c r="EE354" s="57"/>
    </row>
    <row r="355">
      <c r="B355" s="140"/>
      <c r="C355" s="140"/>
      <c r="D355" s="140"/>
      <c r="E355" s="140"/>
      <c r="F355" s="140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  <c r="DO355" s="57"/>
      <c r="DP355" s="57"/>
      <c r="DQ355" s="57"/>
      <c r="DR355" s="57"/>
      <c r="DS355" s="57"/>
      <c r="DT355" s="57"/>
      <c r="DU355" s="57"/>
      <c r="DV355" s="57"/>
      <c r="DW355" s="57"/>
      <c r="DX355" s="57"/>
      <c r="DY355" s="57"/>
      <c r="DZ355" s="57"/>
      <c r="EA355" s="57"/>
      <c r="EB355" s="57"/>
      <c r="EC355" s="57"/>
      <c r="ED355" s="57"/>
      <c r="EE355" s="57"/>
    </row>
    <row r="356">
      <c r="B356" s="140"/>
      <c r="C356" s="140"/>
      <c r="D356" s="140"/>
      <c r="E356" s="140"/>
      <c r="F356" s="140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  <c r="DO356" s="57"/>
      <c r="DP356" s="57"/>
      <c r="DQ356" s="57"/>
      <c r="DR356" s="57"/>
      <c r="DS356" s="57"/>
      <c r="DT356" s="57"/>
      <c r="DU356" s="57"/>
      <c r="DV356" s="57"/>
      <c r="DW356" s="57"/>
      <c r="DX356" s="57"/>
      <c r="DY356" s="57"/>
      <c r="DZ356" s="57"/>
      <c r="EA356" s="57"/>
      <c r="EB356" s="57"/>
      <c r="EC356" s="57"/>
      <c r="ED356" s="57"/>
      <c r="EE356" s="57"/>
    </row>
    <row r="357">
      <c r="B357" s="140"/>
      <c r="C357" s="140"/>
      <c r="D357" s="140"/>
      <c r="E357" s="140"/>
      <c r="F357" s="140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  <c r="DO357" s="57"/>
      <c r="DP357" s="57"/>
      <c r="DQ357" s="57"/>
      <c r="DR357" s="57"/>
      <c r="DS357" s="57"/>
      <c r="DT357" s="57"/>
      <c r="DU357" s="57"/>
      <c r="DV357" s="57"/>
      <c r="DW357" s="57"/>
      <c r="DX357" s="57"/>
      <c r="DY357" s="57"/>
      <c r="DZ357" s="57"/>
      <c r="EA357" s="57"/>
      <c r="EB357" s="57"/>
      <c r="EC357" s="57"/>
      <c r="ED357" s="57"/>
      <c r="EE357" s="57"/>
    </row>
    <row r="358">
      <c r="B358" s="140"/>
      <c r="C358" s="140"/>
      <c r="D358" s="140"/>
      <c r="E358" s="140"/>
      <c r="F358" s="140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  <c r="DO358" s="57"/>
      <c r="DP358" s="57"/>
      <c r="DQ358" s="57"/>
      <c r="DR358" s="57"/>
      <c r="DS358" s="57"/>
      <c r="DT358" s="57"/>
      <c r="DU358" s="57"/>
      <c r="DV358" s="57"/>
      <c r="DW358" s="57"/>
      <c r="DX358" s="57"/>
      <c r="DY358" s="57"/>
      <c r="DZ358" s="57"/>
      <c r="EA358" s="57"/>
      <c r="EB358" s="57"/>
      <c r="EC358" s="57"/>
      <c r="ED358" s="57"/>
      <c r="EE358" s="57"/>
    </row>
    <row r="359">
      <c r="B359" s="140"/>
      <c r="C359" s="140"/>
      <c r="D359" s="140"/>
      <c r="E359" s="140"/>
      <c r="F359" s="140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  <c r="DO359" s="57"/>
      <c r="DP359" s="57"/>
      <c r="DQ359" s="57"/>
      <c r="DR359" s="57"/>
      <c r="DS359" s="57"/>
      <c r="DT359" s="57"/>
      <c r="DU359" s="57"/>
      <c r="DV359" s="57"/>
      <c r="DW359" s="57"/>
      <c r="DX359" s="57"/>
      <c r="DY359" s="57"/>
      <c r="DZ359" s="57"/>
      <c r="EA359" s="57"/>
      <c r="EB359" s="57"/>
      <c r="EC359" s="57"/>
      <c r="ED359" s="57"/>
      <c r="EE359" s="57"/>
    </row>
    <row r="360">
      <c r="B360" s="140"/>
      <c r="C360" s="140"/>
      <c r="D360" s="140"/>
      <c r="E360" s="140"/>
      <c r="F360" s="140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  <c r="DO360" s="57"/>
      <c r="DP360" s="57"/>
      <c r="DQ360" s="57"/>
      <c r="DR360" s="57"/>
      <c r="DS360" s="57"/>
      <c r="DT360" s="57"/>
      <c r="DU360" s="57"/>
      <c r="DV360" s="57"/>
      <c r="DW360" s="57"/>
      <c r="DX360" s="57"/>
      <c r="DY360" s="57"/>
      <c r="DZ360" s="57"/>
      <c r="EA360" s="57"/>
      <c r="EB360" s="57"/>
      <c r="EC360" s="57"/>
      <c r="ED360" s="57"/>
      <c r="EE360" s="57"/>
    </row>
    <row r="361">
      <c r="B361" s="140"/>
      <c r="C361" s="140"/>
      <c r="D361" s="140"/>
      <c r="E361" s="140"/>
      <c r="F361" s="140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  <c r="DO361" s="57"/>
      <c r="DP361" s="57"/>
      <c r="DQ361" s="57"/>
      <c r="DR361" s="57"/>
      <c r="DS361" s="57"/>
      <c r="DT361" s="57"/>
      <c r="DU361" s="57"/>
      <c r="DV361" s="57"/>
      <c r="DW361" s="57"/>
      <c r="DX361" s="57"/>
      <c r="DY361" s="57"/>
      <c r="DZ361" s="57"/>
      <c r="EA361" s="57"/>
      <c r="EB361" s="57"/>
      <c r="EC361" s="57"/>
      <c r="ED361" s="57"/>
      <c r="EE361" s="57"/>
    </row>
    <row r="362">
      <c r="B362" s="140"/>
      <c r="C362" s="140"/>
      <c r="D362" s="140"/>
      <c r="E362" s="140"/>
      <c r="F362" s="140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  <c r="DO362" s="57"/>
      <c r="DP362" s="57"/>
      <c r="DQ362" s="57"/>
      <c r="DR362" s="57"/>
      <c r="DS362" s="57"/>
      <c r="DT362" s="57"/>
      <c r="DU362" s="57"/>
      <c r="DV362" s="57"/>
      <c r="DW362" s="57"/>
      <c r="DX362" s="57"/>
      <c r="DY362" s="57"/>
      <c r="DZ362" s="57"/>
      <c r="EA362" s="57"/>
      <c r="EB362" s="57"/>
      <c r="EC362" s="57"/>
      <c r="ED362" s="57"/>
      <c r="EE362" s="57"/>
    </row>
    <row r="363">
      <c r="B363" s="140"/>
      <c r="C363" s="140"/>
      <c r="D363" s="140"/>
      <c r="E363" s="140"/>
      <c r="F363" s="140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  <c r="DO363" s="57"/>
      <c r="DP363" s="57"/>
      <c r="DQ363" s="57"/>
      <c r="DR363" s="57"/>
      <c r="DS363" s="57"/>
      <c r="DT363" s="57"/>
      <c r="DU363" s="57"/>
      <c r="DV363" s="57"/>
      <c r="DW363" s="57"/>
      <c r="DX363" s="57"/>
      <c r="DY363" s="57"/>
      <c r="DZ363" s="57"/>
      <c r="EA363" s="57"/>
      <c r="EB363" s="57"/>
      <c r="EC363" s="57"/>
      <c r="ED363" s="57"/>
      <c r="EE363" s="57"/>
    </row>
    <row r="364">
      <c r="B364" s="140"/>
      <c r="C364" s="140"/>
      <c r="D364" s="140"/>
      <c r="E364" s="140"/>
      <c r="F364" s="140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  <c r="DO364" s="57"/>
      <c r="DP364" s="57"/>
      <c r="DQ364" s="57"/>
      <c r="DR364" s="57"/>
      <c r="DS364" s="57"/>
      <c r="DT364" s="57"/>
      <c r="DU364" s="57"/>
      <c r="DV364" s="57"/>
      <c r="DW364" s="57"/>
      <c r="DX364" s="57"/>
      <c r="DY364" s="57"/>
      <c r="DZ364" s="57"/>
      <c r="EA364" s="57"/>
      <c r="EB364" s="57"/>
      <c r="EC364" s="57"/>
      <c r="ED364" s="57"/>
      <c r="EE364" s="57"/>
    </row>
    <row r="365">
      <c r="B365" s="140"/>
      <c r="C365" s="140"/>
      <c r="D365" s="140"/>
      <c r="E365" s="140"/>
      <c r="F365" s="140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  <c r="DO365" s="57"/>
      <c r="DP365" s="57"/>
      <c r="DQ365" s="57"/>
      <c r="DR365" s="57"/>
      <c r="DS365" s="57"/>
      <c r="DT365" s="57"/>
      <c r="DU365" s="57"/>
      <c r="DV365" s="57"/>
      <c r="DW365" s="57"/>
      <c r="DX365" s="57"/>
      <c r="DY365" s="57"/>
      <c r="DZ365" s="57"/>
      <c r="EA365" s="57"/>
      <c r="EB365" s="57"/>
      <c r="EC365" s="57"/>
      <c r="ED365" s="57"/>
      <c r="EE365" s="57"/>
    </row>
    <row r="366">
      <c r="B366" s="140"/>
      <c r="C366" s="140"/>
      <c r="D366" s="140"/>
      <c r="E366" s="140"/>
      <c r="F366" s="140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  <c r="DO366" s="57"/>
      <c r="DP366" s="57"/>
      <c r="DQ366" s="57"/>
      <c r="DR366" s="57"/>
      <c r="DS366" s="57"/>
      <c r="DT366" s="57"/>
      <c r="DU366" s="57"/>
      <c r="DV366" s="57"/>
      <c r="DW366" s="57"/>
      <c r="DX366" s="57"/>
      <c r="DY366" s="57"/>
      <c r="DZ366" s="57"/>
      <c r="EA366" s="57"/>
      <c r="EB366" s="57"/>
      <c r="EC366" s="57"/>
      <c r="ED366" s="57"/>
      <c r="EE366" s="57"/>
    </row>
    <row r="367">
      <c r="B367" s="140"/>
      <c r="C367" s="140"/>
      <c r="D367" s="140"/>
      <c r="E367" s="140"/>
      <c r="F367" s="140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  <c r="DO367" s="57"/>
      <c r="DP367" s="57"/>
      <c r="DQ367" s="57"/>
      <c r="DR367" s="57"/>
      <c r="DS367" s="57"/>
      <c r="DT367" s="57"/>
      <c r="DU367" s="57"/>
      <c r="DV367" s="57"/>
      <c r="DW367" s="57"/>
      <c r="DX367" s="57"/>
      <c r="DY367" s="57"/>
      <c r="DZ367" s="57"/>
      <c r="EA367" s="57"/>
      <c r="EB367" s="57"/>
      <c r="EC367" s="57"/>
      <c r="ED367" s="57"/>
      <c r="EE367" s="57"/>
    </row>
    <row r="368">
      <c r="B368" s="140"/>
      <c r="C368" s="140"/>
      <c r="D368" s="140"/>
      <c r="E368" s="140"/>
      <c r="F368" s="140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  <c r="DO368" s="57"/>
      <c r="DP368" s="57"/>
      <c r="DQ368" s="57"/>
      <c r="DR368" s="57"/>
      <c r="DS368" s="57"/>
      <c r="DT368" s="57"/>
      <c r="DU368" s="57"/>
      <c r="DV368" s="57"/>
      <c r="DW368" s="57"/>
      <c r="DX368" s="57"/>
      <c r="DY368" s="57"/>
      <c r="DZ368" s="57"/>
      <c r="EA368" s="57"/>
      <c r="EB368" s="57"/>
      <c r="EC368" s="57"/>
      <c r="ED368" s="57"/>
      <c r="EE368" s="57"/>
    </row>
    <row r="369">
      <c r="B369" s="140"/>
      <c r="C369" s="140"/>
      <c r="D369" s="140"/>
      <c r="E369" s="140"/>
      <c r="F369" s="140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  <c r="DO369" s="57"/>
      <c r="DP369" s="57"/>
      <c r="DQ369" s="57"/>
      <c r="DR369" s="57"/>
      <c r="DS369" s="57"/>
      <c r="DT369" s="57"/>
      <c r="DU369" s="57"/>
      <c r="DV369" s="57"/>
      <c r="DW369" s="57"/>
      <c r="DX369" s="57"/>
      <c r="DY369" s="57"/>
      <c r="DZ369" s="57"/>
      <c r="EA369" s="57"/>
      <c r="EB369" s="57"/>
      <c r="EC369" s="57"/>
      <c r="ED369" s="57"/>
      <c r="EE369" s="57"/>
    </row>
    <row r="370">
      <c r="B370" s="140"/>
      <c r="C370" s="140"/>
      <c r="D370" s="140"/>
      <c r="E370" s="140"/>
      <c r="F370" s="140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  <c r="DO370" s="57"/>
      <c r="DP370" s="57"/>
      <c r="DQ370" s="57"/>
      <c r="DR370" s="57"/>
      <c r="DS370" s="57"/>
      <c r="DT370" s="57"/>
      <c r="DU370" s="57"/>
      <c r="DV370" s="57"/>
      <c r="DW370" s="57"/>
      <c r="DX370" s="57"/>
      <c r="DY370" s="57"/>
      <c r="DZ370" s="57"/>
      <c r="EA370" s="57"/>
      <c r="EB370" s="57"/>
      <c r="EC370" s="57"/>
      <c r="ED370" s="57"/>
      <c r="EE370" s="57"/>
    </row>
    <row r="371">
      <c r="B371" s="140"/>
      <c r="C371" s="140"/>
      <c r="D371" s="140"/>
      <c r="E371" s="140"/>
      <c r="F371" s="140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  <c r="DO371" s="57"/>
      <c r="DP371" s="57"/>
      <c r="DQ371" s="57"/>
      <c r="DR371" s="57"/>
      <c r="DS371" s="57"/>
      <c r="DT371" s="57"/>
      <c r="DU371" s="57"/>
      <c r="DV371" s="57"/>
      <c r="DW371" s="57"/>
      <c r="DX371" s="57"/>
      <c r="DY371" s="57"/>
      <c r="DZ371" s="57"/>
      <c r="EA371" s="57"/>
      <c r="EB371" s="57"/>
      <c r="EC371" s="57"/>
      <c r="ED371" s="57"/>
      <c r="EE371" s="57"/>
    </row>
    <row r="372">
      <c r="B372" s="140"/>
      <c r="C372" s="140"/>
      <c r="D372" s="140"/>
      <c r="E372" s="140"/>
      <c r="F372" s="140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  <c r="DO372" s="57"/>
      <c r="DP372" s="57"/>
      <c r="DQ372" s="57"/>
      <c r="DR372" s="57"/>
      <c r="DS372" s="57"/>
      <c r="DT372" s="57"/>
      <c r="DU372" s="57"/>
      <c r="DV372" s="57"/>
      <c r="DW372" s="57"/>
      <c r="DX372" s="57"/>
      <c r="DY372" s="57"/>
      <c r="DZ372" s="57"/>
      <c r="EA372" s="57"/>
      <c r="EB372" s="57"/>
      <c r="EC372" s="57"/>
      <c r="ED372" s="57"/>
      <c r="EE372" s="57"/>
    </row>
    <row r="373">
      <c r="B373" s="140"/>
      <c r="C373" s="140"/>
      <c r="D373" s="140"/>
      <c r="E373" s="140"/>
      <c r="F373" s="140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  <c r="DO373" s="57"/>
      <c r="DP373" s="57"/>
      <c r="DQ373" s="57"/>
      <c r="DR373" s="57"/>
      <c r="DS373" s="57"/>
      <c r="DT373" s="57"/>
      <c r="DU373" s="57"/>
      <c r="DV373" s="57"/>
      <c r="DW373" s="57"/>
      <c r="DX373" s="57"/>
      <c r="DY373" s="57"/>
      <c r="DZ373" s="57"/>
      <c r="EA373" s="57"/>
      <c r="EB373" s="57"/>
      <c r="EC373" s="57"/>
      <c r="ED373" s="57"/>
      <c r="EE373" s="57"/>
    </row>
    <row r="374">
      <c r="B374" s="140"/>
      <c r="C374" s="140"/>
      <c r="D374" s="140"/>
      <c r="E374" s="140"/>
      <c r="F374" s="140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  <c r="DO374" s="57"/>
      <c r="DP374" s="57"/>
      <c r="DQ374" s="57"/>
      <c r="DR374" s="57"/>
      <c r="DS374" s="57"/>
      <c r="DT374" s="57"/>
      <c r="DU374" s="57"/>
      <c r="DV374" s="57"/>
      <c r="DW374" s="57"/>
      <c r="DX374" s="57"/>
      <c r="DY374" s="57"/>
      <c r="DZ374" s="57"/>
      <c r="EA374" s="57"/>
      <c r="EB374" s="57"/>
      <c r="EC374" s="57"/>
      <c r="ED374" s="57"/>
      <c r="EE374" s="57"/>
    </row>
    <row r="375">
      <c r="B375" s="140"/>
      <c r="C375" s="140"/>
      <c r="D375" s="140"/>
      <c r="E375" s="140"/>
      <c r="F375" s="140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  <c r="DO375" s="57"/>
      <c r="DP375" s="57"/>
      <c r="DQ375" s="57"/>
      <c r="DR375" s="57"/>
      <c r="DS375" s="57"/>
      <c r="DT375" s="57"/>
      <c r="DU375" s="57"/>
      <c r="DV375" s="57"/>
      <c r="DW375" s="57"/>
      <c r="DX375" s="57"/>
      <c r="DY375" s="57"/>
      <c r="DZ375" s="57"/>
      <c r="EA375" s="57"/>
      <c r="EB375" s="57"/>
      <c r="EC375" s="57"/>
      <c r="ED375" s="57"/>
      <c r="EE375" s="57"/>
    </row>
    <row r="376">
      <c r="B376" s="140"/>
      <c r="C376" s="140"/>
      <c r="D376" s="140"/>
      <c r="E376" s="140"/>
      <c r="F376" s="140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  <c r="DO376" s="57"/>
      <c r="DP376" s="57"/>
      <c r="DQ376" s="57"/>
      <c r="DR376" s="57"/>
      <c r="DS376" s="57"/>
      <c r="DT376" s="57"/>
      <c r="DU376" s="57"/>
      <c r="DV376" s="57"/>
      <c r="DW376" s="57"/>
      <c r="DX376" s="57"/>
      <c r="DY376" s="57"/>
      <c r="DZ376" s="57"/>
      <c r="EA376" s="57"/>
      <c r="EB376" s="57"/>
      <c r="EC376" s="57"/>
      <c r="ED376" s="57"/>
      <c r="EE376" s="57"/>
    </row>
    <row r="377">
      <c r="B377" s="140"/>
      <c r="C377" s="140"/>
      <c r="D377" s="140"/>
      <c r="E377" s="140"/>
      <c r="F377" s="140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  <c r="DO377" s="57"/>
      <c r="DP377" s="57"/>
      <c r="DQ377" s="57"/>
      <c r="DR377" s="57"/>
      <c r="DS377" s="57"/>
      <c r="DT377" s="57"/>
      <c r="DU377" s="57"/>
      <c r="DV377" s="57"/>
      <c r="DW377" s="57"/>
      <c r="DX377" s="57"/>
      <c r="DY377" s="57"/>
      <c r="DZ377" s="57"/>
      <c r="EA377" s="57"/>
      <c r="EB377" s="57"/>
      <c r="EC377" s="57"/>
      <c r="ED377" s="57"/>
      <c r="EE377" s="57"/>
    </row>
    <row r="378">
      <c r="B378" s="140"/>
      <c r="C378" s="140"/>
      <c r="D378" s="140"/>
      <c r="E378" s="140"/>
      <c r="F378" s="140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  <c r="DO378" s="57"/>
      <c r="DP378" s="57"/>
      <c r="DQ378" s="57"/>
      <c r="DR378" s="57"/>
      <c r="DS378" s="57"/>
      <c r="DT378" s="57"/>
      <c r="DU378" s="57"/>
      <c r="DV378" s="57"/>
      <c r="DW378" s="57"/>
      <c r="DX378" s="57"/>
      <c r="DY378" s="57"/>
      <c r="DZ378" s="57"/>
      <c r="EA378" s="57"/>
      <c r="EB378" s="57"/>
      <c r="EC378" s="57"/>
      <c r="ED378" s="57"/>
      <c r="EE378" s="57"/>
    </row>
    <row r="379">
      <c r="B379" s="140"/>
      <c r="C379" s="140"/>
      <c r="D379" s="140"/>
      <c r="E379" s="140"/>
      <c r="F379" s="140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  <c r="DO379" s="57"/>
      <c r="DP379" s="57"/>
      <c r="DQ379" s="57"/>
      <c r="DR379" s="57"/>
      <c r="DS379" s="57"/>
      <c r="DT379" s="57"/>
      <c r="DU379" s="57"/>
      <c r="DV379" s="57"/>
      <c r="DW379" s="57"/>
      <c r="DX379" s="57"/>
      <c r="DY379" s="57"/>
      <c r="DZ379" s="57"/>
      <c r="EA379" s="57"/>
      <c r="EB379" s="57"/>
      <c r="EC379" s="57"/>
      <c r="ED379" s="57"/>
      <c r="EE379" s="57"/>
    </row>
    <row r="380">
      <c r="B380" s="140"/>
      <c r="C380" s="140"/>
      <c r="D380" s="140"/>
      <c r="E380" s="140"/>
      <c r="F380" s="140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  <c r="DO380" s="57"/>
      <c r="DP380" s="57"/>
      <c r="DQ380" s="57"/>
      <c r="DR380" s="57"/>
      <c r="DS380" s="57"/>
      <c r="DT380" s="57"/>
      <c r="DU380" s="57"/>
      <c r="DV380" s="57"/>
      <c r="DW380" s="57"/>
      <c r="DX380" s="57"/>
      <c r="DY380" s="57"/>
      <c r="DZ380" s="57"/>
      <c r="EA380" s="57"/>
      <c r="EB380" s="57"/>
      <c r="EC380" s="57"/>
      <c r="ED380" s="57"/>
      <c r="EE380" s="57"/>
    </row>
    <row r="381">
      <c r="B381" s="140"/>
      <c r="C381" s="140"/>
      <c r="D381" s="140"/>
      <c r="E381" s="140"/>
      <c r="F381" s="140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  <c r="DO381" s="57"/>
      <c r="DP381" s="57"/>
      <c r="DQ381" s="57"/>
      <c r="DR381" s="57"/>
      <c r="DS381" s="57"/>
      <c r="DT381" s="57"/>
      <c r="DU381" s="57"/>
      <c r="DV381" s="57"/>
      <c r="DW381" s="57"/>
      <c r="DX381" s="57"/>
      <c r="DY381" s="57"/>
      <c r="DZ381" s="57"/>
      <c r="EA381" s="57"/>
      <c r="EB381" s="57"/>
      <c r="EC381" s="57"/>
      <c r="ED381" s="57"/>
      <c r="EE381" s="57"/>
    </row>
    <row r="382">
      <c r="B382" s="140"/>
      <c r="C382" s="140"/>
      <c r="D382" s="140"/>
      <c r="E382" s="140"/>
      <c r="F382" s="140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  <c r="DO382" s="57"/>
      <c r="DP382" s="57"/>
      <c r="DQ382" s="57"/>
      <c r="DR382" s="57"/>
      <c r="DS382" s="57"/>
      <c r="DT382" s="57"/>
      <c r="DU382" s="57"/>
      <c r="DV382" s="57"/>
      <c r="DW382" s="57"/>
      <c r="DX382" s="57"/>
      <c r="DY382" s="57"/>
      <c r="DZ382" s="57"/>
      <c r="EA382" s="57"/>
      <c r="EB382" s="57"/>
      <c r="EC382" s="57"/>
      <c r="ED382" s="57"/>
      <c r="EE382" s="57"/>
    </row>
    <row r="383">
      <c r="B383" s="140"/>
      <c r="C383" s="140"/>
      <c r="D383" s="140"/>
      <c r="E383" s="140"/>
      <c r="F383" s="140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  <c r="DO383" s="57"/>
      <c r="DP383" s="57"/>
      <c r="DQ383" s="57"/>
      <c r="DR383" s="57"/>
      <c r="DS383" s="57"/>
      <c r="DT383" s="57"/>
      <c r="DU383" s="57"/>
      <c r="DV383" s="57"/>
      <c r="DW383" s="57"/>
      <c r="DX383" s="57"/>
      <c r="DY383" s="57"/>
      <c r="DZ383" s="57"/>
      <c r="EA383" s="57"/>
      <c r="EB383" s="57"/>
      <c r="EC383" s="57"/>
      <c r="ED383" s="57"/>
      <c r="EE383" s="57"/>
    </row>
    <row r="384">
      <c r="B384" s="140"/>
      <c r="C384" s="140"/>
      <c r="D384" s="140"/>
      <c r="E384" s="140"/>
      <c r="F384" s="140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  <c r="DO384" s="57"/>
      <c r="DP384" s="57"/>
      <c r="DQ384" s="57"/>
      <c r="DR384" s="57"/>
      <c r="DS384" s="57"/>
      <c r="DT384" s="57"/>
      <c r="DU384" s="57"/>
      <c r="DV384" s="57"/>
      <c r="DW384" s="57"/>
      <c r="DX384" s="57"/>
      <c r="DY384" s="57"/>
      <c r="DZ384" s="57"/>
      <c r="EA384" s="57"/>
      <c r="EB384" s="57"/>
      <c r="EC384" s="57"/>
      <c r="ED384" s="57"/>
      <c r="EE384" s="57"/>
    </row>
    <row r="385">
      <c r="B385" s="140"/>
      <c r="C385" s="140"/>
      <c r="D385" s="140"/>
      <c r="E385" s="140"/>
      <c r="F385" s="140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  <c r="DO385" s="57"/>
      <c r="DP385" s="57"/>
      <c r="DQ385" s="57"/>
      <c r="DR385" s="57"/>
      <c r="DS385" s="57"/>
      <c r="DT385" s="57"/>
      <c r="DU385" s="57"/>
      <c r="DV385" s="57"/>
      <c r="DW385" s="57"/>
      <c r="DX385" s="57"/>
      <c r="DY385" s="57"/>
      <c r="DZ385" s="57"/>
      <c r="EA385" s="57"/>
      <c r="EB385" s="57"/>
      <c r="EC385" s="57"/>
      <c r="ED385" s="57"/>
      <c r="EE385" s="57"/>
    </row>
    <row r="386">
      <c r="B386" s="140"/>
      <c r="C386" s="140"/>
      <c r="D386" s="140"/>
      <c r="E386" s="140"/>
      <c r="F386" s="140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  <c r="DO386" s="57"/>
      <c r="DP386" s="57"/>
      <c r="DQ386" s="57"/>
      <c r="DR386" s="57"/>
      <c r="DS386" s="57"/>
      <c r="DT386" s="57"/>
      <c r="DU386" s="57"/>
      <c r="DV386" s="57"/>
      <c r="DW386" s="57"/>
      <c r="DX386" s="57"/>
      <c r="DY386" s="57"/>
      <c r="DZ386" s="57"/>
      <c r="EA386" s="57"/>
      <c r="EB386" s="57"/>
      <c r="EC386" s="57"/>
      <c r="ED386" s="57"/>
      <c r="EE386" s="57"/>
    </row>
    <row r="387">
      <c r="B387" s="140"/>
      <c r="C387" s="140"/>
      <c r="D387" s="140"/>
      <c r="E387" s="140"/>
      <c r="F387" s="140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  <c r="DO387" s="57"/>
      <c r="DP387" s="57"/>
      <c r="DQ387" s="57"/>
      <c r="DR387" s="57"/>
      <c r="DS387" s="57"/>
      <c r="DT387" s="57"/>
      <c r="DU387" s="57"/>
      <c r="DV387" s="57"/>
      <c r="DW387" s="57"/>
      <c r="DX387" s="57"/>
      <c r="DY387" s="57"/>
      <c r="DZ387" s="57"/>
      <c r="EA387" s="57"/>
      <c r="EB387" s="57"/>
      <c r="EC387" s="57"/>
      <c r="ED387" s="57"/>
      <c r="EE387" s="57"/>
    </row>
    <row r="388">
      <c r="B388" s="140"/>
      <c r="C388" s="140"/>
      <c r="D388" s="140"/>
      <c r="E388" s="140"/>
      <c r="F388" s="140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  <c r="DO388" s="57"/>
      <c r="DP388" s="57"/>
      <c r="DQ388" s="57"/>
      <c r="DR388" s="57"/>
      <c r="DS388" s="57"/>
      <c r="DT388" s="57"/>
      <c r="DU388" s="57"/>
      <c r="DV388" s="57"/>
      <c r="DW388" s="57"/>
      <c r="DX388" s="57"/>
      <c r="DY388" s="57"/>
      <c r="DZ388" s="57"/>
      <c r="EA388" s="57"/>
      <c r="EB388" s="57"/>
      <c r="EC388" s="57"/>
      <c r="ED388" s="57"/>
      <c r="EE388" s="57"/>
    </row>
    <row r="389">
      <c r="B389" s="140"/>
      <c r="C389" s="140"/>
      <c r="D389" s="140"/>
      <c r="E389" s="140"/>
      <c r="F389" s="140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  <c r="DO389" s="57"/>
      <c r="DP389" s="57"/>
      <c r="DQ389" s="57"/>
      <c r="DR389" s="57"/>
      <c r="DS389" s="57"/>
      <c r="DT389" s="57"/>
      <c r="DU389" s="57"/>
      <c r="DV389" s="57"/>
      <c r="DW389" s="57"/>
      <c r="DX389" s="57"/>
      <c r="DY389" s="57"/>
      <c r="DZ389" s="57"/>
      <c r="EA389" s="57"/>
      <c r="EB389" s="57"/>
      <c r="EC389" s="57"/>
      <c r="ED389" s="57"/>
      <c r="EE389" s="57"/>
    </row>
    <row r="390">
      <c r="B390" s="140"/>
      <c r="C390" s="140"/>
      <c r="D390" s="140"/>
      <c r="E390" s="140"/>
      <c r="F390" s="140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  <c r="DO390" s="57"/>
      <c r="DP390" s="57"/>
      <c r="DQ390" s="57"/>
      <c r="DR390" s="57"/>
      <c r="DS390" s="57"/>
      <c r="DT390" s="57"/>
      <c r="DU390" s="57"/>
      <c r="DV390" s="57"/>
      <c r="DW390" s="57"/>
      <c r="DX390" s="57"/>
      <c r="DY390" s="57"/>
      <c r="DZ390" s="57"/>
      <c r="EA390" s="57"/>
      <c r="EB390" s="57"/>
      <c r="EC390" s="57"/>
      <c r="ED390" s="57"/>
      <c r="EE390" s="57"/>
    </row>
    <row r="391">
      <c r="B391" s="140"/>
      <c r="C391" s="140"/>
      <c r="D391" s="140"/>
      <c r="E391" s="140"/>
      <c r="F391" s="140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  <c r="DO391" s="57"/>
      <c r="DP391" s="57"/>
      <c r="DQ391" s="57"/>
      <c r="DR391" s="57"/>
      <c r="DS391" s="57"/>
      <c r="DT391" s="57"/>
      <c r="DU391" s="57"/>
      <c r="DV391" s="57"/>
      <c r="DW391" s="57"/>
      <c r="DX391" s="57"/>
      <c r="DY391" s="57"/>
      <c r="DZ391" s="57"/>
      <c r="EA391" s="57"/>
      <c r="EB391" s="57"/>
      <c r="EC391" s="57"/>
      <c r="ED391" s="57"/>
      <c r="EE391" s="57"/>
    </row>
    <row r="392">
      <c r="B392" s="140"/>
      <c r="C392" s="140"/>
      <c r="D392" s="140"/>
      <c r="E392" s="140"/>
      <c r="F392" s="140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  <c r="DO392" s="57"/>
      <c r="DP392" s="57"/>
      <c r="DQ392" s="57"/>
      <c r="DR392" s="57"/>
      <c r="DS392" s="57"/>
      <c r="DT392" s="57"/>
      <c r="DU392" s="57"/>
      <c r="DV392" s="57"/>
      <c r="DW392" s="57"/>
      <c r="DX392" s="57"/>
      <c r="DY392" s="57"/>
      <c r="DZ392" s="57"/>
      <c r="EA392" s="57"/>
      <c r="EB392" s="57"/>
      <c r="EC392" s="57"/>
      <c r="ED392" s="57"/>
      <c r="EE392" s="57"/>
    </row>
    <row r="393">
      <c r="B393" s="140"/>
      <c r="C393" s="140"/>
      <c r="D393" s="140"/>
      <c r="E393" s="140"/>
      <c r="F393" s="140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  <c r="DO393" s="57"/>
      <c r="DP393" s="57"/>
      <c r="DQ393" s="57"/>
      <c r="DR393" s="57"/>
      <c r="DS393" s="57"/>
      <c r="DT393" s="57"/>
      <c r="DU393" s="57"/>
      <c r="DV393" s="57"/>
      <c r="DW393" s="57"/>
      <c r="DX393" s="57"/>
      <c r="DY393" s="57"/>
      <c r="DZ393" s="57"/>
      <c r="EA393" s="57"/>
      <c r="EB393" s="57"/>
      <c r="EC393" s="57"/>
      <c r="ED393" s="57"/>
      <c r="EE393" s="57"/>
    </row>
    <row r="394">
      <c r="B394" s="140"/>
      <c r="C394" s="140"/>
      <c r="D394" s="140"/>
      <c r="E394" s="140"/>
      <c r="F394" s="140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  <c r="DO394" s="57"/>
      <c r="DP394" s="57"/>
      <c r="DQ394" s="57"/>
      <c r="DR394" s="57"/>
      <c r="DS394" s="57"/>
      <c r="DT394" s="57"/>
      <c r="DU394" s="57"/>
      <c r="DV394" s="57"/>
      <c r="DW394" s="57"/>
      <c r="DX394" s="57"/>
      <c r="DY394" s="57"/>
      <c r="DZ394" s="57"/>
      <c r="EA394" s="57"/>
      <c r="EB394" s="57"/>
      <c r="EC394" s="57"/>
      <c r="ED394" s="57"/>
      <c r="EE394" s="57"/>
    </row>
    <row r="395">
      <c r="B395" s="140"/>
      <c r="C395" s="140"/>
      <c r="D395" s="140"/>
      <c r="E395" s="140"/>
      <c r="F395" s="140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  <c r="DO395" s="57"/>
      <c r="DP395" s="57"/>
      <c r="DQ395" s="57"/>
      <c r="DR395" s="57"/>
      <c r="DS395" s="57"/>
      <c r="DT395" s="57"/>
      <c r="DU395" s="57"/>
      <c r="DV395" s="57"/>
      <c r="DW395" s="57"/>
      <c r="DX395" s="57"/>
      <c r="DY395" s="57"/>
      <c r="DZ395" s="57"/>
      <c r="EA395" s="57"/>
      <c r="EB395" s="57"/>
      <c r="EC395" s="57"/>
      <c r="ED395" s="57"/>
      <c r="EE395" s="57"/>
    </row>
    <row r="396">
      <c r="B396" s="140"/>
      <c r="C396" s="140"/>
      <c r="D396" s="140"/>
      <c r="E396" s="140"/>
      <c r="F396" s="140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  <c r="DO396" s="57"/>
      <c r="DP396" s="57"/>
      <c r="DQ396" s="57"/>
      <c r="DR396" s="57"/>
      <c r="DS396" s="57"/>
      <c r="DT396" s="57"/>
      <c r="DU396" s="57"/>
      <c r="DV396" s="57"/>
      <c r="DW396" s="57"/>
      <c r="DX396" s="57"/>
      <c r="DY396" s="57"/>
      <c r="DZ396" s="57"/>
      <c r="EA396" s="57"/>
      <c r="EB396" s="57"/>
      <c r="EC396" s="57"/>
      <c r="ED396" s="57"/>
      <c r="EE396" s="57"/>
    </row>
    <row r="397">
      <c r="B397" s="140"/>
      <c r="C397" s="140"/>
      <c r="D397" s="140"/>
      <c r="E397" s="140"/>
      <c r="F397" s="140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  <c r="DO397" s="57"/>
      <c r="DP397" s="57"/>
      <c r="DQ397" s="57"/>
      <c r="DR397" s="57"/>
      <c r="DS397" s="57"/>
      <c r="DT397" s="57"/>
      <c r="DU397" s="57"/>
      <c r="DV397" s="57"/>
      <c r="DW397" s="57"/>
      <c r="DX397" s="57"/>
      <c r="DY397" s="57"/>
      <c r="DZ397" s="57"/>
      <c r="EA397" s="57"/>
      <c r="EB397" s="57"/>
      <c r="EC397" s="57"/>
      <c r="ED397" s="57"/>
      <c r="EE397" s="57"/>
    </row>
    <row r="398">
      <c r="B398" s="140"/>
      <c r="C398" s="140"/>
      <c r="D398" s="140"/>
      <c r="E398" s="140"/>
      <c r="F398" s="140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  <c r="DO398" s="57"/>
      <c r="DP398" s="57"/>
      <c r="DQ398" s="57"/>
      <c r="DR398" s="57"/>
      <c r="DS398" s="57"/>
      <c r="DT398" s="57"/>
      <c r="DU398" s="57"/>
      <c r="DV398" s="57"/>
      <c r="DW398" s="57"/>
      <c r="DX398" s="57"/>
      <c r="DY398" s="57"/>
      <c r="DZ398" s="57"/>
      <c r="EA398" s="57"/>
      <c r="EB398" s="57"/>
      <c r="EC398" s="57"/>
      <c r="ED398" s="57"/>
      <c r="EE398" s="57"/>
    </row>
    <row r="399">
      <c r="B399" s="140"/>
      <c r="C399" s="140"/>
      <c r="D399" s="140"/>
      <c r="E399" s="140"/>
      <c r="F399" s="140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  <c r="DO399" s="57"/>
      <c r="DP399" s="57"/>
      <c r="DQ399" s="57"/>
      <c r="DR399" s="57"/>
      <c r="DS399" s="57"/>
      <c r="DT399" s="57"/>
      <c r="DU399" s="57"/>
      <c r="DV399" s="57"/>
      <c r="DW399" s="57"/>
      <c r="DX399" s="57"/>
      <c r="DY399" s="57"/>
      <c r="DZ399" s="57"/>
      <c r="EA399" s="57"/>
      <c r="EB399" s="57"/>
      <c r="EC399" s="57"/>
      <c r="ED399" s="57"/>
      <c r="EE399" s="57"/>
    </row>
    <row r="400">
      <c r="B400" s="140"/>
      <c r="C400" s="140"/>
      <c r="D400" s="140"/>
      <c r="E400" s="140"/>
      <c r="F400" s="140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  <c r="DO400" s="57"/>
      <c r="DP400" s="57"/>
      <c r="DQ400" s="57"/>
      <c r="DR400" s="57"/>
      <c r="DS400" s="57"/>
      <c r="DT400" s="57"/>
      <c r="DU400" s="57"/>
      <c r="DV400" s="57"/>
      <c r="DW400" s="57"/>
      <c r="DX400" s="57"/>
      <c r="DY400" s="57"/>
      <c r="DZ400" s="57"/>
      <c r="EA400" s="57"/>
      <c r="EB400" s="57"/>
      <c r="EC400" s="57"/>
      <c r="ED400" s="57"/>
      <c r="EE400" s="57"/>
    </row>
    <row r="401">
      <c r="B401" s="140"/>
      <c r="C401" s="140"/>
      <c r="D401" s="140"/>
      <c r="E401" s="140"/>
      <c r="F401" s="140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  <c r="DO401" s="57"/>
      <c r="DP401" s="57"/>
      <c r="DQ401" s="57"/>
      <c r="DR401" s="57"/>
      <c r="DS401" s="57"/>
      <c r="DT401" s="57"/>
      <c r="DU401" s="57"/>
      <c r="DV401" s="57"/>
      <c r="DW401" s="57"/>
      <c r="DX401" s="57"/>
      <c r="DY401" s="57"/>
      <c r="DZ401" s="57"/>
      <c r="EA401" s="57"/>
      <c r="EB401" s="57"/>
      <c r="EC401" s="57"/>
      <c r="ED401" s="57"/>
      <c r="EE401" s="57"/>
    </row>
    <row r="402">
      <c r="B402" s="140"/>
      <c r="C402" s="140"/>
      <c r="D402" s="140"/>
      <c r="E402" s="140"/>
      <c r="F402" s="140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  <c r="DO402" s="57"/>
      <c r="DP402" s="57"/>
      <c r="DQ402" s="57"/>
      <c r="DR402" s="57"/>
      <c r="DS402" s="57"/>
      <c r="DT402" s="57"/>
      <c r="DU402" s="57"/>
      <c r="DV402" s="57"/>
      <c r="DW402" s="57"/>
      <c r="DX402" s="57"/>
      <c r="DY402" s="57"/>
      <c r="DZ402" s="57"/>
      <c r="EA402" s="57"/>
      <c r="EB402" s="57"/>
      <c r="EC402" s="57"/>
      <c r="ED402" s="57"/>
      <c r="EE402" s="57"/>
    </row>
    <row r="403">
      <c r="B403" s="140"/>
      <c r="C403" s="140"/>
      <c r="D403" s="140"/>
      <c r="E403" s="140"/>
      <c r="F403" s="140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  <c r="DO403" s="57"/>
      <c r="DP403" s="57"/>
      <c r="DQ403" s="57"/>
      <c r="DR403" s="57"/>
      <c r="DS403" s="57"/>
      <c r="DT403" s="57"/>
      <c r="DU403" s="57"/>
      <c r="DV403" s="57"/>
      <c r="DW403" s="57"/>
      <c r="DX403" s="57"/>
      <c r="DY403" s="57"/>
      <c r="DZ403" s="57"/>
      <c r="EA403" s="57"/>
      <c r="EB403" s="57"/>
      <c r="EC403" s="57"/>
      <c r="ED403" s="57"/>
      <c r="EE403" s="57"/>
    </row>
    <row r="404">
      <c r="B404" s="140"/>
      <c r="C404" s="140"/>
      <c r="D404" s="140"/>
      <c r="E404" s="140"/>
      <c r="F404" s="140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  <c r="DO404" s="57"/>
      <c r="DP404" s="57"/>
      <c r="DQ404" s="57"/>
      <c r="DR404" s="57"/>
      <c r="DS404" s="57"/>
      <c r="DT404" s="57"/>
      <c r="DU404" s="57"/>
      <c r="DV404" s="57"/>
      <c r="DW404" s="57"/>
      <c r="DX404" s="57"/>
      <c r="DY404" s="57"/>
      <c r="DZ404" s="57"/>
      <c r="EA404" s="57"/>
      <c r="EB404" s="57"/>
      <c r="EC404" s="57"/>
      <c r="ED404" s="57"/>
      <c r="EE404" s="57"/>
    </row>
    <row r="405">
      <c r="B405" s="140"/>
      <c r="C405" s="140"/>
      <c r="D405" s="140"/>
      <c r="E405" s="140"/>
      <c r="F405" s="140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  <c r="DO405" s="57"/>
      <c r="DP405" s="57"/>
      <c r="DQ405" s="57"/>
      <c r="DR405" s="57"/>
      <c r="DS405" s="57"/>
      <c r="DT405" s="57"/>
      <c r="DU405" s="57"/>
      <c r="DV405" s="57"/>
      <c r="DW405" s="57"/>
      <c r="DX405" s="57"/>
      <c r="DY405" s="57"/>
      <c r="DZ405" s="57"/>
      <c r="EA405" s="57"/>
      <c r="EB405" s="57"/>
      <c r="EC405" s="57"/>
      <c r="ED405" s="57"/>
      <c r="EE405" s="57"/>
    </row>
    <row r="406">
      <c r="B406" s="140"/>
      <c r="C406" s="140"/>
      <c r="D406" s="140"/>
      <c r="E406" s="140"/>
      <c r="F406" s="140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  <c r="DO406" s="57"/>
      <c r="DP406" s="57"/>
      <c r="DQ406" s="57"/>
      <c r="DR406" s="57"/>
      <c r="DS406" s="57"/>
      <c r="DT406" s="57"/>
      <c r="DU406" s="57"/>
      <c r="DV406" s="57"/>
      <c r="DW406" s="57"/>
      <c r="DX406" s="57"/>
      <c r="DY406" s="57"/>
      <c r="DZ406" s="57"/>
      <c r="EA406" s="57"/>
      <c r="EB406" s="57"/>
      <c r="EC406" s="57"/>
      <c r="ED406" s="57"/>
      <c r="EE406" s="57"/>
    </row>
    <row r="407">
      <c r="B407" s="140"/>
      <c r="C407" s="140"/>
      <c r="D407" s="140"/>
      <c r="E407" s="140"/>
      <c r="F407" s="140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  <c r="DO407" s="57"/>
      <c r="DP407" s="57"/>
      <c r="DQ407" s="57"/>
      <c r="DR407" s="57"/>
      <c r="DS407" s="57"/>
      <c r="DT407" s="57"/>
      <c r="DU407" s="57"/>
      <c r="DV407" s="57"/>
      <c r="DW407" s="57"/>
      <c r="DX407" s="57"/>
      <c r="DY407" s="57"/>
      <c r="DZ407" s="57"/>
      <c r="EA407" s="57"/>
      <c r="EB407" s="57"/>
      <c r="EC407" s="57"/>
      <c r="ED407" s="57"/>
      <c r="EE407" s="57"/>
    </row>
    <row r="408">
      <c r="B408" s="140"/>
      <c r="C408" s="140"/>
      <c r="D408" s="140"/>
      <c r="E408" s="140"/>
      <c r="F408" s="140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  <c r="DO408" s="57"/>
      <c r="DP408" s="57"/>
      <c r="DQ408" s="57"/>
      <c r="DR408" s="57"/>
      <c r="DS408" s="57"/>
      <c r="DT408" s="57"/>
      <c r="DU408" s="57"/>
      <c r="DV408" s="57"/>
      <c r="DW408" s="57"/>
      <c r="DX408" s="57"/>
      <c r="DY408" s="57"/>
      <c r="DZ408" s="57"/>
      <c r="EA408" s="57"/>
      <c r="EB408" s="57"/>
      <c r="EC408" s="57"/>
      <c r="ED408" s="57"/>
      <c r="EE408" s="57"/>
    </row>
    <row r="409">
      <c r="B409" s="140"/>
      <c r="C409" s="140"/>
      <c r="D409" s="140"/>
      <c r="E409" s="140"/>
      <c r="F409" s="140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  <c r="DO409" s="57"/>
      <c r="DP409" s="57"/>
      <c r="DQ409" s="57"/>
      <c r="DR409" s="57"/>
      <c r="DS409" s="57"/>
      <c r="DT409" s="57"/>
      <c r="DU409" s="57"/>
      <c r="DV409" s="57"/>
      <c r="DW409" s="57"/>
      <c r="DX409" s="57"/>
      <c r="DY409" s="57"/>
      <c r="DZ409" s="57"/>
      <c r="EA409" s="57"/>
      <c r="EB409" s="57"/>
      <c r="EC409" s="57"/>
      <c r="ED409" s="57"/>
      <c r="EE409" s="57"/>
    </row>
    <row r="410">
      <c r="B410" s="140"/>
      <c r="C410" s="140"/>
      <c r="D410" s="140"/>
      <c r="E410" s="140"/>
      <c r="F410" s="140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  <c r="DO410" s="57"/>
      <c r="DP410" s="57"/>
      <c r="DQ410" s="57"/>
      <c r="DR410" s="57"/>
      <c r="DS410" s="57"/>
      <c r="DT410" s="57"/>
      <c r="DU410" s="57"/>
      <c r="DV410" s="57"/>
      <c r="DW410" s="57"/>
      <c r="DX410" s="57"/>
      <c r="DY410" s="57"/>
      <c r="DZ410" s="57"/>
      <c r="EA410" s="57"/>
      <c r="EB410" s="57"/>
      <c r="EC410" s="57"/>
      <c r="ED410" s="57"/>
      <c r="EE410" s="57"/>
    </row>
    <row r="411">
      <c r="B411" s="140"/>
      <c r="C411" s="140"/>
      <c r="D411" s="140"/>
      <c r="E411" s="140"/>
      <c r="F411" s="140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  <c r="DO411" s="57"/>
      <c r="DP411" s="57"/>
      <c r="DQ411" s="57"/>
      <c r="DR411" s="57"/>
      <c r="DS411" s="57"/>
      <c r="DT411" s="57"/>
      <c r="DU411" s="57"/>
      <c r="DV411" s="57"/>
      <c r="DW411" s="57"/>
      <c r="DX411" s="57"/>
      <c r="DY411" s="57"/>
      <c r="DZ411" s="57"/>
      <c r="EA411" s="57"/>
      <c r="EB411" s="57"/>
      <c r="EC411" s="57"/>
      <c r="ED411" s="57"/>
      <c r="EE411" s="57"/>
    </row>
    <row r="412">
      <c r="B412" s="140"/>
      <c r="C412" s="140"/>
      <c r="D412" s="140"/>
      <c r="E412" s="140"/>
      <c r="F412" s="140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  <c r="DO412" s="57"/>
      <c r="DP412" s="57"/>
      <c r="DQ412" s="57"/>
      <c r="DR412" s="57"/>
      <c r="DS412" s="57"/>
      <c r="DT412" s="57"/>
      <c r="DU412" s="57"/>
      <c r="DV412" s="57"/>
      <c r="DW412" s="57"/>
      <c r="DX412" s="57"/>
      <c r="DY412" s="57"/>
      <c r="DZ412" s="57"/>
      <c r="EA412" s="57"/>
      <c r="EB412" s="57"/>
      <c r="EC412" s="57"/>
      <c r="ED412" s="57"/>
      <c r="EE412" s="57"/>
    </row>
    <row r="413">
      <c r="B413" s="140"/>
      <c r="C413" s="140"/>
      <c r="D413" s="140"/>
      <c r="E413" s="140"/>
      <c r="F413" s="140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  <c r="DO413" s="57"/>
      <c r="DP413" s="57"/>
      <c r="DQ413" s="57"/>
      <c r="DR413" s="57"/>
      <c r="DS413" s="57"/>
      <c r="DT413" s="57"/>
      <c r="DU413" s="57"/>
      <c r="DV413" s="57"/>
      <c r="DW413" s="57"/>
      <c r="DX413" s="57"/>
      <c r="DY413" s="57"/>
      <c r="DZ413" s="57"/>
      <c r="EA413" s="57"/>
      <c r="EB413" s="57"/>
      <c r="EC413" s="57"/>
      <c r="ED413" s="57"/>
      <c r="EE413" s="57"/>
    </row>
    <row r="414">
      <c r="B414" s="140"/>
      <c r="C414" s="140"/>
      <c r="D414" s="140"/>
      <c r="E414" s="140"/>
      <c r="F414" s="140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  <c r="DO414" s="57"/>
      <c r="DP414" s="57"/>
      <c r="DQ414" s="57"/>
      <c r="DR414" s="57"/>
      <c r="DS414" s="57"/>
      <c r="DT414" s="57"/>
      <c r="DU414" s="57"/>
      <c r="DV414" s="57"/>
      <c r="DW414" s="57"/>
      <c r="DX414" s="57"/>
      <c r="DY414" s="57"/>
      <c r="DZ414" s="57"/>
      <c r="EA414" s="57"/>
      <c r="EB414" s="57"/>
      <c r="EC414" s="57"/>
      <c r="ED414" s="57"/>
      <c r="EE414" s="57"/>
    </row>
    <row r="415">
      <c r="B415" s="140"/>
      <c r="C415" s="140"/>
      <c r="D415" s="140"/>
      <c r="E415" s="140"/>
      <c r="F415" s="140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  <c r="DO415" s="57"/>
      <c r="DP415" s="57"/>
      <c r="DQ415" s="57"/>
      <c r="DR415" s="57"/>
      <c r="DS415" s="57"/>
      <c r="DT415" s="57"/>
      <c r="DU415" s="57"/>
      <c r="DV415" s="57"/>
      <c r="DW415" s="57"/>
      <c r="DX415" s="57"/>
      <c r="DY415" s="57"/>
      <c r="DZ415" s="57"/>
      <c r="EA415" s="57"/>
      <c r="EB415" s="57"/>
      <c r="EC415" s="57"/>
      <c r="ED415" s="57"/>
      <c r="EE415" s="57"/>
    </row>
    <row r="416">
      <c r="B416" s="140"/>
      <c r="C416" s="140"/>
      <c r="D416" s="140"/>
      <c r="E416" s="140"/>
      <c r="F416" s="140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  <c r="DO416" s="57"/>
      <c r="DP416" s="57"/>
      <c r="DQ416" s="57"/>
      <c r="DR416" s="57"/>
      <c r="DS416" s="57"/>
      <c r="DT416" s="57"/>
      <c r="DU416" s="57"/>
      <c r="DV416" s="57"/>
      <c r="DW416" s="57"/>
      <c r="DX416" s="57"/>
      <c r="DY416" s="57"/>
      <c r="DZ416" s="57"/>
      <c r="EA416" s="57"/>
      <c r="EB416" s="57"/>
      <c r="EC416" s="57"/>
      <c r="ED416" s="57"/>
      <c r="EE416" s="57"/>
    </row>
    <row r="417">
      <c r="B417" s="140"/>
      <c r="C417" s="140"/>
      <c r="D417" s="140"/>
      <c r="E417" s="140"/>
      <c r="F417" s="140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  <c r="DO417" s="57"/>
      <c r="DP417" s="57"/>
      <c r="DQ417" s="57"/>
      <c r="DR417" s="57"/>
      <c r="DS417" s="57"/>
      <c r="DT417" s="57"/>
      <c r="DU417" s="57"/>
      <c r="DV417" s="57"/>
      <c r="DW417" s="57"/>
      <c r="DX417" s="57"/>
      <c r="DY417" s="57"/>
      <c r="DZ417" s="57"/>
      <c r="EA417" s="57"/>
      <c r="EB417" s="57"/>
      <c r="EC417" s="57"/>
      <c r="ED417" s="57"/>
      <c r="EE417" s="57"/>
    </row>
    <row r="418">
      <c r="B418" s="140"/>
      <c r="C418" s="140"/>
      <c r="D418" s="140"/>
      <c r="E418" s="140"/>
      <c r="F418" s="140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  <c r="DO418" s="57"/>
      <c r="DP418" s="57"/>
      <c r="DQ418" s="57"/>
      <c r="DR418" s="57"/>
      <c r="DS418" s="57"/>
      <c r="DT418" s="57"/>
      <c r="DU418" s="57"/>
      <c r="DV418" s="57"/>
      <c r="DW418" s="57"/>
      <c r="DX418" s="57"/>
      <c r="DY418" s="57"/>
      <c r="DZ418" s="57"/>
      <c r="EA418" s="57"/>
      <c r="EB418" s="57"/>
      <c r="EC418" s="57"/>
      <c r="ED418" s="57"/>
      <c r="EE418" s="57"/>
    </row>
    <row r="419">
      <c r="B419" s="140"/>
      <c r="C419" s="140"/>
      <c r="D419" s="140"/>
      <c r="E419" s="140"/>
      <c r="F419" s="140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  <c r="DO419" s="57"/>
      <c r="DP419" s="57"/>
      <c r="DQ419" s="57"/>
      <c r="DR419" s="57"/>
      <c r="DS419" s="57"/>
      <c r="DT419" s="57"/>
      <c r="DU419" s="57"/>
      <c r="DV419" s="57"/>
      <c r="DW419" s="57"/>
      <c r="DX419" s="57"/>
      <c r="DY419" s="57"/>
      <c r="DZ419" s="57"/>
      <c r="EA419" s="57"/>
      <c r="EB419" s="57"/>
      <c r="EC419" s="57"/>
      <c r="ED419" s="57"/>
      <c r="EE419" s="57"/>
    </row>
    <row r="420">
      <c r="B420" s="140"/>
      <c r="C420" s="140"/>
      <c r="D420" s="140"/>
      <c r="E420" s="140"/>
      <c r="F420" s="140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  <c r="DO420" s="57"/>
      <c r="DP420" s="57"/>
      <c r="DQ420" s="57"/>
      <c r="DR420" s="57"/>
      <c r="DS420" s="57"/>
      <c r="DT420" s="57"/>
      <c r="DU420" s="57"/>
      <c r="DV420" s="57"/>
      <c r="DW420" s="57"/>
      <c r="DX420" s="57"/>
      <c r="DY420" s="57"/>
      <c r="DZ420" s="57"/>
      <c r="EA420" s="57"/>
      <c r="EB420" s="57"/>
      <c r="EC420" s="57"/>
      <c r="ED420" s="57"/>
      <c r="EE420" s="57"/>
    </row>
    <row r="421">
      <c r="B421" s="140"/>
      <c r="C421" s="140"/>
      <c r="D421" s="140"/>
      <c r="E421" s="140"/>
      <c r="F421" s="140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  <c r="DO421" s="57"/>
      <c r="DP421" s="57"/>
      <c r="DQ421" s="57"/>
      <c r="DR421" s="57"/>
      <c r="DS421" s="57"/>
      <c r="DT421" s="57"/>
      <c r="DU421" s="57"/>
      <c r="DV421" s="57"/>
      <c r="DW421" s="57"/>
      <c r="DX421" s="57"/>
      <c r="DY421" s="57"/>
      <c r="DZ421" s="57"/>
      <c r="EA421" s="57"/>
      <c r="EB421" s="57"/>
      <c r="EC421" s="57"/>
      <c r="ED421" s="57"/>
      <c r="EE421" s="57"/>
    </row>
    <row r="422">
      <c r="B422" s="140"/>
      <c r="C422" s="140"/>
      <c r="D422" s="140"/>
      <c r="E422" s="140"/>
      <c r="F422" s="140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  <c r="DO422" s="57"/>
      <c r="DP422" s="57"/>
      <c r="DQ422" s="57"/>
      <c r="DR422" s="57"/>
      <c r="DS422" s="57"/>
      <c r="DT422" s="57"/>
      <c r="DU422" s="57"/>
      <c r="DV422" s="57"/>
      <c r="DW422" s="57"/>
      <c r="DX422" s="57"/>
      <c r="DY422" s="57"/>
      <c r="DZ422" s="57"/>
      <c r="EA422" s="57"/>
      <c r="EB422" s="57"/>
      <c r="EC422" s="57"/>
      <c r="ED422" s="57"/>
      <c r="EE422" s="57"/>
    </row>
    <row r="423">
      <c r="B423" s="140"/>
      <c r="C423" s="140"/>
      <c r="D423" s="140"/>
      <c r="E423" s="140"/>
      <c r="F423" s="140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  <c r="DO423" s="57"/>
      <c r="DP423" s="57"/>
      <c r="DQ423" s="57"/>
      <c r="DR423" s="57"/>
      <c r="DS423" s="57"/>
      <c r="DT423" s="57"/>
      <c r="DU423" s="57"/>
      <c r="DV423" s="57"/>
      <c r="DW423" s="57"/>
      <c r="DX423" s="57"/>
      <c r="DY423" s="57"/>
      <c r="DZ423" s="57"/>
      <c r="EA423" s="57"/>
      <c r="EB423" s="57"/>
      <c r="EC423" s="57"/>
      <c r="ED423" s="57"/>
      <c r="EE423" s="57"/>
    </row>
    <row r="424">
      <c r="B424" s="140"/>
      <c r="C424" s="140"/>
      <c r="D424" s="140"/>
      <c r="E424" s="140"/>
      <c r="F424" s="140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  <c r="DO424" s="57"/>
      <c r="DP424" s="57"/>
      <c r="DQ424" s="57"/>
      <c r="DR424" s="57"/>
      <c r="DS424" s="57"/>
      <c r="DT424" s="57"/>
      <c r="DU424" s="57"/>
      <c r="DV424" s="57"/>
      <c r="DW424" s="57"/>
      <c r="DX424" s="57"/>
      <c r="DY424" s="57"/>
      <c r="DZ424" s="57"/>
      <c r="EA424" s="57"/>
      <c r="EB424" s="57"/>
      <c r="EC424" s="57"/>
      <c r="ED424" s="57"/>
      <c r="EE424" s="57"/>
    </row>
    <row r="425">
      <c r="B425" s="140"/>
      <c r="C425" s="140"/>
      <c r="D425" s="140"/>
      <c r="E425" s="140"/>
      <c r="F425" s="140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  <c r="DO425" s="57"/>
      <c r="DP425" s="57"/>
      <c r="DQ425" s="57"/>
      <c r="DR425" s="57"/>
      <c r="DS425" s="57"/>
      <c r="DT425" s="57"/>
      <c r="DU425" s="57"/>
      <c r="DV425" s="57"/>
      <c r="DW425" s="57"/>
      <c r="DX425" s="57"/>
      <c r="DY425" s="57"/>
      <c r="DZ425" s="57"/>
      <c r="EA425" s="57"/>
      <c r="EB425" s="57"/>
      <c r="EC425" s="57"/>
      <c r="ED425" s="57"/>
      <c r="EE425" s="57"/>
    </row>
    <row r="426">
      <c r="B426" s="140"/>
      <c r="C426" s="140"/>
      <c r="D426" s="140"/>
      <c r="E426" s="140"/>
      <c r="F426" s="140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  <c r="DO426" s="57"/>
      <c r="DP426" s="57"/>
      <c r="DQ426" s="57"/>
      <c r="DR426" s="57"/>
      <c r="DS426" s="57"/>
      <c r="DT426" s="57"/>
      <c r="DU426" s="57"/>
      <c r="DV426" s="57"/>
      <c r="DW426" s="57"/>
      <c r="DX426" s="57"/>
      <c r="DY426" s="57"/>
      <c r="DZ426" s="57"/>
      <c r="EA426" s="57"/>
      <c r="EB426" s="57"/>
      <c r="EC426" s="57"/>
      <c r="ED426" s="57"/>
      <c r="EE426" s="57"/>
    </row>
    <row r="427">
      <c r="B427" s="140"/>
      <c r="C427" s="140"/>
      <c r="D427" s="140"/>
      <c r="E427" s="140"/>
      <c r="F427" s="140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  <c r="DO427" s="57"/>
      <c r="DP427" s="57"/>
      <c r="DQ427" s="57"/>
      <c r="DR427" s="57"/>
      <c r="DS427" s="57"/>
      <c r="DT427" s="57"/>
      <c r="DU427" s="57"/>
      <c r="DV427" s="57"/>
      <c r="DW427" s="57"/>
      <c r="DX427" s="57"/>
      <c r="DY427" s="57"/>
      <c r="DZ427" s="57"/>
      <c r="EA427" s="57"/>
      <c r="EB427" s="57"/>
      <c r="EC427" s="57"/>
      <c r="ED427" s="57"/>
      <c r="EE427" s="57"/>
    </row>
    <row r="428">
      <c r="B428" s="140"/>
      <c r="C428" s="140"/>
      <c r="D428" s="140"/>
      <c r="E428" s="140"/>
      <c r="F428" s="140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  <c r="DO428" s="57"/>
      <c r="DP428" s="57"/>
      <c r="DQ428" s="57"/>
      <c r="DR428" s="57"/>
      <c r="DS428" s="57"/>
      <c r="DT428" s="57"/>
      <c r="DU428" s="57"/>
      <c r="DV428" s="57"/>
      <c r="DW428" s="57"/>
      <c r="DX428" s="57"/>
      <c r="DY428" s="57"/>
      <c r="DZ428" s="57"/>
      <c r="EA428" s="57"/>
      <c r="EB428" s="57"/>
      <c r="EC428" s="57"/>
      <c r="ED428" s="57"/>
      <c r="EE428" s="57"/>
    </row>
    <row r="429">
      <c r="B429" s="140"/>
      <c r="C429" s="140"/>
      <c r="D429" s="140"/>
      <c r="E429" s="140"/>
      <c r="F429" s="140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  <c r="DO429" s="57"/>
      <c r="DP429" s="57"/>
      <c r="DQ429" s="57"/>
      <c r="DR429" s="57"/>
      <c r="DS429" s="57"/>
      <c r="DT429" s="57"/>
      <c r="DU429" s="57"/>
      <c r="DV429" s="57"/>
      <c r="DW429" s="57"/>
      <c r="DX429" s="57"/>
      <c r="DY429" s="57"/>
      <c r="DZ429" s="57"/>
      <c r="EA429" s="57"/>
      <c r="EB429" s="57"/>
      <c r="EC429" s="57"/>
      <c r="ED429" s="57"/>
      <c r="EE429" s="57"/>
    </row>
    <row r="430">
      <c r="B430" s="140"/>
      <c r="C430" s="140"/>
      <c r="D430" s="140"/>
      <c r="E430" s="140"/>
      <c r="F430" s="140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  <c r="DO430" s="57"/>
      <c r="DP430" s="57"/>
      <c r="DQ430" s="57"/>
      <c r="DR430" s="57"/>
      <c r="DS430" s="57"/>
      <c r="DT430" s="57"/>
      <c r="DU430" s="57"/>
      <c r="DV430" s="57"/>
      <c r="DW430" s="57"/>
      <c r="DX430" s="57"/>
      <c r="DY430" s="57"/>
      <c r="DZ430" s="57"/>
      <c r="EA430" s="57"/>
      <c r="EB430" s="57"/>
      <c r="EC430" s="57"/>
      <c r="ED430" s="57"/>
      <c r="EE430" s="57"/>
    </row>
    <row r="431">
      <c r="B431" s="140"/>
      <c r="C431" s="140"/>
      <c r="D431" s="140"/>
      <c r="E431" s="140"/>
      <c r="F431" s="140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  <c r="DO431" s="57"/>
      <c r="DP431" s="57"/>
      <c r="DQ431" s="57"/>
      <c r="DR431" s="57"/>
      <c r="DS431" s="57"/>
      <c r="DT431" s="57"/>
      <c r="DU431" s="57"/>
      <c r="DV431" s="57"/>
      <c r="DW431" s="57"/>
      <c r="DX431" s="57"/>
      <c r="DY431" s="57"/>
      <c r="DZ431" s="57"/>
      <c r="EA431" s="57"/>
      <c r="EB431" s="57"/>
      <c r="EC431" s="57"/>
      <c r="ED431" s="57"/>
      <c r="EE431" s="57"/>
    </row>
    <row r="432">
      <c r="B432" s="140"/>
      <c r="C432" s="140"/>
      <c r="D432" s="140"/>
      <c r="E432" s="140"/>
      <c r="F432" s="140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  <c r="DO432" s="57"/>
      <c r="DP432" s="57"/>
      <c r="DQ432" s="57"/>
      <c r="DR432" s="57"/>
      <c r="DS432" s="57"/>
      <c r="DT432" s="57"/>
      <c r="DU432" s="57"/>
      <c r="DV432" s="57"/>
      <c r="DW432" s="57"/>
      <c r="DX432" s="57"/>
      <c r="DY432" s="57"/>
      <c r="DZ432" s="57"/>
      <c r="EA432" s="57"/>
      <c r="EB432" s="57"/>
      <c r="EC432" s="57"/>
      <c r="ED432" s="57"/>
      <c r="EE432" s="57"/>
    </row>
    <row r="433">
      <c r="B433" s="140"/>
      <c r="C433" s="140"/>
      <c r="D433" s="140"/>
      <c r="E433" s="140"/>
      <c r="F433" s="140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  <c r="DO433" s="57"/>
      <c r="DP433" s="57"/>
      <c r="DQ433" s="57"/>
      <c r="DR433" s="57"/>
      <c r="DS433" s="57"/>
      <c r="DT433" s="57"/>
      <c r="DU433" s="57"/>
      <c r="DV433" s="57"/>
      <c r="DW433" s="57"/>
      <c r="DX433" s="57"/>
      <c r="DY433" s="57"/>
      <c r="DZ433" s="57"/>
      <c r="EA433" s="57"/>
      <c r="EB433" s="57"/>
      <c r="EC433" s="57"/>
      <c r="ED433" s="57"/>
      <c r="EE433" s="57"/>
    </row>
    <row r="434">
      <c r="B434" s="140"/>
      <c r="C434" s="140"/>
      <c r="D434" s="140"/>
      <c r="E434" s="140"/>
      <c r="F434" s="140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  <c r="DO434" s="57"/>
      <c r="DP434" s="57"/>
      <c r="DQ434" s="57"/>
      <c r="DR434" s="57"/>
      <c r="DS434" s="57"/>
      <c r="DT434" s="57"/>
      <c r="DU434" s="57"/>
      <c r="DV434" s="57"/>
      <c r="DW434" s="57"/>
      <c r="DX434" s="57"/>
      <c r="DY434" s="57"/>
      <c r="DZ434" s="57"/>
      <c r="EA434" s="57"/>
      <c r="EB434" s="57"/>
      <c r="EC434" s="57"/>
      <c r="ED434" s="57"/>
      <c r="EE434" s="57"/>
    </row>
    <row r="435">
      <c r="B435" s="140"/>
      <c r="C435" s="140"/>
      <c r="D435" s="140"/>
      <c r="E435" s="140"/>
      <c r="F435" s="140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  <c r="DO435" s="57"/>
      <c r="DP435" s="57"/>
      <c r="DQ435" s="57"/>
      <c r="DR435" s="57"/>
      <c r="DS435" s="57"/>
      <c r="DT435" s="57"/>
      <c r="DU435" s="57"/>
      <c r="DV435" s="57"/>
      <c r="DW435" s="57"/>
      <c r="DX435" s="57"/>
      <c r="DY435" s="57"/>
      <c r="DZ435" s="57"/>
      <c r="EA435" s="57"/>
      <c r="EB435" s="57"/>
      <c r="EC435" s="57"/>
      <c r="ED435" s="57"/>
      <c r="EE435" s="57"/>
    </row>
    <row r="436">
      <c r="B436" s="140"/>
      <c r="C436" s="140"/>
      <c r="D436" s="140"/>
      <c r="E436" s="140"/>
      <c r="F436" s="140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  <c r="DO436" s="57"/>
      <c r="DP436" s="57"/>
      <c r="DQ436" s="57"/>
      <c r="DR436" s="57"/>
      <c r="DS436" s="57"/>
      <c r="DT436" s="57"/>
      <c r="DU436" s="57"/>
      <c r="DV436" s="57"/>
      <c r="DW436" s="57"/>
      <c r="DX436" s="57"/>
      <c r="DY436" s="57"/>
      <c r="DZ436" s="57"/>
      <c r="EA436" s="57"/>
      <c r="EB436" s="57"/>
      <c r="EC436" s="57"/>
      <c r="ED436" s="57"/>
      <c r="EE436" s="57"/>
    </row>
    <row r="437">
      <c r="B437" s="140"/>
      <c r="C437" s="140"/>
      <c r="D437" s="140"/>
      <c r="E437" s="140"/>
      <c r="F437" s="140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  <c r="DO437" s="57"/>
      <c r="DP437" s="57"/>
      <c r="DQ437" s="57"/>
      <c r="DR437" s="57"/>
      <c r="DS437" s="57"/>
      <c r="DT437" s="57"/>
      <c r="DU437" s="57"/>
      <c r="DV437" s="57"/>
      <c r="DW437" s="57"/>
      <c r="DX437" s="57"/>
      <c r="DY437" s="57"/>
      <c r="DZ437" s="57"/>
      <c r="EA437" s="57"/>
      <c r="EB437" s="57"/>
      <c r="EC437" s="57"/>
      <c r="ED437" s="57"/>
      <c r="EE437" s="57"/>
    </row>
    <row r="438">
      <c r="B438" s="140"/>
      <c r="C438" s="140"/>
      <c r="D438" s="140"/>
      <c r="E438" s="140"/>
      <c r="F438" s="140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  <c r="DO438" s="57"/>
      <c r="DP438" s="57"/>
      <c r="DQ438" s="57"/>
      <c r="DR438" s="57"/>
      <c r="DS438" s="57"/>
      <c r="DT438" s="57"/>
      <c r="DU438" s="57"/>
      <c r="DV438" s="57"/>
      <c r="DW438" s="57"/>
      <c r="DX438" s="57"/>
      <c r="DY438" s="57"/>
      <c r="DZ438" s="57"/>
      <c r="EA438" s="57"/>
      <c r="EB438" s="57"/>
      <c r="EC438" s="57"/>
      <c r="ED438" s="57"/>
      <c r="EE438" s="57"/>
    </row>
    <row r="439">
      <c r="B439" s="140"/>
      <c r="C439" s="140"/>
      <c r="D439" s="140"/>
      <c r="E439" s="140"/>
      <c r="F439" s="140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  <c r="DO439" s="57"/>
      <c r="DP439" s="57"/>
      <c r="DQ439" s="57"/>
      <c r="DR439" s="57"/>
      <c r="DS439" s="57"/>
      <c r="DT439" s="57"/>
      <c r="DU439" s="57"/>
      <c r="DV439" s="57"/>
      <c r="DW439" s="57"/>
      <c r="DX439" s="57"/>
      <c r="DY439" s="57"/>
      <c r="DZ439" s="57"/>
      <c r="EA439" s="57"/>
      <c r="EB439" s="57"/>
      <c r="EC439" s="57"/>
      <c r="ED439" s="57"/>
      <c r="EE439" s="57"/>
    </row>
    <row r="440">
      <c r="B440" s="140"/>
      <c r="C440" s="140"/>
      <c r="D440" s="140"/>
      <c r="E440" s="140"/>
      <c r="F440" s="140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  <c r="DO440" s="57"/>
      <c r="DP440" s="57"/>
      <c r="DQ440" s="57"/>
      <c r="DR440" s="57"/>
      <c r="DS440" s="57"/>
      <c r="DT440" s="57"/>
      <c r="DU440" s="57"/>
      <c r="DV440" s="57"/>
      <c r="DW440" s="57"/>
      <c r="DX440" s="57"/>
      <c r="DY440" s="57"/>
      <c r="DZ440" s="57"/>
      <c r="EA440" s="57"/>
      <c r="EB440" s="57"/>
      <c r="EC440" s="57"/>
      <c r="ED440" s="57"/>
      <c r="EE440" s="57"/>
    </row>
    <row r="441">
      <c r="B441" s="140"/>
      <c r="C441" s="140"/>
      <c r="D441" s="140"/>
      <c r="E441" s="140"/>
      <c r="F441" s="140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  <c r="DO441" s="57"/>
      <c r="DP441" s="57"/>
      <c r="DQ441" s="57"/>
      <c r="DR441" s="57"/>
      <c r="DS441" s="57"/>
      <c r="DT441" s="57"/>
      <c r="DU441" s="57"/>
      <c r="DV441" s="57"/>
      <c r="DW441" s="57"/>
      <c r="DX441" s="57"/>
      <c r="DY441" s="57"/>
      <c r="DZ441" s="57"/>
      <c r="EA441" s="57"/>
      <c r="EB441" s="57"/>
      <c r="EC441" s="57"/>
      <c r="ED441" s="57"/>
      <c r="EE441" s="57"/>
    </row>
    <row r="442">
      <c r="B442" s="140"/>
      <c r="C442" s="140"/>
      <c r="D442" s="140"/>
      <c r="E442" s="140"/>
      <c r="F442" s="140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  <c r="DO442" s="57"/>
      <c r="DP442" s="57"/>
      <c r="DQ442" s="57"/>
      <c r="DR442" s="57"/>
      <c r="DS442" s="57"/>
      <c r="DT442" s="57"/>
      <c r="DU442" s="57"/>
      <c r="DV442" s="57"/>
      <c r="DW442" s="57"/>
      <c r="DX442" s="57"/>
      <c r="DY442" s="57"/>
      <c r="DZ442" s="57"/>
      <c r="EA442" s="57"/>
      <c r="EB442" s="57"/>
      <c r="EC442" s="57"/>
      <c r="ED442" s="57"/>
      <c r="EE442" s="57"/>
    </row>
    <row r="443">
      <c r="B443" s="140"/>
      <c r="C443" s="140"/>
      <c r="D443" s="140"/>
      <c r="E443" s="140"/>
      <c r="F443" s="140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  <c r="DO443" s="57"/>
      <c r="DP443" s="57"/>
      <c r="DQ443" s="57"/>
      <c r="DR443" s="57"/>
      <c r="DS443" s="57"/>
      <c r="DT443" s="57"/>
      <c r="DU443" s="57"/>
      <c r="DV443" s="57"/>
      <c r="DW443" s="57"/>
      <c r="DX443" s="57"/>
      <c r="DY443" s="57"/>
      <c r="DZ443" s="57"/>
      <c r="EA443" s="57"/>
      <c r="EB443" s="57"/>
      <c r="EC443" s="57"/>
      <c r="ED443" s="57"/>
      <c r="EE443" s="57"/>
    </row>
    <row r="444">
      <c r="B444" s="140"/>
      <c r="C444" s="140"/>
      <c r="D444" s="140"/>
      <c r="E444" s="140"/>
      <c r="F444" s="140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  <c r="DO444" s="57"/>
      <c r="DP444" s="57"/>
      <c r="DQ444" s="57"/>
      <c r="DR444" s="57"/>
      <c r="DS444" s="57"/>
      <c r="DT444" s="57"/>
      <c r="DU444" s="57"/>
      <c r="DV444" s="57"/>
      <c r="DW444" s="57"/>
      <c r="DX444" s="57"/>
      <c r="DY444" s="57"/>
      <c r="DZ444" s="57"/>
      <c r="EA444" s="57"/>
      <c r="EB444" s="57"/>
      <c r="EC444" s="57"/>
      <c r="ED444" s="57"/>
      <c r="EE444" s="57"/>
    </row>
    <row r="445">
      <c r="B445" s="140"/>
      <c r="C445" s="140"/>
      <c r="D445" s="140"/>
      <c r="E445" s="140"/>
      <c r="F445" s="140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  <c r="DO445" s="57"/>
      <c r="DP445" s="57"/>
      <c r="DQ445" s="57"/>
      <c r="DR445" s="57"/>
      <c r="DS445" s="57"/>
      <c r="DT445" s="57"/>
      <c r="DU445" s="57"/>
      <c r="DV445" s="57"/>
      <c r="DW445" s="57"/>
      <c r="DX445" s="57"/>
      <c r="DY445" s="57"/>
      <c r="DZ445" s="57"/>
      <c r="EA445" s="57"/>
      <c r="EB445" s="57"/>
      <c r="EC445" s="57"/>
      <c r="ED445" s="57"/>
      <c r="EE445" s="57"/>
    </row>
    <row r="446">
      <c r="B446" s="140"/>
      <c r="C446" s="140"/>
      <c r="D446" s="140"/>
      <c r="E446" s="140"/>
      <c r="F446" s="140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  <c r="DO446" s="57"/>
      <c r="DP446" s="57"/>
      <c r="DQ446" s="57"/>
      <c r="DR446" s="57"/>
      <c r="DS446" s="57"/>
      <c r="DT446" s="57"/>
      <c r="DU446" s="57"/>
      <c r="DV446" s="57"/>
      <c r="DW446" s="57"/>
      <c r="DX446" s="57"/>
      <c r="DY446" s="57"/>
      <c r="DZ446" s="57"/>
      <c r="EA446" s="57"/>
      <c r="EB446" s="57"/>
      <c r="EC446" s="57"/>
      <c r="ED446" s="57"/>
      <c r="EE446" s="57"/>
    </row>
    <row r="447">
      <c r="B447" s="140"/>
      <c r="C447" s="140"/>
      <c r="D447" s="140"/>
      <c r="E447" s="140"/>
      <c r="F447" s="140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  <c r="DO447" s="57"/>
      <c r="DP447" s="57"/>
      <c r="DQ447" s="57"/>
      <c r="DR447" s="57"/>
      <c r="DS447" s="57"/>
      <c r="DT447" s="57"/>
      <c r="DU447" s="57"/>
      <c r="DV447" s="57"/>
      <c r="DW447" s="57"/>
      <c r="DX447" s="57"/>
      <c r="DY447" s="57"/>
      <c r="DZ447" s="57"/>
      <c r="EA447" s="57"/>
      <c r="EB447" s="57"/>
      <c r="EC447" s="57"/>
      <c r="ED447" s="57"/>
      <c r="EE447" s="57"/>
    </row>
    <row r="448">
      <c r="B448" s="140"/>
      <c r="C448" s="140"/>
      <c r="D448" s="140"/>
      <c r="E448" s="140"/>
      <c r="F448" s="140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  <c r="DO448" s="57"/>
      <c r="DP448" s="57"/>
      <c r="DQ448" s="57"/>
      <c r="DR448" s="57"/>
      <c r="DS448" s="57"/>
      <c r="DT448" s="57"/>
      <c r="DU448" s="57"/>
      <c r="DV448" s="57"/>
      <c r="DW448" s="57"/>
      <c r="DX448" s="57"/>
      <c r="DY448" s="57"/>
      <c r="DZ448" s="57"/>
      <c r="EA448" s="57"/>
      <c r="EB448" s="57"/>
      <c r="EC448" s="57"/>
      <c r="ED448" s="57"/>
      <c r="EE448" s="57"/>
    </row>
    <row r="449">
      <c r="B449" s="140"/>
      <c r="C449" s="140"/>
      <c r="D449" s="140"/>
      <c r="E449" s="140"/>
      <c r="F449" s="140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  <c r="DO449" s="57"/>
      <c r="DP449" s="57"/>
      <c r="DQ449" s="57"/>
      <c r="DR449" s="57"/>
      <c r="DS449" s="57"/>
      <c r="DT449" s="57"/>
      <c r="DU449" s="57"/>
      <c r="DV449" s="57"/>
      <c r="DW449" s="57"/>
      <c r="DX449" s="57"/>
      <c r="DY449" s="57"/>
      <c r="DZ449" s="57"/>
      <c r="EA449" s="57"/>
      <c r="EB449" s="57"/>
      <c r="EC449" s="57"/>
      <c r="ED449" s="57"/>
      <c r="EE449" s="57"/>
    </row>
    <row r="450">
      <c r="B450" s="140"/>
      <c r="C450" s="140"/>
      <c r="D450" s="140"/>
      <c r="E450" s="140"/>
      <c r="F450" s="140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  <c r="DO450" s="57"/>
      <c r="DP450" s="57"/>
      <c r="DQ450" s="57"/>
      <c r="DR450" s="57"/>
      <c r="DS450" s="57"/>
      <c r="DT450" s="57"/>
      <c r="DU450" s="57"/>
      <c r="DV450" s="57"/>
      <c r="DW450" s="57"/>
      <c r="DX450" s="57"/>
      <c r="DY450" s="57"/>
      <c r="DZ450" s="57"/>
      <c r="EA450" s="57"/>
      <c r="EB450" s="57"/>
      <c r="EC450" s="57"/>
      <c r="ED450" s="57"/>
      <c r="EE450" s="57"/>
    </row>
    <row r="451">
      <c r="B451" s="140"/>
      <c r="C451" s="140"/>
      <c r="D451" s="140"/>
      <c r="E451" s="140"/>
      <c r="F451" s="140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  <c r="DO451" s="57"/>
      <c r="DP451" s="57"/>
      <c r="DQ451" s="57"/>
      <c r="DR451" s="57"/>
      <c r="DS451" s="57"/>
      <c r="DT451" s="57"/>
      <c r="DU451" s="57"/>
      <c r="DV451" s="57"/>
      <c r="DW451" s="57"/>
      <c r="DX451" s="57"/>
      <c r="DY451" s="57"/>
      <c r="DZ451" s="57"/>
      <c r="EA451" s="57"/>
      <c r="EB451" s="57"/>
      <c r="EC451" s="57"/>
      <c r="ED451" s="57"/>
      <c r="EE451" s="57"/>
    </row>
    <row r="452">
      <c r="B452" s="140"/>
      <c r="C452" s="140"/>
      <c r="D452" s="140"/>
      <c r="E452" s="140"/>
      <c r="F452" s="140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  <c r="DO452" s="57"/>
      <c r="DP452" s="57"/>
      <c r="DQ452" s="57"/>
      <c r="DR452" s="57"/>
      <c r="DS452" s="57"/>
      <c r="DT452" s="57"/>
      <c r="DU452" s="57"/>
      <c r="DV452" s="57"/>
      <c r="DW452" s="57"/>
      <c r="DX452" s="57"/>
      <c r="DY452" s="57"/>
      <c r="DZ452" s="57"/>
      <c r="EA452" s="57"/>
      <c r="EB452" s="57"/>
      <c r="EC452" s="57"/>
      <c r="ED452" s="57"/>
      <c r="EE452" s="57"/>
    </row>
    <row r="453">
      <c r="B453" s="140"/>
      <c r="C453" s="140"/>
      <c r="D453" s="140"/>
      <c r="E453" s="140"/>
      <c r="F453" s="140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  <c r="DO453" s="57"/>
      <c r="DP453" s="57"/>
      <c r="DQ453" s="57"/>
      <c r="DR453" s="57"/>
      <c r="DS453" s="57"/>
      <c r="DT453" s="57"/>
      <c r="DU453" s="57"/>
      <c r="DV453" s="57"/>
      <c r="DW453" s="57"/>
      <c r="DX453" s="57"/>
      <c r="DY453" s="57"/>
      <c r="DZ453" s="57"/>
      <c r="EA453" s="57"/>
      <c r="EB453" s="57"/>
      <c r="EC453" s="57"/>
      <c r="ED453" s="57"/>
      <c r="EE453" s="57"/>
    </row>
    <row r="454">
      <c r="B454" s="140"/>
      <c r="C454" s="140"/>
      <c r="D454" s="140"/>
      <c r="E454" s="140"/>
      <c r="F454" s="140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  <c r="DO454" s="57"/>
      <c r="DP454" s="57"/>
      <c r="DQ454" s="57"/>
      <c r="DR454" s="57"/>
      <c r="DS454" s="57"/>
      <c r="DT454" s="57"/>
      <c r="DU454" s="57"/>
      <c r="DV454" s="57"/>
      <c r="DW454" s="57"/>
      <c r="DX454" s="57"/>
      <c r="DY454" s="57"/>
      <c r="DZ454" s="57"/>
      <c r="EA454" s="57"/>
      <c r="EB454" s="57"/>
      <c r="EC454" s="57"/>
      <c r="ED454" s="57"/>
      <c r="EE454" s="57"/>
    </row>
    <row r="455">
      <c r="B455" s="140"/>
      <c r="C455" s="140"/>
      <c r="D455" s="140"/>
      <c r="E455" s="140"/>
      <c r="F455" s="140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  <c r="DO455" s="57"/>
      <c r="DP455" s="57"/>
      <c r="DQ455" s="57"/>
      <c r="DR455" s="57"/>
      <c r="DS455" s="57"/>
      <c r="DT455" s="57"/>
      <c r="DU455" s="57"/>
      <c r="DV455" s="57"/>
      <c r="DW455" s="57"/>
      <c r="DX455" s="57"/>
      <c r="DY455" s="57"/>
      <c r="DZ455" s="57"/>
      <c r="EA455" s="57"/>
      <c r="EB455" s="57"/>
      <c r="EC455" s="57"/>
      <c r="ED455" s="57"/>
      <c r="EE455" s="57"/>
    </row>
    <row r="456">
      <c r="B456" s="140"/>
      <c r="C456" s="140"/>
      <c r="D456" s="140"/>
      <c r="E456" s="140"/>
      <c r="F456" s="140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  <c r="DO456" s="57"/>
      <c r="DP456" s="57"/>
      <c r="DQ456" s="57"/>
      <c r="DR456" s="57"/>
      <c r="DS456" s="57"/>
      <c r="DT456" s="57"/>
      <c r="DU456" s="57"/>
      <c r="DV456" s="57"/>
      <c r="DW456" s="57"/>
      <c r="DX456" s="57"/>
      <c r="DY456" s="57"/>
      <c r="DZ456" s="57"/>
      <c r="EA456" s="57"/>
      <c r="EB456" s="57"/>
      <c r="EC456" s="57"/>
      <c r="ED456" s="57"/>
      <c r="EE456" s="57"/>
    </row>
    <row r="457">
      <c r="B457" s="140"/>
      <c r="C457" s="140"/>
      <c r="D457" s="140"/>
      <c r="E457" s="140"/>
      <c r="F457" s="140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  <c r="DO457" s="57"/>
      <c r="DP457" s="57"/>
      <c r="DQ457" s="57"/>
      <c r="DR457" s="57"/>
      <c r="DS457" s="57"/>
      <c r="DT457" s="57"/>
      <c r="DU457" s="57"/>
      <c r="DV457" s="57"/>
      <c r="DW457" s="57"/>
      <c r="DX457" s="57"/>
      <c r="DY457" s="57"/>
      <c r="DZ457" s="57"/>
      <c r="EA457" s="57"/>
      <c r="EB457" s="57"/>
      <c r="EC457" s="57"/>
      <c r="ED457" s="57"/>
      <c r="EE457" s="57"/>
    </row>
    <row r="458">
      <c r="B458" s="140"/>
      <c r="C458" s="140"/>
      <c r="D458" s="140"/>
      <c r="E458" s="140"/>
      <c r="F458" s="140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  <c r="DO458" s="57"/>
      <c r="DP458" s="57"/>
      <c r="DQ458" s="57"/>
      <c r="DR458" s="57"/>
      <c r="DS458" s="57"/>
      <c r="DT458" s="57"/>
      <c r="DU458" s="57"/>
      <c r="DV458" s="57"/>
      <c r="DW458" s="57"/>
      <c r="DX458" s="57"/>
      <c r="DY458" s="57"/>
      <c r="DZ458" s="57"/>
      <c r="EA458" s="57"/>
      <c r="EB458" s="57"/>
      <c r="EC458" s="57"/>
      <c r="ED458" s="57"/>
      <c r="EE458" s="57"/>
    </row>
    <row r="459">
      <c r="B459" s="140"/>
      <c r="C459" s="140"/>
      <c r="D459" s="140"/>
      <c r="E459" s="140"/>
      <c r="F459" s="140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  <c r="DO459" s="57"/>
      <c r="DP459" s="57"/>
      <c r="DQ459" s="57"/>
      <c r="DR459" s="57"/>
      <c r="DS459" s="57"/>
      <c r="DT459" s="57"/>
      <c r="DU459" s="57"/>
      <c r="DV459" s="57"/>
      <c r="DW459" s="57"/>
      <c r="DX459" s="57"/>
      <c r="DY459" s="57"/>
      <c r="DZ459" s="57"/>
      <c r="EA459" s="57"/>
      <c r="EB459" s="57"/>
      <c r="EC459" s="57"/>
      <c r="ED459" s="57"/>
      <c r="EE459" s="57"/>
    </row>
    <row r="460">
      <c r="B460" s="140"/>
      <c r="C460" s="140"/>
      <c r="D460" s="140"/>
      <c r="E460" s="140"/>
      <c r="F460" s="140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  <c r="DO460" s="57"/>
      <c r="DP460" s="57"/>
      <c r="DQ460" s="57"/>
      <c r="DR460" s="57"/>
      <c r="DS460" s="57"/>
      <c r="DT460" s="57"/>
      <c r="DU460" s="57"/>
      <c r="DV460" s="57"/>
      <c r="DW460" s="57"/>
      <c r="DX460" s="57"/>
      <c r="DY460" s="57"/>
      <c r="DZ460" s="57"/>
      <c r="EA460" s="57"/>
      <c r="EB460" s="57"/>
      <c r="EC460" s="57"/>
      <c r="ED460" s="57"/>
      <c r="EE460" s="57"/>
    </row>
    <row r="461">
      <c r="B461" s="140"/>
      <c r="C461" s="140"/>
      <c r="D461" s="140"/>
      <c r="E461" s="140"/>
      <c r="F461" s="140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  <c r="DO461" s="57"/>
      <c r="DP461" s="57"/>
      <c r="DQ461" s="57"/>
      <c r="DR461" s="57"/>
      <c r="DS461" s="57"/>
      <c r="DT461" s="57"/>
      <c r="DU461" s="57"/>
      <c r="DV461" s="57"/>
      <c r="DW461" s="57"/>
      <c r="DX461" s="57"/>
      <c r="DY461" s="57"/>
      <c r="DZ461" s="57"/>
      <c r="EA461" s="57"/>
      <c r="EB461" s="57"/>
      <c r="EC461" s="57"/>
      <c r="ED461" s="57"/>
      <c r="EE461" s="57"/>
    </row>
    <row r="462">
      <c r="B462" s="140"/>
      <c r="C462" s="140"/>
      <c r="D462" s="140"/>
      <c r="E462" s="140"/>
      <c r="F462" s="140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  <c r="DO462" s="57"/>
      <c r="DP462" s="57"/>
      <c r="DQ462" s="57"/>
      <c r="DR462" s="57"/>
      <c r="DS462" s="57"/>
      <c r="DT462" s="57"/>
      <c r="DU462" s="57"/>
      <c r="DV462" s="57"/>
      <c r="DW462" s="57"/>
      <c r="DX462" s="57"/>
      <c r="DY462" s="57"/>
      <c r="DZ462" s="57"/>
      <c r="EA462" s="57"/>
      <c r="EB462" s="57"/>
      <c r="EC462" s="57"/>
      <c r="ED462" s="57"/>
      <c r="EE462" s="57"/>
    </row>
    <row r="463">
      <c r="B463" s="140"/>
      <c r="C463" s="140"/>
      <c r="D463" s="140"/>
      <c r="E463" s="140"/>
      <c r="F463" s="140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  <c r="DO463" s="57"/>
      <c r="DP463" s="57"/>
      <c r="DQ463" s="57"/>
      <c r="DR463" s="57"/>
      <c r="DS463" s="57"/>
      <c r="DT463" s="57"/>
      <c r="DU463" s="57"/>
      <c r="DV463" s="57"/>
      <c r="DW463" s="57"/>
      <c r="DX463" s="57"/>
      <c r="DY463" s="57"/>
      <c r="DZ463" s="57"/>
      <c r="EA463" s="57"/>
      <c r="EB463" s="57"/>
      <c r="EC463" s="57"/>
      <c r="ED463" s="57"/>
      <c r="EE463" s="57"/>
    </row>
    <row r="464">
      <c r="B464" s="140"/>
      <c r="C464" s="140"/>
      <c r="D464" s="140"/>
      <c r="E464" s="140"/>
      <c r="F464" s="140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  <c r="DO464" s="57"/>
      <c r="DP464" s="57"/>
      <c r="DQ464" s="57"/>
      <c r="DR464" s="57"/>
      <c r="DS464" s="57"/>
      <c r="DT464" s="57"/>
      <c r="DU464" s="57"/>
      <c r="DV464" s="57"/>
      <c r="DW464" s="57"/>
      <c r="DX464" s="57"/>
      <c r="DY464" s="57"/>
      <c r="DZ464" s="57"/>
      <c r="EA464" s="57"/>
      <c r="EB464" s="57"/>
      <c r="EC464" s="57"/>
      <c r="ED464" s="57"/>
      <c r="EE464" s="57"/>
    </row>
    <row r="465">
      <c r="B465" s="140"/>
      <c r="C465" s="140"/>
      <c r="D465" s="140"/>
      <c r="E465" s="140"/>
      <c r="F465" s="140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  <c r="DO465" s="57"/>
      <c r="DP465" s="57"/>
      <c r="DQ465" s="57"/>
      <c r="DR465" s="57"/>
      <c r="DS465" s="57"/>
      <c r="DT465" s="57"/>
      <c r="DU465" s="57"/>
      <c r="DV465" s="57"/>
      <c r="DW465" s="57"/>
      <c r="DX465" s="57"/>
      <c r="DY465" s="57"/>
      <c r="DZ465" s="57"/>
      <c r="EA465" s="57"/>
      <c r="EB465" s="57"/>
      <c r="EC465" s="57"/>
      <c r="ED465" s="57"/>
      <c r="EE465" s="57"/>
    </row>
    <row r="466">
      <c r="B466" s="140"/>
      <c r="C466" s="140"/>
      <c r="D466" s="140"/>
      <c r="E466" s="140"/>
      <c r="F466" s="140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  <c r="DO466" s="57"/>
      <c r="DP466" s="57"/>
      <c r="DQ466" s="57"/>
      <c r="DR466" s="57"/>
      <c r="DS466" s="57"/>
      <c r="DT466" s="57"/>
      <c r="DU466" s="57"/>
      <c r="DV466" s="57"/>
      <c r="DW466" s="57"/>
      <c r="DX466" s="57"/>
      <c r="DY466" s="57"/>
      <c r="DZ466" s="57"/>
      <c r="EA466" s="57"/>
      <c r="EB466" s="57"/>
      <c r="EC466" s="57"/>
      <c r="ED466" s="57"/>
      <c r="EE466" s="57"/>
    </row>
    <row r="467">
      <c r="B467" s="140"/>
      <c r="C467" s="140"/>
      <c r="D467" s="140"/>
      <c r="E467" s="140"/>
      <c r="F467" s="140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  <c r="DO467" s="57"/>
      <c r="DP467" s="57"/>
      <c r="DQ467" s="57"/>
      <c r="DR467" s="57"/>
      <c r="DS467" s="57"/>
      <c r="DT467" s="57"/>
      <c r="DU467" s="57"/>
      <c r="DV467" s="57"/>
      <c r="DW467" s="57"/>
      <c r="DX467" s="57"/>
      <c r="DY467" s="57"/>
      <c r="DZ467" s="57"/>
      <c r="EA467" s="57"/>
      <c r="EB467" s="57"/>
      <c r="EC467" s="57"/>
      <c r="ED467" s="57"/>
      <c r="EE467" s="57"/>
    </row>
    <row r="468">
      <c r="B468" s="140"/>
      <c r="C468" s="140"/>
      <c r="D468" s="140"/>
      <c r="E468" s="140"/>
      <c r="F468" s="140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  <c r="DO468" s="57"/>
      <c r="DP468" s="57"/>
      <c r="DQ468" s="57"/>
      <c r="DR468" s="57"/>
      <c r="DS468" s="57"/>
      <c r="DT468" s="57"/>
      <c r="DU468" s="57"/>
      <c r="DV468" s="57"/>
      <c r="DW468" s="57"/>
      <c r="DX468" s="57"/>
      <c r="DY468" s="57"/>
      <c r="DZ468" s="57"/>
      <c r="EA468" s="57"/>
      <c r="EB468" s="57"/>
      <c r="EC468" s="57"/>
      <c r="ED468" s="57"/>
      <c r="EE468" s="57"/>
    </row>
    <row r="469">
      <c r="B469" s="140"/>
      <c r="C469" s="140"/>
      <c r="D469" s="140"/>
      <c r="E469" s="140"/>
      <c r="F469" s="140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  <c r="DO469" s="57"/>
      <c r="DP469" s="57"/>
      <c r="DQ469" s="57"/>
      <c r="DR469" s="57"/>
      <c r="DS469" s="57"/>
      <c r="DT469" s="57"/>
      <c r="DU469" s="57"/>
      <c r="DV469" s="57"/>
      <c r="DW469" s="57"/>
      <c r="DX469" s="57"/>
      <c r="DY469" s="57"/>
      <c r="DZ469" s="57"/>
      <c r="EA469" s="57"/>
      <c r="EB469" s="57"/>
      <c r="EC469" s="57"/>
      <c r="ED469" s="57"/>
      <c r="EE469" s="57"/>
    </row>
    <row r="470">
      <c r="B470" s="140"/>
      <c r="C470" s="140"/>
      <c r="D470" s="140"/>
      <c r="E470" s="140"/>
      <c r="F470" s="140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  <c r="DO470" s="57"/>
      <c r="DP470" s="57"/>
      <c r="DQ470" s="57"/>
      <c r="DR470" s="57"/>
      <c r="DS470" s="57"/>
      <c r="DT470" s="57"/>
      <c r="DU470" s="57"/>
      <c r="DV470" s="57"/>
      <c r="DW470" s="57"/>
      <c r="DX470" s="57"/>
      <c r="DY470" s="57"/>
      <c r="DZ470" s="57"/>
      <c r="EA470" s="57"/>
      <c r="EB470" s="57"/>
      <c r="EC470" s="57"/>
      <c r="ED470" s="57"/>
      <c r="EE470" s="57"/>
    </row>
    <row r="471">
      <c r="B471" s="140"/>
      <c r="C471" s="140"/>
      <c r="D471" s="140"/>
      <c r="E471" s="140"/>
      <c r="F471" s="140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  <c r="DO471" s="57"/>
      <c r="DP471" s="57"/>
      <c r="DQ471" s="57"/>
      <c r="DR471" s="57"/>
      <c r="DS471" s="57"/>
      <c r="DT471" s="57"/>
      <c r="DU471" s="57"/>
      <c r="DV471" s="57"/>
      <c r="DW471" s="57"/>
      <c r="DX471" s="57"/>
      <c r="DY471" s="57"/>
      <c r="DZ471" s="57"/>
      <c r="EA471" s="57"/>
      <c r="EB471" s="57"/>
      <c r="EC471" s="57"/>
      <c r="ED471" s="57"/>
      <c r="EE471" s="57"/>
    </row>
    <row r="472">
      <c r="B472" s="140"/>
      <c r="C472" s="140"/>
      <c r="D472" s="140"/>
      <c r="E472" s="140"/>
      <c r="F472" s="140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  <c r="DO472" s="57"/>
      <c r="DP472" s="57"/>
      <c r="DQ472" s="57"/>
      <c r="DR472" s="57"/>
      <c r="DS472" s="57"/>
      <c r="DT472" s="57"/>
      <c r="DU472" s="57"/>
      <c r="DV472" s="57"/>
      <c r="DW472" s="57"/>
      <c r="DX472" s="57"/>
      <c r="DY472" s="57"/>
      <c r="DZ472" s="57"/>
      <c r="EA472" s="57"/>
      <c r="EB472" s="57"/>
      <c r="EC472" s="57"/>
      <c r="ED472" s="57"/>
      <c r="EE472" s="57"/>
    </row>
    <row r="473">
      <c r="B473" s="140"/>
      <c r="C473" s="140"/>
      <c r="D473" s="140"/>
      <c r="E473" s="140"/>
      <c r="F473" s="140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  <c r="DO473" s="57"/>
      <c r="DP473" s="57"/>
      <c r="DQ473" s="57"/>
      <c r="DR473" s="57"/>
      <c r="DS473" s="57"/>
      <c r="DT473" s="57"/>
      <c r="DU473" s="57"/>
      <c r="DV473" s="57"/>
      <c r="DW473" s="57"/>
      <c r="DX473" s="57"/>
      <c r="DY473" s="57"/>
      <c r="DZ473" s="57"/>
      <c r="EA473" s="57"/>
      <c r="EB473" s="57"/>
      <c r="EC473" s="57"/>
      <c r="ED473" s="57"/>
      <c r="EE473" s="57"/>
    </row>
    <row r="474">
      <c r="B474" s="140"/>
      <c r="C474" s="140"/>
      <c r="D474" s="140"/>
      <c r="E474" s="140"/>
      <c r="F474" s="140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  <c r="DO474" s="57"/>
      <c r="DP474" s="57"/>
      <c r="DQ474" s="57"/>
      <c r="DR474" s="57"/>
      <c r="DS474" s="57"/>
      <c r="DT474" s="57"/>
      <c r="DU474" s="57"/>
      <c r="DV474" s="57"/>
      <c r="DW474" s="57"/>
      <c r="DX474" s="57"/>
      <c r="DY474" s="57"/>
      <c r="DZ474" s="57"/>
      <c r="EA474" s="57"/>
      <c r="EB474" s="57"/>
      <c r="EC474" s="57"/>
      <c r="ED474" s="57"/>
      <c r="EE474" s="57"/>
    </row>
    <row r="475">
      <c r="B475" s="140"/>
      <c r="C475" s="140"/>
      <c r="D475" s="140"/>
      <c r="E475" s="140"/>
      <c r="F475" s="140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  <c r="DO475" s="57"/>
      <c r="DP475" s="57"/>
      <c r="DQ475" s="57"/>
      <c r="DR475" s="57"/>
      <c r="DS475" s="57"/>
      <c r="DT475" s="57"/>
      <c r="DU475" s="57"/>
      <c r="DV475" s="57"/>
      <c r="DW475" s="57"/>
      <c r="DX475" s="57"/>
      <c r="DY475" s="57"/>
      <c r="DZ475" s="57"/>
      <c r="EA475" s="57"/>
      <c r="EB475" s="57"/>
      <c r="EC475" s="57"/>
      <c r="ED475" s="57"/>
      <c r="EE475" s="57"/>
    </row>
    <row r="476">
      <c r="B476" s="140"/>
      <c r="C476" s="140"/>
      <c r="D476" s="140"/>
      <c r="E476" s="140"/>
      <c r="F476" s="140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  <c r="DO476" s="57"/>
      <c r="DP476" s="57"/>
      <c r="DQ476" s="57"/>
      <c r="DR476" s="57"/>
      <c r="DS476" s="57"/>
      <c r="DT476" s="57"/>
      <c r="DU476" s="57"/>
      <c r="DV476" s="57"/>
      <c r="DW476" s="57"/>
      <c r="DX476" s="57"/>
      <c r="DY476" s="57"/>
      <c r="DZ476" s="57"/>
      <c r="EA476" s="57"/>
      <c r="EB476" s="57"/>
      <c r="EC476" s="57"/>
      <c r="ED476" s="57"/>
      <c r="EE476" s="57"/>
    </row>
    <row r="477">
      <c r="B477" s="140"/>
      <c r="C477" s="140"/>
      <c r="D477" s="140"/>
      <c r="E477" s="140"/>
      <c r="F477" s="140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  <c r="DO477" s="57"/>
      <c r="DP477" s="57"/>
      <c r="DQ477" s="57"/>
      <c r="DR477" s="57"/>
      <c r="DS477" s="57"/>
      <c r="DT477" s="57"/>
      <c r="DU477" s="57"/>
      <c r="DV477" s="57"/>
      <c r="DW477" s="57"/>
      <c r="DX477" s="57"/>
      <c r="DY477" s="57"/>
      <c r="DZ477" s="57"/>
      <c r="EA477" s="57"/>
      <c r="EB477" s="57"/>
      <c r="EC477" s="57"/>
      <c r="ED477" s="57"/>
      <c r="EE477" s="57"/>
    </row>
    <row r="478">
      <c r="B478" s="140"/>
      <c r="C478" s="140"/>
      <c r="D478" s="140"/>
      <c r="E478" s="140"/>
      <c r="F478" s="140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  <c r="DO478" s="57"/>
      <c r="DP478" s="57"/>
      <c r="DQ478" s="57"/>
      <c r="DR478" s="57"/>
      <c r="DS478" s="57"/>
      <c r="DT478" s="57"/>
      <c r="DU478" s="57"/>
      <c r="DV478" s="57"/>
      <c r="DW478" s="57"/>
      <c r="DX478" s="57"/>
      <c r="DY478" s="57"/>
      <c r="DZ478" s="57"/>
      <c r="EA478" s="57"/>
      <c r="EB478" s="57"/>
      <c r="EC478" s="57"/>
      <c r="ED478" s="57"/>
      <c r="EE478" s="57"/>
    </row>
    <row r="479">
      <c r="B479" s="140"/>
      <c r="C479" s="140"/>
      <c r="D479" s="140"/>
      <c r="E479" s="140"/>
      <c r="F479" s="140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  <c r="DO479" s="57"/>
      <c r="DP479" s="57"/>
      <c r="DQ479" s="57"/>
      <c r="DR479" s="57"/>
      <c r="DS479" s="57"/>
      <c r="DT479" s="57"/>
      <c r="DU479" s="57"/>
      <c r="DV479" s="57"/>
      <c r="DW479" s="57"/>
      <c r="DX479" s="57"/>
      <c r="DY479" s="57"/>
      <c r="DZ479" s="57"/>
      <c r="EA479" s="57"/>
      <c r="EB479" s="57"/>
      <c r="EC479" s="57"/>
      <c r="ED479" s="57"/>
      <c r="EE479" s="57"/>
    </row>
    <row r="480">
      <c r="B480" s="140"/>
      <c r="C480" s="140"/>
      <c r="D480" s="140"/>
      <c r="E480" s="140"/>
      <c r="F480" s="140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  <c r="DO480" s="57"/>
      <c r="DP480" s="57"/>
      <c r="DQ480" s="57"/>
      <c r="DR480" s="57"/>
      <c r="DS480" s="57"/>
      <c r="DT480" s="57"/>
      <c r="DU480" s="57"/>
      <c r="DV480" s="57"/>
      <c r="DW480" s="57"/>
      <c r="DX480" s="57"/>
      <c r="DY480" s="57"/>
      <c r="DZ480" s="57"/>
      <c r="EA480" s="57"/>
      <c r="EB480" s="57"/>
      <c r="EC480" s="57"/>
      <c r="ED480" s="57"/>
      <c r="EE480" s="57"/>
    </row>
    <row r="481">
      <c r="B481" s="140"/>
      <c r="C481" s="140"/>
      <c r="D481" s="140"/>
      <c r="E481" s="140"/>
      <c r="F481" s="140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  <c r="DO481" s="57"/>
      <c r="DP481" s="57"/>
      <c r="DQ481" s="57"/>
      <c r="DR481" s="57"/>
      <c r="DS481" s="57"/>
      <c r="DT481" s="57"/>
      <c r="DU481" s="57"/>
      <c r="DV481" s="57"/>
      <c r="DW481" s="57"/>
      <c r="DX481" s="57"/>
      <c r="DY481" s="57"/>
      <c r="DZ481" s="57"/>
      <c r="EA481" s="57"/>
      <c r="EB481" s="57"/>
      <c r="EC481" s="57"/>
      <c r="ED481" s="57"/>
      <c r="EE481" s="57"/>
    </row>
    <row r="482">
      <c r="B482" s="140"/>
      <c r="C482" s="140"/>
      <c r="D482" s="140"/>
      <c r="E482" s="140"/>
      <c r="F482" s="140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  <c r="DO482" s="57"/>
      <c r="DP482" s="57"/>
      <c r="DQ482" s="57"/>
      <c r="DR482" s="57"/>
      <c r="DS482" s="57"/>
      <c r="DT482" s="57"/>
      <c r="DU482" s="57"/>
      <c r="DV482" s="57"/>
      <c r="DW482" s="57"/>
      <c r="DX482" s="57"/>
      <c r="DY482" s="57"/>
      <c r="DZ482" s="57"/>
      <c r="EA482" s="57"/>
      <c r="EB482" s="57"/>
      <c r="EC482" s="57"/>
      <c r="ED482" s="57"/>
      <c r="EE482" s="57"/>
    </row>
    <row r="483">
      <c r="B483" s="140"/>
      <c r="C483" s="140"/>
      <c r="D483" s="140"/>
      <c r="E483" s="140"/>
      <c r="F483" s="140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  <c r="DO483" s="57"/>
      <c r="DP483" s="57"/>
      <c r="DQ483" s="57"/>
      <c r="DR483" s="57"/>
      <c r="DS483" s="57"/>
      <c r="DT483" s="57"/>
      <c r="DU483" s="57"/>
      <c r="DV483" s="57"/>
      <c r="DW483" s="57"/>
      <c r="DX483" s="57"/>
      <c r="DY483" s="57"/>
      <c r="DZ483" s="57"/>
      <c r="EA483" s="57"/>
      <c r="EB483" s="57"/>
      <c r="EC483" s="57"/>
      <c r="ED483" s="57"/>
      <c r="EE483" s="57"/>
    </row>
    <row r="484">
      <c r="B484" s="140"/>
      <c r="C484" s="140"/>
      <c r="D484" s="140"/>
      <c r="E484" s="140"/>
      <c r="F484" s="140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  <c r="DO484" s="57"/>
      <c r="DP484" s="57"/>
      <c r="DQ484" s="57"/>
      <c r="DR484" s="57"/>
      <c r="DS484" s="57"/>
      <c r="DT484" s="57"/>
      <c r="DU484" s="57"/>
      <c r="DV484" s="57"/>
      <c r="DW484" s="57"/>
      <c r="DX484" s="57"/>
      <c r="DY484" s="57"/>
      <c r="DZ484" s="57"/>
      <c r="EA484" s="57"/>
      <c r="EB484" s="57"/>
      <c r="EC484" s="57"/>
      <c r="ED484" s="57"/>
      <c r="EE484" s="57"/>
    </row>
    <row r="485">
      <c r="B485" s="140"/>
      <c r="C485" s="140"/>
      <c r="D485" s="140"/>
      <c r="E485" s="140"/>
      <c r="F485" s="140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  <c r="DO485" s="57"/>
      <c r="DP485" s="57"/>
      <c r="DQ485" s="57"/>
      <c r="DR485" s="57"/>
      <c r="DS485" s="57"/>
      <c r="DT485" s="57"/>
      <c r="DU485" s="57"/>
      <c r="DV485" s="57"/>
      <c r="DW485" s="57"/>
      <c r="DX485" s="57"/>
      <c r="DY485" s="57"/>
      <c r="DZ485" s="57"/>
      <c r="EA485" s="57"/>
      <c r="EB485" s="57"/>
      <c r="EC485" s="57"/>
      <c r="ED485" s="57"/>
      <c r="EE485" s="57"/>
    </row>
    <row r="486">
      <c r="B486" s="140"/>
      <c r="C486" s="140"/>
      <c r="D486" s="140"/>
      <c r="E486" s="140"/>
      <c r="F486" s="140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  <c r="DO486" s="57"/>
      <c r="DP486" s="57"/>
      <c r="DQ486" s="57"/>
      <c r="DR486" s="57"/>
      <c r="DS486" s="57"/>
      <c r="DT486" s="57"/>
      <c r="DU486" s="57"/>
      <c r="DV486" s="57"/>
      <c r="DW486" s="57"/>
      <c r="DX486" s="57"/>
      <c r="DY486" s="57"/>
      <c r="DZ486" s="57"/>
      <c r="EA486" s="57"/>
      <c r="EB486" s="57"/>
      <c r="EC486" s="57"/>
      <c r="ED486" s="57"/>
      <c r="EE486" s="57"/>
    </row>
    <row r="487">
      <c r="B487" s="140"/>
      <c r="C487" s="140"/>
      <c r="D487" s="140"/>
      <c r="E487" s="140"/>
      <c r="F487" s="140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  <c r="DO487" s="57"/>
      <c r="DP487" s="57"/>
      <c r="DQ487" s="57"/>
      <c r="DR487" s="57"/>
      <c r="DS487" s="57"/>
      <c r="DT487" s="57"/>
      <c r="DU487" s="57"/>
      <c r="DV487" s="57"/>
      <c r="DW487" s="57"/>
      <c r="DX487" s="57"/>
      <c r="DY487" s="57"/>
      <c r="DZ487" s="57"/>
      <c r="EA487" s="57"/>
      <c r="EB487" s="57"/>
      <c r="EC487" s="57"/>
      <c r="ED487" s="57"/>
      <c r="EE487" s="57"/>
    </row>
    <row r="488">
      <c r="B488" s="140"/>
      <c r="C488" s="140"/>
      <c r="D488" s="140"/>
      <c r="E488" s="140"/>
      <c r="F488" s="140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  <c r="DO488" s="57"/>
      <c r="DP488" s="57"/>
      <c r="DQ488" s="57"/>
      <c r="DR488" s="57"/>
      <c r="DS488" s="57"/>
      <c r="DT488" s="57"/>
      <c r="DU488" s="57"/>
      <c r="DV488" s="57"/>
      <c r="DW488" s="57"/>
      <c r="DX488" s="57"/>
      <c r="DY488" s="57"/>
      <c r="DZ488" s="57"/>
      <c r="EA488" s="57"/>
      <c r="EB488" s="57"/>
      <c r="EC488" s="57"/>
      <c r="ED488" s="57"/>
      <c r="EE488" s="57"/>
    </row>
    <row r="489">
      <c r="B489" s="140"/>
      <c r="C489" s="140"/>
      <c r="D489" s="140"/>
      <c r="E489" s="140"/>
      <c r="F489" s="140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  <c r="DO489" s="57"/>
      <c r="DP489" s="57"/>
      <c r="DQ489" s="57"/>
      <c r="DR489" s="57"/>
      <c r="DS489" s="57"/>
      <c r="DT489" s="57"/>
      <c r="DU489" s="57"/>
      <c r="DV489" s="57"/>
      <c r="DW489" s="57"/>
      <c r="DX489" s="57"/>
      <c r="DY489" s="57"/>
      <c r="DZ489" s="57"/>
      <c r="EA489" s="57"/>
      <c r="EB489" s="57"/>
      <c r="EC489" s="57"/>
      <c r="ED489" s="57"/>
      <c r="EE489" s="57"/>
    </row>
    <row r="490">
      <c r="B490" s="140"/>
      <c r="C490" s="140"/>
      <c r="D490" s="140"/>
      <c r="E490" s="140"/>
      <c r="F490" s="140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  <c r="DO490" s="57"/>
      <c r="DP490" s="57"/>
      <c r="DQ490" s="57"/>
      <c r="DR490" s="57"/>
      <c r="DS490" s="57"/>
      <c r="DT490" s="57"/>
      <c r="DU490" s="57"/>
      <c r="DV490" s="57"/>
      <c r="DW490" s="57"/>
      <c r="DX490" s="57"/>
      <c r="DY490" s="57"/>
      <c r="DZ490" s="57"/>
      <c r="EA490" s="57"/>
      <c r="EB490" s="57"/>
      <c r="EC490" s="57"/>
      <c r="ED490" s="57"/>
      <c r="EE490" s="57"/>
    </row>
    <row r="491">
      <c r="B491" s="140"/>
      <c r="C491" s="140"/>
      <c r="D491" s="140"/>
      <c r="E491" s="140"/>
      <c r="F491" s="140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  <c r="DO491" s="57"/>
      <c r="DP491" s="57"/>
      <c r="DQ491" s="57"/>
      <c r="DR491" s="57"/>
      <c r="DS491" s="57"/>
      <c r="DT491" s="57"/>
      <c r="DU491" s="57"/>
      <c r="DV491" s="57"/>
      <c r="DW491" s="57"/>
      <c r="DX491" s="57"/>
      <c r="DY491" s="57"/>
      <c r="DZ491" s="57"/>
      <c r="EA491" s="57"/>
      <c r="EB491" s="57"/>
      <c r="EC491" s="57"/>
      <c r="ED491" s="57"/>
      <c r="EE491" s="57"/>
    </row>
    <row r="492">
      <c r="B492" s="140"/>
      <c r="C492" s="140"/>
      <c r="D492" s="140"/>
      <c r="E492" s="140"/>
      <c r="F492" s="140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  <c r="DO492" s="57"/>
      <c r="DP492" s="57"/>
      <c r="DQ492" s="57"/>
      <c r="DR492" s="57"/>
      <c r="DS492" s="57"/>
      <c r="DT492" s="57"/>
      <c r="DU492" s="57"/>
      <c r="DV492" s="57"/>
      <c r="DW492" s="57"/>
      <c r="DX492" s="57"/>
      <c r="DY492" s="57"/>
      <c r="DZ492" s="57"/>
      <c r="EA492" s="57"/>
      <c r="EB492" s="57"/>
      <c r="EC492" s="57"/>
      <c r="ED492" s="57"/>
      <c r="EE492" s="57"/>
    </row>
    <row r="493">
      <c r="B493" s="140"/>
      <c r="C493" s="140"/>
      <c r="D493" s="140"/>
      <c r="E493" s="140"/>
      <c r="F493" s="140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  <c r="DO493" s="57"/>
      <c r="DP493" s="57"/>
      <c r="DQ493" s="57"/>
      <c r="DR493" s="57"/>
      <c r="DS493" s="57"/>
      <c r="DT493" s="57"/>
      <c r="DU493" s="57"/>
      <c r="DV493" s="57"/>
      <c r="DW493" s="57"/>
      <c r="DX493" s="57"/>
      <c r="DY493" s="57"/>
      <c r="DZ493" s="57"/>
      <c r="EA493" s="57"/>
      <c r="EB493" s="57"/>
      <c r="EC493" s="57"/>
      <c r="ED493" s="57"/>
      <c r="EE493" s="57"/>
    </row>
    <row r="494">
      <c r="B494" s="140"/>
      <c r="C494" s="140"/>
      <c r="D494" s="140"/>
      <c r="E494" s="140"/>
      <c r="F494" s="140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  <c r="DO494" s="57"/>
      <c r="DP494" s="57"/>
      <c r="DQ494" s="57"/>
      <c r="DR494" s="57"/>
      <c r="DS494" s="57"/>
      <c r="DT494" s="57"/>
      <c r="DU494" s="57"/>
      <c r="DV494" s="57"/>
      <c r="DW494" s="57"/>
      <c r="DX494" s="57"/>
      <c r="DY494" s="57"/>
      <c r="DZ494" s="57"/>
      <c r="EA494" s="57"/>
      <c r="EB494" s="57"/>
      <c r="EC494" s="57"/>
      <c r="ED494" s="57"/>
      <c r="EE494" s="57"/>
    </row>
    <row r="495">
      <c r="B495" s="140"/>
      <c r="C495" s="140"/>
      <c r="D495" s="140"/>
      <c r="E495" s="140"/>
      <c r="F495" s="140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  <c r="DO495" s="57"/>
      <c r="DP495" s="57"/>
      <c r="DQ495" s="57"/>
      <c r="DR495" s="57"/>
      <c r="DS495" s="57"/>
      <c r="DT495" s="57"/>
      <c r="DU495" s="57"/>
      <c r="DV495" s="57"/>
      <c r="DW495" s="57"/>
      <c r="DX495" s="57"/>
      <c r="DY495" s="57"/>
      <c r="DZ495" s="57"/>
      <c r="EA495" s="57"/>
      <c r="EB495" s="57"/>
      <c r="EC495" s="57"/>
      <c r="ED495" s="57"/>
      <c r="EE495" s="57"/>
    </row>
    <row r="496">
      <c r="B496" s="140"/>
      <c r="C496" s="140"/>
      <c r="D496" s="140"/>
      <c r="E496" s="140"/>
      <c r="F496" s="140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  <c r="DO496" s="57"/>
      <c r="DP496" s="57"/>
      <c r="DQ496" s="57"/>
      <c r="DR496" s="57"/>
      <c r="DS496" s="57"/>
      <c r="DT496" s="57"/>
      <c r="DU496" s="57"/>
      <c r="DV496" s="57"/>
      <c r="DW496" s="57"/>
      <c r="DX496" s="57"/>
      <c r="DY496" s="57"/>
      <c r="DZ496" s="57"/>
      <c r="EA496" s="57"/>
      <c r="EB496" s="57"/>
      <c r="EC496" s="57"/>
      <c r="ED496" s="57"/>
      <c r="EE496" s="57"/>
    </row>
    <row r="497">
      <c r="B497" s="140"/>
      <c r="C497" s="140"/>
      <c r="D497" s="140"/>
      <c r="E497" s="140"/>
      <c r="F497" s="140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  <c r="DO497" s="57"/>
      <c r="DP497" s="57"/>
      <c r="DQ497" s="57"/>
      <c r="DR497" s="57"/>
      <c r="DS497" s="57"/>
      <c r="DT497" s="57"/>
      <c r="DU497" s="57"/>
      <c r="DV497" s="57"/>
      <c r="DW497" s="57"/>
      <c r="DX497" s="57"/>
      <c r="DY497" s="57"/>
      <c r="DZ497" s="57"/>
      <c r="EA497" s="57"/>
      <c r="EB497" s="57"/>
      <c r="EC497" s="57"/>
      <c r="ED497" s="57"/>
      <c r="EE497" s="57"/>
    </row>
    <row r="498">
      <c r="B498" s="140"/>
      <c r="C498" s="140"/>
      <c r="D498" s="140"/>
      <c r="E498" s="140"/>
      <c r="F498" s="140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  <c r="DO498" s="57"/>
      <c r="DP498" s="57"/>
      <c r="DQ498" s="57"/>
      <c r="DR498" s="57"/>
      <c r="DS498" s="57"/>
      <c r="DT498" s="57"/>
      <c r="DU498" s="57"/>
      <c r="DV498" s="57"/>
      <c r="DW498" s="57"/>
      <c r="DX498" s="57"/>
      <c r="DY498" s="57"/>
      <c r="DZ498" s="57"/>
      <c r="EA498" s="57"/>
      <c r="EB498" s="57"/>
      <c r="EC498" s="57"/>
      <c r="ED498" s="57"/>
      <c r="EE498" s="57"/>
    </row>
    <row r="499">
      <c r="B499" s="140"/>
      <c r="C499" s="140"/>
      <c r="D499" s="140"/>
      <c r="E499" s="140"/>
      <c r="F499" s="140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  <c r="DO499" s="57"/>
      <c r="DP499" s="57"/>
      <c r="DQ499" s="57"/>
      <c r="DR499" s="57"/>
      <c r="DS499" s="57"/>
      <c r="DT499" s="57"/>
      <c r="DU499" s="57"/>
      <c r="DV499" s="57"/>
      <c r="DW499" s="57"/>
      <c r="DX499" s="57"/>
      <c r="DY499" s="57"/>
      <c r="DZ499" s="57"/>
      <c r="EA499" s="57"/>
      <c r="EB499" s="57"/>
      <c r="EC499" s="57"/>
      <c r="ED499" s="57"/>
      <c r="EE499" s="57"/>
    </row>
    <row r="500">
      <c r="B500" s="140"/>
      <c r="C500" s="140"/>
      <c r="D500" s="140"/>
      <c r="E500" s="140"/>
      <c r="F500" s="140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  <c r="DO500" s="57"/>
      <c r="DP500" s="57"/>
      <c r="DQ500" s="57"/>
      <c r="DR500" s="57"/>
      <c r="DS500" s="57"/>
      <c r="DT500" s="57"/>
      <c r="DU500" s="57"/>
      <c r="DV500" s="57"/>
      <c r="DW500" s="57"/>
      <c r="DX500" s="57"/>
      <c r="DY500" s="57"/>
      <c r="DZ500" s="57"/>
      <c r="EA500" s="57"/>
      <c r="EB500" s="57"/>
      <c r="EC500" s="57"/>
      <c r="ED500" s="57"/>
      <c r="EE500" s="57"/>
    </row>
    <row r="501">
      <c r="B501" s="140"/>
      <c r="C501" s="140"/>
      <c r="D501" s="140"/>
      <c r="E501" s="140"/>
      <c r="F501" s="140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  <c r="DO501" s="57"/>
      <c r="DP501" s="57"/>
      <c r="DQ501" s="57"/>
      <c r="DR501" s="57"/>
      <c r="DS501" s="57"/>
      <c r="DT501" s="57"/>
      <c r="DU501" s="57"/>
      <c r="DV501" s="57"/>
      <c r="DW501" s="57"/>
      <c r="DX501" s="57"/>
      <c r="DY501" s="57"/>
      <c r="DZ501" s="57"/>
      <c r="EA501" s="57"/>
      <c r="EB501" s="57"/>
      <c r="EC501" s="57"/>
      <c r="ED501" s="57"/>
      <c r="EE501" s="57"/>
    </row>
    <row r="502">
      <c r="B502" s="140"/>
      <c r="C502" s="140"/>
      <c r="D502" s="140"/>
      <c r="E502" s="140"/>
      <c r="F502" s="140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  <c r="DO502" s="57"/>
      <c r="DP502" s="57"/>
      <c r="DQ502" s="57"/>
      <c r="DR502" s="57"/>
      <c r="DS502" s="57"/>
      <c r="DT502" s="57"/>
      <c r="DU502" s="57"/>
      <c r="DV502" s="57"/>
      <c r="DW502" s="57"/>
      <c r="DX502" s="57"/>
      <c r="DY502" s="57"/>
      <c r="DZ502" s="57"/>
      <c r="EA502" s="57"/>
      <c r="EB502" s="57"/>
      <c r="EC502" s="57"/>
      <c r="ED502" s="57"/>
      <c r="EE502" s="57"/>
    </row>
    <row r="503">
      <c r="B503" s="140"/>
      <c r="C503" s="140"/>
      <c r="D503" s="140"/>
      <c r="E503" s="140"/>
      <c r="F503" s="140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  <c r="DO503" s="57"/>
      <c r="DP503" s="57"/>
      <c r="DQ503" s="57"/>
      <c r="DR503" s="57"/>
      <c r="DS503" s="57"/>
      <c r="DT503" s="57"/>
      <c r="DU503" s="57"/>
      <c r="DV503" s="57"/>
      <c r="DW503" s="57"/>
      <c r="DX503" s="57"/>
      <c r="DY503" s="57"/>
      <c r="DZ503" s="57"/>
      <c r="EA503" s="57"/>
      <c r="EB503" s="57"/>
      <c r="EC503" s="57"/>
      <c r="ED503" s="57"/>
      <c r="EE503" s="57"/>
    </row>
    <row r="504">
      <c r="B504" s="140"/>
      <c r="C504" s="140"/>
      <c r="D504" s="140"/>
      <c r="E504" s="140"/>
      <c r="F504" s="140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  <c r="DO504" s="57"/>
      <c r="DP504" s="57"/>
      <c r="DQ504" s="57"/>
      <c r="DR504" s="57"/>
      <c r="DS504" s="57"/>
      <c r="DT504" s="57"/>
      <c r="DU504" s="57"/>
      <c r="DV504" s="57"/>
      <c r="DW504" s="57"/>
      <c r="DX504" s="57"/>
      <c r="DY504" s="57"/>
      <c r="DZ504" s="57"/>
      <c r="EA504" s="57"/>
      <c r="EB504" s="57"/>
      <c r="EC504" s="57"/>
      <c r="ED504" s="57"/>
      <c r="EE504" s="57"/>
    </row>
    <row r="505">
      <c r="B505" s="140"/>
      <c r="C505" s="140"/>
      <c r="D505" s="140"/>
      <c r="E505" s="140"/>
      <c r="F505" s="140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  <c r="DO505" s="57"/>
      <c r="DP505" s="57"/>
      <c r="DQ505" s="57"/>
      <c r="DR505" s="57"/>
      <c r="DS505" s="57"/>
      <c r="DT505" s="57"/>
      <c r="DU505" s="57"/>
      <c r="DV505" s="57"/>
      <c r="DW505" s="57"/>
      <c r="DX505" s="57"/>
      <c r="DY505" s="57"/>
      <c r="DZ505" s="57"/>
      <c r="EA505" s="57"/>
      <c r="EB505" s="57"/>
      <c r="EC505" s="57"/>
      <c r="ED505" s="57"/>
      <c r="EE505" s="57"/>
    </row>
    <row r="506">
      <c r="B506" s="140"/>
      <c r="C506" s="140"/>
      <c r="D506" s="140"/>
      <c r="E506" s="140"/>
      <c r="F506" s="140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  <c r="DO506" s="57"/>
      <c r="DP506" s="57"/>
      <c r="DQ506" s="57"/>
      <c r="DR506" s="57"/>
      <c r="DS506" s="57"/>
      <c r="DT506" s="57"/>
      <c r="DU506" s="57"/>
      <c r="DV506" s="57"/>
      <c r="DW506" s="57"/>
      <c r="DX506" s="57"/>
      <c r="DY506" s="57"/>
      <c r="DZ506" s="57"/>
      <c r="EA506" s="57"/>
      <c r="EB506" s="57"/>
      <c r="EC506" s="57"/>
      <c r="ED506" s="57"/>
      <c r="EE506" s="57"/>
    </row>
    <row r="507">
      <c r="B507" s="140"/>
      <c r="C507" s="140"/>
      <c r="D507" s="140"/>
      <c r="E507" s="140"/>
      <c r="F507" s="140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  <c r="DO507" s="57"/>
      <c r="DP507" s="57"/>
      <c r="DQ507" s="57"/>
      <c r="DR507" s="57"/>
      <c r="DS507" s="57"/>
      <c r="DT507" s="57"/>
      <c r="DU507" s="57"/>
      <c r="DV507" s="57"/>
      <c r="DW507" s="57"/>
      <c r="DX507" s="57"/>
      <c r="DY507" s="57"/>
      <c r="DZ507" s="57"/>
      <c r="EA507" s="57"/>
      <c r="EB507" s="57"/>
      <c r="EC507" s="57"/>
      <c r="ED507" s="57"/>
      <c r="EE507" s="57"/>
    </row>
    <row r="508">
      <c r="B508" s="140"/>
      <c r="C508" s="140"/>
      <c r="D508" s="140"/>
      <c r="E508" s="140"/>
      <c r="F508" s="140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  <c r="DO508" s="57"/>
      <c r="DP508" s="57"/>
      <c r="DQ508" s="57"/>
      <c r="DR508" s="57"/>
      <c r="DS508" s="57"/>
      <c r="DT508" s="57"/>
      <c r="DU508" s="57"/>
      <c r="DV508" s="57"/>
      <c r="DW508" s="57"/>
      <c r="DX508" s="57"/>
      <c r="DY508" s="57"/>
      <c r="DZ508" s="57"/>
      <c r="EA508" s="57"/>
      <c r="EB508" s="57"/>
      <c r="EC508" s="57"/>
      <c r="ED508" s="57"/>
      <c r="EE508" s="57"/>
    </row>
    <row r="509">
      <c r="B509" s="140"/>
      <c r="C509" s="140"/>
      <c r="D509" s="140"/>
      <c r="E509" s="140"/>
      <c r="F509" s="140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  <c r="DO509" s="57"/>
      <c r="DP509" s="57"/>
      <c r="DQ509" s="57"/>
      <c r="DR509" s="57"/>
      <c r="DS509" s="57"/>
      <c r="DT509" s="57"/>
      <c r="DU509" s="57"/>
      <c r="DV509" s="57"/>
      <c r="DW509" s="57"/>
      <c r="DX509" s="57"/>
      <c r="DY509" s="57"/>
      <c r="DZ509" s="57"/>
      <c r="EA509" s="57"/>
      <c r="EB509" s="57"/>
      <c r="EC509" s="57"/>
      <c r="ED509" s="57"/>
      <c r="EE509" s="57"/>
    </row>
    <row r="510">
      <c r="B510" s="140"/>
      <c r="C510" s="140"/>
      <c r="D510" s="140"/>
      <c r="E510" s="140"/>
      <c r="F510" s="140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  <c r="DO510" s="57"/>
      <c r="DP510" s="57"/>
      <c r="DQ510" s="57"/>
      <c r="DR510" s="57"/>
      <c r="DS510" s="57"/>
      <c r="DT510" s="57"/>
      <c r="DU510" s="57"/>
      <c r="DV510" s="57"/>
      <c r="DW510" s="57"/>
      <c r="DX510" s="57"/>
      <c r="DY510" s="57"/>
      <c r="DZ510" s="57"/>
      <c r="EA510" s="57"/>
      <c r="EB510" s="57"/>
      <c r="EC510" s="57"/>
      <c r="ED510" s="57"/>
      <c r="EE510" s="57"/>
    </row>
    <row r="511">
      <c r="B511" s="140"/>
      <c r="C511" s="140"/>
      <c r="D511" s="140"/>
      <c r="E511" s="140"/>
      <c r="F511" s="140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  <c r="DO511" s="57"/>
      <c r="DP511" s="57"/>
      <c r="DQ511" s="57"/>
      <c r="DR511" s="57"/>
      <c r="DS511" s="57"/>
      <c r="DT511" s="57"/>
      <c r="DU511" s="57"/>
      <c r="DV511" s="57"/>
      <c r="DW511" s="57"/>
      <c r="DX511" s="57"/>
      <c r="DY511" s="57"/>
      <c r="DZ511" s="57"/>
      <c r="EA511" s="57"/>
      <c r="EB511" s="57"/>
      <c r="EC511" s="57"/>
      <c r="ED511" s="57"/>
      <c r="EE511" s="57"/>
    </row>
    <row r="512">
      <c r="B512" s="140"/>
      <c r="C512" s="140"/>
      <c r="D512" s="140"/>
      <c r="E512" s="140"/>
      <c r="F512" s="140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  <c r="DO512" s="57"/>
      <c r="DP512" s="57"/>
      <c r="DQ512" s="57"/>
      <c r="DR512" s="57"/>
      <c r="DS512" s="57"/>
      <c r="DT512" s="57"/>
      <c r="DU512" s="57"/>
      <c r="DV512" s="57"/>
      <c r="DW512" s="57"/>
      <c r="DX512" s="57"/>
      <c r="DY512" s="57"/>
      <c r="DZ512" s="57"/>
      <c r="EA512" s="57"/>
      <c r="EB512" s="57"/>
      <c r="EC512" s="57"/>
      <c r="ED512" s="57"/>
      <c r="EE512" s="57"/>
    </row>
    <row r="513">
      <c r="B513" s="140"/>
      <c r="C513" s="140"/>
      <c r="D513" s="140"/>
      <c r="E513" s="140"/>
      <c r="F513" s="140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  <c r="DO513" s="57"/>
      <c r="DP513" s="57"/>
      <c r="DQ513" s="57"/>
      <c r="DR513" s="57"/>
      <c r="DS513" s="57"/>
      <c r="DT513" s="57"/>
      <c r="DU513" s="57"/>
      <c r="DV513" s="57"/>
      <c r="DW513" s="57"/>
      <c r="DX513" s="57"/>
      <c r="DY513" s="57"/>
      <c r="DZ513" s="57"/>
      <c r="EA513" s="57"/>
      <c r="EB513" s="57"/>
      <c r="EC513" s="57"/>
      <c r="ED513" s="57"/>
      <c r="EE513" s="57"/>
    </row>
    <row r="514">
      <c r="B514" s="140"/>
      <c r="C514" s="140"/>
      <c r="D514" s="140"/>
      <c r="E514" s="140"/>
      <c r="F514" s="140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  <c r="DO514" s="57"/>
      <c r="DP514" s="57"/>
      <c r="DQ514" s="57"/>
      <c r="DR514" s="57"/>
      <c r="DS514" s="57"/>
      <c r="DT514" s="57"/>
      <c r="DU514" s="57"/>
      <c r="DV514" s="57"/>
      <c r="DW514" s="57"/>
      <c r="DX514" s="57"/>
      <c r="DY514" s="57"/>
      <c r="DZ514" s="57"/>
      <c r="EA514" s="57"/>
      <c r="EB514" s="57"/>
      <c r="EC514" s="57"/>
      <c r="ED514" s="57"/>
      <c r="EE514" s="57"/>
    </row>
    <row r="515">
      <c r="B515" s="140"/>
      <c r="C515" s="140"/>
      <c r="D515" s="140"/>
      <c r="E515" s="140"/>
      <c r="F515" s="140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  <c r="DO515" s="57"/>
      <c r="DP515" s="57"/>
      <c r="DQ515" s="57"/>
      <c r="DR515" s="57"/>
      <c r="DS515" s="57"/>
      <c r="DT515" s="57"/>
      <c r="DU515" s="57"/>
      <c r="DV515" s="57"/>
      <c r="DW515" s="57"/>
      <c r="DX515" s="57"/>
      <c r="DY515" s="57"/>
      <c r="DZ515" s="57"/>
      <c r="EA515" s="57"/>
      <c r="EB515" s="57"/>
      <c r="EC515" s="57"/>
      <c r="ED515" s="57"/>
      <c r="EE515" s="57"/>
    </row>
    <row r="516">
      <c r="B516" s="140"/>
      <c r="C516" s="140"/>
      <c r="D516" s="140"/>
      <c r="E516" s="140"/>
      <c r="F516" s="140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  <c r="DO516" s="57"/>
      <c r="DP516" s="57"/>
      <c r="DQ516" s="57"/>
      <c r="DR516" s="57"/>
      <c r="DS516" s="57"/>
      <c r="DT516" s="57"/>
      <c r="DU516" s="57"/>
      <c r="DV516" s="57"/>
      <c r="DW516" s="57"/>
      <c r="DX516" s="57"/>
      <c r="DY516" s="57"/>
      <c r="DZ516" s="57"/>
      <c r="EA516" s="57"/>
      <c r="EB516" s="57"/>
      <c r="EC516" s="57"/>
      <c r="ED516" s="57"/>
      <c r="EE516" s="57"/>
    </row>
    <row r="517">
      <c r="B517" s="140"/>
      <c r="C517" s="140"/>
      <c r="D517" s="140"/>
      <c r="E517" s="140"/>
      <c r="F517" s="140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  <c r="DO517" s="57"/>
      <c r="DP517" s="57"/>
      <c r="DQ517" s="57"/>
      <c r="DR517" s="57"/>
      <c r="DS517" s="57"/>
      <c r="DT517" s="57"/>
      <c r="DU517" s="57"/>
      <c r="DV517" s="57"/>
      <c r="DW517" s="57"/>
      <c r="DX517" s="57"/>
      <c r="DY517" s="57"/>
      <c r="DZ517" s="57"/>
      <c r="EA517" s="57"/>
      <c r="EB517" s="57"/>
      <c r="EC517" s="57"/>
      <c r="ED517" s="57"/>
      <c r="EE517" s="57"/>
    </row>
    <row r="518">
      <c r="B518" s="140"/>
      <c r="C518" s="140"/>
      <c r="D518" s="140"/>
      <c r="E518" s="140"/>
      <c r="F518" s="140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  <c r="DO518" s="57"/>
      <c r="DP518" s="57"/>
      <c r="DQ518" s="57"/>
      <c r="DR518" s="57"/>
      <c r="DS518" s="57"/>
      <c r="DT518" s="57"/>
      <c r="DU518" s="57"/>
      <c r="DV518" s="57"/>
      <c r="DW518" s="57"/>
      <c r="DX518" s="57"/>
      <c r="DY518" s="57"/>
      <c r="DZ518" s="57"/>
      <c r="EA518" s="57"/>
      <c r="EB518" s="57"/>
      <c r="EC518" s="57"/>
      <c r="ED518" s="57"/>
      <c r="EE518" s="57"/>
    </row>
    <row r="519">
      <c r="B519" s="140"/>
      <c r="C519" s="140"/>
      <c r="D519" s="140"/>
      <c r="E519" s="140"/>
      <c r="F519" s="140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  <c r="DO519" s="57"/>
      <c r="DP519" s="57"/>
      <c r="DQ519" s="57"/>
      <c r="DR519" s="57"/>
      <c r="DS519" s="57"/>
      <c r="DT519" s="57"/>
      <c r="DU519" s="57"/>
      <c r="DV519" s="57"/>
      <c r="DW519" s="57"/>
      <c r="DX519" s="57"/>
      <c r="DY519" s="57"/>
      <c r="DZ519" s="57"/>
      <c r="EA519" s="57"/>
      <c r="EB519" s="57"/>
      <c r="EC519" s="57"/>
      <c r="ED519" s="57"/>
      <c r="EE519" s="57"/>
    </row>
    <row r="520">
      <c r="B520" s="140"/>
      <c r="C520" s="140"/>
      <c r="D520" s="140"/>
      <c r="E520" s="140"/>
      <c r="F520" s="140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  <c r="DO520" s="57"/>
      <c r="DP520" s="57"/>
      <c r="DQ520" s="57"/>
      <c r="DR520" s="57"/>
      <c r="DS520" s="57"/>
      <c r="DT520" s="57"/>
      <c r="DU520" s="57"/>
      <c r="DV520" s="57"/>
      <c r="DW520" s="57"/>
      <c r="DX520" s="57"/>
      <c r="DY520" s="57"/>
      <c r="DZ520" s="57"/>
      <c r="EA520" s="57"/>
      <c r="EB520" s="57"/>
      <c r="EC520" s="57"/>
      <c r="ED520" s="57"/>
      <c r="EE520" s="57"/>
    </row>
    <row r="521">
      <c r="B521" s="140"/>
      <c r="C521" s="140"/>
      <c r="D521" s="140"/>
      <c r="E521" s="140"/>
      <c r="F521" s="140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  <c r="DO521" s="57"/>
      <c r="DP521" s="57"/>
      <c r="DQ521" s="57"/>
      <c r="DR521" s="57"/>
      <c r="DS521" s="57"/>
      <c r="DT521" s="57"/>
      <c r="DU521" s="57"/>
      <c r="DV521" s="57"/>
      <c r="DW521" s="57"/>
      <c r="DX521" s="57"/>
      <c r="DY521" s="57"/>
      <c r="DZ521" s="57"/>
      <c r="EA521" s="57"/>
      <c r="EB521" s="57"/>
      <c r="EC521" s="57"/>
      <c r="ED521" s="57"/>
      <c r="EE521" s="57"/>
    </row>
    <row r="522">
      <c r="B522" s="140"/>
      <c r="C522" s="140"/>
      <c r="D522" s="140"/>
      <c r="E522" s="140"/>
      <c r="F522" s="140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  <c r="DO522" s="57"/>
      <c r="DP522" s="57"/>
      <c r="DQ522" s="57"/>
      <c r="DR522" s="57"/>
      <c r="DS522" s="57"/>
      <c r="DT522" s="57"/>
      <c r="DU522" s="57"/>
      <c r="DV522" s="57"/>
      <c r="DW522" s="57"/>
      <c r="DX522" s="57"/>
      <c r="DY522" s="57"/>
      <c r="DZ522" s="57"/>
      <c r="EA522" s="57"/>
      <c r="EB522" s="57"/>
      <c r="EC522" s="57"/>
      <c r="ED522" s="57"/>
      <c r="EE522" s="57"/>
    </row>
    <row r="523">
      <c r="B523" s="140"/>
      <c r="C523" s="140"/>
      <c r="D523" s="140"/>
      <c r="E523" s="140"/>
      <c r="F523" s="140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  <c r="DO523" s="57"/>
      <c r="DP523" s="57"/>
      <c r="DQ523" s="57"/>
      <c r="DR523" s="57"/>
      <c r="DS523" s="57"/>
      <c r="DT523" s="57"/>
      <c r="DU523" s="57"/>
      <c r="DV523" s="57"/>
      <c r="DW523" s="57"/>
      <c r="DX523" s="57"/>
      <c r="DY523" s="57"/>
      <c r="DZ523" s="57"/>
      <c r="EA523" s="57"/>
      <c r="EB523" s="57"/>
      <c r="EC523" s="57"/>
      <c r="ED523" s="57"/>
      <c r="EE523" s="57"/>
    </row>
    <row r="524">
      <c r="B524" s="140"/>
      <c r="C524" s="140"/>
      <c r="D524" s="140"/>
      <c r="E524" s="140"/>
      <c r="F524" s="140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  <c r="DO524" s="57"/>
      <c r="DP524" s="57"/>
      <c r="DQ524" s="57"/>
      <c r="DR524" s="57"/>
      <c r="DS524" s="57"/>
      <c r="DT524" s="57"/>
      <c r="DU524" s="57"/>
      <c r="DV524" s="57"/>
      <c r="DW524" s="57"/>
      <c r="DX524" s="57"/>
      <c r="DY524" s="57"/>
      <c r="DZ524" s="57"/>
      <c r="EA524" s="57"/>
      <c r="EB524" s="57"/>
      <c r="EC524" s="57"/>
      <c r="ED524" s="57"/>
      <c r="EE524" s="57"/>
    </row>
    <row r="525">
      <c r="B525" s="140"/>
      <c r="C525" s="140"/>
      <c r="D525" s="140"/>
      <c r="E525" s="140"/>
      <c r="F525" s="140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  <c r="DO525" s="57"/>
      <c r="DP525" s="57"/>
      <c r="DQ525" s="57"/>
      <c r="DR525" s="57"/>
      <c r="DS525" s="57"/>
      <c r="DT525" s="57"/>
      <c r="DU525" s="57"/>
      <c r="DV525" s="57"/>
      <c r="DW525" s="57"/>
      <c r="DX525" s="57"/>
      <c r="DY525" s="57"/>
      <c r="DZ525" s="57"/>
      <c r="EA525" s="57"/>
      <c r="EB525" s="57"/>
      <c r="EC525" s="57"/>
      <c r="ED525" s="57"/>
      <c r="EE525" s="57"/>
    </row>
    <row r="526">
      <c r="B526" s="140"/>
      <c r="C526" s="140"/>
      <c r="D526" s="140"/>
      <c r="E526" s="140"/>
      <c r="F526" s="140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  <c r="DO526" s="57"/>
      <c r="DP526" s="57"/>
      <c r="DQ526" s="57"/>
      <c r="DR526" s="57"/>
      <c r="DS526" s="57"/>
      <c r="DT526" s="57"/>
      <c r="DU526" s="57"/>
      <c r="DV526" s="57"/>
      <c r="DW526" s="57"/>
      <c r="DX526" s="57"/>
      <c r="DY526" s="57"/>
      <c r="DZ526" s="57"/>
      <c r="EA526" s="57"/>
      <c r="EB526" s="57"/>
      <c r="EC526" s="57"/>
      <c r="ED526" s="57"/>
      <c r="EE526" s="57"/>
    </row>
    <row r="527">
      <c r="B527" s="140"/>
      <c r="C527" s="140"/>
      <c r="D527" s="140"/>
      <c r="E527" s="140"/>
      <c r="F527" s="140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  <c r="DO527" s="57"/>
      <c r="DP527" s="57"/>
      <c r="DQ527" s="57"/>
      <c r="DR527" s="57"/>
      <c r="DS527" s="57"/>
      <c r="DT527" s="57"/>
      <c r="DU527" s="57"/>
      <c r="DV527" s="57"/>
      <c r="DW527" s="57"/>
      <c r="DX527" s="57"/>
      <c r="DY527" s="57"/>
      <c r="DZ527" s="57"/>
      <c r="EA527" s="57"/>
      <c r="EB527" s="57"/>
      <c r="EC527" s="57"/>
      <c r="ED527" s="57"/>
      <c r="EE527" s="57"/>
    </row>
    <row r="528">
      <c r="B528" s="140"/>
      <c r="C528" s="140"/>
      <c r="D528" s="140"/>
      <c r="E528" s="140"/>
      <c r="F528" s="140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  <c r="DO528" s="57"/>
      <c r="DP528" s="57"/>
      <c r="DQ528" s="57"/>
      <c r="DR528" s="57"/>
      <c r="DS528" s="57"/>
      <c r="DT528" s="57"/>
      <c r="DU528" s="57"/>
      <c r="DV528" s="57"/>
      <c r="DW528" s="57"/>
      <c r="DX528" s="57"/>
      <c r="DY528" s="57"/>
      <c r="DZ528" s="57"/>
      <c r="EA528" s="57"/>
      <c r="EB528" s="57"/>
      <c r="EC528" s="57"/>
      <c r="ED528" s="57"/>
      <c r="EE528" s="57"/>
    </row>
    <row r="529">
      <c r="B529" s="140"/>
      <c r="C529" s="140"/>
      <c r="D529" s="140"/>
      <c r="E529" s="140"/>
      <c r="F529" s="140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  <c r="DO529" s="57"/>
      <c r="DP529" s="57"/>
      <c r="DQ529" s="57"/>
      <c r="DR529" s="57"/>
      <c r="DS529" s="57"/>
      <c r="DT529" s="57"/>
      <c r="DU529" s="57"/>
      <c r="DV529" s="57"/>
      <c r="DW529" s="57"/>
      <c r="DX529" s="57"/>
      <c r="DY529" s="57"/>
      <c r="DZ529" s="57"/>
      <c r="EA529" s="57"/>
      <c r="EB529" s="57"/>
      <c r="EC529" s="57"/>
      <c r="ED529" s="57"/>
      <c r="EE529" s="57"/>
    </row>
    <row r="530">
      <c r="B530" s="140"/>
      <c r="C530" s="140"/>
      <c r="D530" s="140"/>
      <c r="E530" s="140"/>
      <c r="F530" s="140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  <c r="DO530" s="57"/>
      <c r="DP530" s="57"/>
      <c r="DQ530" s="57"/>
      <c r="DR530" s="57"/>
      <c r="DS530" s="57"/>
      <c r="DT530" s="57"/>
      <c r="DU530" s="57"/>
      <c r="DV530" s="57"/>
      <c r="DW530" s="57"/>
      <c r="DX530" s="57"/>
      <c r="DY530" s="57"/>
      <c r="DZ530" s="57"/>
      <c r="EA530" s="57"/>
      <c r="EB530" s="57"/>
      <c r="EC530" s="57"/>
      <c r="ED530" s="57"/>
      <c r="EE530" s="57"/>
    </row>
    <row r="531">
      <c r="B531" s="140"/>
      <c r="C531" s="140"/>
      <c r="D531" s="140"/>
      <c r="E531" s="140"/>
      <c r="F531" s="140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  <c r="DO531" s="57"/>
      <c r="DP531" s="57"/>
      <c r="DQ531" s="57"/>
      <c r="DR531" s="57"/>
      <c r="DS531" s="57"/>
      <c r="DT531" s="57"/>
      <c r="DU531" s="57"/>
      <c r="DV531" s="57"/>
      <c r="DW531" s="57"/>
      <c r="DX531" s="57"/>
      <c r="DY531" s="57"/>
      <c r="DZ531" s="57"/>
      <c r="EA531" s="57"/>
      <c r="EB531" s="57"/>
      <c r="EC531" s="57"/>
      <c r="ED531" s="57"/>
      <c r="EE531" s="57"/>
    </row>
    <row r="532">
      <c r="B532" s="140"/>
      <c r="C532" s="140"/>
      <c r="D532" s="140"/>
      <c r="E532" s="140"/>
      <c r="F532" s="140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  <c r="DO532" s="57"/>
      <c r="DP532" s="57"/>
      <c r="DQ532" s="57"/>
      <c r="DR532" s="57"/>
      <c r="DS532" s="57"/>
      <c r="DT532" s="57"/>
      <c r="DU532" s="57"/>
      <c r="DV532" s="57"/>
      <c r="DW532" s="57"/>
      <c r="DX532" s="57"/>
      <c r="DY532" s="57"/>
      <c r="DZ532" s="57"/>
      <c r="EA532" s="57"/>
      <c r="EB532" s="57"/>
      <c r="EC532" s="57"/>
      <c r="ED532" s="57"/>
      <c r="EE532" s="57"/>
    </row>
    <row r="533">
      <c r="B533" s="140"/>
      <c r="C533" s="140"/>
      <c r="D533" s="140"/>
      <c r="E533" s="140"/>
      <c r="F533" s="140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  <c r="DO533" s="57"/>
      <c r="DP533" s="57"/>
      <c r="DQ533" s="57"/>
      <c r="DR533" s="57"/>
      <c r="DS533" s="57"/>
      <c r="DT533" s="57"/>
      <c r="DU533" s="57"/>
      <c r="DV533" s="57"/>
      <c r="DW533" s="57"/>
      <c r="DX533" s="57"/>
      <c r="DY533" s="57"/>
      <c r="DZ533" s="57"/>
      <c r="EA533" s="57"/>
      <c r="EB533" s="57"/>
      <c r="EC533" s="57"/>
      <c r="ED533" s="57"/>
      <c r="EE533" s="57"/>
    </row>
    <row r="534">
      <c r="B534" s="140"/>
      <c r="C534" s="140"/>
      <c r="D534" s="140"/>
      <c r="E534" s="140"/>
      <c r="F534" s="140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  <c r="DO534" s="57"/>
      <c r="DP534" s="57"/>
      <c r="DQ534" s="57"/>
      <c r="DR534" s="57"/>
      <c r="DS534" s="57"/>
      <c r="DT534" s="57"/>
      <c r="DU534" s="57"/>
      <c r="DV534" s="57"/>
      <c r="DW534" s="57"/>
      <c r="DX534" s="57"/>
      <c r="DY534" s="57"/>
      <c r="DZ534" s="57"/>
      <c r="EA534" s="57"/>
      <c r="EB534" s="57"/>
      <c r="EC534" s="57"/>
      <c r="ED534" s="57"/>
      <c r="EE534" s="57"/>
    </row>
    <row r="535">
      <c r="B535" s="140"/>
      <c r="C535" s="140"/>
      <c r="D535" s="140"/>
      <c r="E535" s="140"/>
      <c r="F535" s="140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  <c r="DO535" s="57"/>
      <c r="DP535" s="57"/>
      <c r="DQ535" s="57"/>
      <c r="DR535" s="57"/>
      <c r="DS535" s="57"/>
      <c r="DT535" s="57"/>
      <c r="DU535" s="57"/>
      <c r="DV535" s="57"/>
      <c r="DW535" s="57"/>
      <c r="DX535" s="57"/>
      <c r="DY535" s="57"/>
      <c r="DZ535" s="57"/>
      <c r="EA535" s="57"/>
      <c r="EB535" s="57"/>
      <c r="EC535" s="57"/>
      <c r="ED535" s="57"/>
      <c r="EE535" s="57"/>
    </row>
    <row r="536">
      <c r="B536" s="140"/>
      <c r="C536" s="140"/>
      <c r="D536" s="140"/>
      <c r="E536" s="140"/>
      <c r="F536" s="140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  <c r="DO536" s="57"/>
      <c r="DP536" s="57"/>
      <c r="DQ536" s="57"/>
      <c r="DR536" s="57"/>
      <c r="DS536" s="57"/>
      <c r="DT536" s="57"/>
      <c r="DU536" s="57"/>
      <c r="DV536" s="57"/>
      <c r="DW536" s="57"/>
      <c r="DX536" s="57"/>
      <c r="DY536" s="57"/>
      <c r="DZ536" s="57"/>
      <c r="EA536" s="57"/>
      <c r="EB536" s="57"/>
      <c r="EC536" s="57"/>
      <c r="ED536" s="57"/>
      <c r="EE536" s="57"/>
    </row>
    <row r="537">
      <c r="B537" s="140"/>
      <c r="C537" s="140"/>
      <c r="D537" s="140"/>
      <c r="E537" s="140"/>
      <c r="F537" s="140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  <c r="DO537" s="57"/>
      <c r="DP537" s="57"/>
      <c r="DQ537" s="57"/>
      <c r="DR537" s="57"/>
      <c r="DS537" s="57"/>
      <c r="DT537" s="57"/>
      <c r="DU537" s="57"/>
      <c r="DV537" s="57"/>
      <c r="DW537" s="57"/>
      <c r="DX537" s="57"/>
      <c r="DY537" s="57"/>
      <c r="DZ537" s="57"/>
      <c r="EA537" s="57"/>
      <c r="EB537" s="57"/>
      <c r="EC537" s="57"/>
      <c r="ED537" s="57"/>
      <c r="EE537" s="57"/>
    </row>
    <row r="538">
      <c r="B538" s="140"/>
      <c r="C538" s="140"/>
      <c r="D538" s="140"/>
      <c r="E538" s="140"/>
      <c r="F538" s="140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  <c r="DO538" s="57"/>
      <c r="DP538" s="57"/>
      <c r="DQ538" s="57"/>
      <c r="DR538" s="57"/>
      <c r="DS538" s="57"/>
      <c r="DT538" s="57"/>
      <c r="DU538" s="57"/>
      <c r="DV538" s="57"/>
      <c r="DW538" s="57"/>
      <c r="DX538" s="57"/>
      <c r="DY538" s="57"/>
      <c r="DZ538" s="57"/>
      <c r="EA538" s="57"/>
      <c r="EB538" s="57"/>
      <c r="EC538" s="57"/>
      <c r="ED538" s="57"/>
      <c r="EE538" s="57"/>
    </row>
    <row r="539">
      <c r="B539" s="140"/>
      <c r="C539" s="140"/>
      <c r="D539" s="140"/>
      <c r="E539" s="140"/>
      <c r="F539" s="140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  <c r="DO539" s="57"/>
      <c r="DP539" s="57"/>
      <c r="DQ539" s="57"/>
      <c r="DR539" s="57"/>
      <c r="DS539" s="57"/>
      <c r="DT539" s="57"/>
      <c r="DU539" s="57"/>
      <c r="DV539" s="57"/>
      <c r="DW539" s="57"/>
      <c r="DX539" s="57"/>
      <c r="DY539" s="57"/>
      <c r="DZ539" s="57"/>
      <c r="EA539" s="57"/>
      <c r="EB539" s="57"/>
      <c r="EC539" s="57"/>
      <c r="ED539" s="57"/>
      <c r="EE539" s="57"/>
    </row>
    <row r="540">
      <c r="B540" s="140"/>
      <c r="C540" s="140"/>
      <c r="D540" s="140"/>
      <c r="E540" s="140"/>
      <c r="F540" s="140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  <c r="DO540" s="57"/>
      <c r="DP540" s="57"/>
      <c r="DQ540" s="57"/>
      <c r="DR540" s="57"/>
      <c r="DS540" s="57"/>
      <c r="DT540" s="57"/>
      <c r="DU540" s="57"/>
      <c r="DV540" s="57"/>
      <c r="DW540" s="57"/>
      <c r="DX540" s="57"/>
      <c r="DY540" s="57"/>
      <c r="DZ540" s="57"/>
      <c r="EA540" s="57"/>
      <c r="EB540" s="57"/>
      <c r="EC540" s="57"/>
      <c r="ED540" s="57"/>
      <c r="EE540" s="57"/>
    </row>
    <row r="541">
      <c r="B541" s="140"/>
      <c r="C541" s="140"/>
      <c r="D541" s="140"/>
      <c r="E541" s="140"/>
      <c r="F541" s="140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  <c r="DO541" s="57"/>
      <c r="DP541" s="57"/>
      <c r="DQ541" s="57"/>
      <c r="DR541" s="57"/>
      <c r="DS541" s="57"/>
      <c r="DT541" s="57"/>
      <c r="DU541" s="57"/>
      <c r="DV541" s="57"/>
      <c r="DW541" s="57"/>
      <c r="DX541" s="57"/>
      <c r="DY541" s="57"/>
      <c r="DZ541" s="57"/>
      <c r="EA541" s="57"/>
      <c r="EB541" s="57"/>
      <c r="EC541" s="57"/>
      <c r="ED541" s="57"/>
      <c r="EE541" s="57"/>
    </row>
    <row r="542">
      <c r="B542" s="140"/>
      <c r="C542" s="140"/>
      <c r="D542" s="140"/>
      <c r="E542" s="140"/>
      <c r="F542" s="140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  <c r="DO542" s="57"/>
      <c r="DP542" s="57"/>
      <c r="DQ542" s="57"/>
      <c r="DR542" s="57"/>
      <c r="DS542" s="57"/>
      <c r="DT542" s="57"/>
      <c r="DU542" s="57"/>
      <c r="DV542" s="57"/>
      <c r="DW542" s="57"/>
      <c r="DX542" s="57"/>
      <c r="DY542" s="57"/>
      <c r="DZ542" s="57"/>
      <c r="EA542" s="57"/>
      <c r="EB542" s="57"/>
      <c r="EC542" s="57"/>
      <c r="ED542" s="57"/>
      <c r="EE542" s="57"/>
    </row>
    <row r="543">
      <c r="B543" s="140"/>
      <c r="C543" s="140"/>
      <c r="D543" s="140"/>
      <c r="E543" s="140"/>
      <c r="F543" s="140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  <c r="DO543" s="57"/>
      <c r="DP543" s="57"/>
      <c r="DQ543" s="57"/>
      <c r="DR543" s="57"/>
      <c r="DS543" s="57"/>
      <c r="DT543" s="57"/>
      <c r="DU543" s="57"/>
      <c r="DV543" s="57"/>
      <c r="DW543" s="57"/>
      <c r="DX543" s="57"/>
      <c r="DY543" s="57"/>
      <c r="DZ543" s="57"/>
      <c r="EA543" s="57"/>
      <c r="EB543" s="57"/>
      <c r="EC543" s="57"/>
      <c r="ED543" s="57"/>
      <c r="EE543" s="57"/>
    </row>
    <row r="544">
      <c r="B544" s="140"/>
      <c r="C544" s="140"/>
      <c r="D544" s="140"/>
      <c r="E544" s="140"/>
      <c r="F544" s="140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  <c r="DO544" s="57"/>
      <c r="DP544" s="57"/>
      <c r="DQ544" s="57"/>
      <c r="DR544" s="57"/>
      <c r="DS544" s="57"/>
      <c r="DT544" s="57"/>
      <c r="DU544" s="57"/>
      <c r="DV544" s="57"/>
      <c r="DW544" s="57"/>
      <c r="DX544" s="57"/>
      <c r="DY544" s="57"/>
      <c r="DZ544" s="57"/>
      <c r="EA544" s="57"/>
      <c r="EB544" s="57"/>
      <c r="EC544" s="57"/>
      <c r="ED544" s="57"/>
      <c r="EE544" s="57"/>
    </row>
    <row r="545">
      <c r="B545" s="140"/>
      <c r="C545" s="140"/>
      <c r="D545" s="140"/>
      <c r="E545" s="140"/>
      <c r="F545" s="140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  <c r="DO545" s="57"/>
      <c r="DP545" s="57"/>
      <c r="DQ545" s="57"/>
      <c r="DR545" s="57"/>
      <c r="DS545" s="57"/>
      <c r="DT545" s="57"/>
      <c r="DU545" s="57"/>
      <c r="DV545" s="57"/>
      <c r="DW545" s="57"/>
      <c r="DX545" s="57"/>
      <c r="DY545" s="57"/>
      <c r="DZ545" s="57"/>
      <c r="EA545" s="57"/>
      <c r="EB545" s="57"/>
      <c r="EC545" s="57"/>
      <c r="ED545" s="57"/>
      <c r="EE545" s="57"/>
    </row>
    <row r="546">
      <c r="B546" s="140"/>
      <c r="C546" s="140"/>
      <c r="D546" s="140"/>
      <c r="E546" s="140"/>
      <c r="F546" s="140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  <c r="DO546" s="57"/>
      <c r="DP546" s="57"/>
      <c r="DQ546" s="57"/>
      <c r="DR546" s="57"/>
      <c r="DS546" s="57"/>
      <c r="DT546" s="57"/>
      <c r="DU546" s="57"/>
      <c r="DV546" s="57"/>
      <c r="DW546" s="57"/>
      <c r="DX546" s="57"/>
      <c r="DY546" s="57"/>
      <c r="DZ546" s="57"/>
      <c r="EA546" s="57"/>
      <c r="EB546" s="57"/>
      <c r="EC546" s="57"/>
      <c r="ED546" s="57"/>
      <c r="EE546" s="57"/>
    </row>
    <row r="547">
      <c r="B547" s="140"/>
      <c r="C547" s="140"/>
      <c r="D547" s="140"/>
      <c r="E547" s="140"/>
      <c r="F547" s="140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  <c r="DO547" s="57"/>
      <c r="DP547" s="57"/>
      <c r="DQ547" s="57"/>
      <c r="DR547" s="57"/>
      <c r="DS547" s="57"/>
      <c r="DT547" s="57"/>
      <c r="DU547" s="57"/>
      <c r="DV547" s="57"/>
      <c r="DW547" s="57"/>
      <c r="DX547" s="57"/>
      <c r="DY547" s="57"/>
      <c r="DZ547" s="57"/>
      <c r="EA547" s="57"/>
      <c r="EB547" s="57"/>
      <c r="EC547" s="57"/>
      <c r="ED547" s="57"/>
      <c r="EE547" s="57"/>
    </row>
    <row r="548">
      <c r="B548" s="140"/>
      <c r="C548" s="140"/>
      <c r="D548" s="140"/>
      <c r="E548" s="140"/>
      <c r="F548" s="140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  <c r="DO548" s="57"/>
      <c r="DP548" s="57"/>
      <c r="DQ548" s="57"/>
      <c r="DR548" s="57"/>
      <c r="DS548" s="57"/>
      <c r="DT548" s="57"/>
      <c r="DU548" s="57"/>
      <c r="DV548" s="57"/>
      <c r="DW548" s="57"/>
      <c r="DX548" s="57"/>
      <c r="DY548" s="57"/>
      <c r="DZ548" s="57"/>
      <c r="EA548" s="57"/>
      <c r="EB548" s="57"/>
      <c r="EC548" s="57"/>
      <c r="ED548" s="57"/>
      <c r="EE548" s="57"/>
    </row>
    <row r="549">
      <c r="B549" s="140"/>
      <c r="C549" s="140"/>
      <c r="D549" s="140"/>
      <c r="E549" s="140"/>
      <c r="F549" s="140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  <c r="DO549" s="57"/>
      <c r="DP549" s="57"/>
      <c r="DQ549" s="57"/>
      <c r="DR549" s="57"/>
      <c r="DS549" s="57"/>
      <c r="DT549" s="57"/>
      <c r="DU549" s="57"/>
      <c r="DV549" s="57"/>
      <c r="DW549" s="57"/>
      <c r="DX549" s="57"/>
      <c r="DY549" s="57"/>
      <c r="DZ549" s="57"/>
      <c r="EA549" s="57"/>
      <c r="EB549" s="57"/>
      <c r="EC549" s="57"/>
      <c r="ED549" s="57"/>
      <c r="EE549" s="57"/>
    </row>
    <row r="550">
      <c r="B550" s="140"/>
      <c r="C550" s="140"/>
      <c r="D550" s="140"/>
      <c r="E550" s="140"/>
      <c r="F550" s="140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  <c r="DO550" s="57"/>
      <c r="DP550" s="57"/>
      <c r="DQ550" s="57"/>
      <c r="DR550" s="57"/>
      <c r="DS550" s="57"/>
      <c r="DT550" s="57"/>
      <c r="DU550" s="57"/>
      <c r="DV550" s="57"/>
      <c r="DW550" s="57"/>
      <c r="DX550" s="57"/>
      <c r="DY550" s="57"/>
      <c r="DZ550" s="57"/>
      <c r="EA550" s="57"/>
      <c r="EB550" s="57"/>
      <c r="EC550" s="57"/>
      <c r="ED550" s="57"/>
      <c r="EE550" s="57"/>
    </row>
    <row r="551">
      <c r="B551" s="140"/>
      <c r="C551" s="140"/>
      <c r="D551" s="140"/>
      <c r="E551" s="140"/>
      <c r="F551" s="140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  <c r="DO551" s="57"/>
      <c r="DP551" s="57"/>
      <c r="DQ551" s="57"/>
      <c r="DR551" s="57"/>
      <c r="DS551" s="57"/>
      <c r="DT551" s="57"/>
      <c r="DU551" s="57"/>
      <c r="DV551" s="57"/>
      <c r="DW551" s="57"/>
      <c r="DX551" s="57"/>
      <c r="DY551" s="57"/>
      <c r="DZ551" s="57"/>
      <c r="EA551" s="57"/>
      <c r="EB551" s="57"/>
      <c r="EC551" s="57"/>
      <c r="ED551" s="57"/>
      <c r="EE551" s="57"/>
    </row>
    <row r="552">
      <c r="B552" s="140"/>
      <c r="C552" s="140"/>
      <c r="D552" s="140"/>
      <c r="E552" s="140"/>
      <c r="F552" s="140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  <c r="DO552" s="57"/>
      <c r="DP552" s="57"/>
      <c r="DQ552" s="57"/>
      <c r="DR552" s="57"/>
      <c r="DS552" s="57"/>
      <c r="DT552" s="57"/>
      <c r="DU552" s="57"/>
      <c r="DV552" s="57"/>
      <c r="DW552" s="57"/>
      <c r="DX552" s="57"/>
      <c r="DY552" s="57"/>
      <c r="DZ552" s="57"/>
      <c r="EA552" s="57"/>
      <c r="EB552" s="57"/>
      <c r="EC552" s="57"/>
      <c r="ED552" s="57"/>
      <c r="EE552" s="57"/>
    </row>
    <row r="553">
      <c r="B553" s="140"/>
      <c r="C553" s="140"/>
      <c r="D553" s="140"/>
      <c r="E553" s="140"/>
      <c r="F553" s="140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  <c r="DO553" s="57"/>
      <c r="DP553" s="57"/>
      <c r="DQ553" s="57"/>
      <c r="DR553" s="57"/>
      <c r="DS553" s="57"/>
      <c r="DT553" s="57"/>
      <c r="DU553" s="57"/>
      <c r="DV553" s="57"/>
      <c r="DW553" s="57"/>
      <c r="DX553" s="57"/>
      <c r="DY553" s="57"/>
      <c r="DZ553" s="57"/>
      <c r="EA553" s="57"/>
      <c r="EB553" s="57"/>
      <c r="EC553" s="57"/>
      <c r="ED553" s="57"/>
      <c r="EE553" s="57"/>
    </row>
    <row r="554">
      <c r="B554" s="140"/>
      <c r="C554" s="140"/>
      <c r="D554" s="140"/>
      <c r="E554" s="140"/>
      <c r="F554" s="140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  <c r="DO554" s="57"/>
      <c r="DP554" s="57"/>
      <c r="DQ554" s="57"/>
      <c r="DR554" s="57"/>
      <c r="DS554" s="57"/>
      <c r="DT554" s="57"/>
      <c r="DU554" s="57"/>
      <c r="DV554" s="57"/>
      <c r="DW554" s="57"/>
      <c r="DX554" s="57"/>
      <c r="DY554" s="57"/>
      <c r="DZ554" s="57"/>
      <c r="EA554" s="57"/>
      <c r="EB554" s="57"/>
      <c r="EC554" s="57"/>
      <c r="ED554" s="57"/>
      <c r="EE554" s="57"/>
    </row>
    <row r="555">
      <c r="B555" s="140"/>
      <c r="C555" s="140"/>
      <c r="D555" s="140"/>
      <c r="E555" s="140"/>
      <c r="F555" s="140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  <c r="DO555" s="57"/>
      <c r="DP555" s="57"/>
      <c r="DQ555" s="57"/>
      <c r="DR555" s="57"/>
      <c r="DS555" s="57"/>
      <c r="DT555" s="57"/>
      <c r="DU555" s="57"/>
      <c r="DV555" s="57"/>
      <c r="DW555" s="57"/>
      <c r="DX555" s="57"/>
      <c r="DY555" s="57"/>
      <c r="DZ555" s="57"/>
      <c r="EA555" s="57"/>
      <c r="EB555" s="57"/>
      <c r="EC555" s="57"/>
      <c r="ED555" s="57"/>
      <c r="EE555" s="57"/>
    </row>
    <row r="556">
      <c r="B556" s="140"/>
      <c r="C556" s="140"/>
      <c r="D556" s="140"/>
      <c r="E556" s="140"/>
      <c r="F556" s="140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  <c r="DO556" s="57"/>
      <c r="DP556" s="57"/>
      <c r="DQ556" s="57"/>
      <c r="DR556" s="57"/>
      <c r="DS556" s="57"/>
      <c r="DT556" s="57"/>
      <c r="DU556" s="57"/>
      <c r="DV556" s="57"/>
      <c r="DW556" s="57"/>
      <c r="DX556" s="57"/>
      <c r="DY556" s="57"/>
      <c r="DZ556" s="57"/>
      <c r="EA556" s="57"/>
      <c r="EB556" s="57"/>
      <c r="EC556" s="57"/>
      <c r="ED556" s="57"/>
      <c r="EE556" s="57"/>
    </row>
    <row r="557">
      <c r="B557" s="140"/>
      <c r="C557" s="140"/>
      <c r="D557" s="140"/>
      <c r="E557" s="140"/>
      <c r="F557" s="140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  <c r="DO557" s="57"/>
      <c r="DP557" s="57"/>
      <c r="DQ557" s="57"/>
      <c r="DR557" s="57"/>
      <c r="DS557" s="57"/>
      <c r="DT557" s="57"/>
      <c r="DU557" s="57"/>
      <c r="DV557" s="57"/>
      <c r="DW557" s="57"/>
      <c r="DX557" s="57"/>
      <c r="DY557" s="57"/>
      <c r="DZ557" s="57"/>
      <c r="EA557" s="57"/>
      <c r="EB557" s="57"/>
      <c r="EC557" s="57"/>
      <c r="ED557" s="57"/>
      <c r="EE557" s="57"/>
    </row>
    <row r="558">
      <c r="B558" s="140"/>
      <c r="C558" s="140"/>
      <c r="D558" s="140"/>
      <c r="E558" s="140"/>
      <c r="F558" s="140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  <c r="DO558" s="57"/>
      <c r="DP558" s="57"/>
      <c r="DQ558" s="57"/>
      <c r="DR558" s="57"/>
      <c r="DS558" s="57"/>
      <c r="DT558" s="57"/>
      <c r="DU558" s="57"/>
      <c r="DV558" s="57"/>
      <c r="DW558" s="57"/>
      <c r="DX558" s="57"/>
      <c r="DY558" s="57"/>
      <c r="DZ558" s="57"/>
      <c r="EA558" s="57"/>
      <c r="EB558" s="57"/>
      <c r="EC558" s="57"/>
      <c r="ED558" s="57"/>
      <c r="EE558" s="57"/>
    </row>
    <row r="559">
      <c r="B559" s="140"/>
      <c r="C559" s="140"/>
      <c r="D559" s="140"/>
      <c r="E559" s="140"/>
      <c r="F559" s="140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  <c r="DO559" s="57"/>
      <c r="DP559" s="57"/>
      <c r="DQ559" s="57"/>
      <c r="DR559" s="57"/>
      <c r="DS559" s="57"/>
      <c r="DT559" s="57"/>
      <c r="DU559" s="57"/>
      <c r="DV559" s="57"/>
      <c r="DW559" s="57"/>
      <c r="DX559" s="57"/>
      <c r="DY559" s="57"/>
      <c r="DZ559" s="57"/>
      <c r="EA559" s="57"/>
      <c r="EB559" s="57"/>
      <c r="EC559" s="57"/>
      <c r="ED559" s="57"/>
      <c r="EE559" s="57"/>
    </row>
    <row r="560">
      <c r="B560" s="140"/>
      <c r="C560" s="140"/>
      <c r="D560" s="140"/>
      <c r="E560" s="140"/>
      <c r="F560" s="140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  <c r="DO560" s="57"/>
      <c r="DP560" s="57"/>
      <c r="DQ560" s="57"/>
      <c r="DR560" s="57"/>
      <c r="DS560" s="57"/>
      <c r="DT560" s="57"/>
      <c r="DU560" s="57"/>
      <c r="DV560" s="57"/>
      <c r="DW560" s="57"/>
      <c r="DX560" s="57"/>
      <c r="DY560" s="57"/>
      <c r="DZ560" s="57"/>
      <c r="EA560" s="57"/>
      <c r="EB560" s="57"/>
      <c r="EC560" s="57"/>
      <c r="ED560" s="57"/>
      <c r="EE560" s="57"/>
    </row>
    <row r="561">
      <c r="B561" s="140"/>
      <c r="C561" s="140"/>
      <c r="D561" s="140"/>
      <c r="E561" s="140"/>
      <c r="F561" s="140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  <c r="DO561" s="57"/>
      <c r="DP561" s="57"/>
      <c r="DQ561" s="57"/>
      <c r="DR561" s="57"/>
      <c r="DS561" s="57"/>
      <c r="DT561" s="57"/>
      <c r="DU561" s="57"/>
      <c r="DV561" s="57"/>
      <c r="DW561" s="57"/>
      <c r="DX561" s="57"/>
      <c r="DY561" s="57"/>
      <c r="DZ561" s="57"/>
      <c r="EA561" s="57"/>
      <c r="EB561" s="57"/>
      <c r="EC561" s="57"/>
      <c r="ED561" s="57"/>
      <c r="EE561" s="57"/>
    </row>
    <row r="562">
      <c r="B562" s="140"/>
      <c r="C562" s="140"/>
      <c r="D562" s="140"/>
      <c r="E562" s="140"/>
      <c r="F562" s="140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  <c r="DO562" s="57"/>
      <c r="DP562" s="57"/>
      <c r="DQ562" s="57"/>
      <c r="DR562" s="57"/>
      <c r="DS562" s="57"/>
      <c r="DT562" s="57"/>
      <c r="DU562" s="57"/>
      <c r="DV562" s="57"/>
      <c r="DW562" s="57"/>
      <c r="DX562" s="57"/>
      <c r="DY562" s="57"/>
      <c r="DZ562" s="57"/>
      <c r="EA562" s="57"/>
      <c r="EB562" s="57"/>
      <c r="EC562" s="57"/>
      <c r="ED562" s="57"/>
      <c r="EE562" s="57"/>
    </row>
    <row r="563">
      <c r="B563" s="140"/>
      <c r="C563" s="140"/>
      <c r="D563" s="140"/>
      <c r="E563" s="140"/>
      <c r="F563" s="140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  <c r="DO563" s="57"/>
      <c r="DP563" s="57"/>
      <c r="DQ563" s="57"/>
      <c r="DR563" s="57"/>
      <c r="DS563" s="57"/>
      <c r="DT563" s="57"/>
      <c r="DU563" s="57"/>
      <c r="DV563" s="57"/>
      <c r="DW563" s="57"/>
      <c r="DX563" s="57"/>
      <c r="DY563" s="57"/>
      <c r="DZ563" s="57"/>
      <c r="EA563" s="57"/>
      <c r="EB563" s="57"/>
      <c r="EC563" s="57"/>
      <c r="ED563" s="57"/>
      <c r="EE563" s="57"/>
    </row>
    <row r="564">
      <c r="B564" s="140"/>
      <c r="C564" s="140"/>
      <c r="D564" s="140"/>
      <c r="E564" s="140"/>
      <c r="F564" s="140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  <c r="DO564" s="57"/>
      <c r="DP564" s="57"/>
      <c r="DQ564" s="57"/>
      <c r="DR564" s="57"/>
      <c r="DS564" s="57"/>
      <c r="DT564" s="57"/>
      <c r="DU564" s="57"/>
      <c r="DV564" s="57"/>
      <c r="DW564" s="57"/>
      <c r="DX564" s="57"/>
      <c r="DY564" s="57"/>
      <c r="DZ564" s="57"/>
      <c r="EA564" s="57"/>
      <c r="EB564" s="57"/>
      <c r="EC564" s="57"/>
      <c r="ED564" s="57"/>
      <c r="EE564" s="57"/>
    </row>
    <row r="565">
      <c r="B565" s="140"/>
      <c r="C565" s="140"/>
      <c r="D565" s="140"/>
      <c r="E565" s="140"/>
      <c r="F565" s="140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  <c r="DO565" s="57"/>
      <c r="DP565" s="57"/>
      <c r="DQ565" s="57"/>
      <c r="DR565" s="57"/>
      <c r="DS565" s="57"/>
      <c r="DT565" s="57"/>
      <c r="DU565" s="57"/>
      <c r="DV565" s="57"/>
      <c r="DW565" s="57"/>
      <c r="DX565" s="57"/>
      <c r="DY565" s="57"/>
      <c r="DZ565" s="57"/>
      <c r="EA565" s="57"/>
      <c r="EB565" s="57"/>
      <c r="EC565" s="57"/>
      <c r="ED565" s="57"/>
      <c r="EE565" s="57"/>
    </row>
    <row r="566">
      <c r="B566" s="140"/>
      <c r="C566" s="140"/>
      <c r="D566" s="140"/>
      <c r="E566" s="140"/>
      <c r="F566" s="140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  <c r="DO566" s="57"/>
      <c r="DP566" s="57"/>
      <c r="DQ566" s="57"/>
      <c r="DR566" s="57"/>
      <c r="DS566" s="57"/>
      <c r="DT566" s="57"/>
      <c r="DU566" s="57"/>
      <c r="DV566" s="57"/>
      <c r="DW566" s="57"/>
      <c r="DX566" s="57"/>
      <c r="DY566" s="57"/>
      <c r="DZ566" s="57"/>
      <c r="EA566" s="57"/>
      <c r="EB566" s="57"/>
      <c r="EC566" s="57"/>
      <c r="ED566" s="57"/>
      <c r="EE566" s="57"/>
    </row>
    <row r="567">
      <c r="B567" s="140"/>
      <c r="C567" s="140"/>
      <c r="D567" s="140"/>
      <c r="E567" s="140"/>
      <c r="F567" s="140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  <c r="DO567" s="57"/>
      <c r="DP567" s="57"/>
      <c r="DQ567" s="57"/>
      <c r="DR567" s="57"/>
      <c r="DS567" s="57"/>
      <c r="DT567" s="57"/>
      <c r="DU567" s="57"/>
      <c r="DV567" s="57"/>
      <c r="DW567" s="57"/>
      <c r="DX567" s="57"/>
      <c r="DY567" s="57"/>
      <c r="DZ567" s="57"/>
      <c r="EA567" s="57"/>
      <c r="EB567" s="57"/>
      <c r="EC567" s="57"/>
      <c r="ED567" s="57"/>
      <c r="EE567" s="57"/>
    </row>
    <row r="568">
      <c r="B568" s="140"/>
      <c r="C568" s="140"/>
      <c r="D568" s="140"/>
      <c r="E568" s="140"/>
      <c r="F568" s="140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  <c r="DO568" s="57"/>
      <c r="DP568" s="57"/>
      <c r="DQ568" s="57"/>
      <c r="DR568" s="57"/>
      <c r="DS568" s="57"/>
      <c r="DT568" s="57"/>
      <c r="DU568" s="57"/>
      <c r="DV568" s="57"/>
      <c r="DW568" s="57"/>
      <c r="DX568" s="57"/>
      <c r="DY568" s="57"/>
      <c r="DZ568" s="57"/>
      <c r="EA568" s="57"/>
      <c r="EB568" s="57"/>
      <c r="EC568" s="57"/>
      <c r="ED568" s="57"/>
      <c r="EE568" s="57"/>
    </row>
    <row r="569">
      <c r="B569" s="140"/>
      <c r="C569" s="140"/>
      <c r="D569" s="140"/>
      <c r="E569" s="140"/>
      <c r="F569" s="140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  <c r="DO569" s="57"/>
      <c r="DP569" s="57"/>
      <c r="DQ569" s="57"/>
      <c r="DR569" s="57"/>
      <c r="DS569" s="57"/>
      <c r="DT569" s="57"/>
      <c r="DU569" s="57"/>
      <c r="DV569" s="57"/>
      <c r="DW569" s="57"/>
      <c r="DX569" s="57"/>
      <c r="DY569" s="57"/>
      <c r="DZ569" s="57"/>
      <c r="EA569" s="57"/>
      <c r="EB569" s="57"/>
      <c r="EC569" s="57"/>
      <c r="ED569" s="57"/>
      <c r="EE569" s="57"/>
    </row>
    <row r="570">
      <c r="B570" s="140"/>
      <c r="C570" s="140"/>
      <c r="D570" s="140"/>
      <c r="E570" s="140"/>
      <c r="F570" s="140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  <c r="DO570" s="57"/>
      <c r="DP570" s="57"/>
      <c r="DQ570" s="57"/>
      <c r="DR570" s="57"/>
      <c r="DS570" s="57"/>
      <c r="DT570" s="57"/>
      <c r="DU570" s="57"/>
      <c r="DV570" s="57"/>
      <c r="DW570" s="57"/>
      <c r="DX570" s="57"/>
      <c r="DY570" s="57"/>
      <c r="DZ570" s="57"/>
      <c r="EA570" s="57"/>
      <c r="EB570" s="57"/>
      <c r="EC570" s="57"/>
      <c r="ED570" s="57"/>
      <c r="EE570" s="57"/>
    </row>
    <row r="571">
      <c r="B571" s="140"/>
      <c r="C571" s="140"/>
      <c r="D571" s="140"/>
      <c r="E571" s="140"/>
      <c r="F571" s="140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  <c r="DO571" s="57"/>
      <c r="DP571" s="57"/>
      <c r="DQ571" s="57"/>
      <c r="DR571" s="57"/>
      <c r="DS571" s="57"/>
      <c r="DT571" s="57"/>
      <c r="DU571" s="57"/>
      <c r="DV571" s="57"/>
      <c r="DW571" s="57"/>
      <c r="DX571" s="57"/>
      <c r="DY571" s="57"/>
      <c r="DZ571" s="57"/>
      <c r="EA571" s="57"/>
      <c r="EB571" s="57"/>
      <c r="EC571" s="57"/>
      <c r="ED571" s="57"/>
      <c r="EE571" s="57"/>
    </row>
    <row r="572">
      <c r="B572" s="140"/>
      <c r="C572" s="140"/>
      <c r="D572" s="140"/>
      <c r="E572" s="140"/>
      <c r="F572" s="140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  <c r="DO572" s="57"/>
      <c r="DP572" s="57"/>
      <c r="DQ572" s="57"/>
      <c r="DR572" s="57"/>
      <c r="DS572" s="57"/>
      <c r="DT572" s="57"/>
      <c r="DU572" s="57"/>
      <c r="DV572" s="57"/>
      <c r="DW572" s="57"/>
      <c r="DX572" s="57"/>
      <c r="DY572" s="57"/>
      <c r="DZ572" s="57"/>
      <c r="EA572" s="57"/>
      <c r="EB572" s="57"/>
      <c r="EC572" s="57"/>
      <c r="ED572" s="57"/>
      <c r="EE572" s="57"/>
    </row>
    <row r="573">
      <c r="B573" s="140"/>
      <c r="C573" s="140"/>
      <c r="D573" s="140"/>
      <c r="E573" s="140"/>
      <c r="F573" s="140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  <c r="DO573" s="57"/>
      <c r="DP573" s="57"/>
      <c r="DQ573" s="57"/>
      <c r="DR573" s="57"/>
      <c r="DS573" s="57"/>
      <c r="DT573" s="57"/>
      <c r="DU573" s="57"/>
      <c r="DV573" s="57"/>
      <c r="DW573" s="57"/>
      <c r="DX573" s="57"/>
      <c r="DY573" s="57"/>
      <c r="DZ573" s="57"/>
      <c r="EA573" s="57"/>
      <c r="EB573" s="57"/>
      <c r="EC573" s="57"/>
      <c r="ED573" s="57"/>
      <c r="EE573" s="57"/>
    </row>
    <row r="574">
      <c r="B574" s="140"/>
      <c r="C574" s="140"/>
      <c r="D574" s="140"/>
      <c r="E574" s="140"/>
      <c r="F574" s="140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  <c r="DO574" s="57"/>
      <c r="DP574" s="57"/>
      <c r="DQ574" s="57"/>
      <c r="DR574" s="57"/>
      <c r="DS574" s="57"/>
      <c r="DT574" s="57"/>
      <c r="DU574" s="57"/>
      <c r="DV574" s="57"/>
      <c r="DW574" s="57"/>
      <c r="DX574" s="57"/>
      <c r="DY574" s="57"/>
      <c r="DZ574" s="57"/>
      <c r="EA574" s="57"/>
      <c r="EB574" s="57"/>
      <c r="EC574" s="57"/>
      <c r="ED574" s="57"/>
      <c r="EE574" s="57"/>
    </row>
    <row r="575">
      <c r="B575" s="140"/>
      <c r="C575" s="140"/>
      <c r="D575" s="140"/>
      <c r="E575" s="140"/>
      <c r="F575" s="140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  <c r="DO575" s="57"/>
      <c r="DP575" s="57"/>
      <c r="DQ575" s="57"/>
      <c r="DR575" s="57"/>
      <c r="DS575" s="57"/>
      <c r="DT575" s="57"/>
      <c r="DU575" s="57"/>
      <c r="DV575" s="57"/>
      <c r="DW575" s="57"/>
      <c r="DX575" s="57"/>
      <c r="DY575" s="57"/>
      <c r="DZ575" s="57"/>
      <c r="EA575" s="57"/>
      <c r="EB575" s="57"/>
      <c r="EC575" s="57"/>
      <c r="ED575" s="57"/>
      <c r="EE575" s="57"/>
    </row>
    <row r="576">
      <c r="B576" s="140"/>
      <c r="C576" s="140"/>
      <c r="D576" s="140"/>
      <c r="E576" s="140"/>
      <c r="F576" s="140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  <c r="DO576" s="57"/>
      <c r="DP576" s="57"/>
      <c r="DQ576" s="57"/>
      <c r="DR576" s="57"/>
      <c r="DS576" s="57"/>
      <c r="DT576" s="57"/>
      <c r="DU576" s="57"/>
      <c r="DV576" s="57"/>
      <c r="DW576" s="57"/>
      <c r="DX576" s="57"/>
      <c r="DY576" s="57"/>
      <c r="DZ576" s="57"/>
      <c r="EA576" s="57"/>
      <c r="EB576" s="57"/>
      <c r="EC576" s="57"/>
      <c r="ED576" s="57"/>
      <c r="EE576" s="57"/>
    </row>
    <row r="577">
      <c r="B577" s="140"/>
      <c r="C577" s="140"/>
      <c r="D577" s="140"/>
      <c r="E577" s="140"/>
      <c r="F577" s="140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  <c r="DO577" s="57"/>
      <c r="DP577" s="57"/>
      <c r="DQ577" s="57"/>
      <c r="DR577" s="57"/>
      <c r="DS577" s="57"/>
      <c r="DT577" s="57"/>
      <c r="DU577" s="57"/>
      <c r="DV577" s="57"/>
      <c r="DW577" s="57"/>
      <c r="DX577" s="57"/>
      <c r="DY577" s="57"/>
      <c r="DZ577" s="57"/>
      <c r="EA577" s="57"/>
      <c r="EB577" s="57"/>
      <c r="EC577" s="57"/>
      <c r="ED577" s="57"/>
      <c r="EE577" s="57"/>
    </row>
    <row r="578">
      <c r="B578" s="140"/>
      <c r="C578" s="140"/>
      <c r="D578" s="140"/>
      <c r="E578" s="140"/>
      <c r="F578" s="140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  <c r="DO578" s="57"/>
      <c r="DP578" s="57"/>
      <c r="DQ578" s="57"/>
      <c r="DR578" s="57"/>
      <c r="DS578" s="57"/>
      <c r="DT578" s="57"/>
      <c r="DU578" s="57"/>
      <c r="DV578" s="57"/>
      <c r="DW578" s="57"/>
      <c r="DX578" s="57"/>
      <c r="DY578" s="57"/>
      <c r="DZ578" s="57"/>
      <c r="EA578" s="57"/>
      <c r="EB578" s="57"/>
      <c r="EC578" s="57"/>
      <c r="ED578" s="57"/>
      <c r="EE578" s="57"/>
    </row>
    <row r="579">
      <c r="B579" s="140"/>
      <c r="C579" s="140"/>
      <c r="D579" s="140"/>
      <c r="E579" s="140"/>
      <c r="F579" s="140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  <c r="DO579" s="57"/>
      <c r="DP579" s="57"/>
      <c r="DQ579" s="57"/>
      <c r="DR579" s="57"/>
      <c r="DS579" s="57"/>
      <c r="DT579" s="57"/>
      <c r="DU579" s="57"/>
      <c r="DV579" s="57"/>
      <c r="DW579" s="57"/>
      <c r="DX579" s="57"/>
      <c r="DY579" s="57"/>
      <c r="DZ579" s="57"/>
      <c r="EA579" s="57"/>
      <c r="EB579" s="57"/>
      <c r="EC579" s="57"/>
      <c r="ED579" s="57"/>
      <c r="EE579" s="57"/>
    </row>
    <row r="580">
      <c r="B580" s="140"/>
      <c r="C580" s="140"/>
      <c r="D580" s="140"/>
      <c r="E580" s="140"/>
      <c r="F580" s="140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  <c r="DO580" s="57"/>
      <c r="DP580" s="57"/>
      <c r="DQ580" s="57"/>
      <c r="DR580" s="57"/>
      <c r="DS580" s="57"/>
      <c r="DT580" s="57"/>
      <c r="DU580" s="57"/>
      <c r="DV580" s="57"/>
      <c r="DW580" s="57"/>
      <c r="DX580" s="57"/>
      <c r="DY580" s="57"/>
      <c r="DZ580" s="57"/>
      <c r="EA580" s="57"/>
      <c r="EB580" s="57"/>
      <c r="EC580" s="57"/>
      <c r="ED580" s="57"/>
      <c r="EE580" s="57"/>
    </row>
    <row r="581">
      <c r="B581" s="140"/>
      <c r="C581" s="140"/>
      <c r="D581" s="140"/>
      <c r="E581" s="140"/>
      <c r="F581" s="140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  <c r="DO581" s="57"/>
      <c r="DP581" s="57"/>
      <c r="DQ581" s="57"/>
      <c r="DR581" s="57"/>
      <c r="DS581" s="57"/>
      <c r="DT581" s="57"/>
      <c r="DU581" s="57"/>
      <c r="DV581" s="57"/>
      <c r="DW581" s="57"/>
      <c r="DX581" s="57"/>
      <c r="DY581" s="57"/>
      <c r="DZ581" s="57"/>
      <c r="EA581" s="57"/>
      <c r="EB581" s="57"/>
      <c r="EC581" s="57"/>
      <c r="ED581" s="57"/>
      <c r="EE581" s="57"/>
    </row>
    <row r="582">
      <c r="B582" s="140"/>
      <c r="C582" s="140"/>
      <c r="D582" s="140"/>
      <c r="E582" s="140"/>
      <c r="F582" s="140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  <c r="DO582" s="57"/>
      <c r="DP582" s="57"/>
      <c r="DQ582" s="57"/>
      <c r="DR582" s="57"/>
      <c r="DS582" s="57"/>
      <c r="DT582" s="57"/>
      <c r="DU582" s="57"/>
      <c r="DV582" s="57"/>
      <c r="DW582" s="57"/>
      <c r="DX582" s="57"/>
      <c r="DY582" s="57"/>
      <c r="DZ582" s="57"/>
      <c r="EA582" s="57"/>
      <c r="EB582" s="57"/>
      <c r="EC582" s="57"/>
      <c r="ED582" s="57"/>
      <c r="EE582" s="57"/>
    </row>
    <row r="583">
      <c r="B583" s="140"/>
      <c r="C583" s="140"/>
      <c r="D583" s="140"/>
      <c r="E583" s="140"/>
      <c r="F583" s="140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  <c r="DO583" s="57"/>
      <c r="DP583" s="57"/>
      <c r="DQ583" s="57"/>
      <c r="DR583" s="57"/>
      <c r="DS583" s="57"/>
      <c r="DT583" s="57"/>
      <c r="DU583" s="57"/>
      <c r="DV583" s="57"/>
      <c r="DW583" s="57"/>
      <c r="DX583" s="57"/>
      <c r="DY583" s="57"/>
      <c r="DZ583" s="57"/>
      <c r="EA583" s="57"/>
      <c r="EB583" s="57"/>
      <c r="EC583" s="57"/>
      <c r="ED583" s="57"/>
      <c r="EE583" s="57"/>
    </row>
    <row r="584">
      <c r="B584" s="140"/>
      <c r="C584" s="140"/>
      <c r="D584" s="140"/>
      <c r="E584" s="140"/>
      <c r="F584" s="140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  <c r="DO584" s="57"/>
      <c r="DP584" s="57"/>
      <c r="DQ584" s="57"/>
      <c r="DR584" s="57"/>
      <c r="DS584" s="57"/>
      <c r="DT584" s="57"/>
      <c r="DU584" s="57"/>
      <c r="DV584" s="57"/>
      <c r="DW584" s="57"/>
      <c r="DX584" s="57"/>
      <c r="DY584" s="57"/>
      <c r="DZ584" s="57"/>
      <c r="EA584" s="57"/>
      <c r="EB584" s="57"/>
      <c r="EC584" s="57"/>
      <c r="ED584" s="57"/>
      <c r="EE584" s="57"/>
    </row>
    <row r="585">
      <c r="B585" s="140"/>
      <c r="C585" s="140"/>
      <c r="D585" s="140"/>
      <c r="E585" s="140"/>
      <c r="F585" s="140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  <c r="DO585" s="57"/>
      <c r="DP585" s="57"/>
      <c r="DQ585" s="57"/>
      <c r="DR585" s="57"/>
      <c r="DS585" s="57"/>
      <c r="DT585" s="57"/>
      <c r="DU585" s="57"/>
      <c r="DV585" s="57"/>
      <c r="DW585" s="57"/>
      <c r="DX585" s="57"/>
      <c r="DY585" s="57"/>
      <c r="DZ585" s="57"/>
      <c r="EA585" s="57"/>
      <c r="EB585" s="57"/>
      <c r="EC585" s="57"/>
      <c r="ED585" s="57"/>
      <c r="EE585" s="57"/>
    </row>
    <row r="586">
      <c r="B586" s="140"/>
      <c r="C586" s="140"/>
      <c r="D586" s="140"/>
      <c r="E586" s="140"/>
      <c r="F586" s="140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  <c r="DO586" s="57"/>
      <c r="DP586" s="57"/>
      <c r="DQ586" s="57"/>
      <c r="DR586" s="57"/>
      <c r="DS586" s="57"/>
      <c r="DT586" s="57"/>
      <c r="DU586" s="57"/>
      <c r="DV586" s="57"/>
      <c r="DW586" s="57"/>
      <c r="DX586" s="57"/>
      <c r="DY586" s="57"/>
      <c r="DZ586" s="57"/>
      <c r="EA586" s="57"/>
      <c r="EB586" s="57"/>
      <c r="EC586" s="57"/>
      <c r="ED586" s="57"/>
      <c r="EE586" s="57"/>
    </row>
    <row r="587">
      <c r="B587" s="140"/>
      <c r="C587" s="140"/>
      <c r="D587" s="140"/>
      <c r="E587" s="140"/>
      <c r="F587" s="140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  <c r="DO587" s="57"/>
      <c r="DP587" s="57"/>
      <c r="DQ587" s="57"/>
      <c r="DR587" s="57"/>
      <c r="DS587" s="57"/>
      <c r="DT587" s="57"/>
      <c r="DU587" s="57"/>
      <c r="DV587" s="57"/>
      <c r="DW587" s="57"/>
      <c r="DX587" s="57"/>
      <c r="DY587" s="57"/>
      <c r="DZ587" s="57"/>
      <c r="EA587" s="57"/>
      <c r="EB587" s="57"/>
      <c r="EC587" s="57"/>
      <c r="ED587" s="57"/>
      <c r="EE587" s="57"/>
    </row>
    <row r="588">
      <c r="B588" s="140"/>
      <c r="C588" s="140"/>
      <c r="D588" s="140"/>
      <c r="E588" s="140"/>
      <c r="F588" s="140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  <c r="DO588" s="57"/>
      <c r="DP588" s="57"/>
      <c r="DQ588" s="57"/>
      <c r="DR588" s="57"/>
      <c r="DS588" s="57"/>
      <c r="DT588" s="57"/>
      <c r="DU588" s="57"/>
      <c r="DV588" s="57"/>
      <c r="DW588" s="57"/>
      <c r="DX588" s="57"/>
      <c r="DY588" s="57"/>
      <c r="DZ588" s="57"/>
      <c r="EA588" s="57"/>
      <c r="EB588" s="57"/>
      <c r="EC588" s="57"/>
      <c r="ED588" s="57"/>
      <c r="EE588" s="57"/>
    </row>
    <row r="589">
      <c r="B589" s="140"/>
      <c r="C589" s="140"/>
      <c r="D589" s="140"/>
      <c r="E589" s="140"/>
      <c r="F589" s="140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  <c r="DO589" s="57"/>
      <c r="DP589" s="57"/>
      <c r="DQ589" s="57"/>
      <c r="DR589" s="57"/>
      <c r="DS589" s="57"/>
      <c r="DT589" s="57"/>
      <c r="DU589" s="57"/>
      <c r="DV589" s="57"/>
      <c r="DW589" s="57"/>
      <c r="DX589" s="57"/>
      <c r="DY589" s="57"/>
      <c r="DZ589" s="57"/>
      <c r="EA589" s="57"/>
      <c r="EB589" s="57"/>
      <c r="EC589" s="57"/>
      <c r="ED589" s="57"/>
      <c r="EE589" s="57"/>
    </row>
    <row r="590">
      <c r="B590" s="140"/>
      <c r="C590" s="140"/>
      <c r="D590" s="140"/>
      <c r="E590" s="140"/>
      <c r="F590" s="140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  <c r="DO590" s="57"/>
      <c r="DP590" s="57"/>
      <c r="DQ590" s="57"/>
      <c r="DR590" s="57"/>
      <c r="DS590" s="57"/>
      <c r="DT590" s="57"/>
      <c r="DU590" s="57"/>
      <c r="DV590" s="57"/>
      <c r="DW590" s="57"/>
      <c r="DX590" s="57"/>
      <c r="DY590" s="57"/>
      <c r="DZ590" s="57"/>
      <c r="EA590" s="57"/>
      <c r="EB590" s="57"/>
      <c r="EC590" s="57"/>
      <c r="ED590" s="57"/>
      <c r="EE590" s="57"/>
    </row>
    <row r="591">
      <c r="B591" s="140"/>
      <c r="C591" s="140"/>
      <c r="D591" s="140"/>
      <c r="E591" s="140"/>
      <c r="F591" s="140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  <c r="DO591" s="57"/>
      <c r="DP591" s="57"/>
      <c r="DQ591" s="57"/>
      <c r="DR591" s="57"/>
      <c r="DS591" s="57"/>
      <c r="DT591" s="57"/>
      <c r="DU591" s="57"/>
      <c r="DV591" s="57"/>
      <c r="DW591" s="57"/>
      <c r="DX591" s="57"/>
      <c r="DY591" s="57"/>
      <c r="DZ591" s="57"/>
      <c r="EA591" s="57"/>
      <c r="EB591" s="57"/>
      <c r="EC591" s="57"/>
      <c r="ED591" s="57"/>
      <c r="EE591" s="57"/>
    </row>
    <row r="592">
      <c r="B592" s="140"/>
      <c r="C592" s="140"/>
      <c r="D592" s="140"/>
      <c r="E592" s="140"/>
      <c r="F592" s="140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  <c r="DO592" s="57"/>
      <c r="DP592" s="57"/>
      <c r="DQ592" s="57"/>
      <c r="DR592" s="57"/>
      <c r="DS592" s="57"/>
      <c r="DT592" s="57"/>
      <c r="DU592" s="57"/>
      <c r="DV592" s="57"/>
      <c r="DW592" s="57"/>
      <c r="DX592" s="57"/>
      <c r="DY592" s="57"/>
      <c r="DZ592" s="57"/>
      <c r="EA592" s="57"/>
      <c r="EB592" s="57"/>
      <c r="EC592" s="57"/>
      <c r="ED592" s="57"/>
      <c r="EE592" s="57"/>
    </row>
    <row r="593">
      <c r="B593" s="140"/>
      <c r="C593" s="140"/>
      <c r="D593" s="140"/>
      <c r="E593" s="140"/>
      <c r="F593" s="140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  <c r="DO593" s="57"/>
      <c r="DP593" s="57"/>
      <c r="DQ593" s="57"/>
      <c r="DR593" s="57"/>
      <c r="DS593" s="57"/>
      <c r="DT593" s="57"/>
      <c r="DU593" s="57"/>
      <c r="DV593" s="57"/>
      <c r="DW593" s="57"/>
      <c r="DX593" s="57"/>
      <c r="DY593" s="57"/>
      <c r="DZ593" s="57"/>
      <c r="EA593" s="57"/>
      <c r="EB593" s="57"/>
      <c r="EC593" s="57"/>
      <c r="ED593" s="57"/>
      <c r="EE593" s="57"/>
    </row>
    <row r="594">
      <c r="B594" s="140"/>
      <c r="C594" s="140"/>
      <c r="D594" s="140"/>
      <c r="E594" s="140"/>
      <c r="F594" s="140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  <c r="DO594" s="57"/>
      <c r="DP594" s="57"/>
      <c r="DQ594" s="57"/>
      <c r="DR594" s="57"/>
      <c r="DS594" s="57"/>
      <c r="DT594" s="57"/>
      <c r="DU594" s="57"/>
      <c r="DV594" s="57"/>
      <c r="DW594" s="57"/>
      <c r="DX594" s="57"/>
      <c r="DY594" s="57"/>
      <c r="DZ594" s="57"/>
      <c r="EA594" s="57"/>
      <c r="EB594" s="57"/>
      <c r="EC594" s="57"/>
      <c r="ED594" s="57"/>
      <c r="EE594" s="57"/>
    </row>
    <row r="595">
      <c r="B595" s="140"/>
      <c r="C595" s="140"/>
      <c r="D595" s="140"/>
      <c r="E595" s="140"/>
      <c r="F595" s="140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  <c r="DO595" s="57"/>
      <c r="DP595" s="57"/>
      <c r="DQ595" s="57"/>
      <c r="DR595" s="57"/>
      <c r="DS595" s="57"/>
      <c r="DT595" s="57"/>
      <c r="DU595" s="57"/>
      <c r="DV595" s="57"/>
      <c r="DW595" s="57"/>
      <c r="DX595" s="57"/>
      <c r="DY595" s="57"/>
      <c r="DZ595" s="57"/>
      <c r="EA595" s="57"/>
      <c r="EB595" s="57"/>
      <c r="EC595" s="57"/>
      <c r="ED595" s="57"/>
      <c r="EE595" s="57"/>
    </row>
    <row r="596">
      <c r="B596" s="140"/>
      <c r="C596" s="140"/>
      <c r="D596" s="140"/>
      <c r="E596" s="140"/>
      <c r="F596" s="140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  <c r="DO596" s="57"/>
      <c r="DP596" s="57"/>
      <c r="DQ596" s="57"/>
      <c r="DR596" s="57"/>
      <c r="DS596" s="57"/>
      <c r="DT596" s="57"/>
      <c r="DU596" s="57"/>
      <c r="DV596" s="57"/>
      <c r="DW596" s="57"/>
      <c r="DX596" s="57"/>
      <c r="DY596" s="57"/>
      <c r="DZ596" s="57"/>
      <c r="EA596" s="57"/>
      <c r="EB596" s="57"/>
      <c r="EC596" s="57"/>
      <c r="ED596" s="57"/>
      <c r="EE596" s="57"/>
    </row>
    <row r="597">
      <c r="B597" s="140"/>
      <c r="C597" s="140"/>
      <c r="D597" s="140"/>
      <c r="E597" s="140"/>
      <c r="F597" s="140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  <c r="DO597" s="57"/>
      <c r="DP597" s="57"/>
      <c r="DQ597" s="57"/>
      <c r="DR597" s="57"/>
      <c r="DS597" s="57"/>
      <c r="DT597" s="57"/>
      <c r="DU597" s="57"/>
      <c r="DV597" s="57"/>
      <c r="DW597" s="57"/>
      <c r="DX597" s="57"/>
      <c r="DY597" s="57"/>
      <c r="DZ597" s="57"/>
      <c r="EA597" s="57"/>
      <c r="EB597" s="57"/>
      <c r="EC597" s="57"/>
      <c r="ED597" s="57"/>
      <c r="EE597" s="57"/>
    </row>
    <row r="598">
      <c r="B598" s="140"/>
      <c r="C598" s="140"/>
      <c r="D598" s="140"/>
      <c r="E598" s="140"/>
      <c r="F598" s="140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  <c r="DO598" s="57"/>
      <c r="DP598" s="57"/>
      <c r="DQ598" s="57"/>
      <c r="DR598" s="57"/>
      <c r="DS598" s="57"/>
      <c r="DT598" s="57"/>
      <c r="DU598" s="57"/>
      <c r="DV598" s="57"/>
      <c r="DW598" s="57"/>
      <c r="DX598" s="57"/>
      <c r="DY598" s="57"/>
      <c r="DZ598" s="57"/>
      <c r="EA598" s="57"/>
      <c r="EB598" s="57"/>
      <c r="EC598" s="57"/>
      <c r="ED598" s="57"/>
      <c r="EE598" s="57"/>
    </row>
    <row r="599">
      <c r="B599" s="140"/>
      <c r="C599" s="140"/>
      <c r="D599" s="140"/>
      <c r="E599" s="140"/>
      <c r="F599" s="140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  <c r="DO599" s="57"/>
      <c r="DP599" s="57"/>
      <c r="DQ599" s="57"/>
      <c r="DR599" s="57"/>
      <c r="DS599" s="57"/>
      <c r="DT599" s="57"/>
      <c r="DU599" s="57"/>
      <c r="DV599" s="57"/>
      <c r="DW599" s="57"/>
      <c r="DX599" s="57"/>
      <c r="DY599" s="57"/>
      <c r="DZ599" s="57"/>
      <c r="EA599" s="57"/>
      <c r="EB599" s="57"/>
      <c r="EC599" s="57"/>
      <c r="ED599" s="57"/>
      <c r="EE599" s="57"/>
    </row>
    <row r="600">
      <c r="B600" s="140"/>
      <c r="C600" s="140"/>
      <c r="D600" s="140"/>
      <c r="E600" s="140"/>
      <c r="F600" s="140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  <c r="DO600" s="57"/>
      <c r="DP600" s="57"/>
      <c r="DQ600" s="57"/>
      <c r="DR600" s="57"/>
      <c r="DS600" s="57"/>
      <c r="DT600" s="57"/>
      <c r="DU600" s="57"/>
      <c r="DV600" s="57"/>
      <c r="DW600" s="57"/>
      <c r="DX600" s="57"/>
      <c r="DY600" s="57"/>
      <c r="DZ600" s="57"/>
      <c r="EA600" s="57"/>
      <c r="EB600" s="57"/>
      <c r="EC600" s="57"/>
      <c r="ED600" s="57"/>
      <c r="EE600" s="57"/>
    </row>
    <row r="601">
      <c r="B601" s="140"/>
      <c r="C601" s="140"/>
      <c r="D601" s="140"/>
      <c r="E601" s="140"/>
      <c r="F601" s="140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  <c r="DO601" s="57"/>
      <c r="DP601" s="57"/>
      <c r="DQ601" s="57"/>
      <c r="DR601" s="57"/>
      <c r="DS601" s="57"/>
      <c r="DT601" s="57"/>
      <c r="DU601" s="57"/>
      <c r="DV601" s="57"/>
      <c r="DW601" s="57"/>
      <c r="DX601" s="57"/>
      <c r="DY601" s="57"/>
      <c r="DZ601" s="57"/>
      <c r="EA601" s="57"/>
      <c r="EB601" s="57"/>
      <c r="EC601" s="57"/>
      <c r="ED601" s="57"/>
      <c r="EE601" s="57"/>
    </row>
    <row r="602">
      <c r="B602" s="140"/>
      <c r="C602" s="140"/>
      <c r="D602" s="140"/>
      <c r="E602" s="140"/>
      <c r="F602" s="140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  <c r="DO602" s="57"/>
      <c r="DP602" s="57"/>
      <c r="DQ602" s="57"/>
      <c r="DR602" s="57"/>
      <c r="DS602" s="57"/>
      <c r="DT602" s="57"/>
      <c r="DU602" s="57"/>
      <c r="DV602" s="57"/>
      <c r="DW602" s="57"/>
      <c r="DX602" s="57"/>
      <c r="DY602" s="57"/>
      <c r="DZ602" s="57"/>
      <c r="EA602" s="57"/>
      <c r="EB602" s="57"/>
      <c r="EC602" s="57"/>
      <c r="ED602" s="57"/>
      <c r="EE602" s="57"/>
    </row>
    <row r="603">
      <c r="B603" s="140"/>
      <c r="C603" s="140"/>
      <c r="D603" s="140"/>
      <c r="E603" s="140"/>
      <c r="F603" s="140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  <c r="DO603" s="57"/>
      <c r="DP603" s="57"/>
      <c r="DQ603" s="57"/>
      <c r="DR603" s="57"/>
      <c r="DS603" s="57"/>
      <c r="DT603" s="57"/>
      <c r="DU603" s="57"/>
      <c r="DV603" s="57"/>
      <c r="DW603" s="57"/>
      <c r="DX603" s="57"/>
      <c r="DY603" s="57"/>
      <c r="DZ603" s="57"/>
      <c r="EA603" s="57"/>
      <c r="EB603" s="57"/>
      <c r="EC603" s="57"/>
      <c r="ED603" s="57"/>
      <c r="EE603" s="57"/>
    </row>
    <row r="604">
      <c r="B604" s="140"/>
      <c r="C604" s="140"/>
      <c r="D604" s="140"/>
      <c r="E604" s="140"/>
      <c r="F604" s="140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  <c r="DO604" s="57"/>
      <c r="DP604" s="57"/>
      <c r="DQ604" s="57"/>
      <c r="DR604" s="57"/>
      <c r="DS604" s="57"/>
      <c r="DT604" s="57"/>
      <c r="DU604" s="57"/>
      <c r="DV604" s="57"/>
      <c r="DW604" s="57"/>
      <c r="DX604" s="57"/>
      <c r="DY604" s="57"/>
      <c r="DZ604" s="57"/>
      <c r="EA604" s="57"/>
      <c r="EB604" s="57"/>
      <c r="EC604" s="57"/>
      <c r="ED604" s="57"/>
      <c r="EE604" s="57"/>
    </row>
    <row r="605">
      <c r="B605" s="140"/>
      <c r="C605" s="140"/>
      <c r="D605" s="140"/>
      <c r="E605" s="140"/>
      <c r="F605" s="140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  <c r="DO605" s="57"/>
      <c r="DP605" s="57"/>
      <c r="DQ605" s="57"/>
      <c r="DR605" s="57"/>
      <c r="DS605" s="57"/>
      <c r="DT605" s="57"/>
      <c r="DU605" s="57"/>
      <c r="DV605" s="57"/>
      <c r="DW605" s="57"/>
      <c r="DX605" s="57"/>
      <c r="DY605" s="57"/>
      <c r="DZ605" s="57"/>
      <c r="EA605" s="57"/>
      <c r="EB605" s="57"/>
      <c r="EC605" s="57"/>
      <c r="ED605" s="57"/>
      <c r="EE605" s="57"/>
    </row>
    <row r="606">
      <c r="B606" s="140"/>
      <c r="C606" s="140"/>
      <c r="D606" s="140"/>
      <c r="E606" s="140"/>
      <c r="F606" s="140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  <c r="DO606" s="57"/>
      <c r="DP606" s="57"/>
      <c r="DQ606" s="57"/>
      <c r="DR606" s="57"/>
      <c r="DS606" s="57"/>
      <c r="DT606" s="57"/>
      <c r="DU606" s="57"/>
      <c r="DV606" s="57"/>
      <c r="DW606" s="57"/>
      <c r="DX606" s="57"/>
      <c r="DY606" s="57"/>
      <c r="DZ606" s="57"/>
      <c r="EA606" s="57"/>
      <c r="EB606" s="57"/>
      <c r="EC606" s="57"/>
      <c r="ED606" s="57"/>
      <c r="EE606" s="57"/>
    </row>
    <row r="607">
      <c r="B607" s="140"/>
      <c r="C607" s="140"/>
      <c r="D607" s="140"/>
      <c r="E607" s="140"/>
      <c r="F607" s="140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  <c r="DO607" s="57"/>
      <c r="DP607" s="57"/>
      <c r="DQ607" s="57"/>
      <c r="DR607" s="57"/>
      <c r="DS607" s="57"/>
      <c r="DT607" s="57"/>
      <c r="DU607" s="57"/>
      <c r="DV607" s="57"/>
      <c r="DW607" s="57"/>
      <c r="DX607" s="57"/>
      <c r="DY607" s="57"/>
      <c r="DZ607" s="57"/>
      <c r="EA607" s="57"/>
      <c r="EB607" s="57"/>
      <c r="EC607" s="57"/>
      <c r="ED607" s="57"/>
      <c r="EE607" s="57"/>
    </row>
    <row r="608">
      <c r="B608" s="140"/>
      <c r="C608" s="140"/>
      <c r="D608" s="140"/>
      <c r="E608" s="140"/>
      <c r="F608" s="140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  <c r="DO608" s="57"/>
      <c r="DP608" s="57"/>
      <c r="DQ608" s="57"/>
      <c r="DR608" s="57"/>
      <c r="DS608" s="57"/>
      <c r="DT608" s="57"/>
      <c r="DU608" s="57"/>
      <c r="DV608" s="57"/>
      <c r="DW608" s="57"/>
      <c r="DX608" s="57"/>
      <c r="DY608" s="57"/>
      <c r="DZ608" s="57"/>
      <c r="EA608" s="57"/>
      <c r="EB608" s="57"/>
      <c r="EC608" s="57"/>
      <c r="ED608" s="57"/>
      <c r="EE608" s="57"/>
    </row>
    <row r="609">
      <c r="B609" s="140"/>
      <c r="C609" s="140"/>
      <c r="D609" s="140"/>
      <c r="E609" s="140"/>
      <c r="F609" s="140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  <c r="DO609" s="57"/>
      <c r="DP609" s="57"/>
      <c r="DQ609" s="57"/>
      <c r="DR609" s="57"/>
      <c r="DS609" s="57"/>
      <c r="DT609" s="57"/>
      <c r="DU609" s="57"/>
      <c r="DV609" s="57"/>
      <c r="DW609" s="57"/>
      <c r="DX609" s="57"/>
      <c r="DY609" s="57"/>
      <c r="DZ609" s="57"/>
      <c r="EA609" s="57"/>
      <c r="EB609" s="57"/>
      <c r="EC609" s="57"/>
      <c r="ED609" s="57"/>
      <c r="EE609" s="57"/>
    </row>
    <row r="610">
      <c r="B610" s="140"/>
      <c r="C610" s="140"/>
      <c r="D610" s="140"/>
      <c r="E610" s="140"/>
      <c r="F610" s="140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  <c r="DO610" s="57"/>
      <c r="DP610" s="57"/>
      <c r="DQ610" s="57"/>
      <c r="DR610" s="57"/>
      <c r="DS610" s="57"/>
      <c r="DT610" s="57"/>
      <c r="DU610" s="57"/>
      <c r="DV610" s="57"/>
      <c r="DW610" s="57"/>
      <c r="DX610" s="57"/>
      <c r="DY610" s="57"/>
      <c r="DZ610" s="57"/>
      <c r="EA610" s="57"/>
      <c r="EB610" s="57"/>
      <c r="EC610" s="57"/>
      <c r="ED610" s="57"/>
      <c r="EE610" s="57"/>
    </row>
    <row r="611">
      <c r="B611" s="140"/>
      <c r="C611" s="140"/>
      <c r="D611" s="140"/>
      <c r="E611" s="140"/>
      <c r="F611" s="140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  <c r="DO611" s="57"/>
      <c r="DP611" s="57"/>
      <c r="DQ611" s="57"/>
      <c r="DR611" s="57"/>
      <c r="DS611" s="57"/>
      <c r="DT611" s="57"/>
      <c r="DU611" s="57"/>
      <c r="DV611" s="57"/>
      <c r="DW611" s="57"/>
      <c r="DX611" s="57"/>
      <c r="DY611" s="57"/>
      <c r="DZ611" s="57"/>
      <c r="EA611" s="57"/>
      <c r="EB611" s="57"/>
      <c r="EC611" s="57"/>
      <c r="ED611" s="57"/>
      <c r="EE611" s="57"/>
    </row>
    <row r="612">
      <c r="B612" s="140"/>
      <c r="C612" s="140"/>
      <c r="D612" s="140"/>
      <c r="E612" s="140"/>
      <c r="F612" s="140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  <c r="DO612" s="57"/>
      <c r="DP612" s="57"/>
      <c r="DQ612" s="57"/>
      <c r="DR612" s="57"/>
      <c r="DS612" s="57"/>
      <c r="DT612" s="57"/>
      <c r="DU612" s="57"/>
      <c r="DV612" s="57"/>
      <c r="DW612" s="57"/>
      <c r="DX612" s="57"/>
      <c r="DY612" s="57"/>
      <c r="DZ612" s="57"/>
      <c r="EA612" s="57"/>
      <c r="EB612" s="57"/>
      <c r="EC612" s="57"/>
      <c r="ED612" s="57"/>
      <c r="EE612" s="57"/>
    </row>
    <row r="613">
      <c r="B613" s="140"/>
      <c r="C613" s="140"/>
      <c r="D613" s="140"/>
      <c r="E613" s="140"/>
      <c r="F613" s="140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  <c r="DO613" s="57"/>
      <c r="DP613" s="57"/>
      <c r="DQ613" s="57"/>
      <c r="DR613" s="57"/>
      <c r="DS613" s="57"/>
      <c r="DT613" s="57"/>
      <c r="DU613" s="57"/>
      <c r="DV613" s="57"/>
      <c r="DW613" s="57"/>
      <c r="DX613" s="57"/>
      <c r="DY613" s="57"/>
      <c r="DZ613" s="57"/>
      <c r="EA613" s="57"/>
      <c r="EB613" s="57"/>
      <c r="EC613" s="57"/>
      <c r="ED613" s="57"/>
      <c r="EE613" s="57"/>
    </row>
    <row r="614">
      <c r="B614" s="140"/>
      <c r="C614" s="140"/>
      <c r="D614" s="140"/>
      <c r="E614" s="140"/>
      <c r="F614" s="140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  <c r="DO614" s="57"/>
      <c r="DP614" s="57"/>
      <c r="DQ614" s="57"/>
      <c r="DR614" s="57"/>
      <c r="DS614" s="57"/>
      <c r="DT614" s="57"/>
      <c r="DU614" s="57"/>
      <c r="DV614" s="57"/>
      <c r="DW614" s="57"/>
      <c r="DX614" s="57"/>
      <c r="DY614" s="57"/>
      <c r="DZ614" s="57"/>
      <c r="EA614" s="57"/>
      <c r="EB614" s="57"/>
      <c r="EC614" s="57"/>
      <c r="ED614" s="57"/>
      <c r="EE614" s="57"/>
    </row>
    <row r="615">
      <c r="B615" s="140"/>
      <c r="C615" s="140"/>
      <c r="D615" s="140"/>
      <c r="E615" s="140"/>
      <c r="F615" s="140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  <c r="DO615" s="57"/>
      <c r="DP615" s="57"/>
      <c r="DQ615" s="57"/>
      <c r="DR615" s="57"/>
      <c r="DS615" s="57"/>
      <c r="DT615" s="57"/>
      <c r="DU615" s="57"/>
      <c r="DV615" s="57"/>
      <c r="DW615" s="57"/>
      <c r="DX615" s="57"/>
      <c r="DY615" s="57"/>
      <c r="DZ615" s="57"/>
      <c r="EA615" s="57"/>
      <c r="EB615" s="57"/>
      <c r="EC615" s="57"/>
      <c r="ED615" s="57"/>
      <c r="EE615" s="57"/>
    </row>
    <row r="616">
      <c r="B616" s="140"/>
      <c r="C616" s="140"/>
      <c r="D616" s="140"/>
      <c r="E616" s="140"/>
      <c r="F616" s="140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  <c r="DO616" s="57"/>
      <c r="DP616" s="57"/>
      <c r="DQ616" s="57"/>
      <c r="DR616" s="57"/>
      <c r="DS616" s="57"/>
      <c r="DT616" s="57"/>
      <c r="DU616" s="57"/>
      <c r="DV616" s="57"/>
      <c r="DW616" s="57"/>
      <c r="DX616" s="57"/>
      <c r="DY616" s="57"/>
      <c r="DZ616" s="57"/>
      <c r="EA616" s="57"/>
      <c r="EB616" s="57"/>
      <c r="EC616" s="57"/>
      <c r="ED616" s="57"/>
      <c r="EE616" s="57"/>
    </row>
    <row r="617">
      <c r="B617" s="140"/>
      <c r="C617" s="140"/>
      <c r="D617" s="140"/>
      <c r="E617" s="140"/>
      <c r="F617" s="140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  <c r="DO617" s="57"/>
      <c r="DP617" s="57"/>
      <c r="DQ617" s="57"/>
      <c r="DR617" s="57"/>
      <c r="DS617" s="57"/>
      <c r="DT617" s="57"/>
      <c r="DU617" s="57"/>
      <c r="DV617" s="57"/>
      <c r="DW617" s="57"/>
      <c r="DX617" s="57"/>
      <c r="DY617" s="57"/>
      <c r="DZ617" s="57"/>
      <c r="EA617" s="57"/>
      <c r="EB617" s="57"/>
      <c r="EC617" s="57"/>
      <c r="ED617" s="57"/>
      <c r="EE617" s="57"/>
    </row>
    <row r="618">
      <c r="B618" s="140"/>
      <c r="C618" s="140"/>
      <c r="D618" s="140"/>
      <c r="E618" s="140"/>
      <c r="F618" s="140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  <c r="DO618" s="57"/>
      <c r="DP618" s="57"/>
      <c r="DQ618" s="57"/>
      <c r="DR618" s="57"/>
      <c r="DS618" s="57"/>
      <c r="DT618" s="57"/>
      <c r="DU618" s="57"/>
      <c r="DV618" s="57"/>
      <c r="DW618" s="57"/>
      <c r="DX618" s="57"/>
      <c r="DY618" s="57"/>
      <c r="DZ618" s="57"/>
      <c r="EA618" s="57"/>
      <c r="EB618" s="57"/>
      <c r="EC618" s="57"/>
      <c r="ED618" s="57"/>
      <c r="EE618" s="57"/>
    </row>
    <row r="619">
      <c r="B619" s="140"/>
      <c r="C619" s="140"/>
      <c r="D619" s="140"/>
      <c r="E619" s="140"/>
      <c r="F619" s="140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  <c r="DO619" s="57"/>
      <c r="DP619" s="57"/>
      <c r="DQ619" s="57"/>
      <c r="DR619" s="57"/>
      <c r="DS619" s="57"/>
      <c r="DT619" s="57"/>
      <c r="DU619" s="57"/>
      <c r="DV619" s="57"/>
      <c r="DW619" s="57"/>
      <c r="DX619" s="57"/>
      <c r="DY619" s="57"/>
      <c r="DZ619" s="57"/>
      <c r="EA619" s="57"/>
      <c r="EB619" s="57"/>
      <c r="EC619" s="57"/>
      <c r="ED619" s="57"/>
      <c r="EE619" s="57"/>
    </row>
    <row r="620">
      <c r="B620" s="140"/>
      <c r="C620" s="140"/>
      <c r="D620" s="140"/>
      <c r="E620" s="140"/>
      <c r="F620" s="140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  <c r="DO620" s="57"/>
      <c r="DP620" s="57"/>
      <c r="DQ620" s="57"/>
      <c r="DR620" s="57"/>
      <c r="DS620" s="57"/>
      <c r="DT620" s="57"/>
      <c r="DU620" s="57"/>
      <c r="DV620" s="57"/>
      <c r="DW620" s="57"/>
      <c r="DX620" s="57"/>
      <c r="DY620" s="57"/>
      <c r="DZ620" s="57"/>
      <c r="EA620" s="57"/>
      <c r="EB620" s="57"/>
      <c r="EC620" s="57"/>
      <c r="ED620" s="57"/>
      <c r="EE620" s="57"/>
    </row>
    <row r="621">
      <c r="B621" s="140"/>
      <c r="C621" s="140"/>
      <c r="D621" s="140"/>
      <c r="E621" s="140"/>
      <c r="F621" s="140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  <c r="DO621" s="57"/>
      <c r="DP621" s="57"/>
      <c r="DQ621" s="57"/>
      <c r="DR621" s="57"/>
      <c r="DS621" s="57"/>
      <c r="DT621" s="57"/>
      <c r="DU621" s="57"/>
      <c r="DV621" s="57"/>
      <c r="DW621" s="57"/>
      <c r="DX621" s="57"/>
      <c r="DY621" s="57"/>
      <c r="DZ621" s="57"/>
      <c r="EA621" s="57"/>
      <c r="EB621" s="57"/>
      <c r="EC621" s="57"/>
      <c r="ED621" s="57"/>
      <c r="EE621" s="57"/>
    </row>
    <row r="622">
      <c r="B622" s="140"/>
      <c r="C622" s="140"/>
      <c r="D622" s="140"/>
      <c r="E622" s="140"/>
      <c r="F622" s="140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  <c r="DO622" s="57"/>
      <c r="DP622" s="57"/>
      <c r="DQ622" s="57"/>
      <c r="DR622" s="57"/>
      <c r="DS622" s="57"/>
      <c r="DT622" s="57"/>
      <c r="DU622" s="57"/>
      <c r="DV622" s="57"/>
      <c r="DW622" s="57"/>
      <c r="DX622" s="57"/>
      <c r="DY622" s="57"/>
      <c r="DZ622" s="57"/>
      <c r="EA622" s="57"/>
      <c r="EB622" s="57"/>
      <c r="EC622" s="57"/>
      <c r="ED622" s="57"/>
      <c r="EE622" s="57"/>
    </row>
    <row r="623">
      <c r="B623" s="140"/>
      <c r="C623" s="140"/>
      <c r="D623" s="140"/>
      <c r="E623" s="140"/>
      <c r="F623" s="140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  <c r="DO623" s="57"/>
      <c r="DP623" s="57"/>
      <c r="DQ623" s="57"/>
      <c r="DR623" s="57"/>
      <c r="DS623" s="57"/>
      <c r="DT623" s="57"/>
      <c r="DU623" s="57"/>
      <c r="DV623" s="57"/>
      <c r="DW623" s="57"/>
      <c r="DX623" s="57"/>
      <c r="DY623" s="57"/>
      <c r="DZ623" s="57"/>
      <c r="EA623" s="57"/>
      <c r="EB623" s="57"/>
      <c r="EC623" s="57"/>
      <c r="ED623" s="57"/>
      <c r="EE623" s="57"/>
    </row>
    <row r="624">
      <c r="B624" s="140"/>
      <c r="C624" s="140"/>
      <c r="D624" s="140"/>
      <c r="E624" s="140"/>
      <c r="F624" s="140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  <c r="DO624" s="57"/>
      <c r="DP624" s="57"/>
      <c r="DQ624" s="57"/>
      <c r="DR624" s="57"/>
      <c r="DS624" s="57"/>
      <c r="DT624" s="57"/>
      <c r="DU624" s="57"/>
      <c r="DV624" s="57"/>
      <c r="DW624" s="57"/>
      <c r="DX624" s="57"/>
      <c r="DY624" s="57"/>
      <c r="DZ624" s="57"/>
      <c r="EA624" s="57"/>
      <c r="EB624" s="57"/>
      <c r="EC624" s="57"/>
      <c r="ED624" s="57"/>
      <c r="EE624" s="57"/>
    </row>
    <row r="625">
      <c r="B625" s="140"/>
      <c r="C625" s="140"/>
      <c r="D625" s="140"/>
      <c r="E625" s="140"/>
      <c r="F625" s="140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  <c r="DO625" s="57"/>
      <c r="DP625" s="57"/>
      <c r="DQ625" s="57"/>
      <c r="DR625" s="57"/>
      <c r="DS625" s="57"/>
      <c r="DT625" s="57"/>
      <c r="DU625" s="57"/>
      <c r="DV625" s="57"/>
      <c r="DW625" s="57"/>
      <c r="DX625" s="57"/>
      <c r="DY625" s="57"/>
      <c r="DZ625" s="57"/>
      <c r="EA625" s="57"/>
      <c r="EB625" s="57"/>
      <c r="EC625" s="57"/>
      <c r="ED625" s="57"/>
      <c r="EE625" s="57"/>
    </row>
    <row r="626">
      <c r="B626" s="140"/>
      <c r="C626" s="140"/>
      <c r="D626" s="140"/>
      <c r="E626" s="140"/>
      <c r="F626" s="140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  <c r="DO626" s="57"/>
      <c r="DP626" s="57"/>
      <c r="DQ626" s="57"/>
      <c r="DR626" s="57"/>
      <c r="DS626" s="57"/>
      <c r="DT626" s="57"/>
      <c r="DU626" s="57"/>
      <c r="DV626" s="57"/>
      <c r="DW626" s="57"/>
      <c r="DX626" s="57"/>
      <c r="DY626" s="57"/>
      <c r="DZ626" s="57"/>
      <c r="EA626" s="57"/>
      <c r="EB626" s="57"/>
      <c r="EC626" s="57"/>
      <c r="ED626" s="57"/>
      <c r="EE626" s="57"/>
    </row>
    <row r="627">
      <c r="B627" s="140"/>
      <c r="C627" s="140"/>
      <c r="D627" s="140"/>
      <c r="E627" s="140"/>
      <c r="F627" s="140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  <c r="DO627" s="57"/>
      <c r="DP627" s="57"/>
      <c r="DQ627" s="57"/>
      <c r="DR627" s="57"/>
      <c r="DS627" s="57"/>
      <c r="DT627" s="57"/>
      <c r="DU627" s="57"/>
      <c r="DV627" s="57"/>
      <c r="DW627" s="57"/>
      <c r="DX627" s="57"/>
      <c r="DY627" s="57"/>
      <c r="DZ627" s="57"/>
      <c r="EA627" s="57"/>
      <c r="EB627" s="57"/>
      <c r="EC627" s="57"/>
      <c r="ED627" s="57"/>
      <c r="EE627" s="57"/>
    </row>
    <row r="628">
      <c r="B628" s="140"/>
      <c r="C628" s="140"/>
      <c r="D628" s="140"/>
      <c r="E628" s="140"/>
      <c r="F628" s="140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  <c r="DO628" s="57"/>
      <c r="DP628" s="57"/>
      <c r="DQ628" s="57"/>
      <c r="DR628" s="57"/>
      <c r="DS628" s="57"/>
      <c r="DT628" s="57"/>
      <c r="DU628" s="57"/>
      <c r="DV628" s="57"/>
      <c r="DW628" s="57"/>
      <c r="DX628" s="57"/>
      <c r="DY628" s="57"/>
      <c r="DZ628" s="57"/>
      <c r="EA628" s="57"/>
      <c r="EB628" s="57"/>
      <c r="EC628" s="57"/>
      <c r="ED628" s="57"/>
      <c r="EE628" s="57"/>
    </row>
    <row r="629">
      <c r="B629" s="140"/>
      <c r="C629" s="140"/>
      <c r="D629" s="140"/>
      <c r="E629" s="140"/>
      <c r="F629" s="140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  <c r="DO629" s="57"/>
      <c r="DP629" s="57"/>
      <c r="DQ629" s="57"/>
      <c r="DR629" s="57"/>
      <c r="DS629" s="57"/>
      <c r="DT629" s="57"/>
      <c r="DU629" s="57"/>
      <c r="DV629" s="57"/>
      <c r="DW629" s="57"/>
      <c r="DX629" s="57"/>
      <c r="DY629" s="57"/>
      <c r="DZ629" s="57"/>
      <c r="EA629" s="57"/>
      <c r="EB629" s="57"/>
      <c r="EC629" s="57"/>
      <c r="ED629" s="57"/>
      <c r="EE629" s="57"/>
    </row>
    <row r="630">
      <c r="B630" s="140"/>
      <c r="C630" s="140"/>
      <c r="D630" s="140"/>
      <c r="E630" s="140"/>
      <c r="F630" s="140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  <c r="DO630" s="57"/>
      <c r="DP630" s="57"/>
      <c r="DQ630" s="57"/>
      <c r="DR630" s="57"/>
      <c r="DS630" s="57"/>
      <c r="DT630" s="57"/>
      <c r="DU630" s="57"/>
      <c r="DV630" s="57"/>
      <c r="DW630" s="57"/>
      <c r="DX630" s="57"/>
      <c r="DY630" s="57"/>
      <c r="DZ630" s="57"/>
      <c r="EA630" s="57"/>
      <c r="EB630" s="57"/>
      <c r="EC630" s="57"/>
      <c r="ED630" s="57"/>
      <c r="EE630" s="57"/>
    </row>
    <row r="631">
      <c r="B631" s="140"/>
      <c r="C631" s="140"/>
      <c r="D631" s="140"/>
      <c r="E631" s="140"/>
      <c r="F631" s="140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  <c r="DO631" s="57"/>
      <c r="DP631" s="57"/>
      <c r="DQ631" s="57"/>
      <c r="DR631" s="57"/>
      <c r="DS631" s="57"/>
      <c r="DT631" s="57"/>
      <c r="DU631" s="57"/>
      <c r="DV631" s="57"/>
      <c r="DW631" s="57"/>
      <c r="DX631" s="57"/>
      <c r="DY631" s="57"/>
      <c r="DZ631" s="57"/>
      <c r="EA631" s="57"/>
      <c r="EB631" s="57"/>
      <c r="EC631" s="57"/>
      <c r="ED631" s="57"/>
      <c r="EE631" s="57"/>
    </row>
    <row r="632">
      <c r="B632" s="140"/>
      <c r="C632" s="140"/>
      <c r="D632" s="140"/>
      <c r="E632" s="140"/>
      <c r="F632" s="140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  <c r="DO632" s="57"/>
      <c r="DP632" s="57"/>
      <c r="DQ632" s="57"/>
      <c r="DR632" s="57"/>
      <c r="DS632" s="57"/>
      <c r="DT632" s="57"/>
      <c r="DU632" s="57"/>
      <c r="DV632" s="57"/>
      <c r="DW632" s="57"/>
      <c r="DX632" s="57"/>
      <c r="DY632" s="57"/>
      <c r="DZ632" s="57"/>
      <c r="EA632" s="57"/>
      <c r="EB632" s="57"/>
      <c r="EC632" s="57"/>
      <c r="ED632" s="57"/>
      <c r="EE632" s="57"/>
    </row>
    <row r="633">
      <c r="B633" s="140"/>
      <c r="C633" s="140"/>
      <c r="D633" s="140"/>
      <c r="E633" s="140"/>
      <c r="F633" s="140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  <c r="DO633" s="57"/>
      <c r="DP633" s="57"/>
      <c r="DQ633" s="57"/>
      <c r="DR633" s="57"/>
      <c r="DS633" s="57"/>
      <c r="DT633" s="57"/>
      <c r="DU633" s="57"/>
      <c r="DV633" s="57"/>
      <c r="DW633" s="57"/>
      <c r="DX633" s="57"/>
      <c r="DY633" s="57"/>
      <c r="DZ633" s="57"/>
      <c r="EA633" s="57"/>
      <c r="EB633" s="57"/>
      <c r="EC633" s="57"/>
      <c r="ED633" s="57"/>
      <c r="EE633" s="57"/>
    </row>
    <row r="634">
      <c r="B634" s="140"/>
      <c r="C634" s="140"/>
      <c r="D634" s="140"/>
      <c r="E634" s="140"/>
      <c r="F634" s="140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  <c r="DO634" s="57"/>
      <c r="DP634" s="57"/>
      <c r="DQ634" s="57"/>
      <c r="DR634" s="57"/>
      <c r="DS634" s="57"/>
      <c r="DT634" s="57"/>
      <c r="DU634" s="57"/>
      <c r="DV634" s="57"/>
      <c r="DW634" s="57"/>
      <c r="DX634" s="57"/>
      <c r="DY634" s="57"/>
      <c r="DZ634" s="57"/>
      <c r="EA634" s="57"/>
      <c r="EB634" s="57"/>
      <c r="EC634" s="57"/>
      <c r="ED634" s="57"/>
      <c r="EE634" s="57"/>
    </row>
    <row r="635">
      <c r="B635" s="140"/>
      <c r="C635" s="140"/>
      <c r="D635" s="140"/>
      <c r="E635" s="140"/>
      <c r="F635" s="140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  <c r="DO635" s="57"/>
      <c r="DP635" s="57"/>
      <c r="DQ635" s="57"/>
      <c r="DR635" s="57"/>
      <c r="DS635" s="57"/>
      <c r="DT635" s="57"/>
      <c r="DU635" s="57"/>
      <c r="DV635" s="57"/>
      <c r="DW635" s="57"/>
      <c r="DX635" s="57"/>
      <c r="DY635" s="57"/>
      <c r="DZ635" s="57"/>
      <c r="EA635" s="57"/>
      <c r="EB635" s="57"/>
      <c r="EC635" s="57"/>
      <c r="ED635" s="57"/>
      <c r="EE635" s="57"/>
    </row>
    <row r="636">
      <c r="B636" s="140"/>
      <c r="C636" s="140"/>
      <c r="D636" s="140"/>
      <c r="E636" s="140"/>
      <c r="F636" s="140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  <c r="DO636" s="57"/>
      <c r="DP636" s="57"/>
      <c r="DQ636" s="57"/>
      <c r="DR636" s="57"/>
      <c r="DS636" s="57"/>
      <c r="DT636" s="57"/>
      <c r="DU636" s="57"/>
      <c r="DV636" s="57"/>
      <c r="DW636" s="57"/>
      <c r="DX636" s="57"/>
      <c r="DY636" s="57"/>
      <c r="DZ636" s="57"/>
      <c r="EA636" s="57"/>
      <c r="EB636" s="57"/>
      <c r="EC636" s="57"/>
      <c r="ED636" s="57"/>
      <c r="EE636" s="57"/>
    </row>
    <row r="637">
      <c r="B637" s="140"/>
      <c r="C637" s="140"/>
      <c r="D637" s="140"/>
      <c r="E637" s="140"/>
      <c r="F637" s="140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  <c r="DO637" s="57"/>
      <c r="DP637" s="57"/>
      <c r="DQ637" s="57"/>
      <c r="DR637" s="57"/>
      <c r="DS637" s="57"/>
      <c r="DT637" s="57"/>
      <c r="DU637" s="57"/>
      <c r="DV637" s="57"/>
      <c r="DW637" s="57"/>
      <c r="DX637" s="57"/>
      <c r="DY637" s="57"/>
      <c r="DZ637" s="57"/>
      <c r="EA637" s="57"/>
      <c r="EB637" s="57"/>
      <c r="EC637" s="57"/>
      <c r="ED637" s="57"/>
      <c r="EE637" s="57"/>
    </row>
    <row r="638">
      <c r="B638" s="140"/>
      <c r="C638" s="140"/>
      <c r="D638" s="140"/>
      <c r="E638" s="140"/>
      <c r="F638" s="140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  <c r="DO638" s="57"/>
      <c r="DP638" s="57"/>
      <c r="DQ638" s="57"/>
      <c r="DR638" s="57"/>
      <c r="DS638" s="57"/>
      <c r="DT638" s="57"/>
      <c r="DU638" s="57"/>
      <c r="DV638" s="57"/>
      <c r="DW638" s="57"/>
      <c r="DX638" s="57"/>
      <c r="DY638" s="57"/>
      <c r="DZ638" s="57"/>
      <c r="EA638" s="57"/>
      <c r="EB638" s="57"/>
      <c r="EC638" s="57"/>
      <c r="ED638" s="57"/>
      <c r="EE638" s="57"/>
    </row>
    <row r="639">
      <c r="B639" s="140"/>
      <c r="C639" s="140"/>
      <c r="D639" s="140"/>
      <c r="E639" s="140"/>
      <c r="F639" s="140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  <c r="DO639" s="57"/>
      <c r="DP639" s="57"/>
      <c r="DQ639" s="57"/>
      <c r="DR639" s="57"/>
      <c r="DS639" s="57"/>
      <c r="DT639" s="57"/>
      <c r="DU639" s="57"/>
      <c r="DV639" s="57"/>
      <c r="DW639" s="57"/>
      <c r="DX639" s="57"/>
      <c r="DY639" s="57"/>
      <c r="DZ639" s="57"/>
      <c r="EA639" s="57"/>
      <c r="EB639" s="57"/>
      <c r="EC639" s="57"/>
      <c r="ED639" s="57"/>
      <c r="EE639" s="57"/>
    </row>
    <row r="640">
      <c r="B640" s="140"/>
      <c r="C640" s="140"/>
      <c r="D640" s="140"/>
      <c r="E640" s="140"/>
      <c r="F640" s="140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  <c r="DO640" s="57"/>
      <c r="DP640" s="57"/>
      <c r="DQ640" s="57"/>
      <c r="DR640" s="57"/>
      <c r="DS640" s="57"/>
      <c r="DT640" s="57"/>
      <c r="DU640" s="57"/>
      <c r="DV640" s="57"/>
      <c r="DW640" s="57"/>
      <c r="DX640" s="57"/>
      <c r="DY640" s="57"/>
      <c r="DZ640" s="57"/>
      <c r="EA640" s="57"/>
      <c r="EB640" s="57"/>
      <c r="EC640" s="57"/>
      <c r="ED640" s="57"/>
      <c r="EE640" s="57"/>
    </row>
    <row r="641">
      <c r="B641" s="140"/>
      <c r="C641" s="140"/>
      <c r="D641" s="140"/>
      <c r="E641" s="140"/>
      <c r="F641" s="140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  <c r="DO641" s="57"/>
      <c r="DP641" s="57"/>
      <c r="DQ641" s="57"/>
      <c r="DR641" s="57"/>
      <c r="DS641" s="57"/>
      <c r="DT641" s="57"/>
      <c r="DU641" s="57"/>
      <c r="DV641" s="57"/>
      <c r="DW641" s="57"/>
      <c r="DX641" s="57"/>
      <c r="DY641" s="57"/>
      <c r="DZ641" s="57"/>
      <c r="EA641" s="57"/>
      <c r="EB641" s="57"/>
      <c r="EC641" s="57"/>
      <c r="ED641" s="57"/>
      <c r="EE641" s="57"/>
    </row>
    <row r="642">
      <c r="B642" s="140"/>
      <c r="C642" s="140"/>
      <c r="D642" s="140"/>
      <c r="E642" s="140"/>
      <c r="F642" s="140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  <c r="DO642" s="57"/>
      <c r="DP642" s="57"/>
      <c r="DQ642" s="57"/>
      <c r="DR642" s="57"/>
      <c r="DS642" s="57"/>
      <c r="DT642" s="57"/>
      <c r="DU642" s="57"/>
      <c r="DV642" s="57"/>
      <c r="DW642" s="57"/>
      <c r="DX642" s="57"/>
      <c r="DY642" s="57"/>
      <c r="DZ642" s="57"/>
      <c r="EA642" s="57"/>
      <c r="EB642" s="57"/>
      <c r="EC642" s="57"/>
      <c r="ED642" s="57"/>
      <c r="EE642" s="57"/>
    </row>
    <row r="643">
      <c r="B643" s="140"/>
      <c r="C643" s="140"/>
      <c r="D643" s="140"/>
      <c r="E643" s="140"/>
      <c r="F643" s="140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  <c r="DO643" s="57"/>
      <c r="DP643" s="57"/>
      <c r="DQ643" s="57"/>
      <c r="DR643" s="57"/>
      <c r="DS643" s="57"/>
      <c r="DT643" s="57"/>
      <c r="DU643" s="57"/>
      <c r="DV643" s="57"/>
      <c r="DW643" s="57"/>
      <c r="DX643" s="57"/>
      <c r="DY643" s="57"/>
      <c r="DZ643" s="57"/>
      <c r="EA643" s="57"/>
      <c r="EB643" s="57"/>
      <c r="EC643" s="57"/>
      <c r="ED643" s="57"/>
      <c r="EE643" s="57"/>
    </row>
    <row r="644">
      <c r="B644" s="140"/>
      <c r="C644" s="140"/>
      <c r="D644" s="140"/>
      <c r="E644" s="140"/>
      <c r="F644" s="140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  <c r="DO644" s="57"/>
      <c r="DP644" s="57"/>
      <c r="DQ644" s="57"/>
      <c r="DR644" s="57"/>
      <c r="DS644" s="57"/>
      <c r="DT644" s="57"/>
      <c r="DU644" s="57"/>
      <c r="DV644" s="57"/>
      <c r="DW644" s="57"/>
      <c r="DX644" s="57"/>
      <c r="DY644" s="57"/>
      <c r="DZ644" s="57"/>
      <c r="EA644" s="57"/>
      <c r="EB644" s="57"/>
      <c r="EC644" s="57"/>
      <c r="ED644" s="57"/>
      <c r="EE644" s="57"/>
    </row>
    <row r="645">
      <c r="B645" s="140"/>
      <c r="C645" s="140"/>
      <c r="D645" s="140"/>
      <c r="E645" s="140"/>
      <c r="F645" s="140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  <c r="DO645" s="57"/>
      <c r="DP645" s="57"/>
      <c r="DQ645" s="57"/>
      <c r="DR645" s="57"/>
      <c r="DS645" s="57"/>
      <c r="DT645" s="57"/>
      <c r="DU645" s="57"/>
      <c r="DV645" s="57"/>
      <c r="DW645" s="57"/>
      <c r="DX645" s="57"/>
      <c r="DY645" s="57"/>
      <c r="DZ645" s="57"/>
      <c r="EA645" s="57"/>
      <c r="EB645" s="57"/>
      <c r="EC645" s="57"/>
      <c r="ED645" s="57"/>
      <c r="EE645" s="57"/>
    </row>
    <row r="646">
      <c r="B646" s="140"/>
      <c r="C646" s="140"/>
      <c r="D646" s="140"/>
      <c r="E646" s="140"/>
      <c r="F646" s="140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  <c r="DO646" s="57"/>
      <c r="DP646" s="57"/>
      <c r="DQ646" s="57"/>
      <c r="DR646" s="57"/>
      <c r="DS646" s="57"/>
      <c r="DT646" s="57"/>
      <c r="DU646" s="57"/>
      <c r="DV646" s="57"/>
      <c r="DW646" s="57"/>
      <c r="DX646" s="57"/>
      <c r="DY646" s="57"/>
      <c r="DZ646" s="57"/>
      <c r="EA646" s="57"/>
      <c r="EB646" s="57"/>
      <c r="EC646" s="57"/>
      <c r="ED646" s="57"/>
      <c r="EE646" s="57"/>
    </row>
    <row r="647">
      <c r="B647" s="140"/>
      <c r="C647" s="140"/>
      <c r="D647" s="140"/>
      <c r="E647" s="140"/>
      <c r="F647" s="140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  <c r="DO647" s="57"/>
      <c r="DP647" s="57"/>
      <c r="DQ647" s="57"/>
      <c r="DR647" s="57"/>
      <c r="DS647" s="57"/>
      <c r="DT647" s="57"/>
      <c r="DU647" s="57"/>
      <c r="DV647" s="57"/>
      <c r="DW647" s="57"/>
      <c r="DX647" s="57"/>
      <c r="DY647" s="57"/>
      <c r="DZ647" s="57"/>
      <c r="EA647" s="57"/>
      <c r="EB647" s="57"/>
      <c r="EC647" s="57"/>
      <c r="ED647" s="57"/>
      <c r="EE647" s="57"/>
    </row>
    <row r="648">
      <c r="B648" s="140"/>
      <c r="C648" s="140"/>
      <c r="D648" s="140"/>
      <c r="E648" s="140"/>
      <c r="F648" s="140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  <c r="DO648" s="57"/>
      <c r="DP648" s="57"/>
      <c r="DQ648" s="57"/>
      <c r="DR648" s="57"/>
      <c r="DS648" s="57"/>
      <c r="DT648" s="57"/>
      <c r="DU648" s="57"/>
      <c r="DV648" s="57"/>
      <c r="DW648" s="57"/>
      <c r="DX648" s="57"/>
      <c r="DY648" s="57"/>
      <c r="DZ648" s="57"/>
      <c r="EA648" s="57"/>
      <c r="EB648" s="57"/>
      <c r="EC648" s="57"/>
      <c r="ED648" s="57"/>
      <c r="EE648" s="57"/>
    </row>
    <row r="649">
      <c r="B649" s="140"/>
      <c r="C649" s="140"/>
      <c r="D649" s="140"/>
      <c r="E649" s="140"/>
      <c r="F649" s="140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  <c r="DO649" s="57"/>
      <c r="DP649" s="57"/>
      <c r="DQ649" s="57"/>
      <c r="DR649" s="57"/>
      <c r="DS649" s="57"/>
      <c r="DT649" s="57"/>
      <c r="DU649" s="57"/>
      <c r="DV649" s="57"/>
      <c r="DW649" s="57"/>
      <c r="DX649" s="57"/>
      <c r="DY649" s="57"/>
      <c r="DZ649" s="57"/>
      <c r="EA649" s="57"/>
      <c r="EB649" s="57"/>
      <c r="EC649" s="57"/>
      <c r="ED649" s="57"/>
      <c r="EE649" s="57"/>
    </row>
    <row r="650">
      <c r="B650" s="140"/>
      <c r="C650" s="140"/>
      <c r="D650" s="140"/>
      <c r="E650" s="140"/>
      <c r="F650" s="140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  <c r="DO650" s="57"/>
      <c r="DP650" s="57"/>
      <c r="DQ650" s="57"/>
      <c r="DR650" s="57"/>
      <c r="DS650" s="57"/>
      <c r="DT650" s="57"/>
      <c r="DU650" s="57"/>
      <c r="DV650" s="57"/>
      <c r="DW650" s="57"/>
      <c r="DX650" s="57"/>
      <c r="DY650" s="57"/>
      <c r="DZ650" s="57"/>
      <c r="EA650" s="57"/>
      <c r="EB650" s="57"/>
      <c r="EC650" s="57"/>
      <c r="ED650" s="57"/>
      <c r="EE650" s="57"/>
    </row>
    <row r="651">
      <c r="B651" s="140"/>
      <c r="C651" s="140"/>
      <c r="D651" s="140"/>
      <c r="E651" s="140"/>
      <c r="F651" s="140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  <c r="DO651" s="57"/>
      <c r="DP651" s="57"/>
      <c r="DQ651" s="57"/>
      <c r="DR651" s="57"/>
      <c r="DS651" s="57"/>
      <c r="DT651" s="57"/>
      <c r="DU651" s="57"/>
      <c r="DV651" s="57"/>
      <c r="DW651" s="57"/>
      <c r="DX651" s="57"/>
      <c r="DY651" s="57"/>
      <c r="DZ651" s="57"/>
      <c r="EA651" s="57"/>
      <c r="EB651" s="57"/>
      <c r="EC651" s="57"/>
      <c r="ED651" s="57"/>
      <c r="EE651" s="57"/>
    </row>
    <row r="652">
      <c r="B652" s="140"/>
      <c r="C652" s="140"/>
      <c r="D652" s="140"/>
      <c r="E652" s="140"/>
      <c r="F652" s="140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  <c r="DO652" s="57"/>
      <c r="DP652" s="57"/>
      <c r="DQ652" s="57"/>
      <c r="DR652" s="57"/>
      <c r="DS652" s="57"/>
      <c r="DT652" s="57"/>
      <c r="DU652" s="57"/>
      <c r="DV652" s="57"/>
      <c r="DW652" s="57"/>
      <c r="DX652" s="57"/>
      <c r="DY652" s="57"/>
      <c r="DZ652" s="57"/>
      <c r="EA652" s="57"/>
      <c r="EB652" s="57"/>
      <c r="EC652" s="57"/>
      <c r="ED652" s="57"/>
      <c r="EE652" s="57"/>
    </row>
    <row r="653">
      <c r="B653" s="140"/>
      <c r="C653" s="140"/>
      <c r="D653" s="140"/>
      <c r="E653" s="140"/>
      <c r="F653" s="140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  <c r="DO653" s="57"/>
      <c r="DP653" s="57"/>
      <c r="DQ653" s="57"/>
      <c r="DR653" s="57"/>
      <c r="DS653" s="57"/>
      <c r="DT653" s="57"/>
      <c r="DU653" s="57"/>
      <c r="DV653" s="57"/>
      <c r="DW653" s="57"/>
      <c r="DX653" s="57"/>
      <c r="DY653" s="57"/>
      <c r="DZ653" s="57"/>
      <c r="EA653" s="57"/>
      <c r="EB653" s="57"/>
      <c r="EC653" s="57"/>
      <c r="ED653" s="57"/>
      <c r="EE653" s="57"/>
    </row>
    <row r="654">
      <c r="B654" s="140"/>
      <c r="C654" s="140"/>
      <c r="D654" s="140"/>
      <c r="E654" s="140"/>
      <c r="F654" s="140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  <c r="DO654" s="57"/>
      <c r="DP654" s="57"/>
      <c r="DQ654" s="57"/>
      <c r="DR654" s="57"/>
      <c r="DS654" s="57"/>
      <c r="DT654" s="57"/>
      <c r="DU654" s="57"/>
      <c r="DV654" s="57"/>
      <c r="DW654" s="57"/>
      <c r="DX654" s="57"/>
      <c r="DY654" s="57"/>
      <c r="DZ654" s="57"/>
      <c r="EA654" s="57"/>
      <c r="EB654" s="57"/>
      <c r="EC654" s="57"/>
      <c r="ED654" s="57"/>
      <c r="EE654" s="57"/>
    </row>
    <row r="655">
      <c r="B655" s="140"/>
      <c r="C655" s="140"/>
      <c r="D655" s="140"/>
      <c r="E655" s="140"/>
      <c r="F655" s="140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  <c r="DO655" s="57"/>
      <c r="DP655" s="57"/>
      <c r="DQ655" s="57"/>
      <c r="DR655" s="57"/>
      <c r="DS655" s="57"/>
      <c r="DT655" s="57"/>
      <c r="DU655" s="57"/>
      <c r="DV655" s="57"/>
      <c r="DW655" s="57"/>
      <c r="DX655" s="57"/>
      <c r="DY655" s="57"/>
      <c r="DZ655" s="57"/>
      <c r="EA655" s="57"/>
      <c r="EB655" s="57"/>
      <c r="EC655" s="57"/>
      <c r="ED655" s="57"/>
      <c r="EE655" s="57"/>
    </row>
    <row r="656">
      <c r="B656" s="140"/>
      <c r="C656" s="140"/>
      <c r="D656" s="140"/>
      <c r="E656" s="140"/>
      <c r="F656" s="140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  <c r="DO656" s="57"/>
      <c r="DP656" s="57"/>
      <c r="DQ656" s="57"/>
      <c r="DR656" s="57"/>
      <c r="DS656" s="57"/>
      <c r="DT656" s="57"/>
      <c r="DU656" s="57"/>
      <c r="DV656" s="57"/>
      <c r="DW656" s="57"/>
      <c r="DX656" s="57"/>
      <c r="DY656" s="57"/>
      <c r="DZ656" s="57"/>
      <c r="EA656" s="57"/>
      <c r="EB656" s="57"/>
      <c r="EC656" s="57"/>
      <c r="ED656" s="57"/>
      <c r="EE656" s="57"/>
    </row>
    <row r="657">
      <c r="B657" s="140"/>
      <c r="C657" s="140"/>
      <c r="D657" s="140"/>
      <c r="E657" s="140"/>
      <c r="F657" s="140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  <c r="DO657" s="57"/>
      <c r="DP657" s="57"/>
      <c r="DQ657" s="57"/>
      <c r="DR657" s="57"/>
      <c r="DS657" s="57"/>
      <c r="DT657" s="57"/>
      <c r="DU657" s="57"/>
      <c r="DV657" s="57"/>
      <c r="DW657" s="57"/>
      <c r="DX657" s="57"/>
      <c r="DY657" s="57"/>
      <c r="DZ657" s="57"/>
      <c r="EA657" s="57"/>
      <c r="EB657" s="57"/>
      <c r="EC657" s="57"/>
      <c r="ED657" s="57"/>
      <c r="EE657" s="57"/>
    </row>
    <row r="658">
      <c r="B658" s="140"/>
      <c r="C658" s="140"/>
      <c r="D658" s="140"/>
      <c r="E658" s="140"/>
      <c r="F658" s="140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  <c r="DO658" s="57"/>
      <c r="DP658" s="57"/>
      <c r="DQ658" s="57"/>
      <c r="DR658" s="57"/>
      <c r="DS658" s="57"/>
      <c r="DT658" s="57"/>
      <c r="DU658" s="57"/>
      <c r="DV658" s="57"/>
      <c r="DW658" s="57"/>
      <c r="DX658" s="57"/>
      <c r="DY658" s="57"/>
      <c r="DZ658" s="57"/>
      <c r="EA658" s="57"/>
      <c r="EB658" s="57"/>
      <c r="EC658" s="57"/>
      <c r="ED658" s="57"/>
      <c r="EE658" s="57"/>
    </row>
    <row r="659">
      <c r="B659" s="140"/>
      <c r="C659" s="140"/>
      <c r="D659" s="140"/>
      <c r="E659" s="140"/>
      <c r="F659" s="140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  <c r="DO659" s="57"/>
      <c r="DP659" s="57"/>
      <c r="DQ659" s="57"/>
      <c r="DR659" s="57"/>
      <c r="DS659" s="57"/>
      <c r="DT659" s="57"/>
      <c r="DU659" s="57"/>
      <c r="DV659" s="57"/>
      <c r="DW659" s="57"/>
      <c r="DX659" s="57"/>
      <c r="DY659" s="57"/>
      <c r="DZ659" s="57"/>
      <c r="EA659" s="57"/>
      <c r="EB659" s="57"/>
      <c r="EC659" s="57"/>
      <c r="ED659" s="57"/>
      <c r="EE659" s="57"/>
    </row>
    <row r="660">
      <c r="B660" s="140"/>
      <c r="C660" s="140"/>
      <c r="D660" s="140"/>
      <c r="E660" s="140"/>
      <c r="F660" s="140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  <c r="DO660" s="57"/>
      <c r="DP660" s="57"/>
      <c r="DQ660" s="57"/>
      <c r="DR660" s="57"/>
      <c r="DS660" s="57"/>
      <c r="DT660" s="57"/>
      <c r="DU660" s="57"/>
      <c r="DV660" s="57"/>
      <c r="DW660" s="57"/>
      <c r="DX660" s="57"/>
      <c r="DY660" s="57"/>
      <c r="DZ660" s="57"/>
      <c r="EA660" s="57"/>
      <c r="EB660" s="57"/>
      <c r="EC660" s="57"/>
      <c r="ED660" s="57"/>
      <c r="EE660" s="57"/>
    </row>
    <row r="661">
      <c r="B661" s="140"/>
      <c r="C661" s="140"/>
      <c r="D661" s="140"/>
      <c r="E661" s="140"/>
      <c r="F661" s="140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  <c r="DO661" s="57"/>
      <c r="DP661" s="57"/>
      <c r="DQ661" s="57"/>
      <c r="DR661" s="57"/>
      <c r="DS661" s="57"/>
      <c r="DT661" s="57"/>
      <c r="DU661" s="57"/>
      <c r="DV661" s="57"/>
      <c r="DW661" s="57"/>
      <c r="DX661" s="57"/>
      <c r="DY661" s="57"/>
      <c r="DZ661" s="57"/>
      <c r="EA661" s="57"/>
      <c r="EB661" s="57"/>
      <c r="EC661" s="57"/>
      <c r="ED661" s="57"/>
      <c r="EE661" s="57"/>
    </row>
    <row r="662">
      <c r="B662" s="140"/>
      <c r="C662" s="140"/>
      <c r="D662" s="140"/>
      <c r="E662" s="140"/>
      <c r="F662" s="140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  <c r="DO662" s="57"/>
      <c r="DP662" s="57"/>
      <c r="DQ662" s="57"/>
      <c r="DR662" s="57"/>
      <c r="DS662" s="57"/>
      <c r="DT662" s="57"/>
      <c r="DU662" s="57"/>
      <c r="DV662" s="57"/>
      <c r="DW662" s="57"/>
      <c r="DX662" s="57"/>
      <c r="DY662" s="57"/>
      <c r="DZ662" s="57"/>
      <c r="EA662" s="57"/>
      <c r="EB662" s="57"/>
      <c r="EC662" s="57"/>
      <c r="ED662" s="57"/>
      <c r="EE662" s="57"/>
    </row>
    <row r="663">
      <c r="B663" s="140"/>
      <c r="C663" s="140"/>
      <c r="D663" s="140"/>
      <c r="E663" s="140"/>
      <c r="F663" s="140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  <c r="DO663" s="57"/>
      <c r="DP663" s="57"/>
      <c r="DQ663" s="57"/>
      <c r="DR663" s="57"/>
      <c r="DS663" s="57"/>
      <c r="DT663" s="57"/>
      <c r="DU663" s="57"/>
      <c r="DV663" s="57"/>
      <c r="DW663" s="57"/>
      <c r="DX663" s="57"/>
      <c r="DY663" s="57"/>
      <c r="DZ663" s="57"/>
      <c r="EA663" s="57"/>
      <c r="EB663" s="57"/>
      <c r="EC663" s="57"/>
      <c r="ED663" s="57"/>
      <c r="EE663" s="57"/>
    </row>
    <row r="664">
      <c r="B664" s="140"/>
      <c r="C664" s="140"/>
      <c r="D664" s="140"/>
      <c r="E664" s="140"/>
      <c r="F664" s="140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  <c r="DO664" s="57"/>
      <c r="DP664" s="57"/>
      <c r="DQ664" s="57"/>
      <c r="DR664" s="57"/>
      <c r="DS664" s="57"/>
      <c r="DT664" s="57"/>
      <c r="DU664" s="57"/>
      <c r="DV664" s="57"/>
      <c r="DW664" s="57"/>
      <c r="DX664" s="57"/>
      <c r="DY664" s="57"/>
      <c r="DZ664" s="57"/>
      <c r="EA664" s="57"/>
      <c r="EB664" s="57"/>
      <c r="EC664" s="57"/>
      <c r="ED664" s="57"/>
      <c r="EE664" s="57"/>
    </row>
    <row r="665">
      <c r="B665" s="140"/>
      <c r="C665" s="140"/>
      <c r="D665" s="140"/>
      <c r="E665" s="140"/>
      <c r="F665" s="140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  <c r="DO665" s="57"/>
      <c r="DP665" s="57"/>
      <c r="DQ665" s="57"/>
      <c r="DR665" s="57"/>
      <c r="DS665" s="57"/>
      <c r="DT665" s="57"/>
      <c r="DU665" s="57"/>
      <c r="DV665" s="57"/>
      <c r="DW665" s="57"/>
      <c r="DX665" s="57"/>
      <c r="DY665" s="57"/>
      <c r="DZ665" s="57"/>
      <c r="EA665" s="57"/>
      <c r="EB665" s="57"/>
      <c r="EC665" s="57"/>
      <c r="ED665" s="57"/>
      <c r="EE665" s="57"/>
    </row>
    <row r="666">
      <c r="B666" s="140"/>
      <c r="C666" s="140"/>
      <c r="D666" s="140"/>
      <c r="E666" s="140"/>
      <c r="F666" s="140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  <c r="DO666" s="57"/>
      <c r="DP666" s="57"/>
      <c r="DQ666" s="57"/>
      <c r="DR666" s="57"/>
      <c r="DS666" s="57"/>
      <c r="DT666" s="57"/>
      <c r="DU666" s="57"/>
      <c r="DV666" s="57"/>
      <c r="DW666" s="57"/>
      <c r="DX666" s="57"/>
      <c r="DY666" s="57"/>
      <c r="DZ666" s="57"/>
      <c r="EA666" s="57"/>
      <c r="EB666" s="57"/>
      <c r="EC666" s="57"/>
      <c r="ED666" s="57"/>
      <c r="EE666" s="57"/>
    </row>
    <row r="667">
      <c r="B667" s="140"/>
      <c r="C667" s="140"/>
      <c r="D667" s="140"/>
      <c r="E667" s="140"/>
      <c r="F667" s="140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  <c r="DO667" s="57"/>
      <c r="DP667" s="57"/>
      <c r="DQ667" s="57"/>
      <c r="DR667" s="57"/>
      <c r="DS667" s="57"/>
      <c r="DT667" s="57"/>
      <c r="DU667" s="57"/>
      <c r="DV667" s="57"/>
      <c r="DW667" s="57"/>
      <c r="DX667" s="57"/>
      <c r="DY667" s="57"/>
      <c r="DZ667" s="57"/>
      <c r="EA667" s="57"/>
      <c r="EB667" s="57"/>
      <c r="EC667" s="57"/>
      <c r="ED667" s="57"/>
      <c r="EE667" s="57"/>
    </row>
    <row r="668">
      <c r="B668" s="140"/>
      <c r="C668" s="140"/>
      <c r="D668" s="140"/>
      <c r="E668" s="140"/>
      <c r="F668" s="140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  <c r="DO668" s="57"/>
      <c r="DP668" s="57"/>
      <c r="DQ668" s="57"/>
      <c r="DR668" s="57"/>
      <c r="DS668" s="57"/>
      <c r="DT668" s="57"/>
      <c r="DU668" s="57"/>
      <c r="DV668" s="57"/>
      <c r="DW668" s="57"/>
      <c r="DX668" s="57"/>
      <c r="DY668" s="57"/>
      <c r="DZ668" s="57"/>
      <c r="EA668" s="57"/>
      <c r="EB668" s="57"/>
      <c r="EC668" s="57"/>
      <c r="ED668" s="57"/>
      <c r="EE668" s="57"/>
    </row>
    <row r="669">
      <c r="B669" s="140"/>
      <c r="C669" s="140"/>
      <c r="D669" s="140"/>
      <c r="E669" s="140"/>
      <c r="F669" s="140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  <c r="DO669" s="57"/>
      <c r="DP669" s="57"/>
      <c r="DQ669" s="57"/>
      <c r="DR669" s="57"/>
      <c r="DS669" s="57"/>
      <c r="DT669" s="57"/>
      <c r="DU669" s="57"/>
      <c r="DV669" s="57"/>
      <c r="DW669" s="57"/>
      <c r="DX669" s="57"/>
      <c r="DY669" s="57"/>
      <c r="DZ669" s="57"/>
      <c r="EA669" s="57"/>
      <c r="EB669" s="57"/>
      <c r="EC669" s="57"/>
      <c r="ED669" s="57"/>
      <c r="EE669" s="57"/>
    </row>
    <row r="670">
      <c r="B670" s="140"/>
      <c r="C670" s="140"/>
      <c r="D670" s="140"/>
      <c r="E670" s="140"/>
      <c r="F670" s="140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  <c r="DO670" s="57"/>
      <c r="DP670" s="57"/>
      <c r="DQ670" s="57"/>
      <c r="DR670" s="57"/>
      <c r="DS670" s="57"/>
      <c r="DT670" s="57"/>
      <c r="DU670" s="57"/>
      <c r="DV670" s="57"/>
      <c r="DW670" s="57"/>
      <c r="DX670" s="57"/>
      <c r="DY670" s="57"/>
      <c r="DZ670" s="57"/>
      <c r="EA670" s="57"/>
      <c r="EB670" s="57"/>
      <c r="EC670" s="57"/>
      <c r="ED670" s="57"/>
      <c r="EE670" s="57"/>
    </row>
    <row r="671">
      <c r="B671" s="140"/>
      <c r="C671" s="140"/>
      <c r="D671" s="140"/>
      <c r="E671" s="140"/>
      <c r="F671" s="140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  <c r="DO671" s="57"/>
      <c r="DP671" s="57"/>
      <c r="DQ671" s="57"/>
      <c r="DR671" s="57"/>
      <c r="DS671" s="57"/>
      <c r="DT671" s="57"/>
      <c r="DU671" s="57"/>
      <c r="DV671" s="57"/>
      <c r="DW671" s="57"/>
      <c r="DX671" s="57"/>
      <c r="DY671" s="57"/>
      <c r="DZ671" s="57"/>
      <c r="EA671" s="57"/>
      <c r="EB671" s="57"/>
      <c r="EC671" s="57"/>
      <c r="ED671" s="57"/>
      <c r="EE671" s="57"/>
    </row>
    <row r="672">
      <c r="B672" s="140"/>
      <c r="C672" s="140"/>
      <c r="D672" s="140"/>
      <c r="E672" s="140"/>
      <c r="F672" s="140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  <c r="DO672" s="57"/>
      <c r="DP672" s="57"/>
      <c r="DQ672" s="57"/>
      <c r="DR672" s="57"/>
      <c r="DS672" s="57"/>
      <c r="DT672" s="57"/>
      <c r="DU672" s="57"/>
      <c r="DV672" s="57"/>
      <c r="DW672" s="57"/>
      <c r="DX672" s="57"/>
      <c r="DY672" s="57"/>
      <c r="DZ672" s="57"/>
      <c r="EA672" s="57"/>
      <c r="EB672" s="57"/>
      <c r="EC672" s="57"/>
      <c r="ED672" s="57"/>
      <c r="EE672" s="57"/>
    </row>
    <row r="673">
      <c r="B673" s="140"/>
      <c r="C673" s="140"/>
      <c r="D673" s="140"/>
      <c r="E673" s="140"/>
      <c r="F673" s="140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  <c r="DO673" s="57"/>
      <c r="DP673" s="57"/>
      <c r="DQ673" s="57"/>
      <c r="DR673" s="57"/>
      <c r="DS673" s="57"/>
      <c r="DT673" s="57"/>
      <c r="DU673" s="57"/>
      <c r="DV673" s="57"/>
      <c r="DW673" s="57"/>
      <c r="DX673" s="57"/>
      <c r="DY673" s="57"/>
      <c r="DZ673" s="57"/>
      <c r="EA673" s="57"/>
      <c r="EB673" s="57"/>
      <c r="EC673" s="57"/>
      <c r="ED673" s="57"/>
      <c r="EE673" s="57"/>
    </row>
    <row r="674">
      <c r="B674" s="140"/>
      <c r="C674" s="140"/>
      <c r="D674" s="140"/>
      <c r="E674" s="140"/>
      <c r="F674" s="140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  <c r="DO674" s="57"/>
      <c r="DP674" s="57"/>
      <c r="DQ674" s="57"/>
      <c r="DR674" s="57"/>
      <c r="DS674" s="57"/>
      <c r="DT674" s="57"/>
      <c r="DU674" s="57"/>
      <c r="DV674" s="57"/>
      <c r="DW674" s="57"/>
      <c r="DX674" s="57"/>
      <c r="DY674" s="57"/>
      <c r="DZ674" s="57"/>
      <c r="EA674" s="57"/>
      <c r="EB674" s="57"/>
      <c r="EC674" s="57"/>
      <c r="ED674" s="57"/>
      <c r="EE674" s="57"/>
    </row>
    <row r="675">
      <c r="B675" s="140"/>
      <c r="C675" s="140"/>
      <c r="D675" s="140"/>
      <c r="E675" s="140"/>
      <c r="F675" s="140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  <c r="DO675" s="57"/>
      <c r="DP675" s="57"/>
      <c r="DQ675" s="57"/>
      <c r="DR675" s="57"/>
      <c r="DS675" s="57"/>
      <c r="DT675" s="57"/>
      <c r="DU675" s="57"/>
      <c r="DV675" s="57"/>
      <c r="DW675" s="57"/>
      <c r="DX675" s="57"/>
      <c r="DY675" s="57"/>
      <c r="DZ675" s="57"/>
      <c r="EA675" s="57"/>
      <c r="EB675" s="57"/>
      <c r="EC675" s="57"/>
      <c r="ED675" s="57"/>
      <c r="EE675" s="57"/>
    </row>
    <row r="676">
      <c r="B676" s="140"/>
      <c r="C676" s="140"/>
      <c r="D676" s="140"/>
      <c r="E676" s="140"/>
      <c r="F676" s="140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  <c r="DO676" s="57"/>
      <c r="DP676" s="57"/>
      <c r="DQ676" s="57"/>
      <c r="DR676" s="57"/>
      <c r="DS676" s="57"/>
      <c r="DT676" s="57"/>
      <c r="DU676" s="57"/>
      <c r="DV676" s="57"/>
      <c r="DW676" s="57"/>
      <c r="DX676" s="57"/>
      <c r="DY676" s="57"/>
      <c r="DZ676" s="57"/>
      <c r="EA676" s="57"/>
      <c r="EB676" s="57"/>
      <c r="EC676" s="57"/>
      <c r="ED676" s="57"/>
      <c r="EE676" s="57"/>
    </row>
    <row r="677">
      <c r="B677" s="140"/>
      <c r="C677" s="140"/>
      <c r="D677" s="140"/>
      <c r="E677" s="140"/>
      <c r="F677" s="140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  <c r="DO677" s="57"/>
      <c r="DP677" s="57"/>
      <c r="DQ677" s="57"/>
      <c r="DR677" s="57"/>
      <c r="DS677" s="57"/>
      <c r="DT677" s="57"/>
      <c r="DU677" s="57"/>
      <c r="DV677" s="57"/>
      <c r="DW677" s="57"/>
      <c r="DX677" s="57"/>
      <c r="DY677" s="57"/>
      <c r="DZ677" s="57"/>
      <c r="EA677" s="57"/>
      <c r="EB677" s="57"/>
      <c r="EC677" s="57"/>
      <c r="ED677" s="57"/>
      <c r="EE677" s="57"/>
    </row>
    <row r="678">
      <c r="B678" s="140"/>
      <c r="C678" s="140"/>
      <c r="D678" s="140"/>
      <c r="E678" s="140"/>
      <c r="F678" s="140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  <c r="DO678" s="57"/>
      <c r="DP678" s="57"/>
      <c r="DQ678" s="57"/>
      <c r="DR678" s="57"/>
      <c r="DS678" s="57"/>
      <c r="DT678" s="57"/>
      <c r="DU678" s="57"/>
      <c r="DV678" s="57"/>
      <c r="DW678" s="57"/>
      <c r="DX678" s="57"/>
      <c r="DY678" s="57"/>
      <c r="DZ678" s="57"/>
      <c r="EA678" s="57"/>
      <c r="EB678" s="57"/>
      <c r="EC678" s="57"/>
      <c r="ED678" s="57"/>
      <c r="EE678" s="57"/>
    </row>
    <row r="679">
      <c r="B679" s="140"/>
      <c r="C679" s="140"/>
      <c r="D679" s="140"/>
      <c r="E679" s="140"/>
      <c r="F679" s="140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  <c r="DO679" s="57"/>
      <c r="DP679" s="57"/>
      <c r="DQ679" s="57"/>
      <c r="DR679" s="57"/>
      <c r="DS679" s="57"/>
      <c r="DT679" s="57"/>
      <c r="DU679" s="57"/>
      <c r="DV679" s="57"/>
      <c r="DW679" s="57"/>
      <c r="DX679" s="57"/>
      <c r="DY679" s="57"/>
      <c r="DZ679" s="57"/>
      <c r="EA679" s="57"/>
      <c r="EB679" s="57"/>
      <c r="EC679" s="57"/>
      <c r="ED679" s="57"/>
      <c r="EE679" s="57"/>
    </row>
    <row r="680">
      <c r="B680" s="140"/>
      <c r="C680" s="140"/>
      <c r="D680" s="140"/>
      <c r="E680" s="140"/>
      <c r="F680" s="140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  <c r="DO680" s="57"/>
      <c r="DP680" s="57"/>
      <c r="DQ680" s="57"/>
      <c r="DR680" s="57"/>
      <c r="DS680" s="57"/>
      <c r="DT680" s="57"/>
      <c r="DU680" s="57"/>
      <c r="DV680" s="57"/>
      <c r="DW680" s="57"/>
      <c r="DX680" s="57"/>
      <c r="DY680" s="57"/>
      <c r="DZ680" s="57"/>
      <c r="EA680" s="57"/>
      <c r="EB680" s="57"/>
      <c r="EC680" s="57"/>
      <c r="ED680" s="57"/>
      <c r="EE680" s="57"/>
    </row>
    <row r="681">
      <c r="B681" s="140"/>
      <c r="C681" s="140"/>
      <c r="D681" s="140"/>
      <c r="E681" s="140"/>
      <c r="F681" s="140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  <c r="DO681" s="57"/>
      <c r="DP681" s="57"/>
      <c r="DQ681" s="57"/>
      <c r="DR681" s="57"/>
      <c r="DS681" s="57"/>
      <c r="DT681" s="57"/>
      <c r="DU681" s="57"/>
      <c r="DV681" s="57"/>
      <c r="DW681" s="57"/>
      <c r="DX681" s="57"/>
      <c r="DY681" s="57"/>
      <c r="DZ681" s="57"/>
      <c r="EA681" s="57"/>
      <c r="EB681" s="57"/>
      <c r="EC681" s="57"/>
      <c r="ED681" s="57"/>
      <c r="EE681" s="57"/>
    </row>
    <row r="682">
      <c r="B682" s="140"/>
      <c r="C682" s="140"/>
      <c r="D682" s="140"/>
      <c r="E682" s="140"/>
      <c r="F682" s="140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  <c r="DO682" s="57"/>
      <c r="DP682" s="57"/>
      <c r="DQ682" s="57"/>
      <c r="DR682" s="57"/>
      <c r="DS682" s="57"/>
      <c r="DT682" s="57"/>
      <c r="DU682" s="57"/>
      <c r="DV682" s="57"/>
      <c r="DW682" s="57"/>
      <c r="DX682" s="57"/>
      <c r="DY682" s="57"/>
      <c r="DZ682" s="57"/>
      <c r="EA682" s="57"/>
      <c r="EB682" s="57"/>
      <c r="EC682" s="57"/>
      <c r="ED682" s="57"/>
      <c r="EE682" s="57"/>
    </row>
    <row r="683">
      <c r="B683" s="140"/>
      <c r="C683" s="140"/>
      <c r="D683" s="140"/>
      <c r="E683" s="140"/>
      <c r="F683" s="140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  <c r="DO683" s="57"/>
      <c r="DP683" s="57"/>
      <c r="DQ683" s="57"/>
      <c r="DR683" s="57"/>
      <c r="DS683" s="57"/>
      <c r="DT683" s="57"/>
      <c r="DU683" s="57"/>
      <c r="DV683" s="57"/>
      <c r="DW683" s="57"/>
      <c r="DX683" s="57"/>
      <c r="DY683" s="57"/>
      <c r="DZ683" s="57"/>
      <c r="EA683" s="57"/>
      <c r="EB683" s="57"/>
      <c r="EC683" s="57"/>
      <c r="ED683" s="57"/>
      <c r="EE683" s="57"/>
    </row>
    <row r="684">
      <c r="B684" s="140"/>
      <c r="C684" s="140"/>
      <c r="D684" s="140"/>
      <c r="E684" s="140"/>
      <c r="F684" s="140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  <c r="DO684" s="57"/>
      <c r="DP684" s="57"/>
      <c r="DQ684" s="57"/>
      <c r="DR684" s="57"/>
      <c r="DS684" s="57"/>
      <c r="DT684" s="57"/>
      <c r="DU684" s="57"/>
      <c r="DV684" s="57"/>
      <c r="DW684" s="57"/>
      <c r="DX684" s="57"/>
      <c r="DY684" s="57"/>
      <c r="DZ684" s="57"/>
      <c r="EA684" s="57"/>
      <c r="EB684" s="57"/>
      <c r="EC684" s="57"/>
      <c r="ED684" s="57"/>
      <c r="EE684" s="57"/>
    </row>
    <row r="685">
      <c r="B685" s="140"/>
      <c r="C685" s="140"/>
      <c r="D685" s="140"/>
      <c r="E685" s="140"/>
      <c r="F685" s="140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  <c r="DO685" s="57"/>
      <c r="DP685" s="57"/>
      <c r="DQ685" s="57"/>
      <c r="DR685" s="57"/>
      <c r="DS685" s="57"/>
      <c r="DT685" s="57"/>
      <c r="DU685" s="57"/>
      <c r="DV685" s="57"/>
      <c r="DW685" s="57"/>
      <c r="DX685" s="57"/>
      <c r="DY685" s="57"/>
      <c r="DZ685" s="57"/>
      <c r="EA685" s="57"/>
      <c r="EB685" s="57"/>
      <c r="EC685" s="57"/>
      <c r="ED685" s="57"/>
      <c r="EE685" s="57"/>
    </row>
    <row r="686">
      <c r="B686" s="140"/>
      <c r="C686" s="140"/>
      <c r="D686" s="140"/>
      <c r="E686" s="140"/>
      <c r="F686" s="140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  <c r="DO686" s="57"/>
      <c r="DP686" s="57"/>
      <c r="DQ686" s="57"/>
      <c r="DR686" s="57"/>
      <c r="DS686" s="57"/>
      <c r="DT686" s="57"/>
      <c r="DU686" s="57"/>
      <c r="DV686" s="57"/>
      <c r="DW686" s="57"/>
      <c r="DX686" s="57"/>
      <c r="DY686" s="57"/>
      <c r="DZ686" s="57"/>
      <c r="EA686" s="57"/>
      <c r="EB686" s="57"/>
      <c r="EC686" s="57"/>
      <c r="ED686" s="57"/>
      <c r="EE686" s="57"/>
    </row>
    <row r="687">
      <c r="B687" s="140"/>
      <c r="C687" s="140"/>
      <c r="D687" s="140"/>
      <c r="E687" s="140"/>
      <c r="F687" s="140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  <c r="DO687" s="57"/>
      <c r="DP687" s="57"/>
      <c r="DQ687" s="57"/>
      <c r="DR687" s="57"/>
      <c r="DS687" s="57"/>
      <c r="DT687" s="57"/>
      <c r="DU687" s="57"/>
      <c r="DV687" s="57"/>
      <c r="DW687" s="57"/>
      <c r="DX687" s="57"/>
      <c r="DY687" s="57"/>
      <c r="DZ687" s="57"/>
      <c r="EA687" s="57"/>
      <c r="EB687" s="57"/>
      <c r="EC687" s="57"/>
      <c r="ED687" s="57"/>
      <c r="EE687" s="57"/>
    </row>
    <row r="688">
      <c r="B688" s="140"/>
      <c r="C688" s="140"/>
      <c r="D688" s="140"/>
      <c r="E688" s="140"/>
      <c r="F688" s="140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  <c r="DO688" s="57"/>
      <c r="DP688" s="57"/>
      <c r="DQ688" s="57"/>
      <c r="DR688" s="57"/>
      <c r="DS688" s="57"/>
      <c r="DT688" s="57"/>
      <c r="DU688" s="57"/>
      <c r="DV688" s="57"/>
      <c r="DW688" s="57"/>
      <c r="DX688" s="57"/>
      <c r="DY688" s="57"/>
      <c r="DZ688" s="57"/>
      <c r="EA688" s="57"/>
      <c r="EB688" s="57"/>
      <c r="EC688" s="57"/>
      <c r="ED688" s="57"/>
      <c r="EE688" s="57"/>
    </row>
    <row r="689">
      <c r="B689" s="140"/>
      <c r="C689" s="140"/>
      <c r="D689" s="140"/>
      <c r="E689" s="140"/>
      <c r="F689" s="140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  <c r="DO689" s="57"/>
      <c r="DP689" s="57"/>
      <c r="DQ689" s="57"/>
      <c r="DR689" s="57"/>
      <c r="DS689" s="57"/>
      <c r="DT689" s="57"/>
      <c r="DU689" s="57"/>
      <c r="DV689" s="57"/>
      <c r="DW689" s="57"/>
      <c r="DX689" s="57"/>
      <c r="DY689" s="57"/>
      <c r="DZ689" s="57"/>
      <c r="EA689" s="57"/>
      <c r="EB689" s="57"/>
      <c r="EC689" s="57"/>
      <c r="ED689" s="57"/>
      <c r="EE689" s="57"/>
    </row>
    <row r="690">
      <c r="B690" s="140"/>
      <c r="C690" s="140"/>
      <c r="D690" s="140"/>
      <c r="E690" s="140"/>
      <c r="F690" s="140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  <c r="DO690" s="57"/>
      <c r="DP690" s="57"/>
      <c r="DQ690" s="57"/>
      <c r="DR690" s="57"/>
      <c r="DS690" s="57"/>
      <c r="DT690" s="57"/>
      <c r="DU690" s="57"/>
      <c r="DV690" s="57"/>
      <c r="DW690" s="57"/>
      <c r="DX690" s="57"/>
      <c r="DY690" s="57"/>
      <c r="DZ690" s="57"/>
      <c r="EA690" s="57"/>
      <c r="EB690" s="57"/>
      <c r="EC690" s="57"/>
      <c r="ED690" s="57"/>
      <c r="EE690" s="57"/>
    </row>
    <row r="691">
      <c r="B691" s="140"/>
      <c r="C691" s="140"/>
      <c r="D691" s="140"/>
      <c r="E691" s="140"/>
      <c r="F691" s="140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  <c r="DO691" s="57"/>
      <c r="DP691" s="57"/>
      <c r="DQ691" s="57"/>
      <c r="DR691" s="57"/>
      <c r="DS691" s="57"/>
      <c r="DT691" s="57"/>
      <c r="DU691" s="57"/>
      <c r="DV691" s="57"/>
      <c r="DW691" s="57"/>
      <c r="DX691" s="57"/>
      <c r="DY691" s="57"/>
      <c r="DZ691" s="57"/>
      <c r="EA691" s="57"/>
      <c r="EB691" s="57"/>
      <c r="EC691" s="57"/>
      <c r="ED691" s="57"/>
      <c r="EE691" s="57"/>
    </row>
    <row r="692">
      <c r="B692" s="140"/>
      <c r="C692" s="140"/>
      <c r="D692" s="140"/>
      <c r="E692" s="140"/>
      <c r="F692" s="140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  <c r="DO692" s="57"/>
      <c r="DP692" s="57"/>
      <c r="DQ692" s="57"/>
      <c r="DR692" s="57"/>
      <c r="DS692" s="57"/>
      <c r="DT692" s="57"/>
      <c r="DU692" s="57"/>
      <c r="DV692" s="57"/>
      <c r="DW692" s="57"/>
      <c r="DX692" s="57"/>
      <c r="DY692" s="57"/>
      <c r="DZ692" s="57"/>
      <c r="EA692" s="57"/>
      <c r="EB692" s="57"/>
      <c r="EC692" s="57"/>
      <c r="ED692" s="57"/>
      <c r="EE692" s="57"/>
    </row>
    <row r="693">
      <c r="B693" s="140"/>
      <c r="C693" s="140"/>
      <c r="D693" s="140"/>
      <c r="E693" s="140"/>
      <c r="F693" s="140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  <c r="DO693" s="57"/>
      <c r="DP693" s="57"/>
      <c r="DQ693" s="57"/>
      <c r="DR693" s="57"/>
      <c r="DS693" s="57"/>
      <c r="DT693" s="57"/>
      <c r="DU693" s="57"/>
      <c r="DV693" s="57"/>
      <c r="DW693" s="57"/>
      <c r="DX693" s="57"/>
      <c r="DY693" s="57"/>
      <c r="DZ693" s="57"/>
      <c r="EA693" s="57"/>
      <c r="EB693" s="57"/>
      <c r="EC693" s="57"/>
      <c r="ED693" s="57"/>
      <c r="EE693" s="57"/>
    </row>
    <row r="694">
      <c r="B694" s="140"/>
      <c r="C694" s="140"/>
      <c r="D694" s="140"/>
      <c r="E694" s="140"/>
      <c r="F694" s="140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  <c r="DO694" s="57"/>
      <c r="DP694" s="57"/>
      <c r="DQ694" s="57"/>
      <c r="DR694" s="57"/>
      <c r="DS694" s="57"/>
      <c r="DT694" s="57"/>
      <c r="DU694" s="57"/>
      <c r="DV694" s="57"/>
      <c r="DW694" s="57"/>
      <c r="DX694" s="57"/>
      <c r="DY694" s="57"/>
      <c r="DZ694" s="57"/>
      <c r="EA694" s="57"/>
      <c r="EB694" s="57"/>
      <c r="EC694" s="57"/>
      <c r="ED694" s="57"/>
      <c r="EE694" s="57"/>
    </row>
    <row r="695">
      <c r="B695" s="140"/>
      <c r="C695" s="140"/>
      <c r="D695" s="140"/>
      <c r="E695" s="140"/>
      <c r="F695" s="140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  <c r="DO695" s="57"/>
      <c r="DP695" s="57"/>
      <c r="DQ695" s="57"/>
      <c r="DR695" s="57"/>
      <c r="DS695" s="57"/>
      <c r="DT695" s="57"/>
      <c r="DU695" s="57"/>
      <c r="DV695" s="57"/>
      <c r="DW695" s="57"/>
      <c r="DX695" s="57"/>
      <c r="DY695" s="57"/>
      <c r="DZ695" s="57"/>
      <c r="EA695" s="57"/>
      <c r="EB695" s="57"/>
      <c r="EC695" s="57"/>
      <c r="ED695" s="57"/>
      <c r="EE695" s="57"/>
    </row>
    <row r="696">
      <c r="B696" s="140"/>
      <c r="C696" s="140"/>
      <c r="D696" s="140"/>
      <c r="E696" s="140"/>
      <c r="F696" s="140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  <c r="DO696" s="57"/>
      <c r="DP696" s="57"/>
      <c r="DQ696" s="57"/>
      <c r="DR696" s="57"/>
      <c r="DS696" s="57"/>
      <c r="DT696" s="57"/>
      <c r="DU696" s="57"/>
      <c r="DV696" s="57"/>
      <c r="DW696" s="57"/>
      <c r="DX696" s="57"/>
      <c r="DY696" s="57"/>
      <c r="DZ696" s="57"/>
      <c r="EA696" s="57"/>
      <c r="EB696" s="57"/>
      <c r="EC696" s="57"/>
      <c r="ED696" s="57"/>
      <c r="EE696" s="57"/>
    </row>
    <row r="697">
      <c r="B697" s="140"/>
      <c r="C697" s="140"/>
      <c r="D697" s="140"/>
      <c r="E697" s="140"/>
      <c r="F697" s="140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  <c r="DO697" s="57"/>
      <c r="DP697" s="57"/>
      <c r="DQ697" s="57"/>
      <c r="DR697" s="57"/>
      <c r="DS697" s="57"/>
      <c r="DT697" s="57"/>
      <c r="DU697" s="57"/>
      <c r="DV697" s="57"/>
      <c r="DW697" s="57"/>
      <c r="DX697" s="57"/>
      <c r="DY697" s="57"/>
      <c r="DZ697" s="57"/>
      <c r="EA697" s="57"/>
      <c r="EB697" s="57"/>
      <c r="EC697" s="57"/>
      <c r="ED697" s="57"/>
      <c r="EE697" s="57"/>
    </row>
    <row r="698">
      <c r="B698" s="140"/>
      <c r="C698" s="140"/>
      <c r="D698" s="140"/>
      <c r="E698" s="140"/>
      <c r="F698" s="140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  <c r="DO698" s="57"/>
      <c r="DP698" s="57"/>
      <c r="DQ698" s="57"/>
      <c r="DR698" s="57"/>
      <c r="DS698" s="57"/>
      <c r="DT698" s="57"/>
      <c r="DU698" s="57"/>
      <c r="DV698" s="57"/>
      <c r="DW698" s="57"/>
      <c r="DX698" s="57"/>
      <c r="DY698" s="57"/>
      <c r="DZ698" s="57"/>
      <c r="EA698" s="57"/>
      <c r="EB698" s="57"/>
      <c r="EC698" s="57"/>
      <c r="ED698" s="57"/>
      <c r="EE698" s="57"/>
    </row>
    <row r="699">
      <c r="B699" s="140"/>
      <c r="C699" s="140"/>
      <c r="D699" s="140"/>
      <c r="E699" s="140"/>
      <c r="F699" s="140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  <c r="DO699" s="57"/>
      <c r="DP699" s="57"/>
      <c r="DQ699" s="57"/>
      <c r="DR699" s="57"/>
      <c r="DS699" s="57"/>
      <c r="DT699" s="57"/>
      <c r="DU699" s="57"/>
      <c r="DV699" s="57"/>
      <c r="DW699" s="57"/>
      <c r="DX699" s="57"/>
      <c r="DY699" s="57"/>
      <c r="DZ699" s="57"/>
      <c r="EA699" s="57"/>
      <c r="EB699" s="57"/>
      <c r="EC699" s="57"/>
      <c r="ED699" s="57"/>
      <c r="EE699" s="57"/>
    </row>
    <row r="700">
      <c r="B700" s="140"/>
      <c r="C700" s="140"/>
      <c r="D700" s="140"/>
      <c r="E700" s="140"/>
      <c r="F700" s="140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  <c r="DO700" s="57"/>
      <c r="DP700" s="57"/>
      <c r="DQ700" s="57"/>
      <c r="DR700" s="57"/>
      <c r="DS700" s="57"/>
      <c r="DT700" s="57"/>
      <c r="DU700" s="57"/>
      <c r="DV700" s="57"/>
      <c r="DW700" s="57"/>
      <c r="DX700" s="57"/>
      <c r="DY700" s="57"/>
      <c r="DZ700" s="57"/>
      <c r="EA700" s="57"/>
      <c r="EB700" s="57"/>
      <c r="EC700" s="57"/>
      <c r="ED700" s="57"/>
      <c r="EE700" s="57"/>
    </row>
    <row r="701">
      <c r="B701" s="140"/>
      <c r="C701" s="140"/>
      <c r="D701" s="140"/>
      <c r="E701" s="140"/>
      <c r="F701" s="140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  <c r="DO701" s="57"/>
      <c r="DP701" s="57"/>
      <c r="DQ701" s="57"/>
      <c r="DR701" s="57"/>
      <c r="DS701" s="57"/>
      <c r="DT701" s="57"/>
      <c r="DU701" s="57"/>
      <c r="DV701" s="57"/>
      <c r="DW701" s="57"/>
      <c r="DX701" s="57"/>
      <c r="DY701" s="57"/>
      <c r="DZ701" s="57"/>
      <c r="EA701" s="57"/>
      <c r="EB701" s="57"/>
      <c r="EC701" s="57"/>
      <c r="ED701" s="57"/>
      <c r="EE701" s="57"/>
    </row>
    <row r="702">
      <c r="B702" s="140"/>
      <c r="C702" s="140"/>
      <c r="D702" s="140"/>
      <c r="E702" s="140"/>
      <c r="F702" s="140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  <c r="DO702" s="57"/>
      <c r="DP702" s="57"/>
      <c r="DQ702" s="57"/>
      <c r="DR702" s="57"/>
      <c r="DS702" s="57"/>
      <c r="DT702" s="57"/>
      <c r="DU702" s="57"/>
      <c r="DV702" s="57"/>
      <c r="DW702" s="57"/>
      <c r="DX702" s="57"/>
      <c r="DY702" s="57"/>
      <c r="DZ702" s="57"/>
      <c r="EA702" s="57"/>
      <c r="EB702" s="57"/>
      <c r="EC702" s="57"/>
      <c r="ED702" s="57"/>
      <c r="EE702" s="57"/>
    </row>
    <row r="703">
      <c r="B703" s="140"/>
      <c r="C703" s="140"/>
      <c r="D703" s="140"/>
      <c r="E703" s="140"/>
      <c r="F703" s="140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  <c r="DO703" s="57"/>
      <c r="DP703" s="57"/>
      <c r="DQ703" s="57"/>
      <c r="DR703" s="57"/>
      <c r="DS703" s="57"/>
      <c r="DT703" s="57"/>
      <c r="DU703" s="57"/>
      <c r="DV703" s="57"/>
      <c r="DW703" s="57"/>
      <c r="DX703" s="57"/>
      <c r="DY703" s="57"/>
      <c r="DZ703" s="57"/>
      <c r="EA703" s="57"/>
      <c r="EB703" s="57"/>
      <c r="EC703" s="57"/>
      <c r="ED703" s="57"/>
      <c r="EE703" s="57"/>
    </row>
    <row r="704">
      <c r="B704" s="140"/>
      <c r="C704" s="140"/>
      <c r="D704" s="140"/>
      <c r="E704" s="140"/>
      <c r="F704" s="140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  <c r="DO704" s="57"/>
      <c r="DP704" s="57"/>
      <c r="DQ704" s="57"/>
      <c r="DR704" s="57"/>
      <c r="DS704" s="57"/>
      <c r="DT704" s="57"/>
      <c r="DU704" s="57"/>
      <c r="DV704" s="57"/>
      <c r="DW704" s="57"/>
      <c r="DX704" s="57"/>
      <c r="DY704" s="57"/>
      <c r="DZ704" s="57"/>
      <c r="EA704" s="57"/>
      <c r="EB704" s="57"/>
      <c r="EC704" s="57"/>
      <c r="ED704" s="57"/>
      <c r="EE704" s="57"/>
    </row>
    <row r="705">
      <c r="B705" s="140"/>
      <c r="C705" s="140"/>
      <c r="D705" s="140"/>
      <c r="E705" s="140"/>
      <c r="F705" s="140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  <c r="DO705" s="57"/>
      <c r="DP705" s="57"/>
      <c r="DQ705" s="57"/>
      <c r="DR705" s="57"/>
      <c r="DS705" s="57"/>
      <c r="DT705" s="57"/>
      <c r="DU705" s="57"/>
      <c r="DV705" s="57"/>
      <c r="DW705" s="57"/>
      <c r="DX705" s="57"/>
      <c r="DY705" s="57"/>
      <c r="DZ705" s="57"/>
      <c r="EA705" s="57"/>
      <c r="EB705" s="57"/>
      <c r="EC705" s="57"/>
      <c r="ED705" s="57"/>
      <c r="EE705" s="57"/>
    </row>
    <row r="706">
      <c r="B706" s="140"/>
      <c r="C706" s="140"/>
      <c r="D706" s="140"/>
      <c r="E706" s="140"/>
      <c r="F706" s="140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  <c r="DO706" s="57"/>
      <c r="DP706" s="57"/>
      <c r="DQ706" s="57"/>
      <c r="DR706" s="57"/>
      <c r="DS706" s="57"/>
      <c r="DT706" s="57"/>
      <c r="DU706" s="57"/>
      <c r="DV706" s="57"/>
      <c r="DW706" s="57"/>
      <c r="DX706" s="57"/>
      <c r="DY706" s="57"/>
      <c r="DZ706" s="57"/>
      <c r="EA706" s="57"/>
      <c r="EB706" s="57"/>
      <c r="EC706" s="57"/>
      <c r="ED706" s="57"/>
      <c r="EE706" s="57"/>
    </row>
    <row r="707">
      <c r="B707" s="140"/>
      <c r="C707" s="140"/>
      <c r="D707" s="140"/>
      <c r="E707" s="140"/>
      <c r="F707" s="140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  <c r="DO707" s="57"/>
      <c r="DP707" s="57"/>
      <c r="DQ707" s="57"/>
      <c r="DR707" s="57"/>
      <c r="DS707" s="57"/>
      <c r="DT707" s="57"/>
      <c r="DU707" s="57"/>
      <c r="DV707" s="57"/>
      <c r="DW707" s="57"/>
      <c r="DX707" s="57"/>
      <c r="DY707" s="57"/>
      <c r="DZ707" s="57"/>
      <c r="EA707" s="57"/>
      <c r="EB707" s="57"/>
      <c r="EC707" s="57"/>
      <c r="ED707" s="57"/>
      <c r="EE707" s="57"/>
    </row>
    <row r="708">
      <c r="B708" s="140"/>
      <c r="C708" s="140"/>
      <c r="D708" s="140"/>
      <c r="E708" s="140"/>
      <c r="F708" s="140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  <c r="DO708" s="57"/>
      <c r="DP708" s="57"/>
      <c r="DQ708" s="57"/>
      <c r="DR708" s="57"/>
      <c r="DS708" s="57"/>
      <c r="DT708" s="57"/>
      <c r="DU708" s="57"/>
      <c r="DV708" s="57"/>
      <c r="DW708" s="57"/>
      <c r="DX708" s="57"/>
      <c r="DY708" s="57"/>
      <c r="DZ708" s="57"/>
      <c r="EA708" s="57"/>
      <c r="EB708" s="57"/>
      <c r="EC708" s="57"/>
      <c r="ED708" s="57"/>
      <c r="EE708" s="57"/>
    </row>
    <row r="709">
      <c r="B709" s="140"/>
      <c r="C709" s="140"/>
      <c r="D709" s="140"/>
      <c r="E709" s="140"/>
      <c r="F709" s="140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  <c r="DO709" s="57"/>
      <c r="DP709" s="57"/>
      <c r="DQ709" s="57"/>
      <c r="DR709" s="57"/>
      <c r="DS709" s="57"/>
      <c r="DT709" s="57"/>
      <c r="DU709" s="57"/>
      <c r="DV709" s="57"/>
      <c r="DW709" s="57"/>
      <c r="DX709" s="57"/>
      <c r="DY709" s="57"/>
      <c r="DZ709" s="57"/>
      <c r="EA709" s="57"/>
      <c r="EB709" s="57"/>
      <c r="EC709" s="57"/>
      <c r="ED709" s="57"/>
      <c r="EE709" s="57"/>
    </row>
    <row r="710">
      <c r="B710" s="140"/>
      <c r="C710" s="140"/>
      <c r="D710" s="140"/>
      <c r="E710" s="140"/>
      <c r="F710" s="140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  <c r="DO710" s="57"/>
      <c r="DP710" s="57"/>
      <c r="DQ710" s="57"/>
      <c r="DR710" s="57"/>
      <c r="DS710" s="57"/>
      <c r="DT710" s="57"/>
      <c r="DU710" s="57"/>
      <c r="DV710" s="57"/>
      <c r="DW710" s="57"/>
      <c r="DX710" s="57"/>
      <c r="DY710" s="57"/>
      <c r="DZ710" s="57"/>
      <c r="EA710" s="57"/>
      <c r="EB710" s="57"/>
      <c r="EC710" s="57"/>
      <c r="ED710" s="57"/>
      <c r="EE710" s="57"/>
    </row>
    <row r="711">
      <c r="B711" s="140"/>
      <c r="C711" s="140"/>
      <c r="D711" s="140"/>
      <c r="E711" s="140"/>
      <c r="F711" s="140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  <c r="DO711" s="57"/>
      <c r="DP711" s="57"/>
      <c r="DQ711" s="57"/>
      <c r="DR711" s="57"/>
      <c r="DS711" s="57"/>
      <c r="DT711" s="57"/>
      <c r="DU711" s="57"/>
      <c r="DV711" s="57"/>
      <c r="DW711" s="57"/>
      <c r="DX711" s="57"/>
      <c r="DY711" s="57"/>
      <c r="DZ711" s="57"/>
      <c r="EA711" s="57"/>
      <c r="EB711" s="57"/>
      <c r="EC711" s="57"/>
      <c r="ED711" s="57"/>
      <c r="EE711" s="57"/>
    </row>
    <row r="712">
      <c r="B712" s="140"/>
      <c r="C712" s="140"/>
      <c r="D712" s="140"/>
      <c r="E712" s="140"/>
      <c r="F712" s="140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  <c r="DO712" s="57"/>
      <c r="DP712" s="57"/>
      <c r="DQ712" s="57"/>
      <c r="DR712" s="57"/>
      <c r="DS712" s="57"/>
      <c r="DT712" s="57"/>
      <c r="DU712" s="57"/>
      <c r="DV712" s="57"/>
      <c r="DW712" s="57"/>
      <c r="DX712" s="57"/>
      <c r="DY712" s="57"/>
      <c r="DZ712" s="57"/>
      <c r="EA712" s="57"/>
      <c r="EB712" s="57"/>
      <c r="EC712" s="57"/>
      <c r="ED712" s="57"/>
      <c r="EE712" s="57"/>
    </row>
    <row r="713">
      <c r="B713" s="140"/>
      <c r="C713" s="140"/>
      <c r="D713" s="140"/>
      <c r="E713" s="140"/>
      <c r="F713" s="140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  <c r="DO713" s="57"/>
      <c r="DP713" s="57"/>
      <c r="DQ713" s="57"/>
      <c r="DR713" s="57"/>
      <c r="DS713" s="57"/>
      <c r="DT713" s="57"/>
      <c r="DU713" s="57"/>
      <c r="DV713" s="57"/>
      <c r="DW713" s="57"/>
      <c r="DX713" s="57"/>
      <c r="DY713" s="57"/>
      <c r="DZ713" s="57"/>
      <c r="EA713" s="57"/>
      <c r="EB713" s="57"/>
      <c r="EC713" s="57"/>
      <c r="ED713" s="57"/>
      <c r="EE713" s="57"/>
    </row>
    <row r="714">
      <c r="B714" s="140"/>
      <c r="C714" s="140"/>
      <c r="D714" s="140"/>
      <c r="E714" s="140"/>
      <c r="F714" s="140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  <c r="DO714" s="57"/>
      <c r="DP714" s="57"/>
      <c r="DQ714" s="57"/>
      <c r="DR714" s="57"/>
      <c r="DS714" s="57"/>
      <c r="DT714" s="57"/>
      <c r="DU714" s="57"/>
      <c r="DV714" s="57"/>
      <c r="DW714" s="57"/>
      <c r="DX714" s="57"/>
      <c r="DY714" s="57"/>
      <c r="DZ714" s="57"/>
      <c r="EA714" s="57"/>
      <c r="EB714" s="57"/>
      <c r="EC714" s="57"/>
      <c r="ED714" s="57"/>
      <c r="EE714" s="57"/>
    </row>
    <row r="715">
      <c r="B715" s="140"/>
      <c r="C715" s="140"/>
      <c r="D715" s="140"/>
      <c r="E715" s="140"/>
      <c r="F715" s="140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  <c r="DO715" s="57"/>
      <c r="DP715" s="57"/>
      <c r="DQ715" s="57"/>
      <c r="DR715" s="57"/>
      <c r="DS715" s="57"/>
      <c r="DT715" s="57"/>
      <c r="DU715" s="57"/>
      <c r="DV715" s="57"/>
      <c r="DW715" s="57"/>
      <c r="DX715" s="57"/>
      <c r="DY715" s="57"/>
      <c r="DZ715" s="57"/>
      <c r="EA715" s="57"/>
      <c r="EB715" s="57"/>
      <c r="EC715" s="57"/>
      <c r="ED715" s="57"/>
      <c r="EE715" s="57"/>
    </row>
    <row r="716">
      <c r="B716" s="140"/>
      <c r="C716" s="140"/>
      <c r="D716" s="140"/>
      <c r="E716" s="140"/>
      <c r="F716" s="140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  <c r="DO716" s="57"/>
      <c r="DP716" s="57"/>
      <c r="DQ716" s="57"/>
      <c r="DR716" s="57"/>
      <c r="DS716" s="57"/>
      <c r="DT716" s="57"/>
      <c r="DU716" s="57"/>
      <c r="DV716" s="57"/>
      <c r="DW716" s="57"/>
      <c r="DX716" s="57"/>
      <c r="DY716" s="57"/>
      <c r="DZ716" s="57"/>
      <c r="EA716" s="57"/>
      <c r="EB716" s="57"/>
      <c r="EC716" s="57"/>
      <c r="ED716" s="57"/>
      <c r="EE716" s="57"/>
    </row>
    <row r="717">
      <c r="B717" s="140"/>
      <c r="C717" s="140"/>
      <c r="D717" s="140"/>
      <c r="E717" s="140"/>
      <c r="F717" s="140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  <c r="DO717" s="57"/>
      <c r="DP717" s="57"/>
      <c r="DQ717" s="57"/>
      <c r="DR717" s="57"/>
      <c r="DS717" s="57"/>
      <c r="DT717" s="57"/>
      <c r="DU717" s="57"/>
      <c r="DV717" s="57"/>
      <c r="DW717" s="57"/>
      <c r="DX717" s="57"/>
      <c r="DY717" s="57"/>
      <c r="DZ717" s="57"/>
      <c r="EA717" s="57"/>
      <c r="EB717" s="57"/>
      <c r="EC717" s="57"/>
      <c r="ED717" s="57"/>
      <c r="EE717" s="57"/>
    </row>
    <row r="718">
      <c r="B718" s="140"/>
      <c r="C718" s="140"/>
      <c r="D718" s="140"/>
      <c r="E718" s="140"/>
      <c r="F718" s="140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  <c r="DO718" s="57"/>
      <c r="DP718" s="57"/>
      <c r="DQ718" s="57"/>
      <c r="DR718" s="57"/>
      <c r="DS718" s="57"/>
      <c r="DT718" s="57"/>
      <c r="DU718" s="57"/>
      <c r="DV718" s="57"/>
      <c r="DW718" s="57"/>
      <c r="DX718" s="57"/>
      <c r="DY718" s="57"/>
      <c r="DZ718" s="57"/>
      <c r="EA718" s="57"/>
      <c r="EB718" s="57"/>
      <c r="EC718" s="57"/>
      <c r="ED718" s="57"/>
      <c r="EE718" s="57"/>
    </row>
    <row r="719">
      <c r="B719" s="140"/>
      <c r="C719" s="140"/>
      <c r="D719" s="140"/>
      <c r="E719" s="140"/>
      <c r="F719" s="140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  <c r="DO719" s="57"/>
      <c r="DP719" s="57"/>
      <c r="DQ719" s="57"/>
      <c r="DR719" s="57"/>
      <c r="DS719" s="57"/>
      <c r="DT719" s="57"/>
      <c r="DU719" s="57"/>
      <c r="DV719" s="57"/>
      <c r="DW719" s="57"/>
      <c r="DX719" s="57"/>
      <c r="DY719" s="57"/>
      <c r="DZ719" s="57"/>
      <c r="EA719" s="57"/>
      <c r="EB719" s="57"/>
      <c r="EC719" s="57"/>
      <c r="ED719" s="57"/>
      <c r="EE719" s="57"/>
    </row>
    <row r="720">
      <c r="B720" s="140"/>
      <c r="C720" s="140"/>
      <c r="D720" s="140"/>
      <c r="E720" s="140"/>
      <c r="F720" s="140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  <c r="DO720" s="57"/>
      <c r="DP720" s="57"/>
      <c r="DQ720" s="57"/>
      <c r="DR720" s="57"/>
      <c r="DS720" s="57"/>
      <c r="DT720" s="57"/>
      <c r="DU720" s="57"/>
      <c r="DV720" s="57"/>
      <c r="DW720" s="57"/>
      <c r="DX720" s="57"/>
      <c r="DY720" s="57"/>
      <c r="DZ720" s="57"/>
      <c r="EA720" s="57"/>
      <c r="EB720" s="57"/>
      <c r="EC720" s="57"/>
      <c r="ED720" s="57"/>
      <c r="EE720" s="57"/>
    </row>
    <row r="721">
      <c r="B721" s="140"/>
      <c r="C721" s="140"/>
      <c r="D721" s="140"/>
      <c r="E721" s="140"/>
      <c r="F721" s="140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  <c r="DO721" s="57"/>
      <c r="DP721" s="57"/>
      <c r="DQ721" s="57"/>
      <c r="DR721" s="57"/>
      <c r="DS721" s="57"/>
      <c r="DT721" s="57"/>
      <c r="DU721" s="57"/>
      <c r="DV721" s="57"/>
      <c r="DW721" s="57"/>
      <c r="DX721" s="57"/>
      <c r="DY721" s="57"/>
      <c r="DZ721" s="57"/>
      <c r="EA721" s="57"/>
      <c r="EB721" s="57"/>
      <c r="EC721" s="57"/>
      <c r="ED721" s="57"/>
      <c r="EE721" s="57"/>
    </row>
    <row r="722">
      <c r="B722" s="140"/>
      <c r="C722" s="140"/>
      <c r="D722" s="140"/>
      <c r="E722" s="140"/>
      <c r="F722" s="140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  <c r="DO722" s="57"/>
      <c r="DP722" s="57"/>
      <c r="DQ722" s="57"/>
      <c r="DR722" s="57"/>
      <c r="DS722" s="57"/>
      <c r="DT722" s="57"/>
      <c r="DU722" s="57"/>
      <c r="DV722" s="57"/>
      <c r="DW722" s="57"/>
      <c r="DX722" s="57"/>
      <c r="DY722" s="57"/>
      <c r="DZ722" s="57"/>
      <c r="EA722" s="57"/>
      <c r="EB722" s="57"/>
      <c r="EC722" s="57"/>
      <c r="ED722" s="57"/>
      <c r="EE722" s="57"/>
    </row>
    <row r="723">
      <c r="B723" s="140"/>
      <c r="C723" s="140"/>
      <c r="D723" s="140"/>
      <c r="E723" s="140"/>
      <c r="F723" s="140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  <c r="DO723" s="57"/>
      <c r="DP723" s="57"/>
      <c r="DQ723" s="57"/>
      <c r="DR723" s="57"/>
      <c r="DS723" s="57"/>
      <c r="DT723" s="57"/>
      <c r="DU723" s="57"/>
      <c r="DV723" s="57"/>
      <c r="DW723" s="57"/>
      <c r="DX723" s="57"/>
      <c r="DY723" s="57"/>
      <c r="DZ723" s="57"/>
      <c r="EA723" s="57"/>
      <c r="EB723" s="57"/>
      <c r="EC723" s="57"/>
      <c r="ED723" s="57"/>
      <c r="EE723" s="57"/>
    </row>
    <row r="724">
      <c r="B724" s="140"/>
      <c r="C724" s="140"/>
      <c r="D724" s="140"/>
      <c r="E724" s="140"/>
      <c r="F724" s="140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  <c r="DO724" s="57"/>
      <c r="DP724" s="57"/>
      <c r="DQ724" s="57"/>
      <c r="DR724" s="57"/>
      <c r="DS724" s="57"/>
      <c r="DT724" s="57"/>
      <c r="DU724" s="57"/>
      <c r="DV724" s="57"/>
      <c r="DW724" s="57"/>
      <c r="DX724" s="57"/>
      <c r="DY724" s="57"/>
      <c r="DZ724" s="57"/>
      <c r="EA724" s="57"/>
      <c r="EB724" s="57"/>
      <c r="EC724" s="57"/>
      <c r="ED724" s="57"/>
      <c r="EE724" s="57"/>
    </row>
    <row r="725">
      <c r="B725" s="140"/>
      <c r="C725" s="140"/>
      <c r="D725" s="140"/>
      <c r="E725" s="140"/>
      <c r="F725" s="140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  <c r="DO725" s="57"/>
      <c r="DP725" s="57"/>
      <c r="DQ725" s="57"/>
      <c r="DR725" s="57"/>
      <c r="DS725" s="57"/>
      <c r="DT725" s="57"/>
      <c r="DU725" s="57"/>
      <c r="DV725" s="57"/>
      <c r="DW725" s="57"/>
      <c r="DX725" s="57"/>
      <c r="DY725" s="57"/>
      <c r="DZ725" s="57"/>
      <c r="EA725" s="57"/>
      <c r="EB725" s="57"/>
      <c r="EC725" s="57"/>
      <c r="ED725" s="57"/>
      <c r="EE725" s="57"/>
    </row>
    <row r="726">
      <c r="B726" s="140"/>
      <c r="C726" s="140"/>
      <c r="D726" s="140"/>
      <c r="E726" s="140"/>
      <c r="F726" s="140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  <c r="DO726" s="57"/>
      <c r="DP726" s="57"/>
      <c r="DQ726" s="57"/>
      <c r="DR726" s="57"/>
      <c r="DS726" s="57"/>
      <c r="DT726" s="57"/>
      <c r="DU726" s="57"/>
      <c r="DV726" s="57"/>
      <c r="DW726" s="57"/>
      <c r="DX726" s="57"/>
      <c r="DY726" s="57"/>
      <c r="DZ726" s="57"/>
      <c r="EA726" s="57"/>
      <c r="EB726" s="57"/>
      <c r="EC726" s="57"/>
      <c r="ED726" s="57"/>
      <c r="EE726" s="57"/>
    </row>
    <row r="727">
      <c r="B727" s="140"/>
      <c r="C727" s="140"/>
      <c r="D727" s="140"/>
      <c r="E727" s="140"/>
      <c r="F727" s="140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  <c r="DO727" s="57"/>
      <c r="DP727" s="57"/>
      <c r="DQ727" s="57"/>
      <c r="DR727" s="57"/>
      <c r="DS727" s="57"/>
      <c r="DT727" s="57"/>
      <c r="DU727" s="57"/>
      <c r="DV727" s="57"/>
      <c r="DW727" s="57"/>
      <c r="DX727" s="57"/>
      <c r="DY727" s="57"/>
      <c r="DZ727" s="57"/>
      <c r="EA727" s="57"/>
      <c r="EB727" s="57"/>
      <c r="EC727" s="57"/>
      <c r="ED727" s="57"/>
      <c r="EE727" s="57"/>
    </row>
    <row r="728">
      <c r="B728" s="140"/>
      <c r="C728" s="140"/>
      <c r="D728" s="140"/>
      <c r="E728" s="140"/>
      <c r="F728" s="140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  <c r="DO728" s="57"/>
      <c r="DP728" s="57"/>
      <c r="DQ728" s="57"/>
      <c r="DR728" s="57"/>
      <c r="DS728" s="57"/>
      <c r="DT728" s="57"/>
      <c r="DU728" s="57"/>
      <c r="DV728" s="57"/>
      <c r="DW728" s="57"/>
      <c r="DX728" s="57"/>
      <c r="DY728" s="57"/>
      <c r="DZ728" s="57"/>
      <c r="EA728" s="57"/>
      <c r="EB728" s="57"/>
      <c r="EC728" s="57"/>
      <c r="ED728" s="57"/>
      <c r="EE728" s="57"/>
    </row>
    <row r="729">
      <c r="B729" s="140"/>
      <c r="C729" s="140"/>
      <c r="D729" s="140"/>
      <c r="E729" s="140"/>
      <c r="F729" s="140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  <c r="DO729" s="57"/>
      <c r="DP729" s="57"/>
      <c r="DQ729" s="57"/>
      <c r="DR729" s="57"/>
      <c r="DS729" s="57"/>
      <c r="DT729" s="57"/>
      <c r="DU729" s="57"/>
      <c r="DV729" s="57"/>
      <c r="DW729" s="57"/>
      <c r="DX729" s="57"/>
      <c r="DY729" s="57"/>
      <c r="DZ729" s="57"/>
      <c r="EA729" s="57"/>
      <c r="EB729" s="57"/>
      <c r="EC729" s="57"/>
      <c r="ED729" s="57"/>
      <c r="EE729" s="57"/>
    </row>
    <row r="730">
      <c r="B730" s="140"/>
      <c r="C730" s="140"/>
      <c r="D730" s="140"/>
      <c r="E730" s="140"/>
      <c r="F730" s="140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  <c r="DO730" s="57"/>
      <c r="DP730" s="57"/>
      <c r="DQ730" s="57"/>
      <c r="DR730" s="57"/>
      <c r="DS730" s="57"/>
      <c r="DT730" s="57"/>
      <c r="DU730" s="57"/>
      <c r="DV730" s="57"/>
      <c r="DW730" s="57"/>
      <c r="DX730" s="57"/>
      <c r="DY730" s="57"/>
      <c r="DZ730" s="57"/>
      <c r="EA730" s="57"/>
      <c r="EB730" s="57"/>
      <c r="EC730" s="57"/>
      <c r="ED730" s="57"/>
      <c r="EE730" s="57"/>
    </row>
    <row r="731">
      <c r="B731" s="140"/>
      <c r="C731" s="140"/>
      <c r="D731" s="140"/>
      <c r="E731" s="140"/>
      <c r="F731" s="140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  <c r="DO731" s="57"/>
      <c r="DP731" s="57"/>
      <c r="DQ731" s="57"/>
      <c r="DR731" s="57"/>
      <c r="DS731" s="57"/>
      <c r="DT731" s="57"/>
      <c r="DU731" s="57"/>
      <c r="DV731" s="57"/>
      <c r="DW731" s="57"/>
      <c r="DX731" s="57"/>
      <c r="DY731" s="57"/>
      <c r="DZ731" s="57"/>
      <c r="EA731" s="57"/>
      <c r="EB731" s="57"/>
      <c r="EC731" s="57"/>
      <c r="ED731" s="57"/>
      <c r="EE731" s="57"/>
    </row>
    <row r="732">
      <c r="B732" s="140"/>
      <c r="C732" s="140"/>
      <c r="D732" s="140"/>
      <c r="E732" s="140"/>
      <c r="F732" s="140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  <c r="DO732" s="57"/>
      <c r="DP732" s="57"/>
      <c r="DQ732" s="57"/>
      <c r="DR732" s="57"/>
      <c r="DS732" s="57"/>
      <c r="DT732" s="57"/>
      <c r="DU732" s="57"/>
      <c r="DV732" s="57"/>
      <c r="DW732" s="57"/>
      <c r="DX732" s="57"/>
      <c r="DY732" s="57"/>
      <c r="DZ732" s="57"/>
      <c r="EA732" s="57"/>
      <c r="EB732" s="57"/>
      <c r="EC732" s="57"/>
      <c r="ED732" s="57"/>
      <c r="EE732" s="57"/>
    </row>
    <row r="733">
      <c r="B733" s="140"/>
      <c r="C733" s="140"/>
      <c r="D733" s="140"/>
      <c r="E733" s="140"/>
      <c r="F733" s="140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  <c r="DO733" s="57"/>
      <c r="DP733" s="57"/>
      <c r="DQ733" s="57"/>
      <c r="DR733" s="57"/>
      <c r="DS733" s="57"/>
      <c r="DT733" s="57"/>
      <c r="DU733" s="57"/>
      <c r="DV733" s="57"/>
      <c r="DW733" s="57"/>
      <c r="DX733" s="57"/>
      <c r="DY733" s="57"/>
      <c r="DZ733" s="57"/>
      <c r="EA733" s="57"/>
      <c r="EB733" s="57"/>
      <c r="EC733" s="57"/>
      <c r="ED733" s="57"/>
      <c r="EE733" s="57"/>
    </row>
    <row r="734">
      <c r="B734" s="140"/>
      <c r="C734" s="140"/>
      <c r="D734" s="140"/>
      <c r="E734" s="140"/>
      <c r="F734" s="140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  <c r="DO734" s="57"/>
      <c r="DP734" s="57"/>
      <c r="DQ734" s="57"/>
      <c r="DR734" s="57"/>
      <c r="DS734" s="57"/>
      <c r="DT734" s="57"/>
      <c r="DU734" s="57"/>
      <c r="DV734" s="57"/>
      <c r="DW734" s="57"/>
      <c r="DX734" s="57"/>
      <c r="DY734" s="57"/>
      <c r="DZ734" s="57"/>
      <c r="EA734" s="57"/>
      <c r="EB734" s="57"/>
      <c r="EC734" s="57"/>
      <c r="ED734" s="57"/>
      <c r="EE734" s="57"/>
    </row>
    <row r="735">
      <c r="B735" s="140"/>
      <c r="C735" s="140"/>
      <c r="D735" s="140"/>
      <c r="E735" s="140"/>
      <c r="F735" s="140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  <c r="DO735" s="57"/>
      <c r="DP735" s="57"/>
      <c r="DQ735" s="57"/>
      <c r="DR735" s="57"/>
      <c r="DS735" s="57"/>
      <c r="DT735" s="57"/>
      <c r="DU735" s="57"/>
      <c r="DV735" s="57"/>
      <c r="DW735" s="57"/>
      <c r="DX735" s="57"/>
      <c r="DY735" s="57"/>
      <c r="DZ735" s="57"/>
      <c r="EA735" s="57"/>
      <c r="EB735" s="57"/>
      <c r="EC735" s="57"/>
      <c r="ED735" s="57"/>
      <c r="EE735" s="57"/>
    </row>
    <row r="736">
      <c r="B736" s="140"/>
      <c r="C736" s="140"/>
      <c r="D736" s="140"/>
      <c r="E736" s="140"/>
      <c r="F736" s="140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  <c r="DO736" s="57"/>
      <c r="DP736" s="57"/>
      <c r="DQ736" s="57"/>
      <c r="DR736" s="57"/>
      <c r="DS736" s="57"/>
      <c r="DT736" s="57"/>
      <c r="DU736" s="57"/>
      <c r="DV736" s="57"/>
      <c r="DW736" s="57"/>
      <c r="DX736" s="57"/>
      <c r="DY736" s="57"/>
      <c r="DZ736" s="57"/>
      <c r="EA736" s="57"/>
      <c r="EB736" s="57"/>
      <c r="EC736" s="57"/>
      <c r="ED736" s="57"/>
      <c r="EE736" s="57"/>
    </row>
    <row r="737">
      <c r="B737" s="140"/>
      <c r="C737" s="140"/>
      <c r="D737" s="140"/>
      <c r="E737" s="140"/>
      <c r="F737" s="140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  <c r="DO737" s="57"/>
      <c r="DP737" s="57"/>
      <c r="DQ737" s="57"/>
      <c r="DR737" s="57"/>
      <c r="DS737" s="57"/>
      <c r="DT737" s="57"/>
      <c r="DU737" s="57"/>
      <c r="DV737" s="57"/>
      <c r="DW737" s="57"/>
      <c r="DX737" s="57"/>
      <c r="DY737" s="57"/>
      <c r="DZ737" s="57"/>
      <c r="EA737" s="57"/>
      <c r="EB737" s="57"/>
      <c r="EC737" s="57"/>
      <c r="ED737" s="57"/>
      <c r="EE737" s="57"/>
    </row>
    <row r="738">
      <c r="B738" s="140"/>
      <c r="C738" s="140"/>
      <c r="D738" s="140"/>
      <c r="E738" s="140"/>
      <c r="F738" s="140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  <c r="DO738" s="57"/>
      <c r="DP738" s="57"/>
      <c r="DQ738" s="57"/>
      <c r="DR738" s="57"/>
      <c r="DS738" s="57"/>
      <c r="DT738" s="57"/>
      <c r="DU738" s="57"/>
      <c r="DV738" s="57"/>
      <c r="DW738" s="57"/>
      <c r="DX738" s="57"/>
      <c r="DY738" s="57"/>
      <c r="DZ738" s="57"/>
      <c r="EA738" s="57"/>
      <c r="EB738" s="57"/>
      <c r="EC738" s="57"/>
      <c r="ED738" s="57"/>
      <c r="EE738" s="57"/>
    </row>
    <row r="739">
      <c r="B739" s="140"/>
      <c r="C739" s="140"/>
      <c r="D739" s="140"/>
      <c r="E739" s="140"/>
      <c r="F739" s="140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  <c r="DO739" s="57"/>
      <c r="DP739" s="57"/>
      <c r="DQ739" s="57"/>
      <c r="DR739" s="57"/>
      <c r="DS739" s="57"/>
      <c r="DT739" s="57"/>
      <c r="DU739" s="57"/>
      <c r="DV739" s="57"/>
      <c r="DW739" s="57"/>
      <c r="DX739" s="57"/>
      <c r="DY739" s="57"/>
      <c r="DZ739" s="57"/>
      <c r="EA739" s="57"/>
      <c r="EB739" s="57"/>
      <c r="EC739" s="57"/>
      <c r="ED739" s="57"/>
      <c r="EE739" s="57"/>
    </row>
    <row r="740">
      <c r="B740" s="140"/>
      <c r="C740" s="140"/>
      <c r="D740" s="140"/>
      <c r="E740" s="140"/>
      <c r="F740" s="140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  <c r="DO740" s="57"/>
      <c r="DP740" s="57"/>
      <c r="DQ740" s="57"/>
      <c r="DR740" s="57"/>
      <c r="DS740" s="57"/>
      <c r="DT740" s="57"/>
      <c r="DU740" s="57"/>
      <c r="DV740" s="57"/>
      <c r="DW740" s="57"/>
      <c r="DX740" s="57"/>
      <c r="DY740" s="57"/>
      <c r="DZ740" s="57"/>
      <c r="EA740" s="57"/>
      <c r="EB740" s="57"/>
      <c r="EC740" s="57"/>
      <c r="ED740" s="57"/>
      <c r="EE740" s="57"/>
    </row>
    <row r="741">
      <c r="B741" s="140"/>
      <c r="C741" s="140"/>
      <c r="D741" s="140"/>
      <c r="E741" s="140"/>
      <c r="F741" s="140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  <c r="DO741" s="57"/>
      <c r="DP741" s="57"/>
      <c r="DQ741" s="57"/>
      <c r="DR741" s="57"/>
      <c r="DS741" s="57"/>
      <c r="DT741" s="57"/>
      <c r="DU741" s="57"/>
      <c r="DV741" s="57"/>
      <c r="DW741" s="57"/>
      <c r="DX741" s="57"/>
      <c r="DY741" s="57"/>
      <c r="DZ741" s="57"/>
      <c r="EA741" s="57"/>
      <c r="EB741" s="57"/>
      <c r="EC741" s="57"/>
      <c r="ED741" s="57"/>
      <c r="EE741" s="57"/>
    </row>
    <row r="742">
      <c r="B742" s="140"/>
      <c r="C742" s="140"/>
      <c r="D742" s="140"/>
      <c r="E742" s="140"/>
      <c r="F742" s="140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  <c r="DO742" s="57"/>
      <c r="DP742" s="57"/>
      <c r="DQ742" s="57"/>
      <c r="DR742" s="57"/>
      <c r="DS742" s="57"/>
      <c r="DT742" s="57"/>
      <c r="DU742" s="57"/>
      <c r="DV742" s="57"/>
      <c r="DW742" s="57"/>
      <c r="DX742" s="57"/>
      <c r="DY742" s="57"/>
      <c r="DZ742" s="57"/>
      <c r="EA742" s="57"/>
      <c r="EB742" s="57"/>
      <c r="EC742" s="57"/>
      <c r="ED742" s="57"/>
      <c r="EE742" s="57"/>
    </row>
    <row r="743">
      <c r="B743" s="140"/>
      <c r="C743" s="140"/>
      <c r="D743" s="140"/>
      <c r="E743" s="140"/>
      <c r="F743" s="140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  <c r="DO743" s="57"/>
      <c r="DP743" s="57"/>
      <c r="DQ743" s="57"/>
      <c r="DR743" s="57"/>
      <c r="DS743" s="57"/>
      <c r="DT743" s="57"/>
      <c r="DU743" s="57"/>
      <c r="DV743" s="57"/>
      <c r="DW743" s="57"/>
      <c r="DX743" s="57"/>
      <c r="DY743" s="57"/>
      <c r="DZ743" s="57"/>
      <c r="EA743" s="57"/>
      <c r="EB743" s="57"/>
      <c r="EC743" s="57"/>
      <c r="ED743" s="57"/>
      <c r="EE743" s="57"/>
    </row>
    <row r="744">
      <c r="B744" s="140"/>
      <c r="C744" s="140"/>
      <c r="D744" s="140"/>
      <c r="E744" s="140"/>
      <c r="F744" s="140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  <c r="DO744" s="57"/>
      <c r="DP744" s="57"/>
      <c r="DQ744" s="57"/>
      <c r="DR744" s="57"/>
      <c r="DS744" s="57"/>
      <c r="DT744" s="57"/>
      <c r="DU744" s="57"/>
      <c r="DV744" s="57"/>
      <c r="DW744" s="57"/>
      <c r="DX744" s="57"/>
      <c r="DY744" s="57"/>
      <c r="DZ744" s="57"/>
      <c r="EA744" s="57"/>
      <c r="EB744" s="57"/>
      <c r="EC744" s="57"/>
      <c r="ED744" s="57"/>
      <c r="EE744" s="57"/>
    </row>
    <row r="745">
      <c r="B745" s="140"/>
      <c r="C745" s="140"/>
      <c r="D745" s="140"/>
      <c r="E745" s="140"/>
      <c r="F745" s="140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  <c r="DO745" s="57"/>
      <c r="DP745" s="57"/>
      <c r="DQ745" s="57"/>
      <c r="DR745" s="57"/>
      <c r="DS745" s="57"/>
      <c r="DT745" s="57"/>
      <c r="DU745" s="57"/>
      <c r="DV745" s="57"/>
      <c r="DW745" s="57"/>
      <c r="DX745" s="57"/>
      <c r="DY745" s="57"/>
      <c r="DZ745" s="57"/>
      <c r="EA745" s="57"/>
      <c r="EB745" s="57"/>
      <c r="EC745" s="57"/>
      <c r="ED745" s="57"/>
      <c r="EE745" s="57"/>
    </row>
    <row r="746">
      <c r="B746" s="140"/>
      <c r="C746" s="140"/>
      <c r="D746" s="140"/>
      <c r="E746" s="140"/>
      <c r="F746" s="140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  <c r="DO746" s="57"/>
      <c r="DP746" s="57"/>
      <c r="DQ746" s="57"/>
      <c r="DR746" s="57"/>
      <c r="DS746" s="57"/>
      <c r="DT746" s="57"/>
      <c r="DU746" s="57"/>
      <c r="DV746" s="57"/>
      <c r="DW746" s="57"/>
      <c r="DX746" s="57"/>
      <c r="DY746" s="57"/>
      <c r="DZ746" s="57"/>
      <c r="EA746" s="57"/>
      <c r="EB746" s="57"/>
      <c r="EC746" s="57"/>
      <c r="ED746" s="57"/>
      <c r="EE746" s="57"/>
    </row>
    <row r="747">
      <c r="B747" s="140"/>
      <c r="C747" s="140"/>
      <c r="D747" s="140"/>
      <c r="E747" s="140"/>
      <c r="F747" s="140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  <c r="DO747" s="57"/>
      <c r="DP747" s="57"/>
      <c r="DQ747" s="57"/>
      <c r="DR747" s="57"/>
      <c r="DS747" s="57"/>
      <c r="DT747" s="57"/>
      <c r="DU747" s="57"/>
      <c r="DV747" s="57"/>
      <c r="DW747" s="57"/>
      <c r="DX747" s="57"/>
      <c r="DY747" s="57"/>
      <c r="DZ747" s="57"/>
      <c r="EA747" s="57"/>
      <c r="EB747" s="57"/>
      <c r="EC747" s="57"/>
      <c r="ED747" s="57"/>
      <c r="EE747" s="57"/>
    </row>
    <row r="748">
      <c r="B748" s="140"/>
      <c r="C748" s="140"/>
      <c r="D748" s="140"/>
      <c r="E748" s="140"/>
      <c r="F748" s="140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  <c r="DO748" s="57"/>
      <c r="DP748" s="57"/>
      <c r="DQ748" s="57"/>
      <c r="DR748" s="57"/>
      <c r="DS748" s="57"/>
      <c r="DT748" s="57"/>
      <c r="DU748" s="57"/>
      <c r="DV748" s="57"/>
      <c r="DW748" s="57"/>
      <c r="DX748" s="57"/>
      <c r="DY748" s="57"/>
      <c r="DZ748" s="57"/>
      <c r="EA748" s="57"/>
      <c r="EB748" s="57"/>
      <c r="EC748" s="57"/>
      <c r="ED748" s="57"/>
      <c r="EE748" s="57"/>
    </row>
    <row r="749">
      <c r="B749" s="140"/>
      <c r="C749" s="140"/>
      <c r="D749" s="140"/>
      <c r="E749" s="140"/>
      <c r="F749" s="140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  <c r="DO749" s="57"/>
      <c r="DP749" s="57"/>
      <c r="DQ749" s="57"/>
      <c r="DR749" s="57"/>
      <c r="DS749" s="57"/>
      <c r="DT749" s="57"/>
      <c r="DU749" s="57"/>
      <c r="DV749" s="57"/>
      <c r="DW749" s="57"/>
      <c r="DX749" s="57"/>
      <c r="DY749" s="57"/>
      <c r="DZ749" s="57"/>
      <c r="EA749" s="57"/>
      <c r="EB749" s="57"/>
      <c r="EC749" s="57"/>
      <c r="ED749" s="57"/>
      <c r="EE749" s="57"/>
    </row>
    <row r="750">
      <c r="B750" s="140"/>
      <c r="C750" s="140"/>
      <c r="D750" s="140"/>
      <c r="E750" s="140"/>
      <c r="F750" s="140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  <c r="DO750" s="57"/>
      <c r="DP750" s="57"/>
      <c r="DQ750" s="57"/>
      <c r="DR750" s="57"/>
      <c r="DS750" s="57"/>
      <c r="DT750" s="57"/>
      <c r="DU750" s="57"/>
      <c r="DV750" s="57"/>
      <c r="DW750" s="57"/>
      <c r="DX750" s="57"/>
      <c r="DY750" s="57"/>
      <c r="DZ750" s="57"/>
      <c r="EA750" s="57"/>
      <c r="EB750" s="57"/>
      <c r="EC750" s="57"/>
      <c r="ED750" s="57"/>
      <c r="EE750" s="57"/>
    </row>
    <row r="751">
      <c r="B751" s="140"/>
      <c r="C751" s="140"/>
      <c r="D751" s="140"/>
      <c r="E751" s="140"/>
      <c r="F751" s="140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  <c r="DO751" s="57"/>
      <c r="DP751" s="57"/>
      <c r="DQ751" s="57"/>
      <c r="DR751" s="57"/>
      <c r="DS751" s="57"/>
      <c r="DT751" s="57"/>
      <c r="DU751" s="57"/>
      <c r="DV751" s="57"/>
      <c r="DW751" s="57"/>
      <c r="DX751" s="57"/>
      <c r="DY751" s="57"/>
      <c r="DZ751" s="57"/>
      <c r="EA751" s="57"/>
      <c r="EB751" s="57"/>
      <c r="EC751" s="57"/>
      <c r="ED751" s="57"/>
      <c r="EE751" s="57"/>
    </row>
    <row r="752">
      <c r="B752" s="140"/>
      <c r="C752" s="140"/>
      <c r="D752" s="140"/>
      <c r="E752" s="140"/>
      <c r="F752" s="140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  <c r="DO752" s="57"/>
      <c r="DP752" s="57"/>
      <c r="DQ752" s="57"/>
      <c r="DR752" s="57"/>
      <c r="DS752" s="57"/>
      <c r="DT752" s="57"/>
      <c r="DU752" s="57"/>
      <c r="DV752" s="57"/>
      <c r="DW752" s="57"/>
      <c r="DX752" s="57"/>
      <c r="DY752" s="57"/>
      <c r="DZ752" s="57"/>
      <c r="EA752" s="57"/>
      <c r="EB752" s="57"/>
      <c r="EC752" s="57"/>
      <c r="ED752" s="57"/>
      <c r="EE752" s="57"/>
    </row>
    <row r="753">
      <c r="B753" s="140"/>
      <c r="C753" s="140"/>
      <c r="D753" s="140"/>
      <c r="E753" s="140"/>
      <c r="F753" s="140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  <c r="DO753" s="57"/>
      <c r="DP753" s="57"/>
      <c r="DQ753" s="57"/>
      <c r="DR753" s="57"/>
      <c r="DS753" s="57"/>
      <c r="DT753" s="57"/>
      <c r="DU753" s="57"/>
      <c r="DV753" s="57"/>
      <c r="DW753" s="57"/>
      <c r="DX753" s="57"/>
      <c r="DY753" s="57"/>
      <c r="DZ753" s="57"/>
      <c r="EA753" s="57"/>
      <c r="EB753" s="57"/>
      <c r="EC753" s="57"/>
      <c r="ED753" s="57"/>
      <c r="EE753" s="57"/>
    </row>
    <row r="754">
      <c r="B754" s="140"/>
      <c r="C754" s="140"/>
      <c r="D754" s="140"/>
      <c r="E754" s="140"/>
      <c r="F754" s="140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  <c r="DO754" s="57"/>
      <c r="DP754" s="57"/>
      <c r="DQ754" s="57"/>
      <c r="DR754" s="57"/>
      <c r="DS754" s="57"/>
      <c r="DT754" s="57"/>
      <c r="DU754" s="57"/>
      <c r="DV754" s="57"/>
      <c r="DW754" s="57"/>
      <c r="DX754" s="57"/>
      <c r="DY754" s="57"/>
      <c r="DZ754" s="57"/>
      <c r="EA754" s="57"/>
      <c r="EB754" s="57"/>
      <c r="EC754" s="57"/>
      <c r="ED754" s="57"/>
      <c r="EE754" s="57"/>
    </row>
    <row r="755">
      <c r="B755" s="140"/>
      <c r="C755" s="140"/>
      <c r="D755" s="140"/>
      <c r="E755" s="140"/>
      <c r="F755" s="140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  <c r="DO755" s="57"/>
      <c r="DP755" s="57"/>
      <c r="DQ755" s="57"/>
      <c r="DR755" s="57"/>
      <c r="DS755" s="57"/>
      <c r="DT755" s="57"/>
      <c r="DU755" s="57"/>
      <c r="DV755" s="57"/>
      <c r="DW755" s="57"/>
      <c r="DX755" s="57"/>
      <c r="DY755" s="57"/>
      <c r="DZ755" s="57"/>
      <c r="EA755" s="57"/>
      <c r="EB755" s="57"/>
      <c r="EC755" s="57"/>
      <c r="ED755" s="57"/>
      <c r="EE755" s="57"/>
    </row>
    <row r="756">
      <c r="B756" s="140"/>
      <c r="C756" s="140"/>
      <c r="D756" s="140"/>
      <c r="E756" s="140"/>
      <c r="F756" s="140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  <c r="DO756" s="57"/>
      <c r="DP756" s="57"/>
      <c r="DQ756" s="57"/>
      <c r="DR756" s="57"/>
      <c r="DS756" s="57"/>
      <c r="DT756" s="57"/>
      <c r="DU756" s="57"/>
      <c r="DV756" s="57"/>
      <c r="DW756" s="57"/>
      <c r="DX756" s="57"/>
      <c r="DY756" s="57"/>
      <c r="DZ756" s="57"/>
      <c r="EA756" s="57"/>
      <c r="EB756" s="57"/>
      <c r="EC756" s="57"/>
      <c r="ED756" s="57"/>
      <c r="EE756" s="57"/>
    </row>
    <row r="757">
      <c r="B757" s="140"/>
      <c r="C757" s="140"/>
      <c r="D757" s="140"/>
      <c r="E757" s="140"/>
      <c r="F757" s="140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  <c r="DO757" s="57"/>
      <c r="DP757" s="57"/>
      <c r="DQ757" s="57"/>
      <c r="DR757" s="57"/>
      <c r="DS757" s="57"/>
      <c r="DT757" s="57"/>
      <c r="DU757" s="57"/>
      <c r="DV757" s="57"/>
      <c r="DW757" s="57"/>
      <c r="DX757" s="57"/>
      <c r="DY757" s="57"/>
      <c r="DZ757" s="57"/>
      <c r="EA757" s="57"/>
      <c r="EB757" s="57"/>
      <c r="EC757" s="57"/>
      <c r="ED757" s="57"/>
      <c r="EE757" s="57"/>
    </row>
    <row r="758">
      <c r="B758" s="140"/>
      <c r="C758" s="140"/>
      <c r="D758" s="140"/>
      <c r="E758" s="140"/>
      <c r="F758" s="140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  <c r="DO758" s="57"/>
      <c r="DP758" s="57"/>
      <c r="DQ758" s="57"/>
      <c r="DR758" s="57"/>
      <c r="DS758" s="57"/>
      <c r="DT758" s="57"/>
      <c r="DU758" s="57"/>
      <c r="DV758" s="57"/>
      <c r="DW758" s="57"/>
      <c r="DX758" s="57"/>
      <c r="DY758" s="57"/>
      <c r="DZ758" s="57"/>
      <c r="EA758" s="57"/>
      <c r="EB758" s="57"/>
      <c r="EC758" s="57"/>
      <c r="ED758" s="57"/>
      <c r="EE758" s="57"/>
    </row>
    <row r="759">
      <c r="B759" s="140"/>
      <c r="C759" s="140"/>
      <c r="D759" s="140"/>
      <c r="E759" s="140"/>
      <c r="F759" s="140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  <c r="DO759" s="57"/>
      <c r="DP759" s="57"/>
      <c r="DQ759" s="57"/>
      <c r="DR759" s="57"/>
      <c r="DS759" s="57"/>
      <c r="DT759" s="57"/>
      <c r="DU759" s="57"/>
      <c r="DV759" s="57"/>
      <c r="DW759" s="57"/>
      <c r="DX759" s="57"/>
      <c r="DY759" s="57"/>
      <c r="DZ759" s="57"/>
      <c r="EA759" s="57"/>
      <c r="EB759" s="57"/>
      <c r="EC759" s="57"/>
      <c r="ED759" s="57"/>
      <c r="EE759" s="57"/>
    </row>
    <row r="760">
      <c r="B760" s="140"/>
      <c r="C760" s="140"/>
      <c r="D760" s="140"/>
      <c r="E760" s="140"/>
      <c r="F760" s="140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  <c r="DO760" s="57"/>
      <c r="DP760" s="57"/>
      <c r="DQ760" s="57"/>
      <c r="DR760" s="57"/>
      <c r="DS760" s="57"/>
      <c r="DT760" s="57"/>
      <c r="DU760" s="57"/>
      <c r="DV760" s="57"/>
      <c r="DW760" s="57"/>
      <c r="DX760" s="57"/>
      <c r="DY760" s="57"/>
      <c r="DZ760" s="57"/>
      <c r="EA760" s="57"/>
      <c r="EB760" s="57"/>
      <c r="EC760" s="57"/>
      <c r="ED760" s="57"/>
      <c r="EE760" s="57"/>
    </row>
    <row r="761">
      <c r="B761" s="140"/>
      <c r="C761" s="140"/>
      <c r="D761" s="140"/>
      <c r="E761" s="140"/>
      <c r="F761" s="140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  <c r="DO761" s="57"/>
      <c r="DP761" s="57"/>
      <c r="DQ761" s="57"/>
      <c r="DR761" s="57"/>
      <c r="DS761" s="57"/>
      <c r="DT761" s="57"/>
      <c r="DU761" s="57"/>
      <c r="DV761" s="57"/>
      <c r="DW761" s="57"/>
      <c r="DX761" s="57"/>
      <c r="DY761" s="57"/>
      <c r="DZ761" s="57"/>
      <c r="EA761" s="57"/>
      <c r="EB761" s="57"/>
      <c r="EC761" s="57"/>
      <c r="ED761" s="57"/>
      <c r="EE761" s="57"/>
    </row>
    <row r="762">
      <c r="B762" s="140"/>
      <c r="C762" s="140"/>
      <c r="D762" s="140"/>
      <c r="E762" s="140"/>
      <c r="F762" s="140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  <c r="DO762" s="57"/>
      <c r="DP762" s="57"/>
      <c r="DQ762" s="57"/>
      <c r="DR762" s="57"/>
      <c r="DS762" s="57"/>
      <c r="DT762" s="57"/>
      <c r="DU762" s="57"/>
      <c r="DV762" s="57"/>
      <c r="DW762" s="57"/>
      <c r="DX762" s="57"/>
      <c r="DY762" s="57"/>
      <c r="DZ762" s="57"/>
      <c r="EA762" s="57"/>
      <c r="EB762" s="57"/>
      <c r="EC762" s="57"/>
      <c r="ED762" s="57"/>
      <c r="EE762" s="57"/>
    </row>
    <row r="763">
      <c r="B763" s="140"/>
      <c r="C763" s="140"/>
      <c r="D763" s="140"/>
      <c r="E763" s="140"/>
      <c r="F763" s="140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  <c r="DO763" s="57"/>
      <c r="DP763" s="57"/>
      <c r="DQ763" s="57"/>
      <c r="DR763" s="57"/>
      <c r="DS763" s="57"/>
      <c r="DT763" s="57"/>
      <c r="DU763" s="57"/>
      <c r="DV763" s="57"/>
      <c r="DW763" s="57"/>
      <c r="DX763" s="57"/>
      <c r="DY763" s="57"/>
      <c r="DZ763" s="57"/>
      <c r="EA763" s="57"/>
      <c r="EB763" s="57"/>
      <c r="EC763" s="57"/>
      <c r="ED763" s="57"/>
      <c r="EE763" s="57"/>
    </row>
    <row r="764">
      <c r="B764" s="140"/>
      <c r="C764" s="140"/>
      <c r="D764" s="140"/>
      <c r="E764" s="140"/>
      <c r="F764" s="140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  <c r="DO764" s="57"/>
      <c r="DP764" s="57"/>
      <c r="DQ764" s="57"/>
      <c r="DR764" s="57"/>
      <c r="DS764" s="57"/>
      <c r="DT764" s="57"/>
      <c r="DU764" s="57"/>
      <c r="DV764" s="57"/>
      <c r="DW764" s="57"/>
      <c r="DX764" s="57"/>
      <c r="DY764" s="57"/>
      <c r="DZ764" s="57"/>
      <c r="EA764" s="57"/>
      <c r="EB764" s="57"/>
      <c r="EC764" s="57"/>
      <c r="ED764" s="57"/>
      <c r="EE764" s="57"/>
    </row>
    <row r="765">
      <c r="B765" s="140"/>
      <c r="C765" s="140"/>
      <c r="D765" s="140"/>
      <c r="E765" s="140"/>
      <c r="F765" s="140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  <c r="DO765" s="57"/>
      <c r="DP765" s="57"/>
      <c r="DQ765" s="57"/>
      <c r="DR765" s="57"/>
      <c r="DS765" s="57"/>
      <c r="DT765" s="57"/>
      <c r="DU765" s="57"/>
      <c r="DV765" s="57"/>
      <c r="DW765" s="57"/>
      <c r="DX765" s="57"/>
      <c r="DY765" s="57"/>
      <c r="DZ765" s="57"/>
      <c r="EA765" s="57"/>
      <c r="EB765" s="57"/>
      <c r="EC765" s="57"/>
      <c r="ED765" s="57"/>
      <c r="EE765" s="57"/>
    </row>
    <row r="766">
      <c r="B766" s="140"/>
      <c r="C766" s="140"/>
      <c r="D766" s="140"/>
      <c r="E766" s="140"/>
      <c r="F766" s="140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  <c r="DO766" s="57"/>
      <c r="DP766" s="57"/>
      <c r="DQ766" s="57"/>
      <c r="DR766" s="57"/>
      <c r="DS766" s="57"/>
      <c r="DT766" s="57"/>
      <c r="DU766" s="57"/>
      <c r="DV766" s="57"/>
      <c r="DW766" s="57"/>
      <c r="DX766" s="57"/>
      <c r="DY766" s="57"/>
      <c r="DZ766" s="57"/>
      <c r="EA766" s="57"/>
      <c r="EB766" s="57"/>
      <c r="EC766" s="57"/>
      <c r="ED766" s="57"/>
      <c r="EE766" s="57"/>
    </row>
    <row r="767">
      <c r="B767" s="140"/>
      <c r="C767" s="140"/>
      <c r="D767" s="140"/>
      <c r="E767" s="140"/>
      <c r="F767" s="140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  <c r="DO767" s="57"/>
      <c r="DP767" s="57"/>
      <c r="DQ767" s="57"/>
      <c r="DR767" s="57"/>
      <c r="DS767" s="57"/>
      <c r="DT767" s="57"/>
      <c r="DU767" s="57"/>
      <c r="DV767" s="57"/>
      <c r="DW767" s="57"/>
      <c r="DX767" s="57"/>
      <c r="DY767" s="57"/>
      <c r="DZ767" s="57"/>
      <c r="EA767" s="57"/>
      <c r="EB767" s="57"/>
      <c r="EC767" s="57"/>
      <c r="ED767" s="57"/>
      <c r="EE767" s="57"/>
    </row>
    <row r="768">
      <c r="B768" s="140"/>
      <c r="C768" s="140"/>
      <c r="D768" s="140"/>
      <c r="E768" s="140"/>
      <c r="F768" s="140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  <c r="DO768" s="57"/>
      <c r="DP768" s="57"/>
      <c r="DQ768" s="57"/>
      <c r="DR768" s="57"/>
      <c r="DS768" s="57"/>
      <c r="DT768" s="57"/>
      <c r="DU768" s="57"/>
      <c r="DV768" s="57"/>
      <c r="DW768" s="57"/>
      <c r="DX768" s="57"/>
      <c r="DY768" s="57"/>
      <c r="DZ768" s="57"/>
      <c r="EA768" s="57"/>
      <c r="EB768" s="57"/>
      <c r="EC768" s="57"/>
      <c r="ED768" s="57"/>
      <c r="EE768" s="57"/>
    </row>
    <row r="769">
      <c r="B769" s="140"/>
      <c r="C769" s="140"/>
      <c r="D769" s="140"/>
      <c r="E769" s="140"/>
      <c r="F769" s="140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  <c r="DO769" s="57"/>
      <c r="DP769" s="57"/>
      <c r="DQ769" s="57"/>
      <c r="DR769" s="57"/>
      <c r="DS769" s="57"/>
      <c r="DT769" s="57"/>
      <c r="DU769" s="57"/>
      <c r="DV769" s="57"/>
      <c r="DW769" s="57"/>
      <c r="DX769" s="57"/>
      <c r="DY769" s="57"/>
      <c r="DZ769" s="57"/>
      <c r="EA769" s="57"/>
      <c r="EB769" s="57"/>
      <c r="EC769" s="57"/>
      <c r="ED769" s="57"/>
      <c r="EE769" s="57"/>
    </row>
    <row r="770">
      <c r="B770" s="140"/>
      <c r="C770" s="140"/>
      <c r="D770" s="140"/>
      <c r="E770" s="140"/>
      <c r="F770" s="140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  <c r="DO770" s="57"/>
      <c r="DP770" s="57"/>
      <c r="DQ770" s="57"/>
      <c r="DR770" s="57"/>
      <c r="DS770" s="57"/>
      <c r="DT770" s="57"/>
      <c r="DU770" s="57"/>
      <c r="DV770" s="57"/>
      <c r="DW770" s="57"/>
      <c r="DX770" s="57"/>
      <c r="DY770" s="57"/>
      <c r="DZ770" s="57"/>
      <c r="EA770" s="57"/>
      <c r="EB770" s="57"/>
      <c r="EC770" s="57"/>
      <c r="ED770" s="57"/>
      <c r="EE770" s="57"/>
    </row>
    <row r="771">
      <c r="B771" s="140"/>
      <c r="C771" s="140"/>
      <c r="D771" s="140"/>
      <c r="E771" s="140"/>
      <c r="F771" s="140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  <c r="DO771" s="57"/>
      <c r="DP771" s="57"/>
      <c r="DQ771" s="57"/>
      <c r="DR771" s="57"/>
      <c r="DS771" s="57"/>
      <c r="DT771" s="57"/>
      <c r="DU771" s="57"/>
      <c r="DV771" s="57"/>
      <c r="DW771" s="57"/>
      <c r="DX771" s="57"/>
      <c r="DY771" s="57"/>
      <c r="DZ771" s="57"/>
      <c r="EA771" s="57"/>
      <c r="EB771" s="57"/>
      <c r="EC771" s="57"/>
      <c r="ED771" s="57"/>
      <c r="EE771" s="57"/>
    </row>
    <row r="772">
      <c r="B772" s="140"/>
      <c r="C772" s="140"/>
      <c r="D772" s="140"/>
      <c r="E772" s="140"/>
      <c r="F772" s="140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  <c r="DO772" s="57"/>
      <c r="DP772" s="57"/>
      <c r="DQ772" s="57"/>
      <c r="DR772" s="57"/>
      <c r="DS772" s="57"/>
      <c r="DT772" s="57"/>
      <c r="DU772" s="57"/>
      <c r="DV772" s="57"/>
      <c r="DW772" s="57"/>
      <c r="DX772" s="57"/>
      <c r="DY772" s="57"/>
      <c r="DZ772" s="57"/>
      <c r="EA772" s="57"/>
      <c r="EB772" s="57"/>
      <c r="EC772" s="57"/>
      <c r="ED772" s="57"/>
      <c r="EE772" s="57"/>
    </row>
    <row r="773">
      <c r="B773" s="140"/>
      <c r="C773" s="140"/>
      <c r="D773" s="140"/>
      <c r="E773" s="140"/>
      <c r="F773" s="140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  <c r="DO773" s="57"/>
      <c r="DP773" s="57"/>
      <c r="DQ773" s="57"/>
      <c r="DR773" s="57"/>
      <c r="DS773" s="57"/>
      <c r="DT773" s="57"/>
      <c r="DU773" s="57"/>
      <c r="DV773" s="57"/>
      <c r="DW773" s="57"/>
      <c r="DX773" s="57"/>
      <c r="DY773" s="57"/>
      <c r="DZ773" s="57"/>
      <c r="EA773" s="57"/>
      <c r="EB773" s="57"/>
      <c r="EC773" s="57"/>
      <c r="ED773" s="57"/>
      <c r="EE773" s="57"/>
    </row>
    <row r="774">
      <c r="B774" s="140"/>
      <c r="C774" s="140"/>
      <c r="D774" s="140"/>
      <c r="E774" s="140"/>
      <c r="F774" s="140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  <c r="DO774" s="57"/>
      <c r="DP774" s="57"/>
      <c r="DQ774" s="57"/>
      <c r="DR774" s="57"/>
      <c r="DS774" s="57"/>
      <c r="DT774" s="57"/>
      <c r="DU774" s="57"/>
      <c r="DV774" s="57"/>
      <c r="DW774" s="57"/>
      <c r="DX774" s="57"/>
      <c r="DY774" s="57"/>
      <c r="DZ774" s="57"/>
      <c r="EA774" s="57"/>
      <c r="EB774" s="57"/>
      <c r="EC774" s="57"/>
      <c r="ED774" s="57"/>
      <c r="EE774" s="57"/>
    </row>
    <row r="775">
      <c r="B775" s="140"/>
      <c r="C775" s="140"/>
      <c r="D775" s="140"/>
      <c r="E775" s="140"/>
      <c r="F775" s="140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  <c r="DO775" s="57"/>
      <c r="DP775" s="57"/>
      <c r="DQ775" s="57"/>
      <c r="DR775" s="57"/>
      <c r="DS775" s="57"/>
      <c r="DT775" s="57"/>
      <c r="DU775" s="57"/>
      <c r="DV775" s="57"/>
      <c r="DW775" s="57"/>
      <c r="DX775" s="57"/>
      <c r="DY775" s="57"/>
      <c r="DZ775" s="57"/>
      <c r="EA775" s="57"/>
      <c r="EB775" s="57"/>
      <c r="EC775" s="57"/>
      <c r="ED775" s="57"/>
      <c r="EE775" s="57"/>
    </row>
    <row r="776">
      <c r="B776" s="140"/>
      <c r="C776" s="140"/>
      <c r="D776" s="140"/>
      <c r="E776" s="140"/>
      <c r="F776" s="140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  <c r="DO776" s="57"/>
      <c r="DP776" s="57"/>
      <c r="DQ776" s="57"/>
      <c r="DR776" s="57"/>
      <c r="DS776" s="57"/>
      <c r="DT776" s="57"/>
      <c r="DU776" s="57"/>
      <c r="DV776" s="57"/>
      <c r="DW776" s="57"/>
      <c r="DX776" s="57"/>
      <c r="DY776" s="57"/>
      <c r="DZ776" s="57"/>
      <c r="EA776" s="57"/>
      <c r="EB776" s="57"/>
      <c r="EC776" s="57"/>
      <c r="ED776" s="57"/>
      <c r="EE776" s="57"/>
    </row>
    <row r="777">
      <c r="B777" s="140"/>
      <c r="C777" s="140"/>
      <c r="D777" s="140"/>
      <c r="E777" s="140"/>
      <c r="F777" s="140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  <c r="DO777" s="57"/>
      <c r="DP777" s="57"/>
      <c r="DQ777" s="57"/>
      <c r="DR777" s="57"/>
      <c r="DS777" s="57"/>
      <c r="DT777" s="57"/>
      <c r="DU777" s="57"/>
      <c r="DV777" s="57"/>
      <c r="DW777" s="57"/>
      <c r="DX777" s="57"/>
      <c r="DY777" s="57"/>
      <c r="DZ777" s="57"/>
      <c r="EA777" s="57"/>
      <c r="EB777" s="57"/>
      <c r="EC777" s="57"/>
      <c r="ED777" s="57"/>
      <c r="EE777" s="57"/>
    </row>
    <row r="778">
      <c r="B778" s="140"/>
      <c r="C778" s="140"/>
      <c r="D778" s="140"/>
      <c r="E778" s="140"/>
      <c r="F778" s="140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  <c r="DO778" s="57"/>
      <c r="DP778" s="57"/>
      <c r="DQ778" s="57"/>
      <c r="DR778" s="57"/>
      <c r="DS778" s="57"/>
      <c r="DT778" s="57"/>
      <c r="DU778" s="57"/>
      <c r="DV778" s="57"/>
      <c r="DW778" s="57"/>
      <c r="DX778" s="57"/>
      <c r="DY778" s="57"/>
      <c r="DZ778" s="57"/>
      <c r="EA778" s="57"/>
      <c r="EB778" s="57"/>
      <c r="EC778" s="57"/>
      <c r="ED778" s="57"/>
      <c r="EE778" s="57"/>
    </row>
    <row r="779">
      <c r="B779" s="140"/>
      <c r="C779" s="140"/>
      <c r="D779" s="140"/>
      <c r="E779" s="140"/>
      <c r="F779" s="140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  <c r="DO779" s="57"/>
      <c r="DP779" s="57"/>
      <c r="DQ779" s="57"/>
      <c r="DR779" s="57"/>
      <c r="DS779" s="57"/>
      <c r="DT779" s="57"/>
      <c r="DU779" s="57"/>
      <c r="DV779" s="57"/>
      <c r="DW779" s="57"/>
      <c r="DX779" s="57"/>
      <c r="DY779" s="57"/>
      <c r="DZ779" s="57"/>
      <c r="EA779" s="57"/>
      <c r="EB779" s="57"/>
      <c r="EC779" s="57"/>
      <c r="ED779" s="57"/>
      <c r="EE779" s="57"/>
    </row>
    <row r="780">
      <c r="B780" s="140"/>
      <c r="C780" s="140"/>
      <c r="D780" s="140"/>
      <c r="E780" s="140"/>
      <c r="F780" s="140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  <c r="DO780" s="57"/>
      <c r="DP780" s="57"/>
      <c r="DQ780" s="57"/>
      <c r="DR780" s="57"/>
      <c r="DS780" s="57"/>
      <c r="DT780" s="57"/>
      <c r="DU780" s="57"/>
      <c r="DV780" s="57"/>
      <c r="DW780" s="57"/>
      <c r="DX780" s="57"/>
      <c r="DY780" s="57"/>
      <c r="DZ780" s="57"/>
      <c r="EA780" s="57"/>
      <c r="EB780" s="57"/>
      <c r="EC780" s="57"/>
      <c r="ED780" s="57"/>
      <c r="EE780" s="57"/>
    </row>
    <row r="781">
      <c r="B781" s="140"/>
      <c r="C781" s="140"/>
      <c r="D781" s="140"/>
      <c r="E781" s="140"/>
      <c r="F781" s="140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  <c r="DO781" s="57"/>
      <c r="DP781" s="57"/>
      <c r="DQ781" s="57"/>
      <c r="DR781" s="57"/>
      <c r="DS781" s="57"/>
      <c r="DT781" s="57"/>
      <c r="DU781" s="57"/>
      <c r="DV781" s="57"/>
      <c r="DW781" s="57"/>
      <c r="DX781" s="57"/>
      <c r="DY781" s="57"/>
      <c r="DZ781" s="57"/>
      <c r="EA781" s="57"/>
      <c r="EB781" s="57"/>
      <c r="EC781" s="57"/>
      <c r="ED781" s="57"/>
      <c r="EE781" s="57"/>
    </row>
    <row r="782">
      <c r="B782" s="140"/>
      <c r="C782" s="140"/>
      <c r="D782" s="140"/>
      <c r="E782" s="140"/>
      <c r="F782" s="140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  <c r="DO782" s="57"/>
      <c r="DP782" s="57"/>
      <c r="DQ782" s="57"/>
      <c r="DR782" s="57"/>
      <c r="DS782" s="57"/>
      <c r="DT782" s="57"/>
      <c r="DU782" s="57"/>
      <c r="DV782" s="57"/>
      <c r="DW782" s="57"/>
      <c r="DX782" s="57"/>
      <c r="DY782" s="57"/>
      <c r="DZ782" s="57"/>
      <c r="EA782" s="57"/>
      <c r="EB782" s="57"/>
      <c r="EC782" s="57"/>
      <c r="ED782" s="57"/>
      <c r="EE782" s="57"/>
    </row>
    <row r="783">
      <c r="B783" s="140"/>
      <c r="C783" s="140"/>
      <c r="D783" s="140"/>
      <c r="E783" s="140"/>
      <c r="F783" s="140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  <c r="DO783" s="57"/>
      <c r="DP783" s="57"/>
      <c r="DQ783" s="57"/>
      <c r="DR783" s="57"/>
      <c r="DS783" s="57"/>
      <c r="DT783" s="57"/>
      <c r="DU783" s="57"/>
      <c r="DV783" s="57"/>
      <c r="DW783" s="57"/>
      <c r="DX783" s="57"/>
      <c r="DY783" s="57"/>
      <c r="DZ783" s="57"/>
      <c r="EA783" s="57"/>
      <c r="EB783" s="57"/>
      <c r="EC783" s="57"/>
      <c r="ED783" s="57"/>
      <c r="EE783" s="57"/>
    </row>
    <row r="784">
      <c r="B784" s="140"/>
      <c r="C784" s="140"/>
      <c r="D784" s="140"/>
      <c r="E784" s="140"/>
      <c r="F784" s="140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  <c r="DO784" s="57"/>
      <c r="DP784" s="57"/>
      <c r="DQ784" s="57"/>
      <c r="DR784" s="57"/>
      <c r="DS784" s="57"/>
      <c r="DT784" s="57"/>
      <c r="DU784" s="57"/>
      <c r="DV784" s="57"/>
      <c r="DW784" s="57"/>
      <c r="DX784" s="57"/>
      <c r="DY784" s="57"/>
      <c r="DZ784" s="57"/>
      <c r="EA784" s="57"/>
      <c r="EB784" s="57"/>
      <c r="EC784" s="57"/>
      <c r="ED784" s="57"/>
      <c r="EE784" s="57"/>
    </row>
    <row r="785">
      <c r="B785" s="140"/>
      <c r="C785" s="140"/>
      <c r="D785" s="140"/>
      <c r="E785" s="140"/>
      <c r="F785" s="140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  <c r="DO785" s="57"/>
      <c r="DP785" s="57"/>
      <c r="DQ785" s="57"/>
      <c r="DR785" s="57"/>
      <c r="DS785" s="57"/>
      <c r="DT785" s="57"/>
      <c r="DU785" s="57"/>
      <c r="DV785" s="57"/>
      <c r="DW785" s="57"/>
      <c r="DX785" s="57"/>
      <c r="DY785" s="57"/>
      <c r="DZ785" s="57"/>
      <c r="EA785" s="57"/>
      <c r="EB785" s="57"/>
      <c r="EC785" s="57"/>
      <c r="ED785" s="57"/>
      <c r="EE785" s="57"/>
    </row>
    <row r="786">
      <c r="B786" s="140"/>
      <c r="C786" s="140"/>
      <c r="D786" s="140"/>
      <c r="E786" s="140"/>
      <c r="F786" s="140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  <c r="DO786" s="57"/>
      <c r="DP786" s="57"/>
      <c r="DQ786" s="57"/>
      <c r="DR786" s="57"/>
      <c r="DS786" s="57"/>
      <c r="DT786" s="57"/>
      <c r="DU786" s="57"/>
      <c r="DV786" s="57"/>
      <c r="DW786" s="57"/>
      <c r="DX786" s="57"/>
      <c r="DY786" s="57"/>
      <c r="DZ786" s="57"/>
      <c r="EA786" s="57"/>
      <c r="EB786" s="57"/>
      <c r="EC786" s="57"/>
      <c r="ED786" s="57"/>
      <c r="EE786" s="57"/>
    </row>
    <row r="787">
      <c r="B787" s="140"/>
      <c r="C787" s="140"/>
      <c r="D787" s="140"/>
      <c r="E787" s="140"/>
      <c r="F787" s="140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  <c r="DO787" s="57"/>
      <c r="DP787" s="57"/>
      <c r="DQ787" s="57"/>
      <c r="DR787" s="57"/>
      <c r="DS787" s="57"/>
      <c r="DT787" s="57"/>
      <c r="DU787" s="57"/>
      <c r="DV787" s="57"/>
      <c r="DW787" s="57"/>
      <c r="DX787" s="57"/>
      <c r="DY787" s="57"/>
      <c r="DZ787" s="57"/>
      <c r="EA787" s="57"/>
      <c r="EB787" s="57"/>
      <c r="EC787" s="57"/>
      <c r="ED787" s="57"/>
      <c r="EE787" s="57"/>
    </row>
    <row r="788">
      <c r="B788" s="140"/>
      <c r="C788" s="140"/>
      <c r="D788" s="140"/>
      <c r="E788" s="140"/>
      <c r="F788" s="140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  <c r="DO788" s="57"/>
      <c r="DP788" s="57"/>
      <c r="DQ788" s="57"/>
      <c r="DR788" s="57"/>
      <c r="DS788" s="57"/>
      <c r="DT788" s="57"/>
      <c r="DU788" s="57"/>
      <c r="DV788" s="57"/>
      <c r="DW788" s="57"/>
      <c r="DX788" s="57"/>
      <c r="DY788" s="57"/>
      <c r="DZ788" s="57"/>
      <c r="EA788" s="57"/>
      <c r="EB788" s="57"/>
      <c r="EC788" s="57"/>
      <c r="ED788" s="57"/>
      <c r="EE788" s="57"/>
    </row>
    <row r="789">
      <c r="B789" s="140"/>
      <c r="C789" s="140"/>
      <c r="D789" s="140"/>
      <c r="E789" s="140"/>
      <c r="F789" s="140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  <c r="DO789" s="57"/>
      <c r="DP789" s="57"/>
      <c r="DQ789" s="57"/>
      <c r="DR789" s="57"/>
      <c r="DS789" s="57"/>
      <c r="DT789" s="57"/>
      <c r="DU789" s="57"/>
      <c r="DV789" s="57"/>
      <c r="DW789" s="57"/>
      <c r="DX789" s="57"/>
      <c r="DY789" s="57"/>
      <c r="DZ789" s="57"/>
      <c r="EA789" s="57"/>
      <c r="EB789" s="57"/>
      <c r="EC789" s="57"/>
      <c r="ED789" s="57"/>
      <c r="EE789" s="57"/>
    </row>
    <row r="790">
      <c r="B790" s="140"/>
      <c r="C790" s="140"/>
      <c r="D790" s="140"/>
      <c r="E790" s="140"/>
      <c r="F790" s="140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  <c r="DO790" s="57"/>
      <c r="DP790" s="57"/>
      <c r="DQ790" s="57"/>
      <c r="DR790" s="57"/>
      <c r="DS790" s="57"/>
      <c r="DT790" s="57"/>
      <c r="DU790" s="57"/>
      <c r="DV790" s="57"/>
      <c r="DW790" s="57"/>
      <c r="DX790" s="57"/>
      <c r="DY790" s="57"/>
      <c r="DZ790" s="57"/>
      <c r="EA790" s="57"/>
      <c r="EB790" s="57"/>
      <c r="EC790" s="57"/>
      <c r="ED790" s="57"/>
      <c r="EE790" s="57"/>
    </row>
    <row r="791">
      <c r="B791" s="140"/>
      <c r="C791" s="140"/>
      <c r="D791" s="140"/>
      <c r="E791" s="140"/>
      <c r="F791" s="140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  <c r="DO791" s="57"/>
      <c r="DP791" s="57"/>
      <c r="DQ791" s="57"/>
      <c r="DR791" s="57"/>
      <c r="DS791" s="57"/>
      <c r="DT791" s="57"/>
      <c r="DU791" s="57"/>
      <c r="DV791" s="57"/>
      <c r="DW791" s="57"/>
      <c r="DX791" s="57"/>
      <c r="DY791" s="57"/>
      <c r="DZ791" s="57"/>
      <c r="EA791" s="57"/>
      <c r="EB791" s="57"/>
      <c r="EC791" s="57"/>
      <c r="ED791" s="57"/>
      <c r="EE791" s="57"/>
    </row>
    <row r="792">
      <c r="B792" s="140"/>
      <c r="C792" s="140"/>
      <c r="D792" s="140"/>
      <c r="E792" s="140"/>
      <c r="F792" s="140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  <c r="DO792" s="57"/>
      <c r="DP792" s="57"/>
      <c r="DQ792" s="57"/>
      <c r="DR792" s="57"/>
      <c r="DS792" s="57"/>
      <c r="DT792" s="57"/>
      <c r="DU792" s="57"/>
      <c r="DV792" s="57"/>
      <c r="DW792" s="57"/>
      <c r="DX792" s="57"/>
      <c r="DY792" s="57"/>
      <c r="DZ792" s="57"/>
      <c r="EA792" s="57"/>
      <c r="EB792" s="57"/>
      <c r="EC792" s="57"/>
      <c r="ED792" s="57"/>
      <c r="EE792" s="57"/>
    </row>
    <row r="793">
      <c r="B793" s="140"/>
      <c r="C793" s="140"/>
      <c r="D793" s="140"/>
      <c r="E793" s="140"/>
      <c r="F793" s="140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  <c r="DO793" s="57"/>
      <c r="DP793" s="57"/>
      <c r="DQ793" s="57"/>
      <c r="DR793" s="57"/>
      <c r="DS793" s="57"/>
      <c r="DT793" s="57"/>
      <c r="DU793" s="57"/>
      <c r="DV793" s="57"/>
      <c r="DW793" s="57"/>
      <c r="DX793" s="57"/>
      <c r="DY793" s="57"/>
      <c r="DZ793" s="57"/>
      <c r="EA793" s="57"/>
      <c r="EB793" s="57"/>
      <c r="EC793" s="57"/>
      <c r="ED793" s="57"/>
      <c r="EE793" s="57"/>
    </row>
    <row r="794">
      <c r="B794" s="140"/>
      <c r="C794" s="140"/>
      <c r="D794" s="140"/>
      <c r="E794" s="140"/>
      <c r="F794" s="140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  <c r="DO794" s="57"/>
      <c r="DP794" s="57"/>
      <c r="DQ794" s="57"/>
      <c r="DR794" s="57"/>
      <c r="DS794" s="57"/>
      <c r="DT794" s="57"/>
      <c r="DU794" s="57"/>
      <c r="DV794" s="57"/>
      <c r="DW794" s="57"/>
      <c r="DX794" s="57"/>
      <c r="DY794" s="57"/>
      <c r="DZ794" s="57"/>
      <c r="EA794" s="57"/>
      <c r="EB794" s="57"/>
      <c r="EC794" s="57"/>
      <c r="ED794" s="57"/>
      <c r="EE794" s="57"/>
    </row>
    <row r="795">
      <c r="B795" s="140"/>
      <c r="C795" s="140"/>
      <c r="D795" s="140"/>
      <c r="E795" s="140"/>
      <c r="F795" s="140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  <c r="DO795" s="57"/>
      <c r="DP795" s="57"/>
      <c r="DQ795" s="57"/>
      <c r="DR795" s="57"/>
      <c r="DS795" s="57"/>
      <c r="DT795" s="57"/>
      <c r="DU795" s="57"/>
      <c r="DV795" s="57"/>
      <c r="DW795" s="57"/>
      <c r="DX795" s="57"/>
      <c r="DY795" s="57"/>
      <c r="DZ795" s="57"/>
      <c r="EA795" s="57"/>
      <c r="EB795" s="57"/>
      <c r="EC795" s="57"/>
      <c r="ED795" s="57"/>
      <c r="EE795" s="57"/>
    </row>
    <row r="796">
      <c r="B796" s="140"/>
      <c r="C796" s="140"/>
      <c r="D796" s="140"/>
      <c r="E796" s="140"/>
      <c r="F796" s="140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  <c r="DO796" s="57"/>
      <c r="DP796" s="57"/>
      <c r="DQ796" s="57"/>
      <c r="DR796" s="57"/>
      <c r="DS796" s="57"/>
      <c r="DT796" s="57"/>
      <c r="DU796" s="57"/>
      <c r="DV796" s="57"/>
      <c r="DW796" s="57"/>
      <c r="DX796" s="57"/>
      <c r="DY796" s="57"/>
      <c r="DZ796" s="57"/>
      <c r="EA796" s="57"/>
      <c r="EB796" s="57"/>
      <c r="EC796" s="57"/>
      <c r="ED796" s="57"/>
      <c r="EE796" s="57"/>
    </row>
    <row r="797">
      <c r="B797" s="140"/>
      <c r="C797" s="140"/>
      <c r="D797" s="140"/>
      <c r="E797" s="140"/>
      <c r="F797" s="140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  <c r="DO797" s="57"/>
      <c r="DP797" s="57"/>
      <c r="DQ797" s="57"/>
      <c r="DR797" s="57"/>
      <c r="DS797" s="57"/>
      <c r="DT797" s="57"/>
      <c r="DU797" s="57"/>
      <c r="DV797" s="57"/>
      <c r="DW797" s="57"/>
      <c r="DX797" s="57"/>
      <c r="DY797" s="57"/>
      <c r="DZ797" s="57"/>
      <c r="EA797" s="57"/>
      <c r="EB797" s="57"/>
      <c r="EC797" s="57"/>
      <c r="ED797" s="57"/>
      <c r="EE797" s="57"/>
    </row>
    <row r="798">
      <c r="B798" s="140"/>
      <c r="C798" s="140"/>
      <c r="D798" s="140"/>
      <c r="E798" s="140"/>
      <c r="F798" s="140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  <c r="DO798" s="57"/>
      <c r="DP798" s="57"/>
      <c r="DQ798" s="57"/>
      <c r="DR798" s="57"/>
      <c r="DS798" s="57"/>
      <c r="DT798" s="57"/>
      <c r="DU798" s="57"/>
      <c r="DV798" s="57"/>
      <c r="DW798" s="57"/>
      <c r="DX798" s="57"/>
      <c r="DY798" s="57"/>
      <c r="DZ798" s="57"/>
      <c r="EA798" s="57"/>
      <c r="EB798" s="57"/>
      <c r="EC798" s="57"/>
      <c r="ED798" s="57"/>
      <c r="EE798" s="57"/>
    </row>
    <row r="799">
      <c r="B799" s="140"/>
      <c r="C799" s="140"/>
      <c r="D799" s="140"/>
      <c r="E799" s="140"/>
      <c r="F799" s="140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  <c r="DO799" s="57"/>
      <c r="DP799" s="57"/>
      <c r="DQ799" s="57"/>
      <c r="DR799" s="57"/>
      <c r="DS799" s="57"/>
      <c r="DT799" s="57"/>
      <c r="DU799" s="57"/>
      <c r="DV799" s="57"/>
      <c r="DW799" s="57"/>
      <c r="DX799" s="57"/>
      <c r="DY799" s="57"/>
      <c r="DZ799" s="57"/>
      <c r="EA799" s="57"/>
      <c r="EB799" s="57"/>
      <c r="EC799" s="57"/>
      <c r="ED799" s="57"/>
      <c r="EE799" s="57"/>
    </row>
    <row r="800">
      <c r="B800" s="140"/>
      <c r="C800" s="140"/>
      <c r="D800" s="140"/>
      <c r="E800" s="140"/>
      <c r="F800" s="140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  <c r="DO800" s="57"/>
      <c r="DP800" s="57"/>
      <c r="DQ800" s="57"/>
      <c r="DR800" s="57"/>
      <c r="DS800" s="57"/>
      <c r="DT800" s="57"/>
      <c r="DU800" s="57"/>
      <c r="DV800" s="57"/>
      <c r="DW800" s="57"/>
      <c r="DX800" s="57"/>
      <c r="DY800" s="57"/>
      <c r="DZ800" s="57"/>
      <c r="EA800" s="57"/>
      <c r="EB800" s="57"/>
      <c r="EC800" s="57"/>
      <c r="ED800" s="57"/>
      <c r="EE800" s="57"/>
    </row>
    <row r="801">
      <c r="B801" s="140"/>
      <c r="C801" s="140"/>
      <c r="D801" s="140"/>
      <c r="E801" s="140"/>
      <c r="F801" s="140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  <c r="DO801" s="57"/>
      <c r="DP801" s="57"/>
      <c r="DQ801" s="57"/>
      <c r="DR801" s="57"/>
      <c r="DS801" s="57"/>
      <c r="DT801" s="57"/>
      <c r="DU801" s="57"/>
      <c r="DV801" s="57"/>
      <c r="DW801" s="57"/>
      <c r="DX801" s="57"/>
      <c r="DY801" s="57"/>
      <c r="DZ801" s="57"/>
      <c r="EA801" s="57"/>
      <c r="EB801" s="57"/>
      <c r="EC801" s="57"/>
      <c r="ED801" s="57"/>
      <c r="EE801" s="57"/>
    </row>
    <row r="802">
      <c r="B802" s="140"/>
      <c r="C802" s="140"/>
      <c r="D802" s="140"/>
      <c r="E802" s="140"/>
      <c r="F802" s="140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  <c r="DO802" s="57"/>
      <c r="DP802" s="57"/>
      <c r="DQ802" s="57"/>
      <c r="DR802" s="57"/>
      <c r="DS802" s="57"/>
      <c r="DT802" s="57"/>
      <c r="DU802" s="57"/>
      <c r="DV802" s="57"/>
      <c r="DW802" s="57"/>
      <c r="DX802" s="57"/>
      <c r="DY802" s="57"/>
      <c r="DZ802" s="57"/>
      <c r="EA802" s="57"/>
      <c r="EB802" s="57"/>
      <c r="EC802" s="57"/>
      <c r="ED802" s="57"/>
      <c r="EE802" s="57"/>
    </row>
    <row r="803">
      <c r="B803" s="140"/>
      <c r="C803" s="140"/>
      <c r="D803" s="140"/>
      <c r="E803" s="140"/>
      <c r="F803" s="140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  <c r="DO803" s="57"/>
      <c r="DP803" s="57"/>
      <c r="DQ803" s="57"/>
      <c r="DR803" s="57"/>
      <c r="DS803" s="57"/>
      <c r="DT803" s="57"/>
      <c r="DU803" s="57"/>
      <c r="DV803" s="57"/>
      <c r="DW803" s="57"/>
      <c r="DX803" s="57"/>
      <c r="DY803" s="57"/>
      <c r="DZ803" s="57"/>
      <c r="EA803" s="57"/>
      <c r="EB803" s="57"/>
      <c r="EC803" s="57"/>
      <c r="ED803" s="57"/>
      <c r="EE803" s="57"/>
    </row>
    <row r="804">
      <c r="B804" s="140"/>
      <c r="C804" s="140"/>
      <c r="D804" s="140"/>
      <c r="E804" s="140"/>
      <c r="F804" s="140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  <c r="DO804" s="57"/>
      <c r="DP804" s="57"/>
      <c r="DQ804" s="57"/>
      <c r="DR804" s="57"/>
      <c r="DS804" s="57"/>
      <c r="DT804" s="57"/>
      <c r="DU804" s="57"/>
      <c r="DV804" s="57"/>
      <c r="DW804" s="57"/>
      <c r="DX804" s="57"/>
      <c r="DY804" s="57"/>
      <c r="DZ804" s="57"/>
      <c r="EA804" s="57"/>
      <c r="EB804" s="57"/>
      <c r="EC804" s="57"/>
      <c r="ED804" s="57"/>
      <c r="EE804" s="57"/>
    </row>
    <row r="805">
      <c r="B805" s="140"/>
      <c r="C805" s="140"/>
      <c r="D805" s="140"/>
      <c r="E805" s="140"/>
      <c r="F805" s="140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  <c r="DO805" s="57"/>
      <c r="DP805" s="57"/>
      <c r="DQ805" s="57"/>
      <c r="DR805" s="57"/>
      <c r="DS805" s="57"/>
      <c r="DT805" s="57"/>
      <c r="DU805" s="57"/>
      <c r="DV805" s="57"/>
      <c r="DW805" s="57"/>
      <c r="DX805" s="57"/>
      <c r="DY805" s="57"/>
      <c r="DZ805" s="57"/>
      <c r="EA805" s="57"/>
      <c r="EB805" s="57"/>
      <c r="EC805" s="57"/>
      <c r="ED805" s="57"/>
      <c r="EE805" s="57"/>
    </row>
    <row r="806">
      <c r="B806" s="140"/>
      <c r="C806" s="140"/>
      <c r="D806" s="140"/>
      <c r="E806" s="140"/>
      <c r="F806" s="140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  <c r="DO806" s="57"/>
      <c r="DP806" s="57"/>
      <c r="DQ806" s="57"/>
      <c r="DR806" s="57"/>
      <c r="DS806" s="57"/>
      <c r="DT806" s="57"/>
      <c r="DU806" s="57"/>
      <c r="DV806" s="57"/>
      <c r="DW806" s="57"/>
      <c r="DX806" s="57"/>
      <c r="DY806" s="57"/>
      <c r="DZ806" s="57"/>
      <c r="EA806" s="57"/>
      <c r="EB806" s="57"/>
      <c r="EC806" s="57"/>
      <c r="ED806" s="57"/>
      <c r="EE806" s="57"/>
    </row>
    <row r="807">
      <c r="B807" s="140"/>
      <c r="C807" s="140"/>
      <c r="D807" s="140"/>
      <c r="E807" s="140"/>
      <c r="F807" s="140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  <c r="DO807" s="57"/>
      <c r="DP807" s="57"/>
      <c r="DQ807" s="57"/>
      <c r="DR807" s="57"/>
      <c r="DS807" s="57"/>
      <c r="DT807" s="57"/>
      <c r="DU807" s="57"/>
      <c r="DV807" s="57"/>
      <c r="DW807" s="57"/>
      <c r="DX807" s="57"/>
      <c r="DY807" s="57"/>
      <c r="DZ807" s="57"/>
      <c r="EA807" s="57"/>
      <c r="EB807" s="57"/>
      <c r="EC807" s="57"/>
      <c r="ED807" s="57"/>
      <c r="EE807" s="57"/>
    </row>
    <row r="808">
      <c r="B808" s="140"/>
      <c r="C808" s="140"/>
      <c r="D808" s="140"/>
      <c r="E808" s="140"/>
      <c r="F808" s="140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  <c r="DO808" s="57"/>
      <c r="DP808" s="57"/>
      <c r="DQ808" s="57"/>
      <c r="DR808" s="57"/>
      <c r="DS808" s="57"/>
      <c r="DT808" s="57"/>
      <c r="DU808" s="57"/>
      <c r="DV808" s="57"/>
      <c r="DW808" s="57"/>
      <c r="DX808" s="57"/>
      <c r="DY808" s="57"/>
      <c r="DZ808" s="57"/>
      <c r="EA808" s="57"/>
      <c r="EB808" s="57"/>
      <c r="EC808" s="57"/>
      <c r="ED808" s="57"/>
      <c r="EE808" s="57"/>
    </row>
    <row r="809">
      <c r="B809" s="140"/>
      <c r="C809" s="140"/>
      <c r="D809" s="140"/>
      <c r="E809" s="140"/>
      <c r="F809" s="140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  <c r="DO809" s="57"/>
      <c r="DP809" s="57"/>
      <c r="DQ809" s="57"/>
      <c r="DR809" s="57"/>
      <c r="DS809" s="57"/>
      <c r="DT809" s="57"/>
      <c r="DU809" s="57"/>
      <c r="DV809" s="57"/>
      <c r="DW809" s="57"/>
      <c r="DX809" s="57"/>
      <c r="DY809" s="57"/>
      <c r="DZ809" s="57"/>
      <c r="EA809" s="57"/>
      <c r="EB809" s="57"/>
      <c r="EC809" s="57"/>
      <c r="ED809" s="57"/>
      <c r="EE809" s="57"/>
    </row>
    <row r="810">
      <c r="B810" s="140"/>
      <c r="C810" s="140"/>
      <c r="D810" s="140"/>
      <c r="E810" s="140"/>
      <c r="F810" s="140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  <c r="DO810" s="57"/>
      <c r="DP810" s="57"/>
      <c r="DQ810" s="57"/>
      <c r="DR810" s="57"/>
      <c r="DS810" s="57"/>
      <c r="DT810" s="57"/>
      <c r="DU810" s="57"/>
      <c r="DV810" s="57"/>
      <c r="DW810" s="57"/>
      <c r="DX810" s="57"/>
      <c r="DY810" s="57"/>
      <c r="DZ810" s="57"/>
      <c r="EA810" s="57"/>
      <c r="EB810" s="57"/>
      <c r="EC810" s="57"/>
      <c r="ED810" s="57"/>
      <c r="EE810" s="57"/>
    </row>
    <row r="811">
      <c r="B811" s="140"/>
      <c r="C811" s="140"/>
      <c r="D811" s="140"/>
      <c r="E811" s="140"/>
      <c r="F811" s="140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  <c r="DO811" s="57"/>
      <c r="DP811" s="57"/>
      <c r="DQ811" s="57"/>
      <c r="DR811" s="57"/>
      <c r="DS811" s="57"/>
      <c r="DT811" s="57"/>
      <c r="DU811" s="57"/>
      <c r="DV811" s="57"/>
      <c r="DW811" s="57"/>
      <c r="DX811" s="57"/>
      <c r="DY811" s="57"/>
      <c r="DZ811" s="57"/>
      <c r="EA811" s="57"/>
      <c r="EB811" s="57"/>
      <c r="EC811" s="57"/>
      <c r="ED811" s="57"/>
      <c r="EE811" s="57"/>
    </row>
    <row r="812">
      <c r="B812" s="140"/>
      <c r="C812" s="140"/>
      <c r="D812" s="140"/>
      <c r="E812" s="140"/>
      <c r="F812" s="140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  <c r="DO812" s="57"/>
      <c r="DP812" s="57"/>
      <c r="DQ812" s="57"/>
      <c r="DR812" s="57"/>
      <c r="DS812" s="57"/>
      <c r="DT812" s="57"/>
      <c r="DU812" s="57"/>
      <c r="DV812" s="57"/>
      <c r="DW812" s="57"/>
      <c r="DX812" s="57"/>
      <c r="DY812" s="57"/>
      <c r="DZ812" s="57"/>
      <c r="EA812" s="57"/>
      <c r="EB812" s="57"/>
      <c r="EC812" s="57"/>
      <c r="ED812" s="57"/>
      <c r="EE812" s="57"/>
    </row>
    <row r="813">
      <c r="B813" s="140"/>
      <c r="C813" s="140"/>
      <c r="D813" s="140"/>
      <c r="E813" s="140"/>
      <c r="F813" s="140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  <c r="DO813" s="57"/>
      <c r="DP813" s="57"/>
      <c r="DQ813" s="57"/>
      <c r="DR813" s="57"/>
      <c r="DS813" s="57"/>
      <c r="DT813" s="57"/>
      <c r="DU813" s="57"/>
      <c r="DV813" s="57"/>
      <c r="DW813" s="57"/>
      <c r="DX813" s="57"/>
      <c r="DY813" s="57"/>
      <c r="DZ813" s="57"/>
      <c r="EA813" s="57"/>
      <c r="EB813" s="57"/>
      <c r="EC813" s="57"/>
      <c r="ED813" s="57"/>
      <c r="EE813" s="57"/>
    </row>
    <row r="814">
      <c r="B814" s="140"/>
      <c r="C814" s="140"/>
      <c r="D814" s="140"/>
      <c r="E814" s="140"/>
      <c r="F814" s="140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  <c r="DO814" s="57"/>
      <c r="DP814" s="57"/>
      <c r="DQ814" s="57"/>
      <c r="DR814" s="57"/>
      <c r="DS814" s="57"/>
      <c r="DT814" s="57"/>
      <c r="DU814" s="57"/>
      <c r="DV814" s="57"/>
      <c r="DW814" s="57"/>
      <c r="DX814" s="57"/>
      <c r="DY814" s="57"/>
      <c r="DZ814" s="57"/>
      <c r="EA814" s="57"/>
      <c r="EB814" s="57"/>
      <c r="EC814" s="57"/>
      <c r="ED814" s="57"/>
      <c r="EE814" s="57"/>
    </row>
    <row r="815">
      <c r="B815" s="140"/>
      <c r="C815" s="140"/>
      <c r="D815" s="140"/>
      <c r="E815" s="140"/>
      <c r="F815" s="140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  <c r="DO815" s="57"/>
      <c r="DP815" s="57"/>
      <c r="DQ815" s="57"/>
      <c r="DR815" s="57"/>
      <c r="DS815" s="57"/>
      <c r="DT815" s="57"/>
      <c r="DU815" s="57"/>
      <c r="DV815" s="57"/>
      <c r="DW815" s="57"/>
      <c r="DX815" s="57"/>
      <c r="DY815" s="57"/>
      <c r="DZ815" s="57"/>
      <c r="EA815" s="57"/>
      <c r="EB815" s="57"/>
      <c r="EC815" s="57"/>
      <c r="ED815" s="57"/>
      <c r="EE815" s="57"/>
    </row>
    <row r="816">
      <c r="B816" s="140"/>
      <c r="C816" s="140"/>
      <c r="D816" s="140"/>
      <c r="E816" s="140"/>
      <c r="F816" s="140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  <c r="DO816" s="57"/>
      <c r="DP816" s="57"/>
      <c r="DQ816" s="57"/>
      <c r="DR816" s="57"/>
      <c r="DS816" s="57"/>
      <c r="DT816" s="57"/>
      <c r="DU816" s="57"/>
      <c r="DV816" s="57"/>
      <c r="DW816" s="57"/>
      <c r="DX816" s="57"/>
      <c r="DY816" s="57"/>
      <c r="DZ816" s="57"/>
      <c r="EA816" s="57"/>
      <c r="EB816" s="57"/>
      <c r="EC816" s="57"/>
      <c r="ED816" s="57"/>
      <c r="EE816" s="57"/>
    </row>
    <row r="817">
      <c r="B817" s="140"/>
      <c r="C817" s="140"/>
      <c r="D817" s="140"/>
      <c r="E817" s="140"/>
      <c r="F817" s="140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  <c r="DO817" s="57"/>
      <c r="DP817" s="57"/>
      <c r="DQ817" s="57"/>
      <c r="DR817" s="57"/>
      <c r="DS817" s="57"/>
      <c r="DT817" s="57"/>
      <c r="DU817" s="57"/>
      <c r="DV817" s="57"/>
      <c r="DW817" s="57"/>
      <c r="DX817" s="57"/>
      <c r="DY817" s="57"/>
      <c r="DZ817" s="57"/>
      <c r="EA817" s="57"/>
      <c r="EB817" s="57"/>
      <c r="EC817" s="57"/>
      <c r="ED817" s="57"/>
      <c r="EE817" s="57"/>
    </row>
    <row r="818">
      <c r="B818" s="140"/>
      <c r="C818" s="140"/>
      <c r="D818" s="140"/>
      <c r="E818" s="140"/>
      <c r="F818" s="140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  <c r="DO818" s="57"/>
      <c r="DP818" s="57"/>
      <c r="DQ818" s="57"/>
      <c r="DR818" s="57"/>
      <c r="DS818" s="57"/>
      <c r="DT818" s="57"/>
      <c r="DU818" s="57"/>
      <c r="DV818" s="57"/>
      <c r="DW818" s="57"/>
      <c r="DX818" s="57"/>
      <c r="DY818" s="57"/>
      <c r="DZ818" s="57"/>
      <c r="EA818" s="57"/>
      <c r="EB818" s="57"/>
      <c r="EC818" s="57"/>
      <c r="ED818" s="57"/>
      <c r="EE818" s="57"/>
    </row>
    <row r="819">
      <c r="B819" s="140"/>
      <c r="C819" s="140"/>
      <c r="D819" s="140"/>
      <c r="E819" s="140"/>
      <c r="F819" s="140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  <c r="DO819" s="57"/>
      <c r="DP819" s="57"/>
      <c r="DQ819" s="57"/>
      <c r="DR819" s="57"/>
      <c r="DS819" s="57"/>
      <c r="DT819" s="57"/>
      <c r="DU819" s="57"/>
      <c r="DV819" s="57"/>
      <c r="DW819" s="57"/>
      <c r="DX819" s="57"/>
      <c r="DY819" s="57"/>
      <c r="DZ819" s="57"/>
      <c r="EA819" s="57"/>
      <c r="EB819" s="57"/>
      <c r="EC819" s="57"/>
      <c r="ED819" s="57"/>
      <c r="EE819" s="57"/>
    </row>
    <row r="820">
      <c r="B820" s="140"/>
      <c r="C820" s="140"/>
      <c r="D820" s="140"/>
      <c r="E820" s="140"/>
      <c r="F820" s="140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  <c r="DO820" s="57"/>
      <c r="DP820" s="57"/>
      <c r="DQ820" s="57"/>
      <c r="DR820" s="57"/>
      <c r="DS820" s="57"/>
      <c r="DT820" s="57"/>
      <c r="DU820" s="57"/>
      <c r="DV820" s="57"/>
      <c r="DW820" s="57"/>
      <c r="DX820" s="57"/>
      <c r="DY820" s="57"/>
      <c r="DZ820" s="57"/>
      <c r="EA820" s="57"/>
      <c r="EB820" s="57"/>
      <c r="EC820" s="57"/>
      <c r="ED820" s="57"/>
      <c r="EE820" s="57"/>
    </row>
    <row r="821">
      <c r="B821" s="140"/>
      <c r="C821" s="140"/>
      <c r="D821" s="140"/>
      <c r="E821" s="140"/>
      <c r="F821" s="140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  <c r="DO821" s="57"/>
      <c r="DP821" s="57"/>
      <c r="DQ821" s="57"/>
      <c r="DR821" s="57"/>
      <c r="DS821" s="57"/>
      <c r="DT821" s="57"/>
      <c r="DU821" s="57"/>
      <c r="DV821" s="57"/>
      <c r="DW821" s="57"/>
      <c r="DX821" s="57"/>
      <c r="DY821" s="57"/>
      <c r="DZ821" s="57"/>
      <c r="EA821" s="57"/>
      <c r="EB821" s="57"/>
      <c r="EC821" s="57"/>
      <c r="ED821" s="57"/>
      <c r="EE821" s="57"/>
    </row>
    <row r="822">
      <c r="B822" s="140"/>
      <c r="C822" s="140"/>
      <c r="D822" s="140"/>
      <c r="E822" s="140"/>
      <c r="F822" s="140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  <c r="DO822" s="57"/>
      <c r="DP822" s="57"/>
      <c r="DQ822" s="57"/>
      <c r="DR822" s="57"/>
      <c r="DS822" s="57"/>
      <c r="DT822" s="57"/>
      <c r="DU822" s="57"/>
      <c r="DV822" s="57"/>
      <c r="DW822" s="57"/>
      <c r="DX822" s="57"/>
      <c r="DY822" s="57"/>
      <c r="DZ822" s="57"/>
      <c r="EA822" s="57"/>
      <c r="EB822" s="57"/>
      <c r="EC822" s="57"/>
      <c r="ED822" s="57"/>
      <c r="EE822" s="57"/>
    </row>
    <row r="823">
      <c r="B823" s="140"/>
      <c r="C823" s="140"/>
      <c r="D823" s="140"/>
      <c r="E823" s="140"/>
      <c r="F823" s="140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  <c r="DO823" s="57"/>
      <c r="DP823" s="57"/>
      <c r="DQ823" s="57"/>
      <c r="DR823" s="57"/>
      <c r="DS823" s="57"/>
      <c r="DT823" s="57"/>
      <c r="DU823" s="57"/>
      <c r="DV823" s="57"/>
      <c r="DW823" s="57"/>
      <c r="DX823" s="57"/>
      <c r="DY823" s="57"/>
      <c r="DZ823" s="57"/>
      <c r="EA823" s="57"/>
      <c r="EB823" s="57"/>
      <c r="EC823" s="57"/>
      <c r="ED823" s="57"/>
      <c r="EE823" s="57"/>
    </row>
    <row r="824">
      <c r="B824" s="140"/>
      <c r="C824" s="140"/>
      <c r="D824" s="140"/>
      <c r="E824" s="140"/>
      <c r="F824" s="140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  <c r="DO824" s="57"/>
      <c r="DP824" s="57"/>
      <c r="DQ824" s="57"/>
      <c r="DR824" s="57"/>
      <c r="DS824" s="57"/>
      <c r="DT824" s="57"/>
      <c r="DU824" s="57"/>
      <c r="DV824" s="57"/>
      <c r="DW824" s="57"/>
      <c r="DX824" s="57"/>
      <c r="DY824" s="57"/>
      <c r="DZ824" s="57"/>
      <c r="EA824" s="57"/>
      <c r="EB824" s="57"/>
      <c r="EC824" s="57"/>
      <c r="ED824" s="57"/>
      <c r="EE824" s="57"/>
    </row>
    <row r="825">
      <c r="B825" s="140"/>
      <c r="C825" s="140"/>
      <c r="D825" s="140"/>
      <c r="E825" s="140"/>
      <c r="F825" s="140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  <c r="DO825" s="57"/>
      <c r="DP825" s="57"/>
      <c r="DQ825" s="57"/>
      <c r="DR825" s="57"/>
      <c r="DS825" s="57"/>
      <c r="DT825" s="57"/>
      <c r="DU825" s="57"/>
      <c r="DV825" s="57"/>
      <c r="DW825" s="57"/>
      <c r="DX825" s="57"/>
      <c r="DY825" s="57"/>
      <c r="DZ825" s="57"/>
      <c r="EA825" s="57"/>
      <c r="EB825" s="57"/>
      <c r="EC825" s="57"/>
      <c r="ED825" s="57"/>
      <c r="EE825" s="57"/>
    </row>
    <row r="826">
      <c r="B826" s="140"/>
      <c r="C826" s="140"/>
      <c r="D826" s="140"/>
      <c r="E826" s="140"/>
      <c r="F826" s="140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  <c r="DO826" s="57"/>
      <c r="DP826" s="57"/>
      <c r="DQ826" s="57"/>
      <c r="DR826" s="57"/>
      <c r="DS826" s="57"/>
      <c r="DT826" s="57"/>
      <c r="DU826" s="57"/>
      <c r="DV826" s="57"/>
      <c r="DW826" s="57"/>
      <c r="DX826" s="57"/>
      <c r="DY826" s="57"/>
      <c r="DZ826" s="57"/>
      <c r="EA826" s="57"/>
      <c r="EB826" s="57"/>
      <c r="EC826" s="57"/>
      <c r="ED826" s="57"/>
      <c r="EE826" s="57"/>
    </row>
    <row r="827">
      <c r="B827" s="140"/>
      <c r="C827" s="140"/>
      <c r="D827" s="140"/>
      <c r="E827" s="140"/>
      <c r="F827" s="140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  <c r="DO827" s="57"/>
      <c r="DP827" s="57"/>
      <c r="DQ827" s="57"/>
      <c r="DR827" s="57"/>
      <c r="DS827" s="57"/>
      <c r="DT827" s="57"/>
      <c r="DU827" s="57"/>
      <c r="DV827" s="57"/>
      <c r="DW827" s="57"/>
      <c r="DX827" s="57"/>
      <c r="DY827" s="57"/>
      <c r="DZ827" s="57"/>
      <c r="EA827" s="57"/>
      <c r="EB827" s="57"/>
      <c r="EC827" s="57"/>
      <c r="ED827" s="57"/>
      <c r="EE827" s="57"/>
    </row>
    <row r="828">
      <c r="B828" s="140"/>
      <c r="C828" s="140"/>
      <c r="D828" s="140"/>
      <c r="E828" s="140"/>
      <c r="F828" s="140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  <c r="DO828" s="57"/>
      <c r="DP828" s="57"/>
      <c r="DQ828" s="57"/>
      <c r="DR828" s="57"/>
      <c r="DS828" s="57"/>
      <c r="DT828" s="57"/>
      <c r="DU828" s="57"/>
      <c r="DV828" s="57"/>
      <c r="DW828" s="57"/>
      <c r="DX828" s="57"/>
      <c r="DY828" s="57"/>
      <c r="DZ828" s="57"/>
      <c r="EA828" s="57"/>
      <c r="EB828" s="57"/>
      <c r="EC828" s="57"/>
      <c r="ED828" s="57"/>
      <c r="EE828" s="57"/>
    </row>
    <row r="829">
      <c r="B829" s="140"/>
      <c r="C829" s="140"/>
      <c r="D829" s="140"/>
      <c r="E829" s="140"/>
      <c r="F829" s="140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  <c r="DO829" s="57"/>
      <c r="DP829" s="57"/>
      <c r="DQ829" s="57"/>
      <c r="DR829" s="57"/>
      <c r="DS829" s="57"/>
      <c r="DT829" s="57"/>
      <c r="DU829" s="57"/>
      <c r="DV829" s="57"/>
      <c r="DW829" s="57"/>
      <c r="DX829" s="57"/>
      <c r="DY829" s="57"/>
      <c r="DZ829" s="57"/>
      <c r="EA829" s="57"/>
      <c r="EB829" s="57"/>
      <c r="EC829" s="57"/>
      <c r="ED829" s="57"/>
      <c r="EE829" s="57"/>
    </row>
    <row r="830">
      <c r="B830" s="140"/>
      <c r="C830" s="140"/>
      <c r="D830" s="140"/>
      <c r="E830" s="140"/>
      <c r="F830" s="140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  <c r="DO830" s="57"/>
      <c r="DP830" s="57"/>
      <c r="DQ830" s="57"/>
      <c r="DR830" s="57"/>
      <c r="DS830" s="57"/>
      <c r="DT830" s="57"/>
      <c r="DU830" s="57"/>
      <c r="DV830" s="57"/>
      <c r="DW830" s="57"/>
      <c r="DX830" s="57"/>
      <c r="DY830" s="57"/>
      <c r="DZ830" s="57"/>
      <c r="EA830" s="57"/>
      <c r="EB830" s="57"/>
      <c r="EC830" s="57"/>
      <c r="ED830" s="57"/>
      <c r="EE830" s="57"/>
    </row>
    <row r="831">
      <c r="B831" s="140"/>
      <c r="C831" s="140"/>
      <c r="D831" s="140"/>
      <c r="E831" s="140"/>
      <c r="F831" s="140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  <c r="DO831" s="57"/>
      <c r="DP831" s="57"/>
      <c r="DQ831" s="57"/>
      <c r="DR831" s="57"/>
      <c r="DS831" s="57"/>
      <c r="DT831" s="57"/>
      <c r="DU831" s="57"/>
      <c r="DV831" s="57"/>
      <c r="DW831" s="57"/>
      <c r="DX831" s="57"/>
      <c r="DY831" s="57"/>
      <c r="DZ831" s="57"/>
      <c r="EA831" s="57"/>
      <c r="EB831" s="57"/>
      <c r="EC831" s="57"/>
      <c r="ED831" s="57"/>
      <c r="EE831" s="57"/>
    </row>
    <row r="832">
      <c r="B832" s="140"/>
      <c r="C832" s="140"/>
      <c r="D832" s="140"/>
      <c r="E832" s="140"/>
      <c r="F832" s="140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  <c r="DO832" s="57"/>
      <c r="DP832" s="57"/>
      <c r="DQ832" s="57"/>
      <c r="DR832" s="57"/>
      <c r="DS832" s="57"/>
      <c r="DT832" s="57"/>
      <c r="DU832" s="57"/>
      <c r="DV832" s="57"/>
      <c r="DW832" s="57"/>
      <c r="DX832" s="57"/>
      <c r="DY832" s="57"/>
      <c r="DZ832" s="57"/>
      <c r="EA832" s="57"/>
      <c r="EB832" s="57"/>
      <c r="EC832" s="57"/>
      <c r="ED832" s="57"/>
      <c r="EE832" s="57"/>
    </row>
    <row r="833">
      <c r="B833" s="140"/>
      <c r="C833" s="140"/>
      <c r="D833" s="140"/>
      <c r="E833" s="140"/>
      <c r="F833" s="140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  <c r="DO833" s="57"/>
      <c r="DP833" s="57"/>
      <c r="DQ833" s="57"/>
      <c r="DR833" s="57"/>
      <c r="DS833" s="57"/>
      <c r="DT833" s="57"/>
      <c r="DU833" s="57"/>
      <c r="DV833" s="57"/>
      <c r="DW833" s="57"/>
      <c r="DX833" s="57"/>
      <c r="DY833" s="57"/>
      <c r="DZ833" s="57"/>
      <c r="EA833" s="57"/>
      <c r="EB833" s="57"/>
      <c r="EC833" s="57"/>
      <c r="ED833" s="57"/>
      <c r="EE833" s="57"/>
    </row>
    <row r="834">
      <c r="B834" s="140"/>
      <c r="C834" s="140"/>
      <c r="D834" s="140"/>
      <c r="E834" s="140"/>
      <c r="F834" s="140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  <c r="DO834" s="57"/>
      <c r="DP834" s="57"/>
      <c r="DQ834" s="57"/>
      <c r="DR834" s="57"/>
      <c r="DS834" s="57"/>
      <c r="DT834" s="57"/>
      <c r="DU834" s="57"/>
      <c r="DV834" s="57"/>
      <c r="DW834" s="57"/>
      <c r="DX834" s="57"/>
      <c r="DY834" s="57"/>
      <c r="DZ834" s="57"/>
      <c r="EA834" s="57"/>
      <c r="EB834" s="57"/>
      <c r="EC834" s="57"/>
      <c r="ED834" s="57"/>
      <c r="EE834" s="57"/>
    </row>
    <row r="835">
      <c r="B835" s="140"/>
      <c r="C835" s="140"/>
      <c r="D835" s="140"/>
      <c r="E835" s="140"/>
      <c r="F835" s="140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  <c r="DO835" s="57"/>
      <c r="DP835" s="57"/>
      <c r="DQ835" s="57"/>
      <c r="DR835" s="57"/>
      <c r="DS835" s="57"/>
      <c r="DT835" s="57"/>
      <c r="DU835" s="57"/>
      <c r="DV835" s="57"/>
      <c r="DW835" s="57"/>
      <c r="DX835" s="57"/>
      <c r="DY835" s="57"/>
      <c r="DZ835" s="57"/>
      <c r="EA835" s="57"/>
      <c r="EB835" s="57"/>
      <c r="EC835" s="57"/>
      <c r="ED835" s="57"/>
      <c r="EE835" s="57"/>
    </row>
    <row r="836">
      <c r="B836" s="140"/>
      <c r="C836" s="140"/>
      <c r="D836" s="140"/>
      <c r="E836" s="140"/>
      <c r="F836" s="140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  <c r="DO836" s="57"/>
      <c r="DP836" s="57"/>
      <c r="DQ836" s="57"/>
      <c r="DR836" s="57"/>
      <c r="DS836" s="57"/>
      <c r="DT836" s="57"/>
      <c r="DU836" s="57"/>
      <c r="DV836" s="57"/>
      <c r="DW836" s="57"/>
      <c r="DX836" s="57"/>
      <c r="DY836" s="57"/>
      <c r="DZ836" s="57"/>
      <c r="EA836" s="57"/>
      <c r="EB836" s="57"/>
      <c r="EC836" s="57"/>
      <c r="ED836" s="57"/>
      <c r="EE836" s="57"/>
    </row>
    <row r="837">
      <c r="B837" s="140"/>
      <c r="C837" s="140"/>
      <c r="D837" s="140"/>
      <c r="E837" s="140"/>
      <c r="F837" s="140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  <c r="DO837" s="57"/>
      <c r="DP837" s="57"/>
      <c r="DQ837" s="57"/>
      <c r="DR837" s="57"/>
      <c r="DS837" s="57"/>
      <c r="DT837" s="57"/>
      <c r="DU837" s="57"/>
      <c r="DV837" s="57"/>
      <c r="DW837" s="57"/>
      <c r="DX837" s="57"/>
      <c r="DY837" s="57"/>
      <c r="DZ837" s="57"/>
      <c r="EA837" s="57"/>
      <c r="EB837" s="57"/>
      <c r="EC837" s="57"/>
      <c r="ED837" s="57"/>
      <c r="EE837" s="57"/>
    </row>
    <row r="838">
      <c r="B838" s="140"/>
      <c r="C838" s="140"/>
      <c r="D838" s="140"/>
      <c r="E838" s="140"/>
      <c r="F838" s="140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  <c r="DO838" s="57"/>
      <c r="DP838" s="57"/>
      <c r="DQ838" s="57"/>
      <c r="DR838" s="57"/>
      <c r="DS838" s="57"/>
      <c r="DT838" s="57"/>
      <c r="DU838" s="57"/>
      <c r="DV838" s="57"/>
      <c r="DW838" s="57"/>
      <c r="DX838" s="57"/>
      <c r="DY838" s="57"/>
      <c r="DZ838" s="57"/>
      <c r="EA838" s="57"/>
      <c r="EB838" s="57"/>
      <c r="EC838" s="57"/>
      <c r="ED838" s="57"/>
      <c r="EE838" s="57"/>
    </row>
    <row r="839">
      <c r="B839" s="140"/>
      <c r="C839" s="140"/>
      <c r="D839" s="140"/>
      <c r="E839" s="140"/>
      <c r="F839" s="140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  <c r="DO839" s="57"/>
      <c r="DP839" s="57"/>
      <c r="DQ839" s="57"/>
      <c r="DR839" s="57"/>
      <c r="DS839" s="57"/>
      <c r="DT839" s="57"/>
      <c r="DU839" s="57"/>
      <c r="DV839" s="57"/>
      <c r="DW839" s="57"/>
      <c r="DX839" s="57"/>
      <c r="DY839" s="57"/>
      <c r="DZ839" s="57"/>
      <c r="EA839" s="57"/>
      <c r="EB839" s="57"/>
      <c r="EC839" s="57"/>
      <c r="ED839" s="57"/>
      <c r="EE839" s="57"/>
    </row>
    <row r="840">
      <c r="B840" s="140"/>
      <c r="C840" s="140"/>
      <c r="D840" s="140"/>
      <c r="E840" s="140"/>
      <c r="F840" s="140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  <c r="DO840" s="57"/>
      <c r="DP840" s="57"/>
      <c r="DQ840" s="57"/>
      <c r="DR840" s="57"/>
      <c r="DS840" s="57"/>
      <c r="DT840" s="57"/>
      <c r="DU840" s="57"/>
      <c r="DV840" s="57"/>
      <c r="DW840" s="57"/>
      <c r="DX840" s="57"/>
      <c r="DY840" s="57"/>
      <c r="DZ840" s="57"/>
      <c r="EA840" s="57"/>
      <c r="EB840" s="57"/>
      <c r="EC840" s="57"/>
      <c r="ED840" s="57"/>
      <c r="EE840" s="57"/>
    </row>
    <row r="841">
      <c r="B841" s="140"/>
      <c r="C841" s="140"/>
      <c r="D841" s="140"/>
      <c r="E841" s="140"/>
      <c r="F841" s="140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  <c r="DO841" s="57"/>
      <c r="DP841" s="57"/>
      <c r="DQ841" s="57"/>
      <c r="DR841" s="57"/>
      <c r="DS841" s="57"/>
      <c r="DT841" s="57"/>
      <c r="DU841" s="57"/>
      <c r="DV841" s="57"/>
      <c r="DW841" s="57"/>
      <c r="DX841" s="57"/>
      <c r="DY841" s="57"/>
      <c r="DZ841" s="57"/>
      <c r="EA841" s="57"/>
      <c r="EB841" s="57"/>
      <c r="EC841" s="57"/>
      <c r="ED841" s="57"/>
      <c r="EE841" s="57"/>
    </row>
    <row r="842">
      <c r="B842" s="140"/>
      <c r="C842" s="140"/>
      <c r="D842" s="140"/>
      <c r="E842" s="140"/>
      <c r="F842" s="140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  <c r="DO842" s="57"/>
      <c r="DP842" s="57"/>
      <c r="DQ842" s="57"/>
      <c r="DR842" s="57"/>
      <c r="DS842" s="57"/>
      <c r="DT842" s="57"/>
      <c r="DU842" s="57"/>
      <c r="DV842" s="57"/>
      <c r="DW842" s="57"/>
      <c r="DX842" s="57"/>
      <c r="DY842" s="57"/>
      <c r="DZ842" s="57"/>
      <c r="EA842" s="57"/>
      <c r="EB842" s="57"/>
      <c r="EC842" s="57"/>
      <c r="ED842" s="57"/>
      <c r="EE842" s="57"/>
    </row>
    <row r="843">
      <c r="B843" s="140"/>
      <c r="C843" s="140"/>
      <c r="D843" s="140"/>
      <c r="E843" s="140"/>
      <c r="F843" s="140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  <c r="DO843" s="57"/>
      <c r="DP843" s="57"/>
      <c r="DQ843" s="57"/>
      <c r="DR843" s="57"/>
      <c r="DS843" s="57"/>
      <c r="DT843" s="57"/>
      <c r="DU843" s="57"/>
      <c r="DV843" s="57"/>
      <c r="DW843" s="57"/>
      <c r="DX843" s="57"/>
      <c r="DY843" s="57"/>
      <c r="DZ843" s="57"/>
      <c r="EA843" s="57"/>
      <c r="EB843" s="57"/>
      <c r="EC843" s="57"/>
      <c r="ED843" s="57"/>
      <c r="EE843" s="57"/>
    </row>
    <row r="844">
      <c r="B844" s="140"/>
      <c r="C844" s="140"/>
      <c r="D844" s="140"/>
      <c r="E844" s="140"/>
      <c r="F844" s="140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  <c r="DO844" s="57"/>
      <c r="DP844" s="57"/>
      <c r="DQ844" s="57"/>
      <c r="DR844" s="57"/>
      <c r="DS844" s="57"/>
      <c r="DT844" s="57"/>
      <c r="DU844" s="57"/>
      <c r="DV844" s="57"/>
      <c r="DW844" s="57"/>
      <c r="DX844" s="57"/>
      <c r="DY844" s="57"/>
      <c r="DZ844" s="57"/>
      <c r="EA844" s="57"/>
      <c r="EB844" s="57"/>
      <c r="EC844" s="57"/>
      <c r="ED844" s="57"/>
      <c r="EE844" s="57"/>
    </row>
    <row r="845">
      <c r="B845" s="140"/>
      <c r="C845" s="140"/>
      <c r="D845" s="140"/>
      <c r="E845" s="140"/>
      <c r="F845" s="140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  <c r="DO845" s="57"/>
      <c r="DP845" s="57"/>
      <c r="DQ845" s="57"/>
      <c r="DR845" s="57"/>
      <c r="DS845" s="57"/>
      <c r="DT845" s="57"/>
      <c r="DU845" s="57"/>
      <c r="DV845" s="57"/>
      <c r="DW845" s="57"/>
      <c r="DX845" s="57"/>
      <c r="DY845" s="57"/>
      <c r="DZ845" s="57"/>
      <c r="EA845" s="57"/>
      <c r="EB845" s="57"/>
      <c r="EC845" s="57"/>
      <c r="ED845" s="57"/>
      <c r="EE845" s="57"/>
    </row>
    <row r="846">
      <c r="B846" s="140"/>
      <c r="C846" s="140"/>
      <c r="D846" s="140"/>
      <c r="E846" s="140"/>
      <c r="F846" s="140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  <c r="DO846" s="57"/>
      <c r="DP846" s="57"/>
      <c r="DQ846" s="57"/>
      <c r="DR846" s="57"/>
      <c r="DS846" s="57"/>
      <c r="DT846" s="57"/>
      <c r="DU846" s="57"/>
      <c r="DV846" s="57"/>
      <c r="DW846" s="57"/>
      <c r="DX846" s="57"/>
      <c r="DY846" s="57"/>
      <c r="DZ846" s="57"/>
      <c r="EA846" s="57"/>
      <c r="EB846" s="57"/>
      <c r="EC846" s="57"/>
      <c r="ED846" s="57"/>
      <c r="EE846" s="57"/>
    </row>
    <row r="847">
      <c r="B847" s="140"/>
      <c r="C847" s="140"/>
      <c r="D847" s="140"/>
      <c r="E847" s="140"/>
      <c r="F847" s="140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  <c r="DO847" s="57"/>
      <c r="DP847" s="57"/>
      <c r="DQ847" s="57"/>
      <c r="DR847" s="57"/>
      <c r="DS847" s="57"/>
      <c r="DT847" s="57"/>
      <c r="DU847" s="57"/>
      <c r="DV847" s="57"/>
      <c r="DW847" s="57"/>
      <c r="DX847" s="57"/>
      <c r="DY847" s="57"/>
      <c r="DZ847" s="57"/>
      <c r="EA847" s="57"/>
      <c r="EB847" s="57"/>
      <c r="EC847" s="57"/>
      <c r="ED847" s="57"/>
      <c r="EE847" s="57"/>
    </row>
    <row r="848">
      <c r="B848" s="140"/>
      <c r="C848" s="140"/>
      <c r="D848" s="140"/>
      <c r="E848" s="140"/>
      <c r="F848" s="140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  <c r="DO848" s="57"/>
      <c r="DP848" s="57"/>
      <c r="DQ848" s="57"/>
      <c r="DR848" s="57"/>
      <c r="DS848" s="57"/>
      <c r="DT848" s="57"/>
      <c r="DU848" s="57"/>
      <c r="DV848" s="57"/>
      <c r="DW848" s="57"/>
      <c r="DX848" s="57"/>
      <c r="DY848" s="57"/>
      <c r="DZ848" s="57"/>
      <c r="EA848" s="57"/>
      <c r="EB848" s="57"/>
      <c r="EC848" s="57"/>
      <c r="ED848" s="57"/>
      <c r="EE848" s="57"/>
    </row>
    <row r="849">
      <c r="B849" s="140"/>
      <c r="C849" s="140"/>
      <c r="D849" s="140"/>
      <c r="E849" s="140"/>
      <c r="F849" s="140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  <c r="DO849" s="57"/>
      <c r="DP849" s="57"/>
      <c r="DQ849" s="57"/>
      <c r="DR849" s="57"/>
      <c r="DS849" s="57"/>
      <c r="DT849" s="57"/>
      <c r="DU849" s="57"/>
      <c r="DV849" s="57"/>
      <c r="DW849" s="57"/>
      <c r="DX849" s="57"/>
      <c r="DY849" s="57"/>
      <c r="DZ849" s="57"/>
      <c r="EA849" s="57"/>
      <c r="EB849" s="57"/>
      <c r="EC849" s="57"/>
      <c r="ED849" s="57"/>
      <c r="EE849" s="57"/>
    </row>
    <row r="850">
      <c r="B850" s="140"/>
      <c r="C850" s="140"/>
      <c r="D850" s="140"/>
      <c r="E850" s="140"/>
      <c r="F850" s="140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  <c r="DO850" s="57"/>
      <c r="DP850" s="57"/>
      <c r="DQ850" s="57"/>
      <c r="DR850" s="57"/>
      <c r="DS850" s="57"/>
      <c r="DT850" s="57"/>
      <c r="DU850" s="57"/>
      <c r="DV850" s="57"/>
      <c r="DW850" s="57"/>
      <c r="DX850" s="57"/>
      <c r="DY850" s="57"/>
      <c r="DZ850" s="57"/>
      <c r="EA850" s="57"/>
      <c r="EB850" s="57"/>
      <c r="EC850" s="57"/>
      <c r="ED850" s="57"/>
      <c r="EE850" s="57"/>
    </row>
    <row r="851">
      <c r="B851" s="140"/>
      <c r="C851" s="140"/>
      <c r="D851" s="140"/>
      <c r="E851" s="140"/>
      <c r="F851" s="140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  <c r="DO851" s="57"/>
      <c r="DP851" s="57"/>
      <c r="DQ851" s="57"/>
      <c r="DR851" s="57"/>
      <c r="DS851" s="57"/>
      <c r="DT851" s="57"/>
      <c r="DU851" s="57"/>
      <c r="DV851" s="57"/>
      <c r="DW851" s="57"/>
      <c r="DX851" s="57"/>
      <c r="DY851" s="57"/>
      <c r="DZ851" s="57"/>
      <c r="EA851" s="57"/>
      <c r="EB851" s="57"/>
      <c r="EC851" s="57"/>
      <c r="ED851" s="57"/>
      <c r="EE851" s="57"/>
    </row>
    <row r="852">
      <c r="B852" s="140"/>
      <c r="C852" s="140"/>
      <c r="D852" s="140"/>
      <c r="E852" s="140"/>
      <c r="F852" s="140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  <c r="DO852" s="57"/>
      <c r="DP852" s="57"/>
      <c r="DQ852" s="57"/>
      <c r="DR852" s="57"/>
      <c r="DS852" s="57"/>
      <c r="DT852" s="57"/>
      <c r="DU852" s="57"/>
      <c r="DV852" s="57"/>
      <c r="DW852" s="57"/>
      <c r="DX852" s="57"/>
      <c r="DY852" s="57"/>
      <c r="DZ852" s="57"/>
      <c r="EA852" s="57"/>
      <c r="EB852" s="57"/>
      <c r="EC852" s="57"/>
      <c r="ED852" s="57"/>
      <c r="EE852" s="57"/>
    </row>
    <row r="853">
      <c r="B853" s="140"/>
      <c r="C853" s="140"/>
      <c r="D853" s="140"/>
      <c r="E853" s="140"/>
      <c r="F853" s="140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  <c r="DO853" s="57"/>
      <c r="DP853" s="57"/>
      <c r="DQ853" s="57"/>
      <c r="DR853" s="57"/>
      <c r="DS853" s="57"/>
      <c r="DT853" s="57"/>
      <c r="DU853" s="57"/>
      <c r="DV853" s="57"/>
      <c r="DW853" s="57"/>
      <c r="DX853" s="57"/>
      <c r="DY853" s="57"/>
      <c r="DZ853" s="57"/>
      <c r="EA853" s="57"/>
      <c r="EB853" s="57"/>
      <c r="EC853" s="57"/>
      <c r="ED853" s="57"/>
      <c r="EE853" s="57"/>
    </row>
    <row r="854">
      <c r="B854" s="140"/>
      <c r="C854" s="140"/>
      <c r="D854" s="140"/>
      <c r="E854" s="140"/>
      <c r="F854" s="140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  <c r="DO854" s="57"/>
      <c r="DP854" s="57"/>
      <c r="DQ854" s="57"/>
      <c r="DR854" s="57"/>
      <c r="DS854" s="57"/>
      <c r="DT854" s="57"/>
      <c r="DU854" s="57"/>
      <c r="DV854" s="57"/>
      <c r="DW854" s="57"/>
      <c r="DX854" s="57"/>
      <c r="DY854" s="57"/>
      <c r="DZ854" s="57"/>
      <c r="EA854" s="57"/>
      <c r="EB854" s="57"/>
      <c r="EC854" s="57"/>
      <c r="ED854" s="57"/>
      <c r="EE854" s="57"/>
    </row>
    <row r="855">
      <c r="B855" s="140"/>
      <c r="C855" s="140"/>
      <c r="D855" s="140"/>
      <c r="E855" s="140"/>
      <c r="F855" s="140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  <c r="DO855" s="57"/>
      <c r="DP855" s="57"/>
      <c r="DQ855" s="57"/>
      <c r="DR855" s="57"/>
      <c r="DS855" s="57"/>
      <c r="DT855" s="57"/>
      <c r="DU855" s="57"/>
      <c r="DV855" s="57"/>
      <c r="DW855" s="57"/>
      <c r="DX855" s="57"/>
      <c r="DY855" s="57"/>
      <c r="DZ855" s="57"/>
      <c r="EA855" s="57"/>
      <c r="EB855" s="57"/>
      <c r="EC855" s="57"/>
      <c r="ED855" s="57"/>
      <c r="EE855" s="57"/>
    </row>
    <row r="856">
      <c r="B856" s="140"/>
      <c r="C856" s="140"/>
      <c r="D856" s="140"/>
      <c r="E856" s="140"/>
      <c r="F856" s="140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  <c r="DO856" s="57"/>
      <c r="DP856" s="57"/>
      <c r="DQ856" s="57"/>
      <c r="DR856" s="57"/>
      <c r="DS856" s="57"/>
      <c r="DT856" s="57"/>
      <c r="DU856" s="57"/>
      <c r="DV856" s="57"/>
      <c r="DW856" s="57"/>
      <c r="DX856" s="57"/>
      <c r="DY856" s="57"/>
      <c r="DZ856" s="57"/>
      <c r="EA856" s="57"/>
      <c r="EB856" s="57"/>
      <c r="EC856" s="57"/>
      <c r="ED856" s="57"/>
      <c r="EE856" s="57"/>
    </row>
    <row r="857">
      <c r="B857" s="140"/>
      <c r="C857" s="140"/>
      <c r="D857" s="140"/>
      <c r="E857" s="140"/>
      <c r="F857" s="140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  <c r="DO857" s="57"/>
      <c r="DP857" s="57"/>
      <c r="DQ857" s="57"/>
      <c r="DR857" s="57"/>
      <c r="DS857" s="57"/>
      <c r="DT857" s="57"/>
      <c r="DU857" s="57"/>
      <c r="DV857" s="57"/>
      <c r="DW857" s="57"/>
      <c r="DX857" s="57"/>
      <c r="DY857" s="57"/>
      <c r="DZ857" s="57"/>
      <c r="EA857" s="57"/>
      <c r="EB857" s="57"/>
      <c r="EC857" s="57"/>
      <c r="ED857" s="57"/>
      <c r="EE857" s="57"/>
    </row>
    <row r="858">
      <c r="B858" s="140"/>
      <c r="C858" s="140"/>
      <c r="D858" s="140"/>
      <c r="E858" s="140"/>
      <c r="F858" s="140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  <c r="DO858" s="57"/>
      <c r="DP858" s="57"/>
      <c r="DQ858" s="57"/>
      <c r="DR858" s="57"/>
      <c r="DS858" s="57"/>
      <c r="DT858" s="57"/>
      <c r="DU858" s="57"/>
      <c r="DV858" s="57"/>
      <c r="DW858" s="57"/>
      <c r="DX858" s="57"/>
      <c r="DY858" s="57"/>
      <c r="DZ858" s="57"/>
      <c r="EA858" s="57"/>
      <c r="EB858" s="57"/>
      <c r="EC858" s="57"/>
      <c r="ED858" s="57"/>
      <c r="EE858" s="57"/>
    </row>
    <row r="859">
      <c r="B859" s="140"/>
      <c r="C859" s="140"/>
      <c r="D859" s="140"/>
      <c r="E859" s="140"/>
      <c r="F859" s="140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  <c r="DO859" s="57"/>
      <c r="DP859" s="57"/>
      <c r="DQ859" s="57"/>
      <c r="DR859" s="57"/>
      <c r="DS859" s="57"/>
      <c r="DT859" s="57"/>
      <c r="DU859" s="57"/>
      <c r="DV859" s="57"/>
      <c r="DW859" s="57"/>
      <c r="DX859" s="57"/>
      <c r="DY859" s="57"/>
      <c r="DZ859" s="57"/>
      <c r="EA859" s="57"/>
      <c r="EB859" s="57"/>
      <c r="EC859" s="57"/>
      <c r="ED859" s="57"/>
      <c r="EE859" s="57"/>
    </row>
    <row r="860">
      <c r="B860" s="140"/>
      <c r="C860" s="140"/>
      <c r="D860" s="140"/>
      <c r="E860" s="140"/>
      <c r="F860" s="140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  <c r="DO860" s="57"/>
      <c r="DP860" s="57"/>
      <c r="DQ860" s="57"/>
      <c r="DR860" s="57"/>
      <c r="DS860" s="57"/>
      <c r="DT860" s="57"/>
      <c r="DU860" s="57"/>
      <c r="DV860" s="57"/>
      <c r="DW860" s="57"/>
      <c r="DX860" s="57"/>
      <c r="DY860" s="57"/>
      <c r="DZ860" s="57"/>
      <c r="EA860" s="57"/>
      <c r="EB860" s="57"/>
      <c r="EC860" s="57"/>
      <c r="ED860" s="57"/>
      <c r="EE860" s="57"/>
    </row>
    <row r="861">
      <c r="B861" s="140"/>
      <c r="C861" s="140"/>
      <c r="D861" s="140"/>
      <c r="E861" s="140"/>
      <c r="F861" s="140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  <c r="DO861" s="57"/>
      <c r="DP861" s="57"/>
      <c r="DQ861" s="57"/>
      <c r="DR861" s="57"/>
      <c r="DS861" s="57"/>
      <c r="DT861" s="57"/>
      <c r="DU861" s="57"/>
      <c r="DV861" s="57"/>
      <c r="DW861" s="57"/>
      <c r="DX861" s="57"/>
      <c r="DY861" s="57"/>
      <c r="DZ861" s="57"/>
      <c r="EA861" s="57"/>
      <c r="EB861" s="57"/>
      <c r="EC861" s="57"/>
      <c r="ED861" s="57"/>
      <c r="EE861" s="57"/>
    </row>
    <row r="862">
      <c r="B862" s="140"/>
      <c r="C862" s="140"/>
      <c r="D862" s="140"/>
      <c r="E862" s="140"/>
      <c r="F862" s="140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  <c r="DO862" s="57"/>
      <c r="DP862" s="57"/>
      <c r="DQ862" s="57"/>
      <c r="DR862" s="57"/>
      <c r="DS862" s="57"/>
      <c r="DT862" s="57"/>
      <c r="DU862" s="57"/>
      <c r="DV862" s="57"/>
      <c r="DW862" s="57"/>
      <c r="DX862" s="57"/>
      <c r="DY862" s="57"/>
      <c r="DZ862" s="57"/>
      <c r="EA862" s="57"/>
      <c r="EB862" s="57"/>
      <c r="EC862" s="57"/>
      <c r="ED862" s="57"/>
      <c r="EE862" s="57"/>
    </row>
    <row r="863">
      <c r="B863" s="140"/>
      <c r="C863" s="140"/>
      <c r="D863" s="140"/>
      <c r="E863" s="140"/>
      <c r="F863" s="140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  <c r="DO863" s="57"/>
      <c r="DP863" s="57"/>
      <c r="DQ863" s="57"/>
      <c r="DR863" s="57"/>
      <c r="DS863" s="57"/>
      <c r="DT863" s="57"/>
      <c r="DU863" s="57"/>
      <c r="DV863" s="57"/>
      <c r="DW863" s="57"/>
      <c r="DX863" s="57"/>
      <c r="DY863" s="57"/>
      <c r="DZ863" s="57"/>
      <c r="EA863" s="57"/>
      <c r="EB863" s="57"/>
      <c r="EC863" s="57"/>
      <c r="ED863" s="57"/>
      <c r="EE863" s="57"/>
    </row>
    <row r="864">
      <c r="B864" s="140"/>
      <c r="C864" s="140"/>
      <c r="D864" s="140"/>
      <c r="E864" s="140"/>
      <c r="F864" s="140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  <c r="DO864" s="57"/>
      <c r="DP864" s="57"/>
      <c r="DQ864" s="57"/>
      <c r="DR864" s="57"/>
      <c r="DS864" s="57"/>
      <c r="DT864" s="57"/>
      <c r="DU864" s="57"/>
      <c r="DV864" s="57"/>
      <c r="DW864" s="57"/>
      <c r="DX864" s="57"/>
      <c r="DY864" s="57"/>
      <c r="DZ864" s="57"/>
      <c r="EA864" s="57"/>
      <c r="EB864" s="57"/>
      <c r="EC864" s="57"/>
      <c r="ED864" s="57"/>
      <c r="EE864" s="57"/>
    </row>
    <row r="865">
      <c r="B865" s="140"/>
      <c r="C865" s="140"/>
      <c r="D865" s="140"/>
      <c r="E865" s="140"/>
      <c r="F865" s="140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  <c r="DO865" s="57"/>
      <c r="DP865" s="57"/>
      <c r="DQ865" s="57"/>
      <c r="DR865" s="57"/>
      <c r="DS865" s="57"/>
      <c r="DT865" s="57"/>
      <c r="DU865" s="57"/>
      <c r="DV865" s="57"/>
      <c r="DW865" s="57"/>
      <c r="DX865" s="57"/>
      <c r="DY865" s="57"/>
      <c r="DZ865" s="57"/>
      <c r="EA865" s="57"/>
      <c r="EB865" s="57"/>
      <c r="EC865" s="57"/>
      <c r="ED865" s="57"/>
      <c r="EE865" s="57"/>
    </row>
    <row r="866">
      <c r="B866" s="140"/>
      <c r="C866" s="140"/>
      <c r="D866" s="140"/>
      <c r="E866" s="140"/>
      <c r="F866" s="140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  <c r="DO866" s="57"/>
      <c r="DP866" s="57"/>
      <c r="DQ866" s="57"/>
      <c r="DR866" s="57"/>
      <c r="DS866" s="57"/>
      <c r="DT866" s="57"/>
      <c r="DU866" s="57"/>
      <c r="DV866" s="57"/>
      <c r="DW866" s="57"/>
      <c r="DX866" s="57"/>
      <c r="DY866" s="57"/>
      <c r="DZ866" s="57"/>
      <c r="EA866" s="57"/>
      <c r="EB866" s="57"/>
      <c r="EC866" s="57"/>
      <c r="ED866" s="57"/>
      <c r="EE866" s="57"/>
    </row>
    <row r="867">
      <c r="B867" s="140"/>
      <c r="C867" s="140"/>
      <c r="D867" s="140"/>
      <c r="E867" s="140"/>
      <c r="F867" s="140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  <c r="DO867" s="57"/>
      <c r="DP867" s="57"/>
      <c r="DQ867" s="57"/>
      <c r="DR867" s="57"/>
      <c r="DS867" s="57"/>
      <c r="DT867" s="57"/>
      <c r="DU867" s="57"/>
      <c r="DV867" s="57"/>
      <c r="DW867" s="57"/>
      <c r="DX867" s="57"/>
      <c r="DY867" s="57"/>
      <c r="DZ867" s="57"/>
      <c r="EA867" s="57"/>
      <c r="EB867" s="57"/>
      <c r="EC867" s="57"/>
      <c r="ED867" s="57"/>
      <c r="EE867" s="57"/>
    </row>
    <row r="868">
      <c r="B868" s="140"/>
      <c r="C868" s="140"/>
      <c r="D868" s="140"/>
      <c r="E868" s="140"/>
      <c r="F868" s="140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  <c r="DO868" s="57"/>
      <c r="DP868" s="57"/>
      <c r="DQ868" s="57"/>
      <c r="DR868" s="57"/>
      <c r="DS868" s="57"/>
      <c r="DT868" s="57"/>
      <c r="DU868" s="57"/>
      <c r="DV868" s="57"/>
      <c r="DW868" s="57"/>
      <c r="DX868" s="57"/>
      <c r="DY868" s="57"/>
      <c r="DZ868" s="57"/>
      <c r="EA868" s="57"/>
      <c r="EB868" s="57"/>
      <c r="EC868" s="57"/>
      <c r="ED868" s="57"/>
      <c r="EE868" s="57"/>
    </row>
    <row r="869">
      <c r="B869" s="140"/>
      <c r="C869" s="140"/>
      <c r="D869" s="140"/>
      <c r="E869" s="140"/>
      <c r="F869" s="140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  <c r="DO869" s="57"/>
      <c r="DP869" s="57"/>
      <c r="DQ869" s="57"/>
      <c r="DR869" s="57"/>
      <c r="DS869" s="57"/>
      <c r="DT869" s="57"/>
      <c r="DU869" s="57"/>
      <c r="DV869" s="57"/>
      <c r="DW869" s="57"/>
      <c r="DX869" s="57"/>
      <c r="DY869" s="57"/>
      <c r="DZ869" s="57"/>
      <c r="EA869" s="57"/>
      <c r="EB869" s="57"/>
      <c r="EC869" s="57"/>
      <c r="ED869" s="57"/>
      <c r="EE869" s="57"/>
    </row>
    <row r="870">
      <c r="B870" s="140"/>
      <c r="C870" s="140"/>
      <c r="D870" s="140"/>
      <c r="E870" s="140"/>
      <c r="F870" s="140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  <c r="DO870" s="57"/>
      <c r="DP870" s="57"/>
      <c r="DQ870" s="57"/>
      <c r="DR870" s="57"/>
      <c r="DS870" s="57"/>
      <c r="DT870" s="57"/>
      <c r="DU870" s="57"/>
      <c r="DV870" s="57"/>
      <c r="DW870" s="57"/>
      <c r="DX870" s="57"/>
      <c r="DY870" s="57"/>
      <c r="DZ870" s="57"/>
      <c r="EA870" s="57"/>
      <c r="EB870" s="57"/>
      <c r="EC870" s="57"/>
      <c r="ED870" s="57"/>
      <c r="EE870" s="57"/>
    </row>
    <row r="871">
      <c r="B871" s="140"/>
      <c r="C871" s="140"/>
      <c r="D871" s="140"/>
      <c r="E871" s="140"/>
      <c r="F871" s="140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  <c r="DO871" s="57"/>
      <c r="DP871" s="57"/>
      <c r="DQ871" s="57"/>
      <c r="DR871" s="57"/>
      <c r="DS871" s="57"/>
      <c r="DT871" s="57"/>
      <c r="DU871" s="57"/>
      <c r="DV871" s="57"/>
      <c r="DW871" s="57"/>
      <c r="DX871" s="57"/>
      <c r="DY871" s="57"/>
      <c r="DZ871" s="57"/>
      <c r="EA871" s="57"/>
      <c r="EB871" s="57"/>
      <c r="EC871" s="57"/>
      <c r="ED871" s="57"/>
      <c r="EE871" s="57"/>
    </row>
    <row r="872">
      <c r="B872" s="140"/>
      <c r="C872" s="140"/>
      <c r="D872" s="140"/>
      <c r="E872" s="140"/>
      <c r="F872" s="140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  <c r="DO872" s="57"/>
      <c r="DP872" s="57"/>
      <c r="DQ872" s="57"/>
      <c r="DR872" s="57"/>
      <c r="DS872" s="57"/>
      <c r="DT872" s="57"/>
      <c r="DU872" s="57"/>
      <c r="DV872" s="57"/>
      <c r="DW872" s="57"/>
      <c r="DX872" s="57"/>
      <c r="DY872" s="57"/>
      <c r="DZ872" s="57"/>
      <c r="EA872" s="57"/>
      <c r="EB872" s="57"/>
      <c r="EC872" s="57"/>
      <c r="ED872" s="57"/>
      <c r="EE872" s="57"/>
    </row>
    <row r="873">
      <c r="B873" s="140"/>
      <c r="C873" s="140"/>
      <c r="D873" s="140"/>
      <c r="E873" s="140"/>
      <c r="F873" s="140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  <c r="DO873" s="57"/>
      <c r="DP873" s="57"/>
      <c r="DQ873" s="57"/>
      <c r="DR873" s="57"/>
      <c r="DS873" s="57"/>
      <c r="DT873" s="57"/>
      <c r="DU873" s="57"/>
      <c r="DV873" s="57"/>
      <c r="DW873" s="57"/>
      <c r="DX873" s="57"/>
      <c r="DY873" s="57"/>
      <c r="DZ873" s="57"/>
      <c r="EA873" s="57"/>
      <c r="EB873" s="57"/>
      <c r="EC873" s="57"/>
      <c r="ED873" s="57"/>
      <c r="EE873" s="57"/>
    </row>
    <row r="874">
      <c r="B874" s="140"/>
      <c r="C874" s="140"/>
      <c r="D874" s="140"/>
      <c r="E874" s="140"/>
      <c r="F874" s="140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  <c r="DO874" s="57"/>
      <c r="DP874" s="57"/>
      <c r="DQ874" s="57"/>
      <c r="DR874" s="57"/>
      <c r="DS874" s="57"/>
      <c r="DT874" s="57"/>
      <c r="DU874" s="57"/>
      <c r="DV874" s="57"/>
      <c r="DW874" s="57"/>
      <c r="DX874" s="57"/>
      <c r="DY874" s="57"/>
      <c r="DZ874" s="57"/>
      <c r="EA874" s="57"/>
      <c r="EB874" s="57"/>
      <c r="EC874" s="57"/>
      <c r="ED874" s="57"/>
      <c r="EE874" s="57"/>
    </row>
    <row r="875">
      <c r="B875" s="140"/>
      <c r="C875" s="140"/>
      <c r="D875" s="140"/>
      <c r="E875" s="140"/>
      <c r="F875" s="140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  <c r="DO875" s="57"/>
      <c r="DP875" s="57"/>
      <c r="DQ875" s="57"/>
      <c r="DR875" s="57"/>
      <c r="DS875" s="57"/>
      <c r="DT875" s="57"/>
      <c r="DU875" s="57"/>
      <c r="DV875" s="57"/>
      <c r="DW875" s="57"/>
      <c r="DX875" s="57"/>
      <c r="DY875" s="57"/>
      <c r="DZ875" s="57"/>
      <c r="EA875" s="57"/>
      <c r="EB875" s="57"/>
      <c r="EC875" s="57"/>
      <c r="ED875" s="57"/>
      <c r="EE875" s="57"/>
    </row>
    <row r="876">
      <c r="B876" s="140"/>
      <c r="C876" s="140"/>
      <c r="D876" s="140"/>
      <c r="E876" s="140"/>
      <c r="F876" s="140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  <c r="DO876" s="57"/>
      <c r="DP876" s="57"/>
      <c r="DQ876" s="57"/>
      <c r="DR876" s="57"/>
      <c r="DS876" s="57"/>
      <c r="DT876" s="57"/>
      <c r="DU876" s="57"/>
      <c r="DV876" s="57"/>
      <c r="DW876" s="57"/>
      <c r="DX876" s="57"/>
      <c r="DY876" s="57"/>
      <c r="DZ876" s="57"/>
      <c r="EA876" s="57"/>
      <c r="EB876" s="57"/>
      <c r="EC876" s="57"/>
      <c r="ED876" s="57"/>
      <c r="EE876" s="57"/>
    </row>
    <row r="877">
      <c r="B877" s="140"/>
      <c r="C877" s="140"/>
      <c r="D877" s="140"/>
      <c r="E877" s="140"/>
      <c r="F877" s="140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  <c r="DO877" s="57"/>
      <c r="DP877" s="57"/>
      <c r="DQ877" s="57"/>
      <c r="DR877" s="57"/>
      <c r="DS877" s="57"/>
      <c r="DT877" s="57"/>
      <c r="DU877" s="57"/>
      <c r="DV877" s="57"/>
      <c r="DW877" s="57"/>
      <c r="DX877" s="57"/>
      <c r="DY877" s="57"/>
      <c r="DZ877" s="57"/>
      <c r="EA877" s="57"/>
      <c r="EB877" s="57"/>
      <c r="EC877" s="57"/>
      <c r="ED877" s="57"/>
      <c r="EE877" s="57"/>
    </row>
    <row r="878">
      <c r="B878" s="140"/>
      <c r="C878" s="140"/>
      <c r="D878" s="140"/>
      <c r="E878" s="140"/>
      <c r="F878" s="140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  <c r="DO878" s="57"/>
      <c r="DP878" s="57"/>
      <c r="DQ878" s="57"/>
      <c r="DR878" s="57"/>
      <c r="DS878" s="57"/>
      <c r="DT878" s="57"/>
      <c r="DU878" s="57"/>
      <c r="DV878" s="57"/>
      <c r="DW878" s="57"/>
      <c r="DX878" s="57"/>
      <c r="DY878" s="57"/>
      <c r="DZ878" s="57"/>
      <c r="EA878" s="57"/>
      <c r="EB878" s="57"/>
      <c r="EC878" s="57"/>
      <c r="ED878" s="57"/>
      <c r="EE878" s="57"/>
    </row>
    <row r="879">
      <c r="B879" s="140"/>
      <c r="C879" s="140"/>
      <c r="D879" s="140"/>
      <c r="E879" s="140"/>
      <c r="F879" s="140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  <c r="DO879" s="57"/>
      <c r="DP879" s="57"/>
      <c r="DQ879" s="57"/>
      <c r="DR879" s="57"/>
      <c r="DS879" s="57"/>
      <c r="DT879" s="57"/>
      <c r="DU879" s="57"/>
      <c r="DV879" s="57"/>
      <c r="DW879" s="57"/>
      <c r="DX879" s="57"/>
      <c r="DY879" s="57"/>
      <c r="DZ879" s="57"/>
      <c r="EA879" s="57"/>
      <c r="EB879" s="57"/>
      <c r="EC879" s="57"/>
      <c r="ED879" s="57"/>
      <c r="EE879" s="57"/>
    </row>
    <row r="880">
      <c r="B880" s="140"/>
      <c r="C880" s="140"/>
      <c r="D880" s="140"/>
      <c r="E880" s="140"/>
      <c r="F880" s="140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  <c r="DO880" s="57"/>
      <c r="DP880" s="57"/>
      <c r="DQ880" s="57"/>
      <c r="DR880" s="57"/>
      <c r="DS880" s="57"/>
      <c r="DT880" s="57"/>
      <c r="DU880" s="57"/>
      <c r="DV880" s="57"/>
      <c r="DW880" s="57"/>
      <c r="DX880" s="57"/>
      <c r="DY880" s="57"/>
      <c r="DZ880" s="57"/>
      <c r="EA880" s="57"/>
      <c r="EB880" s="57"/>
      <c r="EC880" s="57"/>
      <c r="ED880" s="57"/>
      <c r="EE880" s="57"/>
    </row>
    <row r="881">
      <c r="B881" s="140"/>
      <c r="C881" s="140"/>
      <c r="D881" s="140"/>
      <c r="E881" s="140"/>
      <c r="F881" s="140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  <c r="DO881" s="57"/>
      <c r="DP881" s="57"/>
      <c r="DQ881" s="57"/>
      <c r="DR881" s="57"/>
      <c r="DS881" s="57"/>
      <c r="DT881" s="57"/>
      <c r="DU881" s="57"/>
      <c r="DV881" s="57"/>
      <c r="DW881" s="57"/>
      <c r="DX881" s="57"/>
      <c r="DY881" s="57"/>
      <c r="DZ881" s="57"/>
      <c r="EA881" s="57"/>
      <c r="EB881" s="57"/>
      <c r="EC881" s="57"/>
      <c r="ED881" s="57"/>
      <c r="EE881" s="57"/>
    </row>
    <row r="882">
      <c r="B882" s="140"/>
      <c r="C882" s="140"/>
      <c r="D882" s="140"/>
      <c r="E882" s="140"/>
      <c r="F882" s="140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  <c r="DO882" s="57"/>
      <c r="DP882" s="57"/>
      <c r="DQ882" s="57"/>
      <c r="DR882" s="57"/>
      <c r="DS882" s="57"/>
      <c r="DT882" s="57"/>
      <c r="DU882" s="57"/>
      <c r="DV882" s="57"/>
      <c r="DW882" s="57"/>
      <c r="DX882" s="57"/>
      <c r="DY882" s="57"/>
      <c r="DZ882" s="57"/>
      <c r="EA882" s="57"/>
      <c r="EB882" s="57"/>
      <c r="EC882" s="57"/>
      <c r="ED882" s="57"/>
      <c r="EE882" s="57"/>
    </row>
    <row r="883">
      <c r="B883" s="140"/>
      <c r="C883" s="140"/>
      <c r="D883" s="140"/>
      <c r="E883" s="140"/>
      <c r="F883" s="140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  <c r="DO883" s="57"/>
      <c r="DP883" s="57"/>
      <c r="DQ883" s="57"/>
      <c r="DR883" s="57"/>
      <c r="DS883" s="57"/>
      <c r="DT883" s="57"/>
      <c r="DU883" s="57"/>
      <c r="DV883" s="57"/>
      <c r="DW883" s="57"/>
      <c r="DX883" s="57"/>
      <c r="DY883" s="57"/>
      <c r="DZ883" s="57"/>
      <c r="EA883" s="57"/>
      <c r="EB883" s="57"/>
      <c r="EC883" s="57"/>
      <c r="ED883" s="57"/>
      <c r="EE883" s="57"/>
    </row>
    <row r="884">
      <c r="B884" s="140"/>
      <c r="C884" s="140"/>
      <c r="D884" s="140"/>
      <c r="E884" s="140"/>
      <c r="F884" s="140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  <c r="DO884" s="57"/>
      <c r="DP884" s="57"/>
      <c r="DQ884" s="57"/>
      <c r="DR884" s="57"/>
      <c r="DS884" s="57"/>
      <c r="DT884" s="57"/>
      <c r="DU884" s="57"/>
      <c r="DV884" s="57"/>
      <c r="DW884" s="57"/>
      <c r="DX884" s="57"/>
      <c r="DY884" s="57"/>
      <c r="DZ884" s="57"/>
      <c r="EA884" s="57"/>
      <c r="EB884" s="57"/>
      <c r="EC884" s="57"/>
      <c r="ED884" s="57"/>
      <c r="EE884" s="57"/>
    </row>
    <row r="885">
      <c r="B885" s="140"/>
      <c r="C885" s="140"/>
      <c r="D885" s="140"/>
      <c r="E885" s="140"/>
      <c r="F885" s="140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  <c r="DO885" s="57"/>
      <c r="DP885" s="57"/>
      <c r="DQ885" s="57"/>
      <c r="DR885" s="57"/>
      <c r="DS885" s="57"/>
      <c r="DT885" s="57"/>
      <c r="DU885" s="57"/>
      <c r="DV885" s="57"/>
      <c r="DW885" s="57"/>
      <c r="DX885" s="57"/>
      <c r="DY885" s="57"/>
      <c r="DZ885" s="57"/>
      <c r="EA885" s="57"/>
      <c r="EB885" s="57"/>
      <c r="EC885" s="57"/>
      <c r="ED885" s="57"/>
      <c r="EE885" s="57"/>
    </row>
    <row r="886">
      <c r="B886" s="140"/>
      <c r="C886" s="140"/>
      <c r="D886" s="140"/>
      <c r="E886" s="140"/>
      <c r="F886" s="140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  <c r="DO886" s="57"/>
      <c r="DP886" s="57"/>
      <c r="DQ886" s="57"/>
      <c r="DR886" s="57"/>
      <c r="DS886" s="57"/>
      <c r="DT886" s="57"/>
      <c r="DU886" s="57"/>
      <c r="DV886" s="57"/>
      <c r="DW886" s="57"/>
      <c r="DX886" s="57"/>
      <c r="DY886" s="57"/>
      <c r="DZ886" s="57"/>
      <c r="EA886" s="57"/>
      <c r="EB886" s="57"/>
      <c r="EC886" s="57"/>
      <c r="ED886" s="57"/>
      <c r="EE886" s="57"/>
    </row>
    <row r="887">
      <c r="B887" s="140"/>
      <c r="C887" s="140"/>
      <c r="D887" s="140"/>
      <c r="E887" s="140"/>
      <c r="F887" s="140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  <c r="DO887" s="57"/>
      <c r="DP887" s="57"/>
      <c r="DQ887" s="57"/>
      <c r="DR887" s="57"/>
      <c r="DS887" s="57"/>
      <c r="DT887" s="57"/>
      <c r="DU887" s="57"/>
      <c r="DV887" s="57"/>
      <c r="DW887" s="57"/>
      <c r="DX887" s="57"/>
      <c r="DY887" s="57"/>
      <c r="DZ887" s="57"/>
      <c r="EA887" s="57"/>
      <c r="EB887" s="57"/>
      <c r="EC887" s="57"/>
      <c r="ED887" s="57"/>
      <c r="EE887" s="57"/>
    </row>
    <row r="888">
      <c r="B888" s="140"/>
      <c r="C888" s="140"/>
      <c r="D888" s="140"/>
      <c r="E888" s="140"/>
      <c r="F888" s="140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  <c r="DO888" s="57"/>
      <c r="DP888" s="57"/>
      <c r="DQ888" s="57"/>
      <c r="DR888" s="57"/>
      <c r="DS888" s="57"/>
      <c r="DT888" s="57"/>
      <c r="DU888" s="57"/>
      <c r="DV888" s="57"/>
      <c r="DW888" s="57"/>
      <c r="DX888" s="57"/>
      <c r="DY888" s="57"/>
      <c r="DZ888" s="57"/>
      <c r="EA888" s="57"/>
      <c r="EB888" s="57"/>
      <c r="EC888" s="57"/>
      <c r="ED888" s="57"/>
      <c r="EE888" s="57"/>
    </row>
    <row r="889">
      <c r="B889" s="140"/>
      <c r="C889" s="140"/>
      <c r="D889" s="140"/>
      <c r="E889" s="140"/>
      <c r="F889" s="140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  <c r="DO889" s="57"/>
      <c r="DP889" s="57"/>
      <c r="DQ889" s="57"/>
      <c r="DR889" s="57"/>
      <c r="DS889" s="57"/>
      <c r="DT889" s="57"/>
      <c r="DU889" s="57"/>
      <c r="DV889" s="57"/>
      <c r="DW889" s="57"/>
      <c r="DX889" s="57"/>
      <c r="DY889" s="57"/>
      <c r="DZ889" s="57"/>
      <c r="EA889" s="57"/>
      <c r="EB889" s="57"/>
      <c r="EC889" s="57"/>
      <c r="ED889" s="57"/>
      <c r="EE889" s="57"/>
    </row>
    <row r="890">
      <c r="B890" s="140"/>
      <c r="C890" s="140"/>
      <c r="D890" s="140"/>
      <c r="E890" s="140"/>
      <c r="F890" s="140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  <c r="DO890" s="57"/>
      <c r="DP890" s="57"/>
      <c r="DQ890" s="57"/>
      <c r="DR890" s="57"/>
      <c r="DS890" s="57"/>
      <c r="DT890" s="57"/>
      <c r="DU890" s="57"/>
      <c r="DV890" s="57"/>
      <c r="DW890" s="57"/>
      <c r="DX890" s="57"/>
      <c r="DY890" s="57"/>
      <c r="DZ890" s="57"/>
      <c r="EA890" s="57"/>
      <c r="EB890" s="57"/>
      <c r="EC890" s="57"/>
      <c r="ED890" s="57"/>
      <c r="EE890" s="57"/>
    </row>
    <row r="891">
      <c r="B891" s="140"/>
      <c r="C891" s="140"/>
      <c r="D891" s="140"/>
      <c r="E891" s="140"/>
      <c r="F891" s="140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  <c r="DO891" s="57"/>
      <c r="DP891" s="57"/>
      <c r="DQ891" s="57"/>
      <c r="DR891" s="57"/>
      <c r="DS891" s="57"/>
      <c r="DT891" s="57"/>
      <c r="DU891" s="57"/>
      <c r="DV891" s="57"/>
      <c r="DW891" s="57"/>
      <c r="DX891" s="57"/>
      <c r="DY891" s="57"/>
      <c r="DZ891" s="57"/>
      <c r="EA891" s="57"/>
      <c r="EB891" s="57"/>
      <c r="EC891" s="57"/>
      <c r="ED891" s="57"/>
      <c r="EE891" s="57"/>
    </row>
    <row r="892">
      <c r="B892" s="140"/>
      <c r="C892" s="140"/>
      <c r="D892" s="140"/>
      <c r="E892" s="140"/>
      <c r="F892" s="140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  <c r="DO892" s="57"/>
      <c r="DP892" s="57"/>
      <c r="DQ892" s="57"/>
      <c r="DR892" s="57"/>
      <c r="DS892" s="57"/>
      <c r="DT892" s="57"/>
      <c r="DU892" s="57"/>
      <c r="DV892" s="57"/>
      <c r="DW892" s="57"/>
      <c r="DX892" s="57"/>
      <c r="DY892" s="57"/>
      <c r="DZ892" s="57"/>
      <c r="EA892" s="57"/>
      <c r="EB892" s="57"/>
      <c r="EC892" s="57"/>
      <c r="ED892" s="57"/>
      <c r="EE892" s="57"/>
    </row>
    <row r="893">
      <c r="B893" s="140"/>
      <c r="C893" s="140"/>
      <c r="D893" s="140"/>
      <c r="E893" s="140"/>
      <c r="F893" s="140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  <c r="DO893" s="57"/>
      <c r="DP893" s="57"/>
      <c r="DQ893" s="57"/>
      <c r="DR893" s="57"/>
      <c r="DS893" s="57"/>
      <c r="DT893" s="57"/>
      <c r="DU893" s="57"/>
      <c r="DV893" s="57"/>
      <c r="DW893" s="57"/>
      <c r="DX893" s="57"/>
      <c r="DY893" s="57"/>
      <c r="DZ893" s="57"/>
      <c r="EA893" s="57"/>
      <c r="EB893" s="57"/>
      <c r="EC893" s="57"/>
      <c r="ED893" s="57"/>
      <c r="EE893" s="57"/>
    </row>
    <row r="894">
      <c r="B894" s="140"/>
      <c r="C894" s="140"/>
      <c r="D894" s="140"/>
      <c r="E894" s="140"/>
      <c r="F894" s="140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  <c r="DO894" s="57"/>
      <c r="DP894" s="57"/>
      <c r="DQ894" s="57"/>
      <c r="DR894" s="57"/>
      <c r="DS894" s="57"/>
      <c r="DT894" s="57"/>
      <c r="DU894" s="57"/>
      <c r="DV894" s="57"/>
      <c r="DW894" s="57"/>
      <c r="DX894" s="57"/>
      <c r="DY894" s="57"/>
      <c r="DZ894" s="57"/>
      <c r="EA894" s="57"/>
      <c r="EB894" s="57"/>
      <c r="EC894" s="57"/>
      <c r="ED894" s="57"/>
      <c r="EE894" s="57"/>
    </row>
    <row r="895">
      <c r="B895" s="140"/>
      <c r="C895" s="140"/>
      <c r="D895" s="140"/>
      <c r="E895" s="140"/>
      <c r="F895" s="140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  <c r="DO895" s="57"/>
      <c r="DP895" s="57"/>
      <c r="DQ895" s="57"/>
      <c r="DR895" s="57"/>
      <c r="DS895" s="57"/>
      <c r="DT895" s="57"/>
      <c r="DU895" s="57"/>
      <c r="DV895" s="57"/>
      <c r="DW895" s="57"/>
      <c r="DX895" s="57"/>
      <c r="DY895" s="57"/>
      <c r="DZ895" s="57"/>
      <c r="EA895" s="57"/>
      <c r="EB895" s="57"/>
      <c r="EC895" s="57"/>
      <c r="ED895" s="57"/>
      <c r="EE895" s="57"/>
    </row>
    <row r="896">
      <c r="B896" s="140"/>
      <c r="C896" s="140"/>
      <c r="D896" s="140"/>
      <c r="E896" s="140"/>
      <c r="F896" s="140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  <c r="DO896" s="57"/>
      <c r="DP896" s="57"/>
      <c r="DQ896" s="57"/>
      <c r="DR896" s="57"/>
      <c r="DS896" s="57"/>
      <c r="DT896" s="57"/>
      <c r="DU896" s="57"/>
      <c r="DV896" s="57"/>
      <c r="DW896" s="57"/>
      <c r="DX896" s="57"/>
      <c r="DY896" s="57"/>
      <c r="DZ896" s="57"/>
      <c r="EA896" s="57"/>
      <c r="EB896" s="57"/>
      <c r="EC896" s="57"/>
      <c r="ED896" s="57"/>
      <c r="EE896" s="57"/>
    </row>
    <row r="897">
      <c r="B897" s="140"/>
      <c r="C897" s="140"/>
      <c r="D897" s="140"/>
      <c r="E897" s="140"/>
      <c r="F897" s="140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  <c r="DO897" s="57"/>
      <c r="DP897" s="57"/>
      <c r="DQ897" s="57"/>
      <c r="DR897" s="57"/>
      <c r="DS897" s="57"/>
      <c r="DT897" s="57"/>
      <c r="DU897" s="57"/>
      <c r="DV897" s="57"/>
      <c r="DW897" s="57"/>
      <c r="DX897" s="57"/>
      <c r="DY897" s="57"/>
      <c r="DZ897" s="57"/>
      <c r="EA897" s="57"/>
      <c r="EB897" s="57"/>
      <c r="EC897" s="57"/>
      <c r="ED897" s="57"/>
      <c r="EE897" s="57"/>
    </row>
    <row r="898">
      <c r="B898" s="140"/>
      <c r="C898" s="140"/>
      <c r="D898" s="140"/>
      <c r="E898" s="140"/>
      <c r="F898" s="140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  <c r="DO898" s="57"/>
      <c r="DP898" s="57"/>
      <c r="DQ898" s="57"/>
      <c r="DR898" s="57"/>
      <c r="DS898" s="57"/>
      <c r="DT898" s="57"/>
      <c r="DU898" s="57"/>
      <c r="DV898" s="57"/>
      <c r="DW898" s="57"/>
      <c r="DX898" s="57"/>
      <c r="DY898" s="57"/>
      <c r="DZ898" s="57"/>
      <c r="EA898" s="57"/>
      <c r="EB898" s="57"/>
      <c r="EC898" s="57"/>
      <c r="ED898" s="57"/>
      <c r="EE898" s="57"/>
    </row>
    <row r="899">
      <c r="B899" s="140"/>
      <c r="C899" s="140"/>
      <c r="D899" s="140"/>
      <c r="E899" s="140"/>
      <c r="F899" s="140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  <c r="DO899" s="57"/>
      <c r="DP899" s="57"/>
      <c r="DQ899" s="57"/>
      <c r="DR899" s="57"/>
      <c r="DS899" s="57"/>
      <c r="DT899" s="57"/>
      <c r="DU899" s="57"/>
      <c r="DV899" s="57"/>
      <c r="DW899" s="57"/>
      <c r="DX899" s="57"/>
      <c r="DY899" s="57"/>
      <c r="DZ899" s="57"/>
      <c r="EA899" s="57"/>
      <c r="EB899" s="57"/>
      <c r="EC899" s="57"/>
      <c r="ED899" s="57"/>
      <c r="EE899" s="57"/>
    </row>
    <row r="900">
      <c r="B900" s="140"/>
      <c r="C900" s="140"/>
      <c r="D900" s="140"/>
      <c r="E900" s="140"/>
      <c r="F900" s="140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  <c r="DO900" s="57"/>
      <c r="DP900" s="57"/>
      <c r="DQ900" s="57"/>
      <c r="DR900" s="57"/>
      <c r="DS900" s="57"/>
      <c r="DT900" s="57"/>
      <c r="DU900" s="57"/>
      <c r="DV900" s="57"/>
      <c r="DW900" s="57"/>
      <c r="DX900" s="57"/>
      <c r="DY900" s="57"/>
      <c r="DZ900" s="57"/>
      <c r="EA900" s="57"/>
      <c r="EB900" s="57"/>
      <c r="EC900" s="57"/>
      <c r="ED900" s="57"/>
      <c r="EE900" s="57"/>
    </row>
    <row r="901">
      <c r="B901" s="140"/>
      <c r="C901" s="140"/>
      <c r="D901" s="140"/>
      <c r="E901" s="140"/>
      <c r="F901" s="140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  <c r="DO901" s="57"/>
      <c r="DP901" s="57"/>
      <c r="DQ901" s="57"/>
      <c r="DR901" s="57"/>
      <c r="DS901" s="57"/>
      <c r="DT901" s="57"/>
      <c r="DU901" s="57"/>
      <c r="DV901" s="57"/>
      <c r="DW901" s="57"/>
      <c r="DX901" s="57"/>
      <c r="DY901" s="57"/>
      <c r="DZ901" s="57"/>
      <c r="EA901" s="57"/>
      <c r="EB901" s="57"/>
      <c r="EC901" s="57"/>
      <c r="ED901" s="57"/>
      <c r="EE901" s="57"/>
    </row>
    <row r="902">
      <c r="B902" s="140"/>
      <c r="C902" s="140"/>
      <c r="D902" s="140"/>
      <c r="E902" s="140"/>
      <c r="F902" s="140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  <c r="DO902" s="57"/>
      <c r="DP902" s="57"/>
      <c r="DQ902" s="57"/>
      <c r="DR902" s="57"/>
      <c r="DS902" s="57"/>
      <c r="DT902" s="57"/>
      <c r="DU902" s="57"/>
      <c r="DV902" s="57"/>
      <c r="DW902" s="57"/>
      <c r="DX902" s="57"/>
      <c r="DY902" s="57"/>
      <c r="DZ902" s="57"/>
      <c r="EA902" s="57"/>
      <c r="EB902" s="57"/>
      <c r="EC902" s="57"/>
      <c r="ED902" s="57"/>
      <c r="EE902" s="57"/>
    </row>
    <row r="903">
      <c r="B903" s="140"/>
      <c r="C903" s="140"/>
      <c r="D903" s="140"/>
      <c r="E903" s="140"/>
      <c r="F903" s="140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  <c r="DO903" s="57"/>
      <c r="DP903" s="57"/>
      <c r="DQ903" s="57"/>
      <c r="DR903" s="57"/>
      <c r="DS903" s="57"/>
      <c r="DT903" s="57"/>
      <c r="DU903" s="57"/>
      <c r="DV903" s="57"/>
      <c r="DW903" s="57"/>
      <c r="DX903" s="57"/>
      <c r="DY903" s="57"/>
      <c r="DZ903" s="57"/>
      <c r="EA903" s="57"/>
      <c r="EB903" s="57"/>
      <c r="EC903" s="57"/>
      <c r="ED903" s="57"/>
      <c r="EE903" s="57"/>
    </row>
    <row r="904">
      <c r="B904" s="140"/>
      <c r="C904" s="140"/>
      <c r="D904" s="140"/>
      <c r="E904" s="140"/>
      <c r="F904" s="140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  <c r="DO904" s="57"/>
      <c r="DP904" s="57"/>
      <c r="DQ904" s="57"/>
      <c r="DR904" s="57"/>
      <c r="DS904" s="57"/>
      <c r="DT904" s="57"/>
      <c r="DU904" s="57"/>
      <c r="DV904" s="57"/>
      <c r="DW904" s="57"/>
      <c r="DX904" s="57"/>
      <c r="DY904" s="57"/>
      <c r="DZ904" s="57"/>
      <c r="EA904" s="57"/>
      <c r="EB904" s="57"/>
      <c r="EC904" s="57"/>
      <c r="ED904" s="57"/>
      <c r="EE904" s="57"/>
    </row>
    <row r="905">
      <c r="B905" s="140"/>
      <c r="C905" s="140"/>
      <c r="D905" s="140"/>
      <c r="E905" s="140"/>
      <c r="F905" s="140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  <c r="DO905" s="57"/>
      <c r="DP905" s="57"/>
      <c r="DQ905" s="57"/>
      <c r="DR905" s="57"/>
      <c r="DS905" s="57"/>
      <c r="DT905" s="57"/>
      <c r="DU905" s="57"/>
      <c r="DV905" s="57"/>
      <c r="DW905" s="57"/>
      <c r="DX905" s="57"/>
      <c r="DY905" s="57"/>
      <c r="DZ905" s="57"/>
      <c r="EA905" s="57"/>
      <c r="EB905" s="57"/>
      <c r="EC905" s="57"/>
      <c r="ED905" s="57"/>
      <c r="EE905" s="57"/>
    </row>
    <row r="906">
      <c r="B906" s="140"/>
      <c r="C906" s="140"/>
      <c r="D906" s="140"/>
      <c r="E906" s="140"/>
      <c r="F906" s="140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  <c r="DO906" s="57"/>
      <c r="DP906" s="57"/>
      <c r="DQ906" s="57"/>
      <c r="DR906" s="57"/>
      <c r="DS906" s="57"/>
      <c r="DT906" s="57"/>
      <c r="DU906" s="57"/>
      <c r="DV906" s="57"/>
      <c r="DW906" s="57"/>
      <c r="DX906" s="57"/>
      <c r="DY906" s="57"/>
      <c r="DZ906" s="57"/>
      <c r="EA906" s="57"/>
      <c r="EB906" s="57"/>
      <c r="EC906" s="57"/>
      <c r="ED906" s="57"/>
      <c r="EE906" s="57"/>
    </row>
    <row r="907">
      <c r="B907" s="140"/>
      <c r="C907" s="140"/>
      <c r="D907" s="140"/>
      <c r="E907" s="140"/>
      <c r="F907" s="140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  <c r="DO907" s="57"/>
      <c r="DP907" s="57"/>
      <c r="DQ907" s="57"/>
      <c r="DR907" s="57"/>
      <c r="DS907" s="57"/>
      <c r="DT907" s="57"/>
      <c r="DU907" s="57"/>
      <c r="DV907" s="57"/>
      <c r="DW907" s="57"/>
      <c r="DX907" s="57"/>
      <c r="DY907" s="57"/>
      <c r="DZ907" s="57"/>
      <c r="EA907" s="57"/>
      <c r="EB907" s="57"/>
      <c r="EC907" s="57"/>
      <c r="ED907" s="57"/>
      <c r="EE907" s="57"/>
    </row>
    <row r="908">
      <c r="B908" s="140"/>
      <c r="C908" s="140"/>
      <c r="D908" s="140"/>
      <c r="E908" s="140"/>
      <c r="F908" s="140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  <c r="DO908" s="57"/>
      <c r="DP908" s="57"/>
      <c r="DQ908" s="57"/>
      <c r="DR908" s="57"/>
      <c r="DS908" s="57"/>
      <c r="DT908" s="57"/>
      <c r="DU908" s="57"/>
      <c r="DV908" s="57"/>
      <c r="DW908" s="57"/>
      <c r="DX908" s="57"/>
      <c r="DY908" s="57"/>
      <c r="DZ908" s="57"/>
      <c r="EA908" s="57"/>
      <c r="EB908" s="57"/>
      <c r="EC908" s="57"/>
      <c r="ED908" s="57"/>
      <c r="EE908" s="57"/>
    </row>
    <row r="909">
      <c r="B909" s="140"/>
      <c r="C909" s="140"/>
      <c r="D909" s="140"/>
      <c r="E909" s="140"/>
      <c r="F909" s="140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  <c r="DO909" s="57"/>
      <c r="DP909" s="57"/>
      <c r="DQ909" s="57"/>
      <c r="DR909" s="57"/>
      <c r="DS909" s="57"/>
      <c r="DT909" s="57"/>
      <c r="DU909" s="57"/>
      <c r="DV909" s="57"/>
      <c r="DW909" s="57"/>
      <c r="DX909" s="57"/>
      <c r="DY909" s="57"/>
      <c r="DZ909" s="57"/>
      <c r="EA909" s="57"/>
      <c r="EB909" s="57"/>
      <c r="EC909" s="57"/>
      <c r="ED909" s="57"/>
      <c r="EE909" s="57"/>
    </row>
    <row r="910">
      <c r="B910" s="140"/>
      <c r="C910" s="140"/>
      <c r="D910" s="140"/>
      <c r="E910" s="140"/>
      <c r="F910" s="140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  <c r="DO910" s="57"/>
      <c r="DP910" s="57"/>
      <c r="DQ910" s="57"/>
      <c r="DR910" s="57"/>
      <c r="DS910" s="57"/>
      <c r="DT910" s="57"/>
      <c r="DU910" s="57"/>
      <c r="DV910" s="57"/>
      <c r="DW910" s="57"/>
      <c r="DX910" s="57"/>
      <c r="DY910" s="57"/>
      <c r="DZ910" s="57"/>
      <c r="EA910" s="57"/>
      <c r="EB910" s="57"/>
      <c r="EC910" s="57"/>
      <c r="ED910" s="57"/>
      <c r="EE910" s="57"/>
    </row>
    <row r="911">
      <c r="B911" s="140"/>
      <c r="C911" s="140"/>
      <c r="D911" s="140"/>
      <c r="E911" s="140"/>
      <c r="F911" s="140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  <c r="DO911" s="57"/>
      <c r="DP911" s="57"/>
      <c r="DQ911" s="57"/>
      <c r="DR911" s="57"/>
      <c r="DS911" s="57"/>
      <c r="DT911" s="57"/>
      <c r="DU911" s="57"/>
      <c r="DV911" s="57"/>
      <c r="DW911" s="57"/>
      <c r="DX911" s="57"/>
      <c r="DY911" s="57"/>
      <c r="DZ911" s="57"/>
      <c r="EA911" s="57"/>
      <c r="EB911" s="57"/>
      <c r="EC911" s="57"/>
      <c r="ED911" s="57"/>
      <c r="EE911" s="57"/>
    </row>
    <row r="912">
      <c r="B912" s="140"/>
      <c r="C912" s="140"/>
      <c r="D912" s="140"/>
      <c r="E912" s="140"/>
      <c r="F912" s="140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  <c r="DO912" s="57"/>
      <c r="DP912" s="57"/>
      <c r="DQ912" s="57"/>
      <c r="DR912" s="57"/>
      <c r="DS912" s="57"/>
      <c r="DT912" s="57"/>
      <c r="DU912" s="57"/>
      <c r="DV912" s="57"/>
      <c r="DW912" s="57"/>
      <c r="DX912" s="57"/>
      <c r="DY912" s="57"/>
      <c r="DZ912" s="57"/>
      <c r="EA912" s="57"/>
      <c r="EB912" s="57"/>
      <c r="EC912" s="57"/>
      <c r="ED912" s="57"/>
      <c r="EE912" s="57"/>
    </row>
    <row r="913">
      <c r="B913" s="140"/>
      <c r="C913" s="140"/>
      <c r="D913" s="140"/>
      <c r="E913" s="140"/>
      <c r="F913" s="140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  <c r="DO913" s="57"/>
      <c r="DP913" s="57"/>
      <c r="DQ913" s="57"/>
      <c r="DR913" s="57"/>
      <c r="DS913" s="57"/>
      <c r="DT913" s="57"/>
      <c r="DU913" s="57"/>
      <c r="DV913" s="57"/>
      <c r="DW913" s="57"/>
      <c r="DX913" s="57"/>
      <c r="DY913" s="57"/>
      <c r="DZ913" s="57"/>
      <c r="EA913" s="57"/>
      <c r="EB913" s="57"/>
      <c r="EC913" s="57"/>
      <c r="ED913" s="57"/>
      <c r="EE913" s="57"/>
    </row>
    <row r="914">
      <c r="B914" s="140"/>
      <c r="C914" s="140"/>
      <c r="D914" s="140"/>
      <c r="E914" s="140"/>
      <c r="F914" s="140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  <c r="DO914" s="57"/>
      <c r="DP914" s="57"/>
      <c r="DQ914" s="57"/>
      <c r="DR914" s="57"/>
      <c r="DS914" s="57"/>
      <c r="DT914" s="57"/>
      <c r="DU914" s="57"/>
      <c r="DV914" s="57"/>
      <c r="DW914" s="57"/>
      <c r="DX914" s="57"/>
      <c r="DY914" s="57"/>
      <c r="DZ914" s="57"/>
      <c r="EA914" s="57"/>
      <c r="EB914" s="57"/>
      <c r="EC914" s="57"/>
      <c r="ED914" s="57"/>
      <c r="EE914" s="57"/>
    </row>
    <row r="915">
      <c r="B915" s="140"/>
      <c r="C915" s="140"/>
      <c r="D915" s="140"/>
      <c r="E915" s="140"/>
      <c r="F915" s="140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  <c r="DO915" s="57"/>
      <c r="DP915" s="57"/>
      <c r="DQ915" s="57"/>
      <c r="DR915" s="57"/>
      <c r="DS915" s="57"/>
      <c r="DT915" s="57"/>
      <c r="DU915" s="57"/>
      <c r="DV915" s="57"/>
      <c r="DW915" s="57"/>
      <c r="DX915" s="57"/>
      <c r="DY915" s="57"/>
      <c r="DZ915" s="57"/>
      <c r="EA915" s="57"/>
      <c r="EB915" s="57"/>
      <c r="EC915" s="57"/>
      <c r="ED915" s="57"/>
      <c r="EE915" s="57"/>
    </row>
    <row r="916">
      <c r="B916" s="140"/>
      <c r="C916" s="140"/>
      <c r="D916" s="140"/>
      <c r="E916" s="140"/>
      <c r="F916" s="140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  <c r="DO916" s="57"/>
      <c r="DP916" s="57"/>
      <c r="DQ916" s="57"/>
      <c r="DR916" s="57"/>
      <c r="DS916" s="57"/>
      <c r="DT916" s="57"/>
      <c r="DU916" s="57"/>
      <c r="DV916" s="57"/>
      <c r="DW916" s="57"/>
      <c r="DX916" s="57"/>
      <c r="DY916" s="57"/>
      <c r="DZ916" s="57"/>
      <c r="EA916" s="57"/>
      <c r="EB916" s="57"/>
      <c r="EC916" s="57"/>
      <c r="ED916" s="57"/>
      <c r="EE916" s="57"/>
    </row>
    <row r="917">
      <c r="B917" s="140"/>
      <c r="C917" s="140"/>
      <c r="D917" s="140"/>
      <c r="E917" s="140"/>
      <c r="F917" s="140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  <c r="DO917" s="57"/>
      <c r="DP917" s="57"/>
      <c r="DQ917" s="57"/>
      <c r="DR917" s="57"/>
      <c r="DS917" s="57"/>
      <c r="DT917" s="57"/>
      <c r="DU917" s="57"/>
      <c r="DV917" s="57"/>
      <c r="DW917" s="57"/>
      <c r="DX917" s="57"/>
      <c r="DY917" s="57"/>
      <c r="DZ917" s="57"/>
      <c r="EA917" s="57"/>
      <c r="EB917" s="57"/>
      <c r="EC917" s="57"/>
      <c r="ED917" s="57"/>
      <c r="EE917" s="57"/>
    </row>
    <row r="918">
      <c r="B918" s="140"/>
      <c r="C918" s="140"/>
      <c r="D918" s="140"/>
      <c r="E918" s="140"/>
      <c r="F918" s="140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  <c r="DO918" s="57"/>
      <c r="DP918" s="57"/>
      <c r="DQ918" s="57"/>
      <c r="DR918" s="57"/>
      <c r="DS918" s="57"/>
      <c r="DT918" s="57"/>
      <c r="DU918" s="57"/>
      <c r="DV918" s="57"/>
      <c r="DW918" s="57"/>
      <c r="DX918" s="57"/>
      <c r="DY918" s="57"/>
      <c r="DZ918" s="57"/>
      <c r="EA918" s="57"/>
      <c r="EB918" s="57"/>
      <c r="EC918" s="57"/>
      <c r="ED918" s="57"/>
      <c r="EE918" s="57"/>
    </row>
    <row r="919">
      <c r="B919" s="140"/>
      <c r="C919" s="140"/>
      <c r="D919" s="140"/>
      <c r="E919" s="140"/>
      <c r="F919" s="140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  <c r="DO919" s="57"/>
      <c r="DP919" s="57"/>
      <c r="DQ919" s="57"/>
      <c r="DR919" s="57"/>
      <c r="DS919" s="57"/>
      <c r="DT919" s="57"/>
      <c r="DU919" s="57"/>
      <c r="DV919" s="57"/>
      <c r="DW919" s="57"/>
      <c r="DX919" s="57"/>
      <c r="DY919" s="57"/>
      <c r="DZ919" s="57"/>
      <c r="EA919" s="57"/>
      <c r="EB919" s="57"/>
      <c r="EC919" s="57"/>
      <c r="ED919" s="57"/>
      <c r="EE919" s="57"/>
    </row>
    <row r="920">
      <c r="B920" s="140"/>
      <c r="C920" s="140"/>
      <c r="D920" s="140"/>
      <c r="E920" s="140"/>
      <c r="F920" s="140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  <c r="DO920" s="57"/>
      <c r="DP920" s="57"/>
      <c r="DQ920" s="57"/>
      <c r="DR920" s="57"/>
      <c r="DS920" s="57"/>
      <c r="DT920" s="57"/>
      <c r="DU920" s="57"/>
      <c r="DV920" s="57"/>
      <c r="DW920" s="57"/>
      <c r="DX920" s="57"/>
      <c r="DY920" s="57"/>
      <c r="DZ920" s="57"/>
      <c r="EA920" s="57"/>
      <c r="EB920" s="57"/>
      <c r="EC920" s="57"/>
      <c r="ED920" s="57"/>
      <c r="EE920" s="57"/>
    </row>
    <row r="921">
      <c r="B921" s="140"/>
      <c r="C921" s="140"/>
      <c r="D921" s="140"/>
      <c r="E921" s="140"/>
      <c r="F921" s="140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  <c r="DO921" s="57"/>
      <c r="DP921" s="57"/>
      <c r="DQ921" s="57"/>
      <c r="DR921" s="57"/>
      <c r="DS921" s="57"/>
      <c r="DT921" s="57"/>
      <c r="DU921" s="57"/>
      <c r="DV921" s="57"/>
      <c r="DW921" s="57"/>
      <c r="DX921" s="57"/>
      <c r="DY921" s="57"/>
      <c r="DZ921" s="57"/>
      <c r="EA921" s="57"/>
      <c r="EB921" s="57"/>
      <c r="EC921" s="57"/>
      <c r="ED921" s="57"/>
      <c r="EE921" s="57"/>
    </row>
    <row r="922">
      <c r="B922" s="140"/>
      <c r="C922" s="140"/>
      <c r="D922" s="140"/>
      <c r="E922" s="140"/>
      <c r="F922" s="140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  <c r="DO922" s="57"/>
      <c r="DP922" s="57"/>
      <c r="DQ922" s="57"/>
      <c r="DR922" s="57"/>
      <c r="DS922" s="57"/>
      <c r="DT922" s="57"/>
      <c r="DU922" s="57"/>
      <c r="DV922" s="57"/>
      <c r="DW922" s="57"/>
      <c r="DX922" s="57"/>
      <c r="DY922" s="57"/>
      <c r="DZ922" s="57"/>
      <c r="EA922" s="57"/>
      <c r="EB922" s="57"/>
      <c r="EC922" s="57"/>
      <c r="ED922" s="57"/>
      <c r="EE922" s="57"/>
    </row>
    <row r="923">
      <c r="B923" s="140"/>
      <c r="C923" s="140"/>
      <c r="D923" s="140"/>
      <c r="E923" s="140"/>
      <c r="F923" s="140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  <c r="DO923" s="57"/>
      <c r="DP923" s="57"/>
      <c r="DQ923" s="57"/>
      <c r="DR923" s="57"/>
      <c r="DS923" s="57"/>
      <c r="DT923" s="57"/>
      <c r="DU923" s="57"/>
      <c r="DV923" s="57"/>
      <c r="DW923" s="57"/>
      <c r="DX923" s="57"/>
      <c r="DY923" s="57"/>
      <c r="DZ923" s="57"/>
      <c r="EA923" s="57"/>
      <c r="EB923" s="57"/>
      <c r="EC923" s="57"/>
      <c r="ED923" s="57"/>
      <c r="EE923" s="57"/>
    </row>
    <row r="924">
      <c r="B924" s="140"/>
      <c r="C924" s="140"/>
      <c r="D924" s="140"/>
      <c r="E924" s="140"/>
      <c r="F924" s="140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  <c r="DO924" s="57"/>
      <c r="DP924" s="57"/>
      <c r="DQ924" s="57"/>
      <c r="DR924" s="57"/>
      <c r="DS924" s="57"/>
      <c r="DT924" s="57"/>
      <c r="DU924" s="57"/>
      <c r="DV924" s="57"/>
      <c r="DW924" s="57"/>
      <c r="DX924" s="57"/>
      <c r="DY924" s="57"/>
      <c r="DZ924" s="57"/>
      <c r="EA924" s="57"/>
      <c r="EB924" s="57"/>
      <c r="EC924" s="57"/>
      <c r="ED924" s="57"/>
      <c r="EE924" s="57"/>
    </row>
    <row r="925">
      <c r="B925" s="140"/>
      <c r="C925" s="140"/>
      <c r="D925" s="140"/>
      <c r="E925" s="140"/>
      <c r="F925" s="140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  <c r="DO925" s="57"/>
      <c r="DP925" s="57"/>
      <c r="DQ925" s="57"/>
      <c r="DR925" s="57"/>
      <c r="DS925" s="57"/>
      <c r="DT925" s="57"/>
      <c r="DU925" s="57"/>
      <c r="DV925" s="57"/>
      <c r="DW925" s="57"/>
      <c r="DX925" s="57"/>
      <c r="DY925" s="57"/>
      <c r="DZ925" s="57"/>
      <c r="EA925" s="57"/>
      <c r="EB925" s="57"/>
      <c r="EC925" s="57"/>
      <c r="ED925" s="57"/>
      <c r="EE925" s="57"/>
    </row>
    <row r="926">
      <c r="B926" s="140"/>
      <c r="C926" s="140"/>
      <c r="D926" s="140"/>
      <c r="E926" s="140"/>
      <c r="F926" s="140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  <c r="DO926" s="57"/>
      <c r="DP926" s="57"/>
      <c r="DQ926" s="57"/>
      <c r="DR926" s="57"/>
      <c r="DS926" s="57"/>
      <c r="DT926" s="57"/>
      <c r="DU926" s="57"/>
      <c r="DV926" s="57"/>
      <c r="DW926" s="57"/>
      <c r="DX926" s="57"/>
      <c r="DY926" s="57"/>
      <c r="DZ926" s="57"/>
      <c r="EA926" s="57"/>
      <c r="EB926" s="57"/>
      <c r="EC926" s="57"/>
      <c r="ED926" s="57"/>
      <c r="EE926" s="57"/>
    </row>
    <row r="927">
      <c r="B927" s="140"/>
      <c r="C927" s="140"/>
      <c r="D927" s="140"/>
      <c r="E927" s="140"/>
      <c r="F927" s="140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  <c r="DO927" s="57"/>
      <c r="DP927" s="57"/>
      <c r="DQ927" s="57"/>
      <c r="DR927" s="57"/>
      <c r="DS927" s="57"/>
      <c r="DT927" s="57"/>
      <c r="DU927" s="57"/>
      <c r="DV927" s="57"/>
      <c r="DW927" s="57"/>
      <c r="DX927" s="57"/>
      <c r="DY927" s="57"/>
      <c r="DZ927" s="57"/>
      <c r="EA927" s="57"/>
      <c r="EB927" s="57"/>
      <c r="EC927" s="57"/>
      <c r="ED927" s="57"/>
      <c r="EE927" s="57"/>
    </row>
    <row r="928">
      <c r="B928" s="140"/>
      <c r="C928" s="140"/>
      <c r="D928" s="140"/>
      <c r="E928" s="140"/>
      <c r="F928" s="140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  <c r="DO928" s="57"/>
      <c r="DP928" s="57"/>
      <c r="DQ928" s="57"/>
      <c r="DR928" s="57"/>
      <c r="DS928" s="57"/>
      <c r="DT928" s="57"/>
      <c r="DU928" s="57"/>
      <c r="DV928" s="57"/>
      <c r="DW928" s="57"/>
      <c r="DX928" s="57"/>
      <c r="DY928" s="57"/>
      <c r="DZ928" s="57"/>
      <c r="EA928" s="57"/>
      <c r="EB928" s="57"/>
      <c r="EC928" s="57"/>
      <c r="ED928" s="57"/>
      <c r="EE928" s="57"/>
    </row>
    <row r="929">
      <c r="B929" s="140"/>
      <c r="C929" s="140"/>
      <c r="D929" s="140"/>
      <c r="E929" s="140"/>
      <c r="F929" s="140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  <c r="DO929" s="57"/>
      <c r="DP929" s="57"/>
      <c r="DQ929" s="57"/>
      <c r="DR929" s="57"/>
      <c r="DS929" s="57"/>
      <c r="DT929" s="57"/>
      <c r="DU929" s="57"/>
      <c r="DV929" s="57"/>
      <c r="DW929" s="57"/>
      <c r="DX929" s="57"/>
      <c r="DY929" s="57"/>
      <c r="DZ929" s="57"/>
      <c r="EA929" s="57"/>
      <c r="EB929" s="57"/>
      <c r="EC929" s="57"/>
      <c r="ED929" s="57"/>
      <c r="EE929" s="57"/>
    </row>
    <row r="930">
      <c r="B930" s="140"/>
      <c r="C930" s="140"/>
      <c r="D930" s="140"/>
      <c r="E930" s="140"/>
      <c r="F930" s="140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  <c r="DO930" s="57"/>
      <c r="DP930" s="57"/>
      <c r="DQ930" s="57"/>
      <c r="DR930" s="57"/>
      <c r="DS930" s="57"/>
      <c r="DT930" s="57"/>
      <c r="DU930" s="57"/>
      <c r="DV930" s="57"/>
      <c r="DW930" s="57"/>
      <c r="DX930" s="57"/>
      <c r="DY930" s="57"/>
      <c r="DZ930" s="57"/>
      <c r="EA930" s="57"/>
      <c r="EB930" s="57"/>
      <c r="EC930" s="57"/>
      <c r="ED930" s="57"/>
      <c r="EE930" s="57"/>
    </row>
    <row r="931">
      <c r="B931" s="140"/>
      <c r="C931" s="140"/>
      <c r="D931" s="140"/>
      <c r="E931" s="140"/>
      <c r="F931" s="140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  <c r="DO931" s="57"/>
      <c r="DP931" s="57"/>
      <c r="DQ931" s="57"/>
      <c r="DR931" s="57"/>
      <c r="DS931" s="57"/>
      <c r="DT931" s="57"/>
      <c r="DU931" s="57"/>
      <c r="DV931" s="57"/>
      <c r="DW931" s="57"/>
      <c r="DX931" s="57"/>
      <c r="DY931" s="57"/>
      <c r="DZ931" s="57"/>
      <c r="EA931" s="57"/>
      <c r="EB931" s="57"/>
      <c r="EC931" s="57"/>
      <c r="ED931" s="57"/>
      <c r="EE931" s="57"/>
    </row>
    <row r="932">
      <c r="B932" s="140"/>
      <c r="C932" s="140"/>
      <c r="D932" s="140"/>
      <c r="E932" s="140"/>
      <c r="F932" s="140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  <c r="DO932" s="57"/>
      <c r="DP932" s="57"/>
      <c r="DQ932" s="57"/>
      <c r="DR932" s="57"/>
      <c r="DS932" s="57"/>
      <c r="DT932" s="57"/>
      <c r="DU932" s="57"/>
      <c r="DV932" s="57"/>
      <c r="DW932" s="57"/>
      <c r="DX932" s="57"/>
      <c r="DY932" s="57"/>
      <c r="DZ932" s="57"/>
      <c r="EA932" s="57"/>
      <c r="EB932" s="57"/>
      <c r="EC932" s="57"/>
      <c r="ED932" s="57"/>
      <c r="EE932" s="57"/>
    </row>
    <row r="933">
      <c r="B933" s="140"/>
      <c r="C933" s="140"/>
      <c r="D933" s="140"/>
      <c r="E933" s="140"/>
      <c r="F933" s="140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  <c r="DO933" s="57"/>
      <c r="DP933" s="57"/>
      <c r="DQ933" s="57"/>
      <c r="DR933" s="57"/>
      <c r="DS933" s="57"/>
      <c r="DT933" s="57"/>
      <c r="DU933" s="57"/>
      <c r="DV933" s="57"/>
      <c r="DW933" s="57"/>
      <c r="DX933" s="57"/>
      <c r="DY933" s="57"/>
      <c r="DZ933" s="57"/>
      <c r="EA933" s="57"/>
      <c r="EB933" s="57"/>
      <c r="EC933" s="57"/>
      <c r="ED933" s="57"/>
      <c r="EE933" s="57"/>
    </row>
    <row r="934">
      <c r="B934" s="140"/>
      <c r="C934" s="140"/>
      <c r="D934" s="140"/>
      <c r="E934" s="140"/>
      <c r="F934" s="140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  <c r="DO934" s="57"/>
      <c r="DP934" s="57"/>
      <c r="DQ934" s="57"/>
      <c r="DR934" s="57"/>
      <c r="DS934" s="57"/>
      <c r="DT934" s="57"/>
      <c r="DU934" s="57"/>
      <c r="DV934" s="57"/>
      <c r="DW934" s="57"/>
      <c r="DX934" s="57"/>
      <c r="DY934" s="57"/>
      <c r="DZ934" s="57"/>
      <c r="EA934" s="57"/>
      <c r="EB934" s="57"/>
      <c r="EC934" s="57"/>
      <c r="ED934" s="57"/>
      <c r="EE934" s="57"/>
    </row>
    <row r="935">
      <c r="B935" s="140"/>
      <c r="C935" s="140"/>
      <c r="D935" s="140"/>
      <c r="E935" s="140"/>
      <c r="F935" s="140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  <c r="DO935" s="57"/>
      <c r="DP935" s="57"/>
      <c r="DQ935" s="57"/>
      <c r="DR935" s="57"/>
      <c r="DS935" s="57"/>
      <c r="DT935" s="57"/>
      <c r="DU935" s="57"/>
      <c r="DV935" s="57"/>
      <c r="DW935" s="57"/>
      <c r="DX935" s="57"/>
      <c r="DY935" s="57"/>
      <c r="DZ935" s="57"/>
      <c r="EA935" s="57"/>
      <c r="EB935" s="57"/>
      <c r="EC935" s="57"/>
      <c r="ED935" s="57"/>
      <c r="EE935" s="57"/>
    </row>
    <row r="936">
      <c r="B936" s="140"/>
      <c r="C936" s="140"/>
      <c r="D936" s="140"/>
      <c r="E936" s="140"/>
      <c r="F936" s="140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  <c r="DO936" s="57"/>
      <c r="DP936" s="57"/>
      <c r="DQ936" s="57"/>
      <c r="DR936" s="57"/>
      <c r="DS936" s="57"/>
      <c r="DT936" s="57"/>
      <c r="DU936" s="57"/>
      <c r="DV936" s="57"/>
      <c r="DW936" s="57"/>
      <c r="DX936" s="57"/>
      <c r="DY936" s="57"/>
      <c r="DZ936" s="57"/>
      <c r="EA936" s="57"/>
      <c r="EB936" s="57"/>
      <c r="EC936" s="57"/>
      <c r="ED936" s="57"/>
      <c r="EE936" s="57"/>
    </row>
    <row r="937">
      <c r="B937" s="140"/>
      <c r="C937" s="140"/>
      <c r="D937" s="140"/>
      <c r="E937" s="140"/>
      <c r="F937" s="140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  <c r="DO937" s="57"/>
      <c r="DP937" s="57"/>
      <c r="DQ937" s="57"/>
      <c r="DR937" s="57"/>
      <c r="DS937" s="57"/>
      <c r="DT937" s="57"/>
      <c r="DU937" s="57"/>
      <c r="DV937" s="57"/>
      <c r="DW937" s="57"/>
      <c r="DX937" s="57"/>
      <c r="DY937" s="57"/>
      <c r="DZ937" s="57"/>
      <c r="EA937" s="57"/>
      <c r="EB937" s="57"/>
      <c r="EC937" s="57"/>
      <c r="ED937" s="57"/>
      <c r="EE937" s="57"/>
    </row>
    <row r="938">
      <c r="B938" s="140"/>
      <c r="C938" s="140"/>
      <c r="D938" s="140"/>
      <c r="E938" s="140"/>
      <c r="F938" s="140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  <c r="DO938" s="57"/>
      <c r="DP938" s="57"/>
      <c r="DQ938" s="57"/>
      <c r="DR938" s="57"/>
      <c r="DS938" s="57"/>
      <c r="DT938" s="57"/>
      <c r="DU938" s="57"/>
      <c r="DV938" s="57"/>
      <c r="DW938" s="57"/>
      <c r="DX938" s="57"/>
      <c r="DY938" s="57"/>
      <c r="DZ938" s="57"/>
      <c r="EA938" s="57"/>
      <c r="EB938" s="57"/>
      <c r="EC938" s="57"/>
      <c r="ED938" s="57"/>
      <c r="EE938" s="57"/>
    </row>
    <row r="939">
      <c r="B939" s="140"/>
      <c r="C939" s="140"/>
      <c r="D939" s="140"/>
      <c r="E939" s="140"/>
      <c r="F939" s="140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  <c r="DO939" s="57"/>
      <c r="DP939" s="57"/>
      <c r="DQ939" s="57"/>
      <c r="DR939" s="57"/>
      <c r="DS939" s="57"/>
      <c r="DT939" s="57"/>
      <c r="DU939" s="57"/>
      <c r="DV939" s="57"/>
      <c r="DW939" s="57"/>
      <c r="DX939" s="57"/>
      <c r="DY939" s="57"/>
      <c r="DZ939" s="57"/>
      <c r="EA939" s="57"/>
      <c r="EB939" s="57"/>
      <c r="EC939" s="57"/>
      <c r="ED939" s="57"/>
      <c r="EE939" s="57"/>
    </row>
    <row r="940">
      <c r="B940" s="140"/>
      <c r="C940" s="140"/>
      <c r="D940" s="140"/>
      <c r="E940" s="140"/>
      <c r="F940" s="140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  <c r="DO940" s="57"/>
      <c r="DP940" s="57"/>
      <c r="DQ940" s="57"/>
      <c r="DR940" s="57"/>
      <c r="DS940" s="57"/>
      <c r="DT940" s="57"/>
      <c r="DU940" s="57"/>
      <c r="DV940" s="57"/>
      <c r="DW940" s="57"/>
      <c r="DX940" s="57"/>
      <c r="DY940" s="57"/>
      <c r="DZ940" s="57"/>
      <c r="EA940" s="57"/>
      <c r="EB940" s="57"/>
      <c r="EC940" s="57"/>
      <c r="ED940" s="57"/>
      <c r="EE940" s="57"/>
    </row>
    <row r="941">
      <c r="B941" s="140"/>
      <c r="C941" s="140"/>
      <c r="D941" s="140"/>
      <c r="E941" s="140"/>
      <c r="F941" s="140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  <c r="DO941" s="57"/>
      <c r="DP941" s="57"/>
      <c r="DQ941" s="57"/>
      <c r="DR941" s="57"/>
      <c r="DS941" s="57"/>
      <c r="DT941" s="57"/>
      <c r="DU941" s="57"/>
      <c r="DV941" s="57"/>
      <c r="DW941" s="57"/>
      <c r="DX941" s="57"/>
      <c r="DY941" s="57"/>
      <c r="DZ941" s="57"/>
      <c r="EA941" s="57"/>
      <c r="EB941" s="57"/>
      <c r="EC941" s="57"/>
      <c r="ED941" s="57"/>
      <c r="EE941" s="57"/>
    </row>
    <row r="942">
      <c r="B942" s="140"/>
      <c r="C942" s="140"/>
      <c r="D942" s="140"/>
      <c r="E942" s="140"/>
      <c r="F942" s="140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  <c r="DO942" s="57"/>
      <c r="DP942" s="57"/>
      <c r="DQ942" s="57"/>
      <c r="DR942" s="57"/>
      <c r="DS942" s="57"/>
      <c r="DT942" s="57"/>
      <c r="DU942" s="57"/>
      <c r="DV942" s="57"/>
      <c r="DW942" s="57"/>
      <c r="DX942" s="57"/>
      <c r="DY942" s="57"/>
      <c r="DZ942" s="57"/>
      <c r="EA942" s="57"/>
      <c r="EB942" s="57"/>
      <c r="EC942" s="57"/>
      <c r="ED942" s="57"/>
      <c r="EE942" s="57"/>
    </row>
    <row r="943">
      <c r="B943" s="140"/>
      <c r="C943" s="140"/>
      <c r="D943" s="140"/>
      <c r="E943" s="140"/>
      <c r="F943" s="140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  <c r="DO943" s="57"/>
      <c r="DP943" s="57"/>
      <c r="DQ943" s="57"/>
      <c r="DR943" s="57"/>
      <c r="DS943" s="57"/>
      <c r="DT943" s="57"/>
      <c r="DU943" s="57"/>
      <c r="DV943" s="57"/>
      <c r="DW943" s="57"/>
      <c r="DX943" s="57"/>
      <c r="DY943" s="57"/>
      <c r="DZ943" s="57"/>
      <c r="EA943" s="57"/>
      <c r="EB943" s="57"/>
      <c r="EC943" s="57"/>
      <c r="ED943" s="57"/>
      <c r="EE943" s="57"/>
    </row>
    <row r="944">
      <c r="B944" s="140"/>
      <c r="C944" s="140"/>
      <c r="D944" s="140"/>
      <c r="E944" s="140"/>
      <c r="F944" s="140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  <c r="DO944" s="57"/>
      <c r="DP944" s="57"/>
      <c r="DQ944" s="57"/>
      <c r="DR944" s="57"/>
      <c r="DS944" s="57"/>
      <c r="DT944" s="57"/>
      <c r="DU944" s="57"/>
      <c r="DV944" s="57"/>
      <c r="DW944" s="57"/>
      <c r="DX944" s="57"/>
      <c r="DY944" s="57"/>
      <c r="DZ944" s="57"/>
      <c r="EA944" s="57"/>
      <c r="EB944" s="57"/>
      <c r="EC944" s="57"/>
      <c r="ED944" s="57"/>
      <c r="EE944" s="57"/>
    </row>
    <row r="945">
      <c r="B945" s="140"/>
      <c r="C945" s="140"/>
      <c r="D945" s="140"/>
      <c r="E945" s="140"/>
      <c r="F945" s="140"/>
      <c r="AH945" s="57"/>
      <c r="AI945" s="57"/>
      <c r="AJ945" s="57"/>
      <c r="AK945" s="57"/>
      <c r="AL945" s="57"/>
      <c r="AM945" s="57"/>
      <c r="AN945" s="57"/>
      <c r="AO945" s="57"/>
      <c r="AP945" s="57"/>
      <c r="AQ945" s="57"/>
      <c r="AR945" s="57"/>
      <c r="AS945" s="57"/>
      <c r="AT945" s="57"/>
      <c r="AU945" s="57"/>
      <c r="AV945" s="57"/>
      <c r="AW945" s="57"/>
      <c r="AX945" s="57"/>
      <c r="AY945" s="57"/>
      <c r="AZ945" s="57"/>
      <c r="BA945" s="57"/>
      <c r="BB945" s="57"/>
      <c r="BC945" s="57"/>
      <c r="BD945" s="57"/>
      <c r="BE945" s="57"/>
      <c r="BF945" s="57"/>
      <c r="BG945" s="57"/>
      <c r="BH945" s="57"/>
      <c r="BI945" s="57"/>
      <c r="BJ945" s="57"/>
      <c r="BK945" s="57"/>
      <c r="BL945" s="57"/>
      <c r="BM945" s="57"/>
      <c r="BN945" s="57"/>
      <c r="BO945" s="57"/>
      <c r="BP945" s="57"/>
      <c r="BQ945" s="57"/>
      <c r="BR945" s="57"/>
      <c r="BS945" s="57"/>
      <c r="BT945" s="57"/>
      <c r="BU945" s="57"/>
      <c r="BV945" s="57"/>
      <c r="BW945" s="57"/>
      <c r="BX945" s="57"/>
      <c r="BY945" s="57"/>
      <c r="BZ945" s="57"/>
      <c r="CA945" s="57"/>
      <c r="CB945" s="57"/>
      <c r="CC945" s="57"/>
      <c r="CD945" s="57"/>
      <c r="CE945" s="57"/>
      <c r="CF945" s="57"/>
      <c r="CG945" s="57"/>
      <c r="CH945" s="57"/>
      <c r="CI945" s="57"/>
      <c r="CJ945" s="57"/>
      <c r="CK945" s="57"/>
      <c r="CL945" s="57"/>
      <c r="CM945" s="57"/>
      <c r="CN945" s="57"/>
      <c r="CO945" s="57"/>
      <c r="CP945" s="57"/>
      <c r="CQ945" s="57"/>
      <c r="CR945" s="57"/>
      <c r="CS945" s="57"/>
      <c r="CT945" s="57"/>
      <c r="CU945" s="57"/>
      <c r="CV945" s="57"/>
      <c r="CW945" s="57"/>
      <c r="CX945" s="57"/>
      <c r="CY945" s="57"/>
      <c r="CZ945" s="57"/>
      <c r="DA945" s="57"/>
      <c r="DB945" s="57"/>
      <c r="DC945" s="57"/>
      <c r="DD945" s="57"/>
      <c r="DE945" s="57"/>
      <c r="DF945" s="57"/>
      <c r="DG945" s="57"/>
      <c r="DH945" s="57"/>
      <c r="DI945" s="57"/>
      <c r="DJ945" s="57"/>
      <c r="DK945" s="57"/>
      <c r="DL945" s="57"/>
      <c r="DM945" s="57"/>
      <c r="DN945" s="57"/>
      <c r="DO945" s="57"/>
      <c r="DP945" s="57"/>
      <c r="DQ945" s="57"/>
      <c r="DR945" s="57"/>
      <c r="DS945" s="57"/>
      <c r="DT945" s="57"/>
      <c r="DU945" s="57"/>
      <c r="DV945" s="57"/>
      <c r="DW945" s="57"/>
      <c r="DX945" s="57"/>
      <c r="DY945" s="57"/>
      <c r="DZ945" s="57"/>
      <c r="EA945" s="57"/>
      <c r="EB945" s="57"/>
      <c r="EC945" s="57"/>
      <c r="ED945" s="57"/>
      <c r="EE945" s="57"/>
    </row>
    <row r="946">
      <c r="B946" s="140"/>
      <c r="C946" s="140"/>
      <c r="D946" s="140"/>
      <c r="E946" s="140"/>
      <c r="F946" s="140"/>
      <c r="AH946" s="57"/>
      <c r="AI946" s="57"/>
      <c r="AJ946" s="57"/>
      <c r="AK946" s="57"/>
      <c r="AL946" s="57"/>
      <c r="AM946" s="57"/>
      <c r="AN946" s="57"/>
      <c r="AO946" s="57"/>
      <c r="AP946" s="57"/>
      <c r="AQ946" s="57"/>
      <c r="AR946" s="57"/>
      <c r="AS946" s="57"/>
      <c r="AT946" s="57"/>
      <c r="AU946" s="57"/>
      <c r="AV946" s="57"/>
      <c r="AW946" s="57"/>
      <c r="AX946" s="57"/>
      <c r="AY946" s="57"/>
      <c r="AZ946" s="57"/>
      <c r="BA946" s="57"/>
      <c r="BB946" s="57"/>
      <c r="BC946" s="57"/>
      <c r="BD946" s="57"/>
      <c r="BE946" s="57"/>
      <c r="BF946" s="57"/>
      <c r="BG946" s="57"/>
      <c r="BH946" s="57"/>
      <c r="BI946" s="57"/>
      <c r="BJ946" s="57"/>
      <c r="BK946" s="57"/>
      <c r="BL946" s="57"/>
      <c r="BM946" s="57"/>
      <c r="BN946" s="57"/>
      <c r="BO946" s="57"/>
      <c r="BP946" s="57"/>
      <c r="BQ946" s="57"/>
      <c r="BR946" s="57"/>
      <c r="BS946" s="57"/>
      <c r="BT946" s="57"/>
      <c r="BU946" s="57"/>
      <c r="BV946" s="57"/>
      <c r="BW946" s="57"/>
      <c r="BX946" s="57"/>
      <c r="BY946" s="57"/>
      <c r="BZ946" s="57"/>
      <c r="CA946" s="57"/>
      <c r="CB946" s="57"/>
      <c r="CC946" s="57"/>
      <c r="CD946" s="57"/>
      <c r="CE946" s="57"/>
      <c r="CF946" s="57"/>
      <c r="CG946" s="57"/>
      <c r="CH946" s="57"/>
      <c r="CI946" s="57"/>
      <c r="CJ946" s="57"/>
      <c r="CK946" s="57"/>
      <c r="CL946" s="57"/>
      <c r="CM946" s="57"/>
      <c r="CN946" s="57"/>
      <c r="CO946" s="57"/>
      <c r="CP946" s="57"/>
      <c r="CQ946" s="57"/>
      <c r="CR946" s="57"/>
      <c r="CS946" s="57"/>
      <c r="CT946" s="57"/>
      <c r="CU946" s="57"/>
      <c r="CV946" s="57"/>
      <c r="CW946" s="57"/>
      <c r="CX946" s="57"/>
      <c r="CY946" s="57"/>
      <c r="CZ946" s="57"/>
      <c r="DA946" s="57"/>
      <c r="DB946" s="57"/>
      <c r="DC946" s="57"/>
      <c r="DD946" s="57"/>
      <c r="DE946" s="57"/>
      <c r="DF946" s="57"/>
      <c r="DG946" s="57"/>
      <c r="DH946" s="57"/>
      <c r="DI946" s="57"/>
      <c r="DJ946" s="57"/>
      <c r="DK946" s="57"/>
      <c r="DL946" s="57"/>
      <c r="DM946" s="57"/>
      <c r="DN946" s="57"/>
      <c r="DO946" s="57"/>
      <c r="DP946" s="57"/>
      <c r="DQ946" s="57"/>
      <c r="DR946" s="57"/>
      <c r="DS946" s="57"/>
      <c r="DT946" s="57"/>
      <c r="DU946" s="57"/>
      <c r="DV946" s="57"/>
      <c r="DW946" s="57"/>
      <c r="DX946" s="57"/>
      <c r="DY946" s="57"/>
      <c r="DZ946" s="57"/>
      <c r="EA946" s="57"/>
      <c r="EB946" s="57"/>
      <c r="EC946" s="57"/>
      <c r="ED946" s="57"/>
      <c r="EE946" s="57"/>
    </row>
    <row r="947">
      <c r="B947" s="140"/>
      <c r="C947" s="140"/>
      <c r="D947" s="140"/>
      <c r="E947" s="140"/>
      <c r="F947" s="140"/>
      <c r="AH947" s="57"/>
      <c r="AI947" s="57"/>
      <c r="AJ947" s="57"/>
      <c r="AK947" s="57"/>
      <c r="AL947" s="57"/>
      <c r="AM947" s="57"/>
      <c r="AN947" s="57"/>
      <c r="AO947" s="57"/>
      <c r="AP947" s="57"/>
      <c r="AQ947" s="57"/>
      <c r="AR947" s="57"/>
      <c r="AS947" s="57"/>
      <c r="AT947" s="57"/>
      <c r="AU947" s="57"/>
      <c r="AV947" s="57"/>
      <c r="AW947" s="57"/>
      <c r="AX947" s="57"/>
      <c r="AY947" s="57"/>
      <c r="AZ947" s="57"/>
      <c r="BA947" s="57"/>
      <c r="BB947" s="57"/>
      <c r="BC947" s="57"/>
      <c r="BD947" s="57"/>
      <c r="BE947" s="57"/>
      <c r="BF947" s="57"/>
      <c r="BG947" s="57"/>
      <c r="BH947" s="57"/>
      <c r="BI947" s="57"/>
      <c r="BJ947" s="57"/>
      <c r="BK947" s="57"/>
      <c r="BL947" s="57"/>
      <c r="BM947" s="57"/>
      <c r="BN947" s="57"/>
      <c r="BO947" s="57"/>
      <c r="BP947" s="57"/>
      <c r="BQ947" s="57"/>
      <c r="BR947" s="57"/>
      <c r="BS947" s="57"/>
      <c r="BT947" s="57"/>
      <c r="BU947" s="57"/>
      <c r="BV947" s="57"/>
      <c r="BW947" s="57"/>
      <c r="BX947" s="57"/>
      <c r="BY947" s="57"/>
      <c r="BZ947" s="57"/>
      <c r="CA947" s="57"/>
      <c r="CB947" s="57"/>
      <c r="CC947" s="57"/>
      <c r="CD947" s="57"/>
      <c r="CE947" s="57"/>
      <c r="CF947" s="57"/>
      <c r="CG947" s="57"/>
      <c r="CH947" s="57"/>
      <c r="CI947" s="57"/>
      <c r="CJ947" s="57"/>
      <c r="CK947" s="57"/>
      <c r="CL947" s="57"/>
      <c r="CM947" s="57"/>
      <c r="CN947" s="57"/>
      <c r="CO947" s="57"/>
      <c r="CP947" s="57"/>
      <c r="CQ947" s="57"/>
      <c r="CR947" s="57"/>
      <c r="CS947" s="57"/>
      <c r="CT947" s="57"/>
      <c r="CU947" s="57"/>
      <c r="CV947" s="57"/>
      <c r="CW947" s="57"/>
      <c r="CX947" s="57"/>
      <c r="CY947" s="57"/>
      <c r="CZ947" s="57"/>
      <c r="DA947" s="57"/>
      <c r="DB947" s="57"/>
      <c r="DC947" s="57"/>
      <c r="DD947" s="57"/>
      <c r="DE947" s="57"/>
      <c r="DF947" s="57"/>
      <c r="DG947" s="57"/>
      <c r="DH947" s="57"/>
      <c r="DI947" s="57"/>
      <c r="DJ947" s="57"/>
      <c r="DK947" s="57"/>
      <c r="DL947" s="57"/>
      <c r="DM947" s="57"/>
      <c r="DN947" s="57"/>
      <c r="DO947" s="57"/>
      <c r="DP947" s="57"/>
      <c r="DQ947" s="57"/>
      <c r="DR947" s="57"/>
      <c r="DS947" s="57"/>
      <c r="DT947" s="57"/>
      <c r="DU947" s="57"/>
      <c r="DV947" s="57"/>
      <c r="DW947" s="57"/>
      <c r="DX947" s="57"/>
      <c r="DY947" s="57"/>
      <c r="DZ947" s="57"/>
      <c r="EA947" s="57"/>
      <c r="EB947" s="57"/>
      <c r="EC947" s="57"/>
      <c r="ED947" s="57"/>
      <c r="EE947" s="57"/>
    </row>
    <row r="948">
      <c r="B948" s="140"/>
      <c r="C948" s="140"/>
      <c r="D948" s="140"/>
      <c r="E948" s="140"/>
      <c r="F948" s="140"/>
      <c r="AH948" s="57"/>
      <c r="AI948" s="57"/>
      <c r="AJ948" s="57"/>
      <c r="AK948" s="57"/>
      <c r="AL948" s="57"/>
      <c r="AM948" s="57"/>
      <c r="AN948" s="57"/>
      <c r="AO948" s="57"/>
      <c r="AP948" s="57"/>
      <c r="AQ948" s="57"/>
      <c r="AR948" s="57"/>
      <c r="AS948" s="57"/>
      <c r="AT948" s="57"/>
      <c r="AU948" s="57"/>
      <c r="AV948" s="57"/>
      <c r="AW948" s="57"/>
      <c r="AX948" s="57"/>
      <c r="AY948" s="57"/>
      <c r="AZ948" s="57"/>
      <c r="BA948" s="57"/>
      <c r="BB948" s="57"/>
      <c r="BC948" s="57"/>
      <c r="BD948" s="57"/>
      <c r="BE948" s="57"/>
      <c r="BF948" s="57"/>
      <c r="BG948" s="57"/>
      <c r="BH948" s="57"/>
      <c r="BI948" s="57"/>
      <c r="BJ948" s="57"/>
      <c r="BK948" s="57"/>
      <c r="BL948" s="57"/>
      <c r="BM948" s="57"/>
      <c r="BN948" s="57"/>
      <c r="BO948" s="57"/>
      <c r="BP948" s="57"/>
      <c r="BQ948" s="57"/>
      <c r="BR948" s="57"/>
      <c r="BS948" s="57"/>
      <c r="BT948" s="57"/>
      <c r="BU948" s="57"/>
      <c r="BV948" s="57"/>
      <c r="BW948" s="57"/>
      <c r="BX948" s="57"/>
      <c r="BY948" s="57"/>
      <c r="BZ948" s="57"/>
      <c r="CA948" s="57"/>
      <c r="CB948" s="57"/>
      <c r="CC948" s="57"/>
      <c r="CD948" s="57"/>
      <c r="CE948" s="57"/>
      <c r="CF948" s="57"/>
      <c r="CG948" s="57"/>
      <c r="CH948" s="57"/>
      <c r="CI948" s="57"/>
      <c r="CJ948" s="57"/>
      <c r="CK948" s="57"/>
      <c r="CL948" s="57"/>
      <c r="CM948" s="57"/>
      <c r="CN948" s="57"/>
      <c r="CO948" s="57"/>
      <c r="CP948" s="57"/>
      <c r="CQ948" s="57"/>
      <c r="CR948" s="57"/>
      <c r="CS948" s="57"/>
      <c r="CT948" s="57"/>
      <c r="CU948" s="57"/>
      <c r="CV948" s="57"/>
      <c r="CW948" s="57"/>
      <c r="CX948" s="57"/>
      <c r="CY948" s="57"/>
      <c r="CZ948" s="57"/>
      <c r="DA948" s="57"/>
      <c r="DB948" s="57"/>
      <c r="DC948" s="57"/>
      <c r="DD948" s="57"/>
      <c r="DE948" s="57"/>
      <c r="DF948" s="57"/>
      <c r="DG948" s="57"/>
      <c r="DH948" s="57"/>
      <c r="DI948" s="57"/>
      <c r="DJ948" s="57"/>
      <c r="DK948" s="57"/>
      <c r="DL948" s="57"/>
      <c r="DM948" s="57"/>
      <c r="DN948" s="57"/>
      <c r="DO948" s="57"/>
      <c r="DP948" s="57"/>
      <c r="DQ948" s="57"/>
      <c r="DR948" s="57"/>
      <c r="DS948" s="57"/>
      <c r="DT948" s="57"/>
      <c r="DU948" s="57"/>
      <c r="DV948" s="57"/>
      <c r="DW948" s="57"/>
      <c r="DX948" s="57"/>
      <c r="DY948" s="57"/>
      <c r="DZ948" s="57"/>
      <c r="EA948" s="57"/>
      <c r="EB948" s="57"/>
      <c r="EC948" s="57"/>
      <c r="ED948" s="57"/>
      <c r="EE948" s="57"/>
    </row>
    <row r="949">
      <c r="B949" s="140"/>
      <c r="C949" s="140"/>
      <c r="D949" s="140"/>
      <c r="E949" s="140"/>
      <c r="F949" s="140"/>
      <c r="AH949" s="57"/>
      <c r="AI949" s="57"/>
      <c r="AJ949" s="57"/>
      <c r="AK949" s="57"/>
      <c r="AL949" s="57"/>
      <c r="AM949" s="57"/>
      <c r="AN949" s="57"/>
      <c r="AO949" s="57"/>
      <c r="AP949" s="57"/>
      <c r="AQ949" s="57"/>
      <c r="AR949" s="57"/>
      <c r="AS949" s="57"/>
      <c r="AT949" s="57"/>
      <c r="AU949" s="57"/>
      <c r="AV949" s="57"/>
      <c r="AW949" s="57"/>
      <c r="AX949" s="57"/>
      <c r="AY949" s="57"/>
      <c r="AZ949" s="57"/>
      <c r="BA949" s="57"/>
      <c r="BB949" s="57"/>
      <c r="BC949" s="57"/>
      <c r="BD949" s="57"/>
      <c r="BE949" s="57"/>
      <c r="BF949" s="57"/>
      <c r="BG949" s="57"/>
      <c r="BH949" s="57"/>
      <c r="BI949" s="57"/>
      <c r="BJ949" s="57"/>
      <c r="BK949" s="57"/>
      <c r="BL949" s="57"/>
      <c r="BM949" s="57"/>
      <c r="BN949" s="57"/>
      <c r="BO949" s="57"/>
      <c r="BP949" s="57"/>
      <c r="BQ949" s="57"/>
      <c r="BR949" s="57"/>
      <c r="BS949" s="57"/>
      <c r="BT949" s="57"/>
      <c r="BU949" s="57"/>
      <c r="BV949" s="57"/>
      <c r="BW949" s="57"/>
      <c r="BX949" s="57"/>
      <c r="BY949" s="57"/>
      <c r="BZ949" s="57"/>
      <c r="CA949" s="57"/>
      <c r="CB949" s="57"/>
      <c r="CC949" s="57"/>
      <c r="CD949" s="57"/>
      <c r="CE949" s="57"/>
      <c r="CF949" s="57"/>
      <c r="CG949" s="57"/>
      <c r="CH949" s="57"/>
      <c r="CI949" s="57"/>
      <c r="CJ949" s="57"/>
      <c r="CK949" s="57"/>
      <c r="CL949" s="57"/>
      <c r="CM949" s="57"/>
      <c r="CN949" s="57"/>
      <c r="CO949" s="57"/>
      <c r="CP949" s="57"/>
      <c r="CQ949" s="57"/>
      <c r="CR949" s="57"/>
      <c r="CS949" s="57"/>
      <c r="CT949" s="57"/>
      <c r="CU949" s="57"/>
      <c r="CV949" s="57"/>
      <c r="CW949" s="57"/>
      <c r="CX949" s="57"/>
      <c r="CY949" s="57"/>
      <c r="CZ949" s="57"/>
      <c r="DA949" s="57"/>
      <c r="DB949" s="57"/>
      <c r="DC949" s="57"/>
      <c r="DD949" s="57"/>
      <c r="DE949" s="57"/>
      <c r="DF949" s="57"/>
      <c r="DG949" s="57"/>
      <c r="DH949" s="57"/>
      <c r="DI949" s="57"/>
      <c r="DJ949" s="57"/>
      <c r="DK949" s="57"/>
      <c r="DL949" s="57"/>
      <c r="DM949" s="57"/>
      <c r="DN949" s="57"/>
      <c r="DO949" s="57"/>
      <c r="DP949" s="57"/>
      <c r="DQ949" s="57"/>
      <c r="DR949" s="57"/>
      <c r="DS949" s="57"/>
      <c r="DT949" s="57"/>
      <c r="DU949" s="57"/>
      <c r="DV949" s="57"/>
      <c r="DW949" s="57"/>
      <c r="DX949" s="57"/>
      <c r="DY949" s="57"/>
      <c r="DZ949" s="57"/>
      <c r="EA949" s="57"/>
      <c r="EB949" s="57"/>
      <c r="EC949" s="57"/>
      <c r="ED949" s="57"/>
      <c r="EE949" s="57"/>
    </row>
    <row r="950">
      <c r="B950" s="140"/>
      <c r="C950" s="140"/>
      <c r="D950" s="140"/>
      <c r="E950" s="140"/>
      <c r="F950" s="140"/>
      <c r="AH950" s="57"/>
      <c r="AI950" s="57"/>
      <c r="AJ950" s="57"/>
      <c r="AK950" s="57"/>
      <c r="AL950" s="57"/>
      <c r="AM950" s="57"/>
      <c r="AN950" s="57"/>
      <c r="AO950" s="57"/>
      <c r="AP950" s="57"/>
      <c r="AQ950" s="57"/>
      <c r="AR950" s="57"/>
      <c r="AS950" s="57"/>
      <c r="AT950" s="57"/>
      <c r="AU950" s="57"/>
      <c r="AV950" s="57"/>
      <c r="AW950" s="57"/>
      <c r="AX950" s="57"/>
      <c r="AY950" s="57"/>
      <c r="AZ950" s="57"/>
      <c r="BA950" s="57"/>
      <c r="BB950" s="57"/>
      <c r="BC950" s="57"/>
      <c r="BD950" s="57"/>
      <c r="BE950" s="57"/>
      <c r="BF950" s="57"/>
      <c r="BG950" s="57"/>
      <c r="BH950" s="57"/>
      <c r="BI950" s="57"/>
      <c r="BJ950" s="57"/>
      <c r="BK950" s="57"/>
      <c r="BL950" s="57"/>
      <c r="BM950" s="57"/>
      <c r="BN950" s="57"/>
      <c r="BO950" s="57"/>
      <c r="BP950" s="57"/>
      <c r="BQ950" s="57"/>
      <c r="BR950" s="57"/>
      <c r="BS950" s="57"/>
      <c r="BT950" s="57"/>
      <c r="BU950" s="57"/>
      <c r="BV950" s="57"/>
      <c r="BW950" s="57"/>
      <c r="BX950" s="57"/>
      <c r="BY950" s="57"/>
      <c r="BZ950" s="57"/>
      <c r="CA950" s="57"/>
      <c r="CB950" s="57"/>
      <c r="CC950" s="57"/>
      <c r="CD950" s="57"/>
      <c r="CE950" s="57"/>
      <c r="CF950" s="57"/>
      <c r="CG950" s="57"/>
      <c r="CH950" s="57"/>
      <c r="CI950" s="57"/>
      <c r="CJ950" s="57"/>
      <c r="CK950" s="57"/>
      <c r="CL950" s="57"/>
      <c r="CM950" s="57"/>
      <c r="CN950" s="57"/>
      <c r="CO950" s="57"/>
      <c r="CP950" s="57"/>
      <c r="CQ950" s="57"/>
      <c r="CR950" s="57"/>
      <c r="CS950" s="57"/>
      <c r="CT950" s="57"/>
      <c r="CU950" s="57"/>
      <c r="CV950" s="57"/>
      <c r="CW950" s="57"/>
      <c r="CX950" s="57"/>
      <c r="CY950" s="57"/>
      <c r="CZ950" s="57"/>
      <c r="DA950" s="57"/>
      <c r="DB950" s="57"/>
      <c r="DC950" s="57"/>
      <c r="DD950" s="57"/>
      <c r="DE950" s="57"/>
      <c r="DF950" s="57"/>
      <c r="DG950" s="57"/>
      <c r="DH950" s="57"/>
      <c r="DI950" s="57"/>
      <c r="DJ950" s="57"/>
      <c r="DK950" s="57"/>
      <c r="DL950" s="57"/>
      <c r="DM950" s="57"/>
      <c r="DN950" s="57"/>
      <c r="DO950" s="57"/>
      <c r="DP950" s="57"/>
      <c r="DQ950" s="57"/>
      <c r="DR950" s="57"/>
      <c r="DS950" s="57"/>
      <c r="DT950" s="57"/>
      <c r="DU950" s="57"/>
      <c r="DV950" s="57"/>
      <c r="DW950" s="57"/>
      <c r="DX950" s="57"/>
      <c r="DY950" s="57"/>
      <c r="DZ950" s="57"/>
      <c r="EA950" s="57"/>
      <c r="EB950" s="57"/>
      <c r="EC950" s="57"/>
      <c r="ED950" s="57"/>
      <c r="EE950" s="57"/>
    </row>
    <row r="951">
      <c r="B951" s="140"/>
      <c r="C951" s="140"/>
      <c r="D951" s="140"/>
      <c r="E951" s="140"/>
      <c r="F951" s="140"/>
      <c r="AH951" s="57"/>
      <c r="AI951" s="57"/>
      <c r="AJ951" s="57"/>
      <c r="AK951" s="57"/>
      <c r="AL951" s="57"/>
      <c r="AM951" s="57"/>
      <c r="AN951" s="57"/>
      <c r="AO951" s="57"/>
      <c r="AP951" s="57"/>
      <c r="AQ951" s="57"/>
      <c r="AR951" s="57"/>
      <c r="AS951" s="57"/>
      <c r="AT951" s="57"/>
      <c r="AU951" s="57"/>
      <c r="AV951" s="57"/>
      <c r="AW951" s="57"/>
      <c r="AX951" s="57"/>
      <c r="AY951" s="57"/>
      <c r="AZ951" s="57"/>
      <c r="BA951" s="57"/>
      <c r="BB951" s="57"/>
      <c r="BC951" s="57"/>
      <c r="BD951" s="57"/>
      <c r="BE951" s="57"/>
      <c r="BF951" s="57"/>
      <c r="BG951" s="57"/>
      <c r="BH951" s="57"/>
      <c r="BI951" s="57"/>
      <c r="BJ951" s="57"/>
      <c r="BK951" s="57"/>
      <c r="BL951" s="57"/>
      <c r="BM951" s="57"/>
      <c r="BN951" s="57"/>
      <c r="BO951" s="57"/>
      <c r="BP951" s="57"/>
      <c r="BQ951" s="57"/>
      <c r="BR951" s="57"/>
      <c r="BS951" s="57"/>
      <c r="BT951" s="57"/>
      <c r="BU951" s="57"/>
      <c r="BV951" s="57"/>
      <c r="BW951" s="57"/>
      <c r="BX951" s="57"/>
      <c r="BY951" s="57"/>
      <c r="BZ951" s="57"/>
      <c r="CA951" s="57"/>
      <c r="CB951" s="57"/>
      <c r="CC951" s="57"/>
      <c r="CD951" s="57"/>
      <c r="CE951" s="57"/>
      <c r="CF951" s="57"/>
      <c r="CG951" s="57"/>
      <c r="CH951" s="57"/>
      <c r="CI951" s="57"/>
      <c r="CJ951" s="57"/>
      <c r="CK951" s="57"/>
      <c r="CL951" s="57"/>
      <c r="CM951" s="57"/>
      <c r="CN951" s="57"/>
      <c r="CO951" s="57"/>
      <c r="CP951" s="57"/>
      <c r="CQ951" s="57"/>
      <c r="CR951" s="57"/>
      <c r="CS951" s="57"/>
      <c r="CT951" s="57"/>
      <c r="CU951" s="57"/>
      <c r="CV951" s="57"/>
      <c r="CW951" s="57"/>
      <c r="CX951" s="57"/>
      <c r="CY951" s="57"/>
      <c r="CZ951" s="57"/>
      <c r="DA951" s="57"/>
      <c r="DB951" s="57"/>
      <c r="DC951" s="57"/>
      <c r="DD951" s="57"/>
      <c r="DE951" s="57"/>
      <c r="DF951" s="57"/>
      <c r="DG951" s="57"/>
      <c r="DH951" s="57"/>
      <c r="DI951" s="57"/>
      <c r="DJ951" s="57"/>
      <c r="DK951" s="57"/>
      <c r="DL951" s="57"/>
      <c r="DM951" s="57"/>
      <c r="DN951" s="57"/>
      <c r="DO951" s="57"/>
      <c r="DP951" s="57"/>
      <c r="DQ951" s="57"/>
      <c r="DR951" s="57"/>
      <c r="DS951" s="57"/>
      <c r="DT951" s="57"/>
      <c r="DU951" s="57"/>
      <c r="DV951" s="57"/>
      <c r="DW951" s="57"/>
      <c r="DX951" s="57"/>
      <c r="DY951" s="57"/>
      <c r="DZ951" s="57"/>
      <c r="EA951" s="57"/>
      <c r="EB951" s="57"/>
      <c r="EC951" s="57"/>
      <c r="ED951" s="57"/>
      <c r="EE951" s="57"/>
    </row>
    <row r="952">
      <c r="B952" s="140"/>
      <c r="C952" s="140"/>
      <c r="D952" s="140"/>
      <c r="E952" s="140"/>
      <c r="F952" s="140"/>
      <c r="AH952" s="57"/>
      <c r="AI952" s="57"/>
      <c r="AJ952" s="57"/>
      <c r="AK952" s="57"/>
      <c r="AL952" s="57"/>
      <c r="AM952" s="57"/>
      <c r="AN952" s="57"/>
      <c r="AO952" s="57"/>
      <c r="AP952" s="57"/>
      <c r="AQ952" s="57"/>
      <c r="AR952" s="57"/>
      <c r="AS952" s="57"/>
      <c r="AT952" s="57"/>
      <c r="AU952" s="57"/>
      <c r="AV952" s="57"/>
      <c r="AW952" s="57"/>
      <c r="AX952" s="57"/>
      <c r="AY952" s="57"/>
      <c r="AZ952" s="57"/>
      <c r="BA952" s="57"/>
      <c r="BB952" s="57"/>
      <c r="BC952" s="57"/>
      <c r="BD952" s="57"/>
      <c r="BE952" s="57"/>
      <c r="BF952" s="57"/>
      <c r="BG952" s="57"/>
      <c r="BH952" s="57"/>
      <c r="BI952" s="57"/>
      <c r="BJ952" s="57"/>
      <c r="BK952" s="57"/>
      <c r="BL952" s="57"/>
      <c r="BM952" s="57"/>
      <c r="BN952" s="57"/>
      <c r="BO952" s="57"/>
      <c r="BP952" s="57"/>
      <c r="BQ952" s="57"/>
      <c r="BR952" s="57"/>
      <c r="BS952" s="57"/>
      <c r="BT952" s="57"/>
      <c r="BU952" s="57"/>
      <c r="BV952" s="57"/>
      <c r="BW952" s="57"/>
      <c r="BX952" s="57"/>
      <c r="BY952" s="57"/>
      <c r="BZ952" s="57"/>
      <c r="CA952" s="57"/>
      <c r="CB952" s="57"/>
      <c r="CC952" s="57"/>
      <c r="CD952" s="57"/>
      <c r="CE952" s="57"/>
      <c r="CF952" s="57"/>
      <c r="CG952" s="57"/>
      <c r="CH952" s="57"/>
      <c r="CI952" s="57"/>
      <c r="CJ952" s="57"/>
      <c r="CK952" s="57"/>
      <c r="CL952" s="57"/>
      <c r="CM952" s="57"/>
      <c r="CN952" s="57"/>
      <c r="CO952" s="57"/>
      <c r="CP952" s="57"/>
      <c r="CQ952" s="57"/>
      <c r="CR952" s="57"/>
      <c r="CS952" s="57"/>
      <c r="CT952" s="57"/>
      <c r="CU952" s="57"/>
      <c r="CV952" s="57"/>
      <c r="CW952" s="57"/>
      <c r="CX952" s="57"/>
      <c r="CY952" s="57"/>
      <c r="CZ952" s="57"/>
      <c r="DA952" s="57"/>
      <c r="DB952" s="57"/>
      <c r="DC952" s="57"/>
      <c r="DD952" s="57"/>
      <c r="DE952" s="57"/>
      <c r="DF952" s="57"/>
      <c r="DG952" s="57"/>
      <c r="DH952" s="57"/>
      <c r="DI952" s="57"/>
      <c r="DJ952" s="57"/>
      <c r="DK952" s="57"/>
      <c r="DL952" s="57"/>
      <c r="DM952" s="57"/>
      <c r="DN952" s="57"/>
      <c r="DO952" s="57"/>
      <c r="DP952" s="57"/>
      <c r="DQ952" s="57"/>
      <c r="DR952" s="57"/>
      <c r="DS952" s="57"/>
      <c r="DT952" s="57"/>
      <c r="DU952" s="57"/>
      <c r="DV952" s="57"/>
      <c r="DW952" s="57"/>
      <c r="DX952" s="57"/>
      <c r="DY952" s="57"/>
      <c r="DZ952" s="57"/>
      <c r="EA952" s="57"/>
      <c r="EB952" s="57"/>
      <c r="EC952" s="57"/>
      <c r="ED952" s="57"/>
      <c r="EE952" s="57"/>
    </row>
    <row r="953">
      <c r="B953" s="140"/>
      <c r="C953" s="140"/>
      <c r="D953" s="140"/>
      <c r="E953" s="140"/>
      <c r="F953" s="140"/>
      <c r="AH953" s="57"/>
      <c r="AI953" s="57"/>
      <c r="AJ953" s="57"/>
      <c r="AK953" s="57"/>
      <c r="AL953" s="57"/>
      <c r="AM953" s="57"/>
      <c r="AN953" s="57"/>
      <c r="AO953" s="57"/>
      <c r="AP953" s="57"/>
      <c r="AQ953" s="57"/>
      <c r="AR953" s="57"/>
      <c r="AS953" s="57"/>
      <c r="AT953" s="57"/>
      <c r="AU953" s="57"/>
      <c r="AV953" s="57"/>
      <c r="AW953" s="57"/>
      <c r="AX953" s="57"/>
      <c r="AY953" s="57"/>
      <c r="AZ953" s="57"/>
      <c r="BA953" s="57"/>
      <c r="BB953" s="57"/>
      <c r="BC953" s="57"/>
      <c r="BD953" s="57"/>
      <c r="BE953" s="57"/>
      <c r="BF953" s="57"/>
      <c r="BG953" s="57"/>
      <c r="BH953" s="57"/>
      <c r="BI953" s="57"/>
      <c r="BJ953" s="57"/>
      <c r="BK953" s="57"/>
      <c r="BL953" s="57"/>
      <c r="BM953" s="57"/>
      <c r="BN953" s="57"/>
      <c r="BO953" s="57"/>
      <c r="BP953" s="57"/>
      <c r="BQ953" s="57"/>
      <c r="BR953" s="57"/>
      <c r="BS953" s="57"/>
      <c r="BT953" s="57"/>
      <c r="BU953" s="57"/>
      <c r="BV953" s="57"/>
      <c r="BW953" s="57"/>
      <c r="BX953" s="57"/>
      <c r="BY953" s="57"/>
      <c r="BZ953" s="57"/>
      <c r="CA953" s="57"/>
      <c r="CB953" s="57"/>
      <c r="CC953" s="57"/>
      <c r="CD953" s="57"/>
      <c r="CE953" s="57"/>
      <c r="CF953" s="57"/>
      <c r="CG953" s="57"/>
      <c r="CH953" s="57"/>
      <c r="CI953" s="57"/>
      <c r="CJ953" s="57"/>
      <c r="CK953" s="57"/>
      <c r="CL953" s="57"/>
      <c r="CM953" s="57"/>
      <c r="CN953" s="57"/>
      <c r="CO953" s="57"/>
      <c r="CP953" s="57"/>
      <c r="CQ953" s="57"/>
      <c r="CR953" s="57"/>
      <c r="CS953" s="57"/>
      <c r="CT953" s="57"/>
      <c r="CU953" s="57"/>
      <c r="CV953" s="57"/>
      <c r="CW953" s="57"/>
      <c r="CX953" s="57"/>
      <c r="CY953" s="57"/>
      <c r="CZ953" s="57"/>
      <c r="DA953" s="57"/>
      <c r="DB953" s="57"/>
      <c r="DC953" s="57"/>
      <c r="DD953" s="57"/>
      <c r="DE953" s="57"/>
      <c r="DF953" s="57"/>
      <c r="DG953" s="57"/>
      <c r="DH953" s="57"/>
      <c r="DI953" s="57"/>
      <c r="DJ953" s="57"/>
      <c r="DK953" s="57"/>
      <c r="DL953" s="57"/>
      <c r="DM953" s="57"/>
      <c r="DN953" s="57"/>
      <c r="DO953" s="57"/>
      <c r="DP953" s="57"/>
      <c r="DQ953" s="57"/>
      <c r="DR953" s="57"/>
      <c r="DS953" s="57"/>
      <c r="DT953" s="57"/>
      <c r="DU953" s="57"/>
      <c r="DV953" s="57"/>
      <c r="DW953" s="57"/>
      <c r="DX953" s="57"/>
      <c r="DY953" s="57"/>
      <c r="DZ953" s="57"/>
      <c r="EA953" s="57"/>
      <c r="EB953" s="57"/>
      <c r="EC953" s="57"/>
      <c r="ED953" s="57"/>
      <c r="EE953" s="57"/>
    </row>
    <row r="954">
      <c r="B954" s="140"/>
      <c r="C954" s="140"/>
      <c r="D954" s="140"/>
      <c r="E954" s="140"/>
      <c r="F954" s="140"/>
      <c r="AH954" s="57"/>
      <c r="AI954" s="57"/>
      <c r="AJ954" s="57"/>
      <c r="AK954" s="57"/>
      <c r="AL954" s="57"/>
      <c r="AM954" s="57"/>
      <c r="AN954" s="57"/>
      <c r="AO954" s="57"/>
      <c r="AP954" s="57"/>
      <c r="AQ954" s="57"/>
      <c r="AR954" s="57"/>
      <c r="AS954" s="57"/>
      <c r="AT954" s="57"/>
      <c r="AU954" s="57"/>
      <c r="AV954" s="57"/>
      <c r="AW954" s="57"/>
      <c r="AX954" s="57"/>
      <c r="AY954" s="57"/>
      <c r="AZ954" s="57"/>
      <c r="BA954" s="57"/>
      <c r="BB954" s="57"/>
      <c r="BC954" s="57"/>
      <c r="BD954" s="57"/>
      <c r="BE954" s="57"/>
      <c r="BF954" s="57"/>
      <c r="BG954" s="57"/>
      <c r="BH954" s="57"/>
      <c r="BI954" s="57"/>
      <c r="BJ954" s="57"/>
      <c r="BK954" s="57"/>
      <c r="BL954" s="57"/>
      <c r="BM954" s="57"/>
      <c r="BN954" s="57"/>
      <c r="BO954" s="57"/>
      <c r="BP954" s="57"/>
      <c r="BQ954" s="57"/>
      <c r="BR954" s="57"/>
      <c r="BS954" s="57"/>
      <c r="BT954" s="57"/>
      <c r="BU954" s="57"/>
      <c r="BV954" s="57"/>
      <c r="BW954" s="57"/>
      <c r="BX954" s="57"/>
      <c r="BY954" s="57"/>
      <c r="BZ954" s="57"/>
      <c r="CA954" s="57"/>
      <c r="CB954" s="57"/>
      <c r="CC954" s="57"/>
      <c r="CD954" s="57"/>
      <c r="CE954" s="57"/>
      <c r="CF954" s="57"/>
      <c r="CG954" s="57"/>
      <c r="CH954" s="57"/>
      <c r="CI954" s="57"/>
      <c r="CJ954" s="57"/>
      <c r="CK954" s="57"/>
      <c r="CL954" s="57"/>
      <c r="CM954" s="57"/>
      <c r="CN954" s="57"/>
      <c r="CO954" s="57"/>
      <c r="CP954" s="57"/>
      <c r="CQ954" s="57"/>
      <c r="CR954" s="57"/>
      <c r="CS954" s="57"/>
      <c r="CT954" s="57"/>
      <c r="CU954" s="57"/>
      <c r="CV954" s="57"/>
      <c r="CW954" s="57"/>
      <c r="CX954" s="57"/>
      <c r="CY954" s="57"/>
      <c r="CZ954" s="57"/>
      <c r="DA954" s="57"/>
      <c r="DB954" s="57"/>
      <c r="DC954" s="57"/>
      <c r="DD954" s="57"/>
      <c r="DE954" s="57"/>
      <c r="DF954" s="57"/>
      <c r="DG954" s="57"/>
      <c r="DH954" s="57"/>
      <c r="DI954" s="57"/>
      <c r="DJ954" s="57"/>
      <c r="DK954" s="57"/>
      <c r="DL954" s="57"/>
      <c r="DM954" s="57"/>
      <c r="DN954" s="57"/>
      <c r="DO954" s="57"/>
      <c r="DP954" s="57"/>
      <c r="DQ954" s="57"/>
      <c r="DR954" s="57"/>
      <c r="DS954" s="57"/>
      <c r="DT954" s="57"/>
      <c r="DU954" s="57"/>
      <c r="DV954" s="57"/>
      <c r="DW954" s="57"/>
      <c r="DX954" s="57"/>
      <c r="DY954" s="57"/>
      <c r="DZ954" s="57"/>
      <c r="EA954" s="57"/>
      <c r="EB954" s="57"/>
      <c r="EC954" s="57"/>
      <c r="ED954" s="57"/>
      <c r="EE954" s="57"/>
    </row>
    <row r="955">
      <c r="B955" s="140"/>
      <c r="C955" s="140"/>
      <c r="D955" s="140"/>
      <c r="E955" s="140"/>
      <c r="F955" s="140"/>
      <c r="AH955" s="57"/>
      <c r="AI955" s="57"/>
      <c r="AJ955" s="57"/>
      <c r="AK955" s="57"/>
      <c r="AL955" s="57"/>
      <c r="AM955" s="57"/>
      <c r="AN955" s="57"/>
      <c r="AO955" s="57"/>
      <c r="AP955" s="57"/>
      <c r="AQ955" s="57"/>
      <c r="AR955" s="57"/>
      <c r="AS955" s="57"/>
      <c r="AT955" s="57"/>
      <c r="AU955" s="57"/>
      <c r="AV955" s="57"/>
      <c r="AW955" s="57"/>
      <c r="AX955" s="57"/>
      <c r="AY955" s="57"/>
      <c r="AZ955" s="57"/>
      <c r="BA955" s="57"/>
      <c r="BB955" s="57"/>
      <c r="BC955" s="57"/>
      <c r="BD955" s="57"/>
      <c r="BE955" s="57"/>
      <c r="BF955" s="57"/>
      <c r="BG955" s="57"/>
      <c r="BH955" s="57"/>
      <c r="BI955" s="57"/>
      <c r="BJ955" s="57"/>
      <c r="BK955" s="57"/>
      <c r="BL955" s="57"/>
      <c r="BM955" s="57"/>
      <c r="BN955" s="57"/>
      <c r="BO955" s="57"/>
      <c r="BP955" s="57"/>
      <c r="BQ955" s="57"/>
      <c r="BR955" s="57"/>
      <c r="BS955" s="57"/>
      <c r="BT955" s="57"/>
      <c r="BU955" s="57"/>
      <c r="BV955" s="57"/>
      <c r="BW955" s="57"/>
      <c r="BX955" s="57"/>
      <c r="BY955" s="57"/>
      <c r="BZ955" s="57"/>
      <c r="CA955" s="57"/>
      <c r="CB955" s="57"/>
      <c r="CC955" s="57"/>
      <c r="CD955" s="57"/>
      <c r="CE955" s="57"/>
      <c r="CF955" s="57"/>
      <c r="CG955" s="57"/>
      <c r="CH955" s="57"/>
      <c r="CI955" s="57"/>
      <c r="CJ955" s="57"/>
      <c r="CK955" s="57"/>
      <c r="CL955" s="57"/>
      <c r="CM955" s="57"/>
      <c r="CN955" s="57"/>
      <c r="CO955" s="57"/>
      <c r="CP955" s="57"/>
      <c r="CQ955" s="57"/>
      <c r="CR955" s="57"/>
      <c r="CS955" s="57"/>
      <c r="CT955" s="57"/>
      <c r="CU955" s="57"/>
      <c r="CV955" s="57"/>
      <c r="CW955" s="57"/>
      <c r="CX955" s="57"/>
      <c r="CY955" s="57"/>
      <c r="CZ955" s="57"/>
      <c r="DA955" s="57"/>
      <c r="DB955" s="57"/>
      <c r="DC955" s="57"/>
      <c r="DD955" s="57"/>
      <c r="DE955" s="57"/>
      <c r="DF955" s="57"/>
      <c r="DG955" s="57"/>
      <c r="DH955" s="57"/>
      <c r="DI955" s="57"/>
      <c r="DJ955" s="57"/>
      <c r="DK955" s="57"/>
      <c r="DL955" s="57"/>
      <c r="DM955" s="57"/>
      <c r="DN955" s="57"/>
      <c r="DO955" s="57"/>
      <c r="DP955" s="57"/>
      <c r="DQ955" s="57"/>
      <c r="DR955" s="57"/>
      <c r="DS955" s="57"/>
      <c r="DT955" s="57"/>
      <c r="DU955" s="57"/>
      <c r="DV955" s="57"/>
      <c r="DW955" s="57"/>
      <c r="DX955" s="57"/>
      <c r="DY955" s="57"/>
      <c r="DZ955" s="57"/>
      <c r="EA955" s="57"/>
      <c r="EB955" s="57"/>
      <c r="EC955" s="57"/>
      <c r="ED955" s="57"/>
      <c r="EE955" s="57"/>
    </row>
    <row r="956">
      <c r="B956" s="140"/>
      <c r="C956" s="140"/>
      <c r="D956" s="140"/>
      <c r="E956" s="140"/>
      <c r="F956" s="140"/>
      <c r="AH956" s="57"/>
      <c r="AI956" s="57"/>
      <c r="AJ956" s="57"/>
      <c r="AK956" s="57"/>
      <c r="AL956" s="57"/>
      <c r="AM956" s="57"/>
      <c r="AN956" s="57"/>
      <c r="AO956" s="57"/>
      <c r="AP956" s="57"/>
      <c r="AQ956" s="57"/>
      <c r="AR956" s="57"/>
      <c r="AS956" s="57"/>
      <c r="AT956" s="57"/>
      <c r="AU956" s="57"/>
      <c r="AV956" s="57"/>
      <c r="AW956" s="57"/>
      <c r="AX956" s="57"/>
      <c r="AY956" s="57"/>
      <c r="AZ956" s="57"/>
      <c r="BA956" s="57"/>
      <c r="BB956" s="57"/>
      <c r="BC956" s="57"/>
      <c r="BD956" s="57"/>
      <c r="BE956" s="57"/>
      <c r="BF956" s="57"/>
      <c r="BG956" s="57"/>
      <c r="BH956" s="57"/>
      <c r="BI956" s="57"/>
      <c r="BJ956" s="57"/>
      <c r="BK956" s="57"/>
      <c r="BL956" s="57"/>
      <c r="BM956" s="57"/>
      <c r="BN956" s="57"/>
      <c r="BO956" s="57"/>
      <c r="BP956" s="57"/>
      <c r="BQ956" s="57"/>
      <c r="BR956" s="57"/>
      <c r="BS956" s="57"/>
      <c r="BT956" s="57"/>
      <c r="BU956" s="57"/>
      <c r="BV956" s="57"/>
      <c r="BW956" s="57"/>
      <c r="BX956" s="57"/>
      <c r="BY956" s="57"/>
      <c r="BZ956" s="57"/>
      <c r="CA956" s="57"/>
      <c r="CB956" s="57"/>
      <c r="CC956" s="57"/>
      <c r="CD956" s="57"/>
      <c r="CE956" s="57"/>
      <c r="CF956" s="57"/>
      <c r="CG956" s="57"/>
      <c r="CH956" s="57"/>
      <c r="CI956" s="57"/>
      <c r="CJ956" s="57"/>
      <c r="CK956" s="57"/>
      <c r="CL956" s="57"/>
      <c r="CM956" s="57"/>
      <c r="CN956" s="57"/>
      <c r="CO956" s="57"/>
      <c r="CP956" s="57"/>
      <c r="CQ956" s="57"/>
      <c r="CR956" s="57"/>
      <c r="CS956" s="57"/>
      <c r="CT956" s="57"/>
      <c r="CU956" s="57"/>
      <c r="CV956" s="57"/>
      <c r="CW956" s="57"/>
      <c r="CX956" s="57"/>
      <c r="CY956" s="57"/>
      <c r="CZ956" s="57"/>
      <c r="DA956" s="57"/>
      <c r="DB956" s="57"/>
      <c r="DC956" s="57"/>
      <c r="DD956" s="57"/>
      <c r="DE956" s="57"/>
      <c r="DF956" s="57"/>
      <c r="DG956" s="57"/>
      <c r="DH956" s="57"/>
      <c r="DI956" s="57"/>
      <c r="DJ956" s="57"/>
      <c r="DK956" s="57"/>
      <c r="DL956" s="57"/>
      <c r="DM956" s="57"/>
      <c r="DN956" s="57"/>
      <c r="DO956" s="57"/>
      <c r="DP956" s="57"/>
      <c r="DQ956" s="57"/>
      <c r="DR956" s="57"/>
      <c r="DS956" s="57"/>
      <c r="DT956" s="57"/>
      <c r="DU956" s="57"/>
      <c r="DV956" s="57"/>
      <c r="DW956" s="57"/>
      <c r="DX956" s="57"/>
      <c r="DY956" s="57"/>
      <c r="DZ956" s="57"/>
      <c r="EA956" s="57"/>
      <c r="EB956" s="57"/>
      <c r="EC956" s="57"/>
      <c r="ED956" s="57"/>
      <c r="EE956" s="57"/>
    </row>
    <row r="957">
      <c r="B957" s="140"/>
      <c r="C957" s="140"/>
      <c r="D957" s="140"/>
      <c r="E957" s="140"/>
      <c r="F957" s="140"/>
      <c r="AH957" s="57"/>
      <c r="AI957" s="57"/>
      <c r="AJ957" s="57"/>
      <c r="AK957" s="57"/>
      <c r="AL957" s="57"/>
      <c r="AM957" s="57"/>
      <c r="AN957" s="57"/>
      <c r="AO957" s="57"/>
      <c r="AP957" s="57"/>
      <c r="AQ957" s="57"/>
      <c r="AR957" s="57"/>
      <c r="AS957" s="57"/>
      <c r="AT957" s="57"/>
      <c r="AU957" s="57"/>
      <c r="AV957" s="57"/>
      <c r="AW957" s="57"/>
      <c r="AX957" s="57"/>
      <c r="AY957" s="57"/>
      <c r="AZ957" s="57"/>
      <c r="BA957" s="57"/>
      <c r="BB957" s="57"/>
      <c r="BC957" s="57"/>
      <c r="BD957" s="57"/>
      <c r="BE957" s="57"/>
      <c r="BF957" s="57"/>
      <c r="BG957" s="57"/>
      <c r="BH957" s="57"/>
      <c r="BI957" s="57"/>
      <c r="BJ957" s="57"/>
      <c r="BK957" s="57"/>
      <c r="BL957" s="57"/>
      <c r="BM957" s="57"/>
      <c r="BN957" s="57"/>
      <c r="BO957" s="57"/>
      <c r="BP957" s="57"/>
      <c r="BQ957" s="57"/>
      <c r="BR957" s="57"/>
      <c r="BS957" s="57"/>
      <c r="BT957" s="57"/>
      <c r="BU957" s="57"/>
      <c r="BV957" s="57"/>
      <c r="BW957" s="57"/>
      <c r="BX957" s="57"/>
      <c r="BY957" s="57"/>
      <c r="BZ957" s="57"/>
      <c r="CA957" s="57"/>
      <c r="CB957" s="57"/>
      <c r="CC957" s="57"/>
      <c r="CD957" s="57"/>
      <c r="CE957" s="57"/>
      <c r="CF957" s="57"/>
      <c r="CG957" s="57"/>
      <c r="CH957" s="57"/>
      <c r="CI957" s="57"/>
      <c r="CJ957" s="57"/>
      <c r="CK957" s="57"/>
      <c r="CL957" s="57"/>
      <c r="CM957" s="57"/>
      <c r="CN957" s="57"/>
      <c r="CO957" s="57"/>
      <c r="CP957" s="57"/>
      <c r="CQ957" s="57"/>
      <c r="CR957" s="57"/>
      <c r="CS957" s="57"/>
      <c r="CT957" s="57"/>
      <c r="CU957" s="57"/>
      <c r="CV957" s="57"/>
      <c r="CW957" s="57"/>
      <c r="CX957" s="57"/>
      <c r="CY957" s="57"/>
      <c r="CZ957" s="57"/>
      <c r="DA957" s="57"/>
      <c r="DB957" s="57"/>
      <c r="DC957" s="57"/>
      <c r="DD957" s="57"/>
      <c r="DE957" s="57"/>
      <c r="DF957" s="57"/>
      <c r="DG957" s="57"/>
      <c r="DH957" s="57"/>
      <c r="DI957" s="57"/>
      <c r="DJ957" s="57"/>
      <c r="DK957" s="57"/>
      <c r="DL957" s="57"/>
      <c r="DM957" s="57"/>
      <c r="DN957" s="57"/>
      <c r="DO957" s="57"/>
      <c r="DP957" s="57"/>
      <c r="DQ957" s="57"/>
      <c r="DR957" s="57"/>
      <c r="DS957" s="57"/>
      <c r="DT957" s="57"/>
      <c r="DU957" s="57"/>
      <c r="DV957" s="57"/>
      <c r="DW957" s="57"/>
      <c r="DX957" s="57"/>
      <c r="DY957" s="57"/>
      <c r="DZ957" s="57"/>
      <c r="EA957" s="57"/>
      <c r="EB957" s="57"/>
      <c r="EC957" s="57"/>
      <c r="ED957" s="57"/>
      <c r="EE957" s="57"/>
    </row>
    <row r="958">
      <c r="B958" s="140"/>
      <c r="C958" s="140"/>
      <c r="D958" s="140"/>
      <c r="E958" s="140"/>
      <c r="F958" s="140"/>
      <c r="AH958" s="57"/>
      <c r="AI958" s="57"/>
      <c r="AJ958" s="57"/>
      <c r="AK958" s="57"/>
      <c r="AL958" s="57"/>
      <c r="AM958" s="57"/>
      <c r="AN958" s="57"/>
      <c r="AO958" s="57"/>
      <c r="AP958" s="57"/>
      <c r="AQ958" s="57"/>
      <c r="AR958" s="57"/>
      <c r="AS958" s="57"/>
      <c r="AT958" s="57"/>
      <c r="AU958" s="57"/>
      <c r="AV958" s="57"/>
      <c r="AW958" s="57"/>
      <c r="AX958" s="57"/>
      <c r="AY958" s="57"/>
      <c r="AZ958" s="57"/>
      <c r="BA958" s="57"/>
      <c r="BB958" s="57"/>
      <c r="BC958" s="57"/>
      <c r="BD958" s="57"/>
      <c r="BE958" s="57"/>
      <c r="BF958" s="57"/>
      <c r="BG958" s="57"/>
      <c r="BH958" s="57"/>
      <c r="BI958" s="57"/>
      <c r="BJ958" s="57"/>
      <c r="BK958" s="57"/>
      <c r="BL958" s="57"/>
      <c r="BM958" s="57"/>
      <c r="BN958" s="57"/>
      <c r="BO958" s="57"/>
      <c r="BP958" s="57"/>
      <c r="BQ958" s="57"/>
      <c r="BR958" s="57"/>
      <c r="BS958" s="57"/>
      <c r="BT958" s="57"/>
      <c r="BU958" s="57"/>
      <c r="BV958" s="57"/>
      <c r="BW958" s="57"/>
      <c r="BX958" s="57"/>
      <c r="BY958" s="57"/>
      <c r="BZ958" s="57"/>
      <c r="CA958" s="57"/>
      <c r="CB958" s="57"/>
      <c r="CC958" s="57"/>
      <c r="CD958" s="57"/>
      <c r="CE958" s="57"/>
      <c r="CF958" s="57"/>
      <c r="CG958" s="57"/>
      <c r="CH958" s="57"/>
      <c r="CI958" s="57"/>
      <c r="CJ958" s="57"/>
      <c r="CK958" s="57"/>
      <c r="CL958" s="57"/>
      <c r="CM958" s="57"/>
      <c r="CN958" s="57"/>
      <c r="CO958" s="57"/>
      <c r="CP958" s="57"/>
      <c r="CQ958" s="57"/>
      <c r="CR958" s="57"/>
      <c r="CS958" s="57"/>
      <c r="CT958" s="57"/>
      <c r="CU958" s="57"/>
      <c r="CV958" s="57"/>
      <c r="CW958" s="57"/>
      <c r="CX958" s="57"/>
      <c r="CY958" s="57"/>
      <c r="CZ958" s="57"/>
      <c r="DA958" s="57"/>
      <c r="DB958" s="57"/>
      <c r="DC958" s="57"/>
      <c r="DD958" s="57"/>
      <c r="DE958" s="57"/>
      <c r="DF958" s="57"/>
      <c r="DG958" s="57"/>
      <c r="DH958" s="57"/>
      <c r="DI958" s="57"/>
      <c r="DJ958" s="57"/>
      <c r="DK958" s="57"/>
      <c r="DL958" s="57"/>
      <c r="DM958" s="57"/>
      <c r="DN958" s="57"/>
      <c r="DO958" s="57"/>
      <c r="DP958" s="57"/>
      <c r="DQ958" s="57"/>
      <c r="DR958" s="57"/>
      <c r="DS958" s="57"/>
      <c r="DT958" s="57"/>
      <c r="DU958" s="57"/>
      <c r="DV958" s="57"/>
      <c r="DW958" s="57"/>
      <c r="DX958" s="57"/>
      <c r="DY958" s="57"/>
      <c r="DZ958" s="57"/>
      <c r="EA958" s="57"/>
      <c r="EB958" s="57"/>
      <c r="EC958" s="57"/>
      <c r="ED958" s="57"/>
      <c r="EE958" s="57"/>
    </row>
    <row r="959">
      <c r="B959" s="140"/>
      <c r="C959" s="140"/>
      <c r="D959" s="140"/>
      <c r="E959" s="140"/>
      <c r="F959" s="140"/>
      <c r="AH959" s="57"/>
      <c r="AI959" s="57"/>
      <c r="AJ959" s="57"/>
      <c r="AK959" s="57"/>
      <c r="AL959" s="57"/>
      <c r="AM959" s="57"/>
      <c r="AN959" s="57"/>
      <c r="AO959" s="57"/>
      <c r="AP959" s="57"/>
      <c r="AQ959" s="57"/>
      <c r="AR959" s="57"/>
      <c r="AS959" s="57"/>
      <c r="AT959" s="57"/>
      <c r="AU959" s="57"/>
      <c r="AV959" s="57"/>
      <c r="AW959" s="57"/>
      <c r="AX959" s="57"/>
      <c r="AY959" s="57"/>
      <c r="AZ959" s="57"/>
      <c r="BA959" s="57"/>
      <c r="BB959" s="57"/>
      <c r="BC959" s="57"/>
      <c r="BD959" s="57"/>
      <c r="BE959" s="57"/>
      <c r="BF959" s="57"/>
      <c r="BG959" s="57"/>
      <c r="BH959" s="57"/>
      <c r="BI959" s="57"/>
      <c r="BJ959" s="57"/>
      <c r="BK959" s="57"/>
      <c r="BL959" s="57"/>
      <c r="BM959" s="57"/>
      <c r="BN959" s="57"/>
      <c r="BO959" s="57"/>
      <c r="BP959" s="57"/>
      <c r="BQ959" s="57"/>
      <c r="BR959" s="57"/>
      <c r="BS959" s="57"/>
      <c r="BT959" s="57"/>
      <c r="BU959" s="57"/>
      <c r="BV959" s="57"/>
      <c r="BW959" s="57"/>
      <c r="BX959" s="57"/>
      <c r="BY959" s="57"/>
      <c r="BZ959" s="57"/>
      <c r="CA959" s="57"/>
      <c r="CB959" s="57"/>
      <c r="CC959" s="57"/>
      <c r="CD959" s="57"/>
      <c r="CE959" s="57"/>
      <c r="CF959" s="57"/>
      <c r="CG959" s="57"/>
      <c r="CH959" s="57"/>
      <c r="CI959" s="57"/>
      <c r="CJ959" s="57"/>
      <c r="CK959" s="57"/>
      <c r="CL959" s="57"/>
      <c r="CM959" s="57"/>
      <c r="CN959" s="57"/>
      <c r="CO959" s="57"/>
      <c r="CP959" s="57"/>
      <c r="CQ959" s="57"/>
      <c r="CR959" s="57"/>
      <c r="CS959" s="57"/>
      <c r="CT959" s="57"/>
      <c r="CU959" s="57"/>
      <c r="CV959" s="57"/>
      <c r="CW959" s="57"/>
      <c r="CX959" s="57"/>
      <c r="CY959" s="57"/>
      <c r="CZ959" s="57"/>
      <c r="DA959" s="57"/>
      <c r="DB959" s="57"/>
      <c r="DC959" s="57"/>
      <c r="DD959" s="57"/>
      <c r="DE959" s="57"/>
      <c r="DF959" s="57"/>
      <c r="DG959" s="57"/>
      <c r="DH959" s="57"/>
      <c r="DI959" s="57"/>
      <c r="DJ959" s="57"/>
      <c r="DK959" s="57"/>
      <c r="DL959" s="57"/>
      <c r="DM959" s="57"/>
      <c r="DN959" s="57"/>
      <c r="DO959" s="57"/>
      <c r="DP959" s="57"/>
      <c r="DQ959" s="57"/>
      <c r="DR959" s="57"/>
      <c r="DS959" s="57"/>
      <c r="DT959" s="57"/>
      <c r="DU959" s="57"/>
      <c r="DV959" s="57"/>
      <c r="DW959" s="57"/>
      <c r="DX959" s="57"/>
      <c r="DY959" s="57"/>
      <c r="DZ959" s="57"/>
      <c r="EA959" s="57"/>
      <c r="EB959" s="57"/>
      <c r="EC959" s="57"/>
      <c r="ED959" s="57"/>
      <c r="EE959" s="57"/>
    </row>
    <row r="960">
      <c r="B960" s="140"/>
      <c r="C960" s="140"/>
      <c r="D960" s="140"/>
      <c r="E960" s="140"/>
      <c r="F960" s="140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7"/>
      <c r="AU960" s="57"/>
      <c r="AV960" s="57"/>
      <c r="AW960" s="57"/>
      <c r="AX960" s="57"/>
      <c r="AY960" s="57"/>
      <c r="AZ960" s="57"/>
      <c r="BA960" s="57"/>
      <c r="BB960" s="57"/>
      <c r="BC960" s="57"/>
      <c r="BD960" s="57"/>
      <c r="BE960" s="57"/>
      <c r="BF960" s="57"/>
      <c r="BG960" s="57"/>
      <c r="BH960" s="57"/>
      <c r="BI960" s="57"/>
      <c r="BJ960" s="57"/>
      <c r="BK960" s="57"/>
      <c r="BL960" s="57"/>
      <c r="BM960" s="57"/>
      <c r="BN960" s="57"/>
      <c r="BO960" s="57"/>
      <c r="BP960" s="57"/>
      <c r="BQ960" s="57"/>
      <c r="BR960" s="57"/>
      <c r="BS960" s="57"/>
      <c r="BT960" s="57"/>
      <c r="BU960" s="57"/>
      <c r="BV960" s="57"/>
      <c r="BW960" s="57"/>
      <c r="BX960" s="57"/>
      <c r="BY960" s="57"/>
      <c r="BZ960" s="57"/>
      <c r="CA960" s="57"/>
      <c r="CB960" s="57"/>
      <c r="CC960" s="57"/>
      <c r="CD960" s="57"/>
      <c r="CE960" s="57"/>
      <c r="CF960" s="57"/>
      <c r="CG960" s="57"/>
      <c r="CH960" s="57"/>
      <c r="CI960" s="57"/>
      <c r="CJ960" s="57"/>
      <c r="CK960" s="57"/>
      <c r="CL960" s="57"/>
      <c r="CM960" s="57"/>
      <c r="CN960" s="57"/>
      <c r="CO960" s="57"/>
      <c r="CP960" s="57"/>
      <c r="CQ960" s="57"/>
      <c r="CR960" s="57"/>
      <c r="CS960" s="57"/>
      <c r="CT960" s="57"/>
      <c r="CU960" s="57"/>
      <c r="CV960" s="57"/>
      <c r="CW960" s="57"/>
      <c r="CX960" s="57"/>
      <c r="CY960" s="57"/>
      <c r="CZ960" s="57"/>
      <c r="DA960" s="57"/>
      <c r="DB960" s="57"/>
      <c r="DC960" s="57"/>
      <c r="DD960" s="57"/>
      <c r="DE960" s="57"/>
      <c r="DF960" s="57"/>
      <c r="DG960" s="57"/>
      <c r="DH960" s="57"/>
      <c r="DI960" s="57"/>
      <c r="DJ960" s="57"/>
      <c r="DK960" s="57"/>
      <c r="DL960" s="57"/>
      <c r="DM960" s="57"/>
      <c r="DN960" s="57"/>
      <c r="DO960" s="57"/>
      <c r="DP960" s="57"/>
      <c r="DQ960" s="57"/>
      <c r="DR960" s="57"/>
      <c r="DS960" s="57"/>
      <c r="DT960" s="57"/>
      <c r="DU960" s="57"/>
      <c r="DV960" s="57"/>
      <c r="DW960" s="57"/>
      <c r="DX960" s="57"/>
      <c r="DY960" s="57"/>
      <c r="DZ960" s="57"/>
      <c r="EA960" s="57"/>
      <c r="EB960" s="57"/>
      <c r="EC960" s="57"/>
      <c r="ED960" s="57"/>
      <c r="EE960" s="57"/>
    </row>
    <row r="961">
      <c r="B961" s="140"/>
      <c r="C961" s="140"/>
      <c r="D961" s="140"/>
      <c r="E961" s="140"/>
      <c r="F961" s="140"/>
      <c r="AH961" s="57"/>
      <c r="AI961" s="57"/>
      <c r="AJ961" s="57"/>
      <c r="AK961" s="57"/>
      <c r="AL961" s="57"/>
      <c r="AM961" s="57"/>
      <c r="AN961" s="57"/>
      <c r="AO961" s="57"/>
      <c r="AP961" s="57"/>
      <c r="AQ961" s="57"/>
      <c r="AR961" s="57"/>
      <c r="AS961" s="57"/>
      <c r="AT961" s="57"/>
      <c r="AU961" s="57"/>
      <c r="AV961" s="57"/>
      <c r="AW961" s="57"/>
      <c r="AX961" s="57"/>
      <c r="AY961" s="57"/>
      <c r="AZ961" s="57"/>
      <c r="BA961" s="57"/>
      <c r="BB961" s="57"/>
      <c r="BC961" s="57"/>
      <c r="BD961" s="57"/>
      <c r="BE961" s="57"/>
      <c r="BF961" s="57"/>
      <c r="BG961" s="57"/>
      <c r="BH961" s="57"/>
      <c r="BI961" s="57"/>
      <c r="BJ961" s="57"/>
      <c r="BK961" s="57"/>
      <c r="BL961" s="57"/>
      <c r="BM961" s="57"/>
      <c r="BN961" s="57"/>
      <c r="BO961" s="57"/>
      <c r="BP961" s="57"/>
      <c r="BQ961" s="57"/>
      <c r="BR961" s="57"/>
      <c r="BS961" s="57"/>
      <c r="BT961" s="57"/>
      <c r="BU961" s="57"/>
      <c r="BV961" s="57"/>
      <c r="BW961" s="57"/>
      <c r="BX961" s="57"/>
      <c r="BY961" s="57"/>
      <c r="BZ961" s="57"/>
      <c r="CA961" s="57"/>
      <c r="CB961" s="57"/>
      <c r="CC961" s="57"/>
      <c r="CD961" s="57"/>
      <c r="CE961" s="57"/>
      <c r="CF961" s="57"/>
      <c r="CG961" s="57"/>
      <c r="CH961" s="57"/>
      <c r="CI961" s="57"/>
      <c r="CJ961" s="57"/>
      <c r="CK961" s="57"/>
      <c r="CL961" s="57"/>
      <c r="CM961" s="57"/>
      <c r="CN961" s="57"/>
      <c r="CO961" s="57"/>
      <c r="CP961" s="57"/>
      <c r="CQ961" s="57"/>
      <c r="CR961" s="57"/>
      <c r="CS961" s="57"/>
      <c r="CT961" s="57"/>
      <c r="CU961" s="57"/>
      <c r="CV961" s="57"/>
      <c r="CW961" s="57"/>
      <c r="CX961" s="57"/>
      <c r="CY961" s="57"/>
      <c r="CZ961" s="57"/>
      <c r="DA961" s="57"/>
      <c r="DB961" s="57"/>
      <c r="DC961" s="57"/>
      <c r="DD961" s="57"/>
      <c r="DE961" s="57"/>
      <c r="DF961" s="57"/>
      <c r="DG961" s="57"/>
      <c r="DH961" s="57"/>
      <c r="DI961" s="57"/>
      <c r="DJ961" s="57"/>
      <c r="DK961" s="57"/>
      <c r="DL961" s="57"/>
      <c r="DM961" s="57"/>
      <c r="DN961" s="57"/>
      <c r="DO961" s="57"/>
      <c r="DP961" s="57"/>
      <c r="DQ961" s="57"/>
      <c r="DR961" s="57"/>
      <c r="DS961" s="57"/>
      <c r="DT961" s="57"/>
      <c r="DU961" s="57"/>
      <c r="DV961" s="57"/>
      <c r="DW961" s="57"/>
      <c r="DX961" s="57"/>
      <c r="DY961" s="57"/>
      <c r="DZ961" s="57"/>
      <c r="EA961" s="57"/>
      <c r="EB961" s="57"/>
      <c r="EC961" s="57"/>
      <c r="ED961" s="57"/>
      <c r="EE961" s="57"/>
    </row>
    <row r="962">
      <c r="B962" s="140"/>
      <c r="C962" s="140"/>
      <c r="D962" s="140"/>
      <c r="E962" s="140"/>
      <c r="F962" s="140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7"/>
      <c r="AS962" s="57"/>
      <c r="AT962" s="57"/>
      <c r="AU962" s="57"/>
      <c r="AV962" s="57"/>
      <c r="AW962" s="57"/>
      <c r="AX962" s="57"/>
      <c r="AY962" s="57"/>
      <c r="AZ962" s="57"/>
      <c r="BA962" s="57"/>
      <c r="BB962" s="57"/>
      <c r="BC962" s="57"/>
      <c r="BD962" s="57"/>
      <c r="BE962" s="57"/>
      <c r="BF962" s="57"/>
      <c r="BG962" s="57"/>
      <c r="BH962" s="57"/>
      <c r="BI962" s="57"/>
      <c r="BJ962" s="57"/>
      <c r="BK962" s="57"/>
      <c r="BL962" s="57"/>
      <c r="BM962" s="57"/>
      <c r="BN962" s="57"/>
      <c r="BO962" s="57"/>
      <c r="BP962" s="57"/>
      <c r="BQ962" s="57"/>
      <c r="BR962" s="57"/>
      <c r="BS962" s="57"/>
      <c r="BT962" s="57"/>
      <c r="BU962" s="57"/>
      <c r="BV962" s="57"/>
      <c r="BW962" s="57"/>
      <c r="BX962" s="57"/>
      <c r="BY962" s="57"/>
      <c r="BZ962" s="57"/>
      <c r="CA962" s="57"/>
      <c r="CB962" s="57"/>
      <c r="CC962" s="57"/>
      <c r="CD962" s="57"/>
      <c r="CE962" s="57"/>
      <c r="CF962" s="57"/>
      <c r="CG962" s="57"/>
      <c r="CH962" s="57"/>
      <c r="CI962" s="57"/>
      <c r="CJ962" s="57"/>
      <c r="CK962" s="57"/>
      <c r="CL962" s="57"/>
      <c r="CM962" s="57"/>
      <c r="CN962" s="57"/>
      <c r="CO962" s="57"/>
      <c r="CP962" s="57"/>
      <c r="CQ962" s="57"/>
      <c r="CR962" s="57"/>
      <c r="CS962" s="57"/>
      <c r="CT962" s="57"/>
      <c r="CU962" s="57"/>
      <c r="CV962" s="57"/>
      <c r="CW962" s="57"/>
      <c r="CX962" s="57"/>
      <c r="CY962" s="57"/>
      <c r="CZ962" s="57"/>
      <c r="DA962" s="57"/>
      <c r="DB962" s="57"/>
      <c r="DC962" s="57"/>
      <c r="DD962" s="57"/>
      <c r="DE962" s="57"/>
      <c r="DF962" s="57"/>
      <c r="DG962" s="57"/>
      <c r="DH962" s="57"/>
      <c r="DI962" s="57"/>
      <c r="DJ962" s="57"/>
      <c r="DK962" s="57"/>
      <c r="DL962" s="57"/>
      <c r="DM962" s="57"/>
      <c r="DN962" s="57"/>
      <c r="DO962" s="57"/>
      <c r="DP962" s="57"/>
      <c r="DQ962" s="57"/>
      <c r="DR962" s="57"/>
      <c r="DS962" s="57"/>
      <c r="DT962" s="57"/>
      <c r="DU962" s="57"/>
      <c r="DV962" s="57"/>
      <c r="DW962" s="57"/>
      <c r="DX962" s="57"/>
      <c r="DY962" s="57"/>
      <c r="DZ962" s="57"/>
      <c r="EA962" s="57"/>
      <c r="EB962" s="57"/>
      <c r="EC962" s="57"/>
      <c r="ED962" s="57"/>
      <c r="EE962" s="57"/>
    </row>
    <row r="963">
      <c r="B963" s="140"/>
      <c r="C963" s="140"/>
      <c r="D963" s="140"/>
      <c r="E963" s="140"/>
      <c r="F963" s="140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7"/>
      <c r="AS963" s="57"/>
      <c r="AT963" s="57"/>
      <c r="AU963" s="57"/>
      <c r="AV963" s="57"/>
      <c r="AW963" s="57"/>
      <c r="AX963" s="57"/>
      <c r="AY963" s="57"/>
      <c r="AZ963" s="57"/>
      <c r="BA963" s="57"/>
      <c r="BB963" s="57"/>
      <c r="BC963" s="57"/>
      <c r="BD963" s="57"/>
      <c r="BE963" s="57"/>
      <c r="BF963" s="57"/>
      <c r="BG963" s="57"/>
      <c r="BH963" s="57"/>
      <c r="BI963" s="57"/>
      <c r="BJ963" s="57"/>
      <c r="BK963" s="57"/>
      <c r="BL963" s="57"/>
      <c r="BM963" s="57"/>
      <c r="BN963" s="57"/>
      <c r="BO963" s="57"/>
      <c r="BP963" s="57"/>
      <c r="BQ963" s="57"/>
      <c r="BR963" s="57"/>
      <c r="BS963" s="57"/>
      <c r="BT963" s="57"/>
      <c r="BU963" s="57"/>
      <c r="BV963" s="57"/>
      <c r="BW963" s="57"/>
      <c r="BX963" s="57"/>
      <c r="BY963" s="57"/>
      <c r="BZ963" s="57"/>
      <c r="CA963" s="57"/>
      <c r="CB963" s="57"/>
      <c r="CC963" s="57"/>
      <c r="CD963" s="57"/>
      <c r="CE963" s="57"/>
      <c r="CF963" s="57"/>
      <c r="CG963" s="57"/>
      <c r="CH963" s="57"/>
      <c r="CI963" s="57"/>
      <c r="CJ963" s="57"/>
      <c r="CK963" s="57"/>
      <c r="CL963" s="57"/>
      <c r="CM963" s="57"/>
      <c r="CN963" s="57"/>
      <c r="CO963" s="57"/>
      <c r="CP963" s="57"/>
      <c r="CQ963" s="57"/>
      <c r="CR963" s="57"/>
      <c r="CS963" s="57"/>
      <c r="CT963" s="57"/>
      <c r="CU963" s="57"/>
      <c r="CV963" s="57"/>
      <c r="CW963" s="57"/>
      <c r="CX963" s="57"/>
      <c r="CY963" s="57"/>
      <c r="CZ963" s="57"/>
      <c r="DA963" s="57"/>
      <c r="DB963" s="57"/>
      <c r="DC963" s="57"/>
      <c r="DD963" s="57"/>
      <c r="DE963" s="57"/>
      <c r="DF963" s="57"/>
      <c r="DG963" s="57"/>
      <c r="DH963" s="57"/>
      <c r="DI963" s="57"/>
      <c r="DJ963" s="57"/>
      <c r="DK963" s="57"/>
      <c r="DL963" s="57"/>
      <c r="DM963" s="57"/>
      <c r="DN963" s="57"/>
      <c r="DO963" s="57"/>
      <c r="DP963" s="57"/>
      <c r="DQ963" s="57"/>
      <c r="DR963" s="57"/>
      <c r="DS963" s="57"/>
      <c r="DT963" s="57"/>
      <c r="DU963" s="57"/>
      <c r="DV963" s="57"/>
      <c r="DW963" s="57"/>
      <c r="DX963" s="57"/>
      <c r="DY963" s="57"/>
      <c r="DZ963" s="57"/>
      <c r="EA963" s="57"/>
      <c r="EB963" s="57"/>
      <c r="EC963" s="57"/>
      <c r="ED963" s="57"/>
      <c r="EE963" s="57"/>
    </row>
    <row r="964">
      <c r="B964" s="140"/>
      <c r="C964" s="140"/>
      <c r="D964" s="140"/>
      <c r="E964" s="140"/>
      <c r="F964" s="140"/>
      <c r="AH964" s="57"/>
      <c r="AI964" s="57"/>
      <c r="AJ964" s="57"/>
      <c r="AK964" s="57"/>
      <c r="AL964" s="57"/>
      <c r="AM964" s="57"/>
      <c r="AN964" s="57"/>
      <c r="AO964" s="57"/>
      <c r="AP964" s="57"/>
      <c r="AQ964" s="57"/>
      <c r="AR964" s="57"/>
      <c r="AS964" s="57"/>
      <c r="AT964" s="57"/>
      <c r="AU964" s="57"/>
      <c r="AV964" s="57"/>
      <c r="AW964" s="57"/>
      <c r="AX964" s="57"/>
      <c r="AY964" s="57"/>
      <c r="AZ964" s="57"/>
      <c r="BA964" s="57"/>
      <c r="BB964" s="57"/>
      <c r="BC964" s="57"/>
      <c r="BD964" s="57"/>
      <c r="BE964" s="57"/>
      <c r="BF964" s="57"/>
      <c r="BG964" s="57"/>
      <c r="BH964" s="57"/>
      <c r="BI964" s="57"/>
      <c r="BJ964" s="57"/>
      <c r="BK964" s="57"/>
      <c r="BL964" s="57"/>
      <c r="BM964" s="57"/>
      <c r="BN964" s="57"/>
      <c r="BO964" s="57"/>
      <c r="BP964" s="57"/>
      <c r="BQ964" s="57"/>
      <c r="BR964" s="57"/>
      <c r="BS964" s="57"/>
      <c r="BT964" s="57"/>
      <c r="BU964" s="57"/>
      <c r="BV964" s="57"/>
      <c r="BW964" s="57"/>
      <c r="BX964" s="57"/>
      <c r="BY964" s="57"/>
      <c r="BZ964" s="57"/>
      <c r="CA964" s="57"/>
      <c r="CB964" s="57"/>
      <c r="CC964" s="57"/>
      <c r="CD964" s="57"/>
      <c r="CE964" s="57"/>
      <c r="CF964" s="57"/>
      <c r="CG964" s="57"/>
      <c r="CH964" s="57"/>
      <c r="CI964" s="57"/>
      <c r="CJ964" s="57"/>
      <c r="CK964" s="57"/>
      <c r="CL964" s="57"/>
      <c r="CM964" s="57"/>
      <c r="CN964" s="57"/>
      <c r="CO964" s="57"/>
      <c r="CP964" s="57"/>
      <c r="CQ964" s="57"/>
      <c r="CR964" s="57"/>
      <c r="CS964" s="57"/>
      <c r="CT964" s="57"/>
      <c r="CU964" s="57"/>
      <c r="CV964" s="57"/>
      <c r="CW964" s="57"/>
      <c r="CX964" s="57"/>
      <c r="CY964" s="57"/>
      <c r="CZ964" s="57"/>
      <c r="DA964" s="57"/>
      <c r="DB964" s="57"/>
      <c r="DC964" s="57"/>
      <c r="DD964" s="57"/>
      <c r="DE964" s="57"/>
      <c r="DF964" s="57"/>
      <c r="DG964" s="57"/>
      <c r="DH964" s="57"/>
      <c r="DI964" s="57"/>
      <c r="DJ964" s="57"/>
      <c r="DK964" s="57"/>
      <c r="DL964" s="57"/>
      <c r="DM964" s="57"/>
      <c r="DN964" s="57"/>
      <c r="DO964" s="57"/>
      <c r="DP964" s="57"/>
      <c r="DQ964" s="57"/>
      <c r="DR964" s="57"/>
      <c r="DS964" s="57"/>
      <c r="DT964" s="57"/>
      <c r="DU964" s="57"/>
      <c r="DV964" s="57"/>
      <c r="DW964" s="57"/>
      <c r="DX964" s="57"/>
      <c r="DY964" s="57"/>
      <c r="DZ964" s="57"/>
      <c r="EA964" s="57"/>
      <c r="EB964" s="57"/>
      <c r="EC964" s="57"/>
      <c r="ED964" s="57"/>
      <c r="EE964" s="57"/>
    </row>
    <row r="965">
      <c r="B965" s="140"/>
      <c r="C965" s="140"/>
      <c r="D965" s="140"/>
      <c r="E965" s="140"/>
      <c r="F965" s="140"/>
      <c r="AH965" s="57"/>
      <c r="AI965" s="57"/>
      <c r="AJ965" s="57"/>
      <c r="AK965" s="57"/>
      <c r="AL965" s="57"/>
      <c r="AM965" s="57"/>
      <c r="AN965" s="57"/>
      <c r="AO965" s="57"/>
      <c r="AP965" s="57"/>
      <c r="AQ965" s="57"/>
      <c r="AR965" s="57"/>
      <c r="AS965" s="57"/>
      <c r="AT965" s="57"/>
      <c r="AU965" s="57"/>
      <c r="AV965" s="57"/>
      <c r="AW965" s="57"/>
      <c r="AX965" s="57"/>
      <c r="AY965" s="57"/>
      <c r="AZ965" s="57"/>
      <c r="BA965" s="57"/>
      <c r="BB965" s="57"/>
      <c r="BC965" s="57"/>
      <c r="BD965" s="57"/>
      <c r="BE965" s="57"/>
      <c r="BF965" s="57"/>
      <c r="BG965" s="57"/>
      <c r="BH965" s="57"/>
      <c r="BI965" s="57"/>
      <c r="BJ965" s="57"/>
      <c r="BK965" s="57"/>
      <c r="BL965" s="57"/>
      <c r="BM965" s="57"/>
      <c r="BN965" s="57"/>
      <c r="BO965" s="57"/>
      <c r="BP965" s="57"/>
      <c r="BQ965" s="57"/>
      <c r="BR965" s="57"/>
      <c r="BS965" s="57"/>
      <c r="BT965" s="57"/>
      <c r="BU965" s="57"/>
      <c r="BV965" s="57"/>
      <c r="BW965" s="57"/>
      <c r="BX965" s="57"/>
      <c r="BY965" s="57"/>
      <c r="BZ965" s="57"/>
      <c r="CA965" s="57"/>
      <c r="CB965" s="57"/>
      <c r="CC965" s="57"/>
      <c r="CD965" s="57"/>
      <c r="CE965" s="57"/>
      <c r="CF965" s="57"/>
      <c r="CG965" s="57"/>
      <c r="CH965" s="57"/>
      <c r="CI965" s="57"/>
      <c r="CJ965" s="57"/>
      <c r="CK965" s="57"/>
      <c r="CL965" s="57"/>
      <c r="CM965" s="57"/>
      <c r="CN965" s="57"/>
      <c r="CO965" s="57"/>
      <c r="CP965" s="57"/>
      <c r="CQ965" s="57"/>
      <c r="CR965" s="57"/>
      <c r="CS965" s="57"/>
      <c r="CT965" s="57"/>
      <c r="CU965" s="57"/>
      <c r="CV965" s="57"/>
      <c r="CW965" s="57"/>
      <c r="CX965" s="57"/>
      <c r="CY965" s="57"/>
      <c r="CZ965" s="57"/>
      <c r="DA965" s="57"/>
      <c r="DB965" s="57"/>
      <c r="DC965" s="57"/>
      <c r="DD965" s="57"/>
      <c r="DE965" s="57"/>
      <c r="DF965" s="57"/>
      <c r="DG965" s="57"/>
      <c r="DH965" s="57"/>
      <c r="DI965" s="57"/>
      <c r="DJ965" s="57"/>
      <c r="DK965" s="57"/>
      <c r="DL965" s="57"/>
      <c r="DM965" s="57"/>
      <c r="DN965" s="57"/>
      <c r="DO965" s="57"/>
      <c r="DP965" s="57"/>
      <c r="DQ965" s="57"/>
      <c r="DR965" s="57"/>
      <c r="DS965" s="57"/>
      <c r="DT965" s="57"/>
      <c r="DU965" s="57"/>
      <c r="DV965" s="57"/>
      <c r="DW965" s="57"/>
      <c r="DX965" s="57"/>
      <c r="DY965" s="57"/>
      <c r="DZ965" s="57"/>
      <c r="EA965" s="57"/>
      <c r="EB965" s="57"/>
      <c r="EC965" s="57"/>
      <c r="ED965" s="57"/>
      <c r="EE965" s="57"/>
    </row>
    <row r="966">
      <c r="B966" s="140"/>
      <c r="C966" s="140"/>
      <c r="D966" s="140"/>
      <c r="E966" s="140"/>
      <c r="F966" s="140"/>
      <c r="AH966" s="57"/>
      <c r="AI966" s="57"/>
      <c r="AJ966" s="57"/>
      <c r="AK966" s="57"/>
      <c r="AL966" s="57"/>
      <c r="AM966" s="57"/>
      <c r="AN966" s="57"/>
      <c r="AO966" s="57"/>
      <c r="AP966" s="57"/>
      <c r="AQ966" s="57"/>
      <c r="AR966" s="57"/>
      <c r="AS966" s="57"/>
      <c r="AT966" s="57"/>
      <c r="AU966" s="57"/>
      <c r="AV966" s="57"/>
      <c r="AW966" s="57"/>
      <c r="AX966" s="57"/>
      <c r="AY966" s="57"/>
      <c r="AZ966" s="57"/>
      <c r="BA966" s="57"/>
      <c r="BB966" s="57"/>
      <c r="BC966" s="57"/>
      <c r="BD966" s="57"/>
      <c r="BE966" s="57"/>
      <c r="BF966" s="57"/>
      <c r="BG966" s="57"/>
      <c r="BH966" s="57"/>
      <c r="BI966" s="57"/>
      <c r="BJ966" s="57"/>
      <c r="BK966" s="57"/>
      <c r="BL966" s="57"/>
      <c r="BM966" s="57"/>
      <c r="BN966" s="57"/>
      <c r="BO966" s="57"/>
      <c r="BP966" s="57"/>
      <c r="BQ966" s="57"/>
      <c r="BR966" s="57"/>
      <c r="BS966" s="57"/>
      <c r="BT966" s="57"/>
      <c r="BU966" s="57"/>
      <c r="BV966" s="57"/>
      <c r="BW966" s="57"/>
      <c r="BX966" s="57"/>
      <c r="BY966" s="57"/>
      <c r="BZ966" s="57"/>
      <c r="CA966" s="57"/>
      <c r="CB966" s="57"/>
      <c r="CC966" s="57"/>
      <c r="CD966" s="57"/>
      <c r="CE966" s="57"/>
      <c r="CF966" s="57"/>
      <c r="CG966" s="57"/>
      <c r="CH966" s="57"/>
      <c r="CI966" s="57"/>
      <c r="CJ966" s="57"/>
      <c r="CK966" s="57"/>
      <c r="CL966" s="57"/>
      <c r="CM966" s="57"/>
      <c r="CN966" s="57"/>
      <c r="CO966" s="57"/>
      <c r="CP966" s="57"/>
      <c r="CQ966" s="57"/>
      <c r="CR966" s="57"/>
      <c r="CS966" s="57"/>
      <c r="CT966" s="57"/>
      <c r="CU966" s="57"/>
      <c r="CV966" s="57"/>
      <c r="CW966" s="57"/>
      <c r="CX966" s="57"/>
      <c r="CY966" s="57"/>
      <c r="CZ966" s="57"/>
      <c r="DA966" s="57"/>
      <c r="DB966" s="57"/>
      <c r="DC966" s="57"/>
      <c r="DD966" s="57"/>
      <c r="DE966" s="57"/>
      <c r="DF966" s="57"/>
      <c r="DG966" s="57"/>
      <c r="DH966" s="57"/>
      <c r="DI966" s="57"/>
      <c r="DJ966" s="57"/>
      <c r="DK966" s="57"/>
      <c r="DL966" s="57"/>
      <c r="DM966" s="57"/>
      <c r="DN966" s="57"/>
      <c r="DO966" s="57"/>
      <c r="DP966" s="57"/>
      <c r="DQ966" s="57"/>
      <c r="DR966" s="57"/>
      <c r="DS966" s="57"/>
      <c r="DT966" s="57"/>
      <c r="DU966" s="57"/>
      <c r="DV966" s="57"/>
      <c r="DW966" s="57"/>
      <c r="DX966" s="57"/>
      <c r="DY966" s="57"/>
      <c r="DZ966" s="57"/>
      <c r="EA966" s="57"/>
      <c r="EB966" s="57"/>
      <c r="EC966" s="57"/>
      <c r="ED966" s="57"/>
      <c r="EE966" s="57"/>
    </row>
    <row r="967">
      <c r="B967" s="140"/>
      <c r="C967" s="140"/>
      <c r="D967" s="140"/>
      <c r="E967" s="140"/>
      <c r="F967" s="140"/>
      <c r="AH967" s="57"/>
      <c r="AI967" s="57"/>
      <c r="AJ967" s="57"/>
      <c r="AK967" s="57"/>
      <c r="AL967" s="57"/>
      <c r="AM967" s="57"/>
      <c r="AN967" s="57"/>
      <c r="AO967" s="57"/>
      <c r="AP967" s="57"/>
      <c r="AQ967" s="57"/>
      <c r="AR967" s="57"/>
      <c r="AS967" s="57"/>
      <c r="AT967" s="57"/>
      <c r="AU967" s="57"/>
      <c r="AV967" s="57"/>
      <c r="AW967" s="57"/>
      <c r="AX967" s="57"/>
      <c r="AY967" s="57"/>
      <c r="AZ967" s="57"/>
      <c r="BA967" s="57"/>
      <c r="BB967" s="57"/>
      <c r="BC967" s="57"/>
      <c r="BD967" s="57"/>
      <c r="BE967" s="57"/>
      <c r="BF967" s="57"/>
      <c r="BG967" s="57"/>
      <c r="BH967" s="57"/>
      <c r="BI967" s="57"/>
      <c r="BJ967" s="57"/>
      <c r="BK967" s="57"/>
      <c r="BL967" s="57"/>
      <c r="BM967" s="57"/>
      <c r="BN967" s="57"/>
      <c r="BO967" s="57"/>
      <c r="BP967" s="57"/>
      <c r="BQ967" s="57"/>
      <c r="BR967" s="57"/>
      <c r="BS967" s="57"/>
      <c r="BT967" s="57"/>
      <c r="BU967" s="57"/>
      <c r="BV967" s="57"/>
      <c r="BW967" s="57"/>
      <c r="BX967" s="57"/>
      <c r="BY967" s="57"/>
      <c r="BZ967" s="57"/>
      <c r="CA967" s="57"/>
      <c r="CB967" s="57"/>
      <c r="CC967" s="57"/>
      <c r="CD967" s="57"/>
      <c r="CE967" s="57"/>
      <c r="CF967" s="57"/>
      <c r="CG967" s="57"/>
      <c r="CH967" s="57"/>
      <c r="CI967" s="57"/>
      <c r="CJ967" s="57"/>
      <c r="CK967" s="57"/>
      <c r="CL967" s="57"/>
      <c r="CM967" s="57"/>
      <c r="CN967" s="57"/>
      <c r="CO967" s="57"/>
      <c r="CP967" s="57"/>
      <c r="CQ967" s="57"/>
      <c r="CR967" s="57"/>
      <c r="CS967" s="57"/>
      <c r="CT967" s="57"/>
      <c r="CU967" s="57"/>
      <c r="CV967" s="57"/>
      <c r="CW967" s="57"/>
      <c r="CX967" s="57"/>
      <c r="CY967" s="57"/>
      <c r="CZ967" s="57"/>
      <c r="DA967" s="57"/>
      <c r="DB967" s="57"/>
      <c r="DC967" s="57"/>
      <c r="DD967" s="57"/>
      <c r="DE967" s="57"/>
      <c r="DF967" s="57"/>
      <c r="DG967" s="57"/>
      <c r="DH967" s="57"/>
      <c r="DI967" s="57"/>
      <c r="DJ967" s="57"/>
      <c r="DK967" s="57"/>
      <c r="DL967" s="57"/>
      <c r="DM967" s="57"/>
      <c r="DN967" s="57"/>
      <c r="DO967" s="57"/>
      <c r="DP967" s="57"/>
      <c r="DQ967" s="57"/>
      <c r="DR967" s="57"/>
      <c r="DS967" s="57"/>
      <c r="DT967" s="57"/>
      <c r="DU967" s="57"/>
      <c r="DV967" s="57"/>
      <c r="DW967" s="57"/>
      <c r="DX967" s="57"/>
      <c r="DY967" s="57"/>
      <c r="DZ967" s="57"/>
      <c r="EA967" s="57"/>
      <c r="EB967" s="57"/>
      <c r="EC967" s="57"/>
      <c r="ED967" s="57"/>
      <c r="EE967" s="57"/>
    </row>
    <row r="968">
      <c r="B968" s="140"/>
      <c r="C968" s="140"/>
      <c r="D968" s="140"/>
      <c r="E968" s="140"/>
      <c r="F968" s="140"/>
      <c r="AH968" s="57"/>
      <c r="AI968" s="57"/>
      <c r="AJ968" s="57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7"/>
      <c r="AW968" s="57"/>
      <c r="AX968" s="57"/>
      <c r="AY968" s="57"/>
      <c r="AZ968" s="57"/>
      <c r="BA968" s="57"/>
      <c r="BB968" s="57"/>
      <c r="BC968" s="57"/>
      <c r="BD968" s="57"/>
      <c r="BE968" s="57"/>
      <c r="BF968" s="57"/>
      <c r="BG968" s="57"/>
      <c r="BH968" s="57"/>
      <c r="BI968" s="57"/>
      <c r="BJ968" s="57"/>
      <c r="BK968" s="57"/>
      <c r="BL968" s="57"/>
      <c r="BM968" s="57"/>
      <c r="BN968" s="57"/>
      <c r="BO968" s="57"/>
      <c r="BP968" s="57"/>
      <c r="BQ968" s="57"/>
      <c r="BR968" s="57"/>
      <c r="BS968" s="57"/>
      <c r="BT968" s="57"/>
      <c r="BU968" s="57"/>
      <c r="BV968" s="57"/>
      <c r="BW968" s="57"/>
      <c r="BX968" s="57"/>
      <c r="BY968" s="57"/>
      <c r="BZ968" s="57"/>
      <c r="CA968" s="57"/>
      <c r="CB968" s="57"/>
      <c r="CC968" s="57"/>
      <c r="CD968" s="57"/>
      <c r="CE968" s="57"/>
      <c r="CF968" s="57"/>
      <c r="CG968" s="57"/>
      <c r="CH968" s="57"/>
      <c r="CI968" s="57"/>
      <c r="CJ968" s="57"/>
      <c r="CK968" s="57"/>
      <c r="CL968" s="57"/>
      <c r="CM968" s="57"/>
      <c r="CN968" s="57"/>
      <c r="CO968" s="57"/>
      <c r="CP968" s="57"/>
      <c r="CQ968" s="57"/>
      <c r="CR968" s="57"/>
      <c r="CS968" s="57"/>
      <c r="CT968" s="57"/>
      <c r="CU968" s="57"/>
      <c r="CV968" s="57"/>
      <c r="CW968" s="57"/>
      <c r="CX968" s="57"/>
      <c r="CY968" s="57"/>
      <c r="CZ968" s="57"/>
      <c r="DA968" s="57"/>
      <c r="DB968" s="57"/>
      <c r="DC968" s="57"/>
      <c r="DD968" s="57"/>
      <c r="DE968" s="57"/>
      <c r="DF968" s="57"/>
      <c r="DG968" s="57"/>
      <c r="DH968" s="57"/>
      <c r="DI968" s="57"/>
      <c r="DJ968" s="57"/>
      <c r="DK968" s="57"/>
      <c r="DL968" s="57"/>
      <c r="DM968" s="57"/>
      <c r="DN968" s="57"/>
      <c r="DO968" s="57"/>
      <c r="DP968" s="57"/>
      <c r="DQ968" s="57"/>
      <c r="DR968" s="57"/>
      <c r="DS968" s="57"/>
      <c r="DT968" s="57"/>
      <c r="DU968" s="57"/>
      <c r="DV968" s="57"/>
      <c r="DW968" s="57"/>
      <c r="DX968" s="57"/>
      <c r="DY968" s="57"/>
      <c r="DZ968" s="57"/>
      <c r="EA968" s="57"/>
      <c r="EB968" s="57"/>
      <c r="EC968" s="57"/>
      <c r="ED968" s="57"/>
      <c r="EE968" s="57"/>
    </row>
    <row r="969">
      <c r="B969" s="140"/>
      <c r="C969" s="140"/>
      <c r="D969" s="140"/>
      <c r="E969" s="140"/>
      <c r="F969" s="140"/>
      <c r="AH969" s="57"/>
      <c r="AI969" s="57"/>
      <c r="AJ969" s="57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7"/>
      <c r="AW969" s="57"/>
      <c r="AX969" s="57"/>
      <c r="AY969" s="57"/>
      <c r="AZ969" s="57"/>
      <c r="BA969" s="57"/>
      <c r="BB969" s="57"/>
      <c r="BC969" s="57"/>
      <c r="BD969" s="57"/>
      <c r="BE969" s="57"/>
      <c r="BF969" s="57"/>
      <c r="BG969" s="57"/>
      <c r="BH969" s="57"/>
      <c r="BI969" s="57"/>
      <c r="BJ969" s="57"/>
      <c r="BK969" s="57"/>
      <c r="BL969" s="57"/>
      <c r="BM969" s="57"/>
      <c r="BN969" s="57"/>
      <c r="BO969" s="57"/>
      <c r="BP969" s="57"/>
      <c r="BQ969" s="57"/>
      <c r="BR969" s="57"/>
      <c r="BS969" s="57"/>
      <c r="BT969" s="57"/>
      <c r="BU969" s="57"/>
      <c r="BV969" s="57"/>
      <c r="BW969" s="57"/>
      <c r="BX969" s="57"/>
      <c r="BY969" s="57"/>
      <c r="BZ969" s="57"/>
      <c r="CA969" s="57"/>
      <c r="CB969" s="57"/>
      <c r="CC969" s="57"/>
      <c r="CD969" s="57"/>
      <c r="CE969" s="57"/>
      <c r="CF969" s="57"/>
      <c r="CG969" s="57"/>
      <c r="CH969" s="57"/>
      <c r="CI969" s="57"/>
      <c r="CJ969" s="57"/>
      <c r="CK969" s="57"/>
      <c r="CL969" s="57"/>
      <c r="CM969" s="57"/>
      <c r="CN969" s="57"/>
      <c r="CO969" s="57"/>
      <c r="CP969" s="57"/>
      <c r="CQ969" s="57"/>
      <c r="CR969" s="57"/>
      <c r="CS969" s="57"/>
      <c r="CT969" s="57"/>
      <c r="CU969" s="57"/>
      <c r="CV969" s="57"/>
      <c r="CW969" s="57"/>
      <c r="CX969" s="57"/>
      <c r="CY969" s="57"/>
      <c r="CZ969" s="57"/>
      <c r="DA969" s="57"/>
      <c r="DB969" s="57"/>
      <c r="DC969" s="57"/>
      <c r="DD969" s="57"/>
      <c r="DE969" s="57"/>
      <c r="DF969" s="57"/>
      <c r="DG969" s="57"/>
      <c r="DH969" s="57"/>
      <c r="DI969" s="57"/>
      <c r="DJ969" s="57"/>
      <c r="DK969" s="57"/>
      <c r="DL969" s="57"/>
      <c r="DM969" s="57"/>
      <c r="DN969" s="57"/>
      <c r="DO969" s="57"/>
      <c r="DP969" s="57"/>
      <c r="DQ969" s="57"/>
      <c r="DR969" s="57"/>
      <c r="DS969" s="57"/>
      <c r="DT969" s="57"/>
      <c r="DU969" s="57"/>
      <c r="DV969" s="57"/>
      <c r="DW969" s="57"/>
      <c r="DX969" s="57"/>
      <c r="DY969" s="57"/>
      <c r="DZ969" s="57"/>
      <c r="EA969" s="57"/>
      <c r="EB969" s="57"/>
      <c r="EC969" s="57"/>
      <c r="ED969" s="57"/>
      <c r="EE969" s="57"/>
    </row>
    <row r="970">
      <c r="B970" s="140"/>
      <c r="C970" s="140"/>
      <c r="D970" s="140"/>
      <c r="E970" s="140"/>
      <c r="F970" s="140"/>
      <c r="AH970" s="57"/>
      <c r="AI970" s="57"/>
      <c r="AJ970" s="57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7"/>
      <c r="AW970" s="57"/>
      <c r="AX970" s="57"/>
      <c r="AY970" s="57"/>
      <c r="AZ970" s="57"/>
      <c r="BA970" s="57"/>
      <c r="BB970" s="57"/>
      <c r="BC970" s="57"/>
      <c r="BD970" s="57"/>
      <c r="BE970" s="57"/>
      <c r="BF970" s="57"/>
      <c r="BG970" s="57"/>
      <c r="BH970" s="57"/>
      <c r="BI970" s="57"/>
      <c r="BJ970" s="57"/>
      <c r="BK970" s="57"/>
      <c r="BL970" s="57"/>
      <c r="BM970" s="57"/>
      <c r="BN970" s="57"/>
      <c r="BO970" s="57"/>
      <c r="BP970" s="57"/>
      <c r="BQ970" s="57"/>
      <c r="BR970" s="57"/>
      <c r="BS970" s="57"/>
      <c r="BT970" s="57"/>
      <c r="BU970" s="57"/>
      <c r="BV970" s="57"/>
      <c r="BW970" s="57"/>
      <c r="BX970" s="57"/>
      <c r="BY970" s="57"/>
      <c r="BZ970" s="57"/>
      <c r="CA970" s="57"/>
      <c r="CB970" s="57"/>
      <c r="CC970" s="57"/>
      <c r="CD970" s="57"/>
      <c r="CE970" s="57"/>
      <c r="CF970" s="57"/>
      <c r="CG970" s="57"/>
      <c r="CH970" s="57"/>
      <c r="CI970" s="57"/>
      <c r="CJ970" s="57"/>
      <c r="CK970" s="57"/>
      <c r="CL970" s="57"/>
      <c r="CM970" s="57"/>
      <c r="CN970" s="57"/>
      <c r="CO970" s="57"/>
      <c r="CP970" s="57"/>
      <c r="CQ970" s="57"/>
      <c r="CR970" s="57"/>
      <c r="CS970" s="57"/>
      <c r="CT970" s="57"/>
      <c r="CU970" s="57"/>
      <c r="CV970" s="57"/>
      <c r="CW970" s="57"/>
      <c r="CX970" s="57"/>
      <c r="CY970" s="57"/>
      <c r="CZ970" s="57"/>
      <c r="DA970" s="57"/>
      <c r="DB970" s="57"/>
      <c r="DC970" s="57"/>
      <c r="DD970" s="57"/>
      <c r="DE970" s="57"/>
      <c r="DF970" s="57"/>
      <c r="DG970" s="57"/>
      <c r="DH970" s="57"/>
      <c r="DI970" s="57"/>
      <c r="DJ970" s="57"/>
      <c r="DK970" s="57"/>
      <c r="DL970" s="57"/>
      <c r="DM970" s="57"/>
      <c r="DN970" s="57"/>
      <c r="DO970" s="57"/>
      <c r="DP970" s="57"/>
      <c r="DQ970" s="57"/>
      <c r="DR970" s="57"/>
      <c r="DS970" s="57"/>
      <c r="DT970" s="57"/>
      <c r="DU970" s="57"/>
      <c r="DV970" s="57"/>
      <c r="DW970" s="57"/>
      <c r="DX970" s="57"/>
      <c r="DY970" s="57"/>
      <c r="DZ970" s="57"/>
      <c r="EA970" s="57"/>
      <c r="EB970" s="57"/>
      <c r="EC970" s="57"/>
      <c r="ED970" s="57"/>
      <c r="EE970" s="57"/>
    </row>
    <row r="971">
      <c r="B971" s="140"/>
      <c r="C971" s="140"/>
      <c r="D971" s="140"/>
      <c r="E971" s="140"/>
      <c r="F971" s="140"/>
      <c r="AH971" s="57"/>
      <c r="AI971" s="57"/>
      <c r="AJ971" s="57"/>
      <c r="AK971" s="57"/>
      <c r="AL971" s="57"/>
      <c r="AM971" s="57"/>
      <c r="AN971" s="57"/>
      <c r="AO971" s="57"/>
      <c r="AP971" s="57"/>
      <c r="AQ971" s="57"/>
      <c r="AR971" s="57"/>
      <c r="AS971" s="57"/>
      <c r="AT971" s="57"/>
      <c r="AU971" s="57"/>
      <c r="AV971" s="57"/>
      <c r="AW971" s="57"/>
      <c r="AX971" s="57"/>
      <c r="AY971" s="57"/>
      <c r="AZ971" s="57"/>
      <c r="BA971" s="57"/>
      <c r="BB971" s="57"/>
      <c r="BC971" s="57"/>
      <c r="BD971" s="57"/>
      <c r="BE971" s="57"/>
      <c r="BF971" s="57"/>
      <c r="BG971" s="57"/>
      <c r="BH971" s="57"/>
      <c r="BI971" s="57"/>
      <c r="BJ971" s="57"/>
      <c r="BK971" s="57"/>
      <c r="BL971" s="57"/>
      <c r="BM971" s="57"/>
      <c r="BN971" s="57"/>
      <c r="BO971" s="57"/>
      <c r="BP971" s="57"/>
      <c r="BQ971" s="57"/>
      <c r="BR971" s="57"/>
      <c r="BS971" s="57"/>
      <c r="BT971" s="57"/>
      <c r="BU971" s="57"/>
      <c r="BV971" s="57"/>
      <c r="BW971" s="57"/>
      <c r="BX971" s="57"/>
      <c r="BY971" s="57"/>
      <c r="BZ971" s="57"/>
      <c r="CA971" s="57"/>
      <c r="CB971" s="57"/>
      <c r="CC971" s="57"/>
      <c r="CD971" s="57"/>
      <c r="CE971" s="57"/>
      <c r="CF971" s="57"/>
      <c r="CG971" s="57"/>
      <c r="CH971" s="57"/>
      <c r="CI971" s="57"/>
      <c r="CJ971" s="57"/>
      <c r="CK971" s="57"/>
      <c r="CL971" s="57"/>
      <c r="CM971" s="57"/>
      <c r="CN971" s="57"/>
      <c r="CO971" s="57"/>
      <c r="CP971" s="57"/>
      <c r="CQ971" s="57"/>
      <c r="CR971" s="57"/>
      <c r="CS971" s="57"/>
      <c r="CT971" s="57"/>
      <c r="CU971" s="57"/>
      <c r="CV971" s="57"/>
      <c r="CW971" s="57"/>
      <c r="CX971" s="57"/>
      <c r="CY971" s="57"/>
      <c r="CZ971" s="57"/>
      <c r="DA971" s="57"/>
      <c r="DB971" s="57"/>
      <c r="DC971" s="57"/>
      <c r="DD971" s="57"/>
      <c r="DE971" s="57"/>
      <c r="DF971" s="57"/>
      <c r="DG971" s="57"/>
      <c r="DH971" s="57"/>
      <c r="DI971" s="57"/>
      <c r="DJ971" s="57"/>
      <c r="DK971" s="57"/>
      <c r="DL971" s="57"/>
      <c r="DM971" s="57"/>
      <c r="DN971" s="57"/>
      <c r="DO971" s="57"/>
      <c r="DP971" s="57"/>
      <c r="DQ971" s="57"/>
      <c r="DR971" s="57"/>
      <c r="DS971" s="57"/>
      <c r="DT971" s="57"/>
      <c r="DU971" s="57"/>
      <c r="DV971" s="57"/>
      <c r="DW971" s="57"/>
      <c r="DX971" s="57"/>
      <c r="DY971" s="57"/>
      <c r="DZ971" s="57"/>
      <c r="EA971" s="57"/>
      <c r="EB971" s="57"/>
      <c r="EC971" s="57"/>
      <c r="ED971" s="57"/>
      <c r="EE971" s="57"/>
    </row>
    <row r="972">
      <c r="B972" s="140"/>
      <c r="C972" s="140"/>
      <c r="D972" s="140"/>
      <c r="E972" s="140"/>
      <c r="F972" s="140"/>
      <c r="AH972" s="57"/>
      <c r="AI972" s="57"/>
      <c r="AJ972" s="57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7"/>
      <c r="AW972" s="57"/>
      <c r="AX972" s="57"/>
      <c r="AY972" s="57"/>
      <c r="AZ972" s="57"/>
      <c r="BA972" s="57"/>
      <c r="BB972" s="57"/>
      <c r="BC972" s="57"/>
      <c r="BD972" s="57"/>
      <c r="BE972" s="57"/>
      <c r="BF972" s="57"/>
      <c r="BG972" s="57"/>
      <c r="BH972" s="57"/>
      <c r="BI972" s="57"/>
      <c r="BJ972" s="57"/>
      <c r="BK972" s="57"/>
      <c r="BL972" s="57"/>
      <c r="BM972" s="57"/>
      <c r="BN972" s="57"/>
      <c r="BO972" s="57"/>
      <c r="BP972" s="57"/>
      <c r="BQ972" s="57"/>
      <c r="BR972" s="57"/>
      <c r="BS972" s="57"/>
      <c r="BT972" s="57"/>
      <c r="BU972" s="57"/>
      <c r="BV972" s="57"/>
      <c r="BW972" s="57"/>
      <c r="BX972" s="57"/>
      <c r="BY972" s="57"/>
      <c r="BZ972" s="57"/>
      <c r="CA972" s="57"/>
      <c r="CB972" s="57"/>
      <c r="CC972" s="57"/>
      <c r="CD972" s="57"/>
      <c r="CE972" s="57"/>
      <c r="CF972" s="57"/>
      <c r="CG972" s="57"/>
      <c r="CH972" s="57"/>
      <c r="CI972" s="57"/>
      <c r="CJ972" s="57"/>
      <c r="CK972" s="57"/>
      <c r="CL972" s="57"/>
      <c r="CM972" s="57"/>
      <c r="CN972" s="57"/>
      <c r="CO972" s="57"/>
      <c r="CP972" s="57"/>
      <c r="CQ972" s="57"/>
      <c r="CR972" s="57"/>
      <c r="CS972" s="57"/>
      <c r="CT972" s="57"/>
      <c r="CU972" s="57"/>
      <c r="CV972" s="57"/>
      <c r="CW972" s="57"/>
      <c r="CX972" s="57"/>
      <c r="CY972" s="57"/>
      <c r="CZ972" s="57"/>
      <c r="DA972" s="57"/>
      <c r="DB972" s="57"/>
      <c r="DC972" s="57"/>
      <c r="DD972" s="57"/>
      <c r="DE972" s="57"/>
      <c r="DF972" s="57"/>
      <c r="DG972" s="57"/>
      <c r="DH972" s="57"/>
      <c r="DI972" s="57"/>
      <c r="DJ972" s="57"/>
      <c r="DK972" s="57"/>
      <c r="DL972" s="57"/>
      <c r="DM972" s="57"/>
      <c r="DN972" s="57"/>
      <c r="DO972" s="57"/>
      <c r="DP972" s="57"/>
      <c r="DQ972" s="57"/>
      <c r="DR972" s="57"/>
      <c r="DS972" s="57"/>
      <c r="DT972" s="57"/>
      <c r="DU972" s="57"/>
      <c r="DV972" s="57"/>
      <c r="DW972" s="57"/>
      <c r="DX972" s="57"/>
      <c r="DY972" s="57"/>
      <c r="DZ972" s="57"/>
      <c r="EA972" s="57"/>
      <c r="EB972" s="57"/>
      <c r="EC972" s="57"/>
      <c r="ED972" s="57"/>
      <c r="EE972" s="57"/>
    </row>
    <row r="973">
      <c r="B973" s="140"/>
      <c r="C973" s="140"/>
      <c r="D973" s="140"/>
      <c r="E973" s="140"/>
      <c r="F973" s="140"/>
      <c r="AH973" s="57"/>
      <c r="AI973" s="57"/>
      <c r="AJ973" s="57"/>
      <c r="AK973" s="57"/>
      <c r="AL973" s="57"/>
      <c r="AM973" s="57"/>
      <c r="AN973" s="57"/>
      <c r="AO973" s="57"/>
      <c r="AP973" s="57"/>
      <c r="AQ973" s="57"/>
      <c r="AR973" s="57"/>
      <c r="AS973" s="57"/>
      <c r="AT973" s="57"/>
      <c r="AU973" s="57"/>
      <c r="AV973" s="57"/>
      <c r="AW973" s="57"/>
      <c r="AX973" s="57"/>
      <c r="AY973" s="57"/>
      <c r="AZ973" s="57"/>
      <c r="BA973" s="57"/>
      <c r="BB973" s="57"/>
      <c r="BC973" s="57"/>
      <c r="BD973" s="57"/>
      <c r="BE973" s="57"/>
      <c r="BF973" s="57"/>
      <c r="BG973" s="57"/>
      <c r="BH973" s="57"/>
      <c r="BI973" s="57"/>
      <c r="BJ973" s="57"/>
      <c r="BK973" s="57"/>
      <c r="BL973" s="57"/>
      <c r="BM973" s="57"/>
      <c r="BN973" s="57"/>
      <c r="BO973" s="57"/>
      <c r="BP973" s="57"/>
      <c r="BQ973" s="57"/>
      <c r="BR973" s="57"/>
      <c r="BS973" s="57"/>
      <c r="BT973" s="57"/>
      <c r="BU973" s="57"/>
      <c r="BV973" s="57"/>
      <c r="BW973" s="57"/>
      <c r="BX973" s="57"/>
      <c r="BY973" s="57"/>
      <c r="BZ973" s="57"/>
      <c r="CA973" s="57"/>
      <c r="CB973" s="57"/>
      <c r="CC973" s="57"/>
      <c r="CD973" s="57"/>
      <c r="CE973" s="57"/>
      <c r="CF973" s="57"/>
      <c r="CG973" s="57"/>
      <c r="CH973" s="57"/>
      <c r="CI973" s="57"/>
      <c r="CJ973" s="57"/>
      <c r="CK973" s="57"/>
      <c r="CL973" s="57"/>
      <c r="CM973" s="57"/>
      <c r="CN973" s="57"/>
      <c r="CO973" s="57"/>
      <c r="CP973" s="57"/>
      <c r="CQ973" s="57"/>
      <c r="CR973" s="57"/>
      <c r="CS973" s="57"/>
      <c r="CT973" s="57"/>
      <c r="CU973" s="57"/>
      <c r="CV973" s="57"/>
      <c r="CW973" s="57"/>
      <c r="CX973" s="57"/>
      <c r="CY973" s="57"/>
      <c r="CZ973" s="57"/>
      <c r="DA973" s="57"/>
      <c r="DB973" s="57"/>
      <c r="DC973" s="57"/>
      <c r="DD973" s="57"/>
      <c r="DE973" s="57"/>
      <c r="DF973" s="57"/>
      <c r="DG973" s="57"/>
      <c r="DH973" s="57"/>
      <c r="DI973" s="57"/>
      <c r="DJ973" s="57"/>
      <c r="DK973" s="57"/>
      <c r="DL973" s="57"/>
      <c r="DM973" s="57"/>
      <c r="DN973" s="57"/>
      <c r="DO973" s="57"/>
      <c r="DP973" s="57"/>
      <c r="DQ973" s="57"/>
      <c r="DR973" s="57"/>
      <c r="DS973" s="57"/>
      <c r="DT973" s="57"/>
      <c r="DU973" s="57"/>
      <c r="DV973" s="57"/>
      <c r="DW973" s="57"/>
      <c r="DX973" s="57"/>
      <c r="DY973" s="57"/>
      <c r="DZ973" s="57"/>
      <c r="EA973" s="57"/>
      <c r="EB973" s="57"/>
      <c r="EC973" s="57"/>
      <c r="ED973" s="57"/>
      <c r="EE973" s="57"/>
    </row>
    <row r="974">
      <c r="B974" s="140"/>
      <c r="C974" s="140"/>
      <c r="D974" s="140"/>
      <c r="E974" s="140"/>
      <c r="F974" s="140"/>
      <c r="AH974" s="57"/>
      <c r="AI974" s="57"/>
      <c r="AJ974" s="57"/>
      <c r="AK974" s="57"/>
      <c r="AL974" s="57"/>
      <c r="AM974" s="57"/>
      <c r="AN974" s="57"/>
      <c r="AO974" s="57"/>
      <c r="AP974" s="57"/>
      <c r="AQ974" s="57"/>
      <c r="AR974" s="57"/>
      <c r="AS974" s="57"/>
      <c r="AT974" s="57"/>
      <c r="AU974" s="57"/>
      <c r="AV974" s="57"/>
      <c r="AW974" s="57"/>
      <c r="AX974" s="57"/>
      <c r="AY974" s="57"/>
      <c r="AZ974" s="57"/>
      <c r="BA974" s="57"/>
      <c r="BB974" s="57"/>
      <c r="BC974" s="57"/>
      <c r="BD974" s="57"/>
      <c r="BE974" s="57"/>
      <c r="BF974" s="57"/>
      <c r="BG974" s="57"/>
      <c r="BH974" s="57"/>
      <c r="BI974" s="57"/>
      <c r="BJ974" s="57"/>
      <c r="BK974" s="57"/>
      <c r="BL974" s="57"/>
      <c r="BM974" s="57"/>
      <c r="BN974" s="57"/>
      <c r="BO974" s="57"/>
      <c r="BP974" s="57"/>
      <c r="BQ974" s="57"/>
      <c r="BR974" s="57"/>
      <c r="BS974" s="57"/>
      <c r="BT974" s="57"/>
      <c r="BU974" s="57"/>
      <c r="BV974" s="57"/>
      <c r="BW974" s="57"/>
      <c r="BX974" s="57"/>
      <c r="BY974" s="57"/>
      <c r="BZ974" s="57"/>
      <c r="CA974" s="57"/>
      <c r="CB974" s="57"/>
      <c r="CC974" s="57"/>
      <c r="CD974" s="57"/>
      <c r="CE974" s="57"/>
      <c r="CF974" s="57"/>
      <c r="CG974" s="57"/>
      <c r="CH974" s="57"/>
      <c r="CI974" s="57"/>
      <c r="CJ974" s="57"/>
      <c r="CK974" s="57"/>
      <c r="CL974" s="57"/>
      <c r="CM974" s="57"/>
      <c r="CN974" s="57"/>
      <c r="CO974" s="57"/>
      <c r="CP974" s="57"/>
      <c r="CQ974" s="57"/>
      <c r="CR974" s="57"/>
      <c r="CS974" s="57"/>
      <c r="CT974" s="57"/>
      <c r="CU974" s="57"/>
      <c r="CV974" s="57"/>
      <c r="CW974" s="57"/>
      <c r="CX974" s="57"/>
      <c r="CY974" s="57"/>
      <c r="CZ974" s="57"/>
      <c r="DA974" s="57"/>
      <c r="DB974" s="57"/>
      <c r="DC974" s="57"/>
      <c r="DD974" s="57"/>
      <c r="DE974" s="57"/>
      <c r="DF974" s="57"/>
      <c r="DG974" s="57"/>
      <c r="DH974" s="57"/>
      <c r="DI974" s="57"/>
      <c r="DJ974" s="57"/>
      <c r="DK974" s="57"/>
      <c r="DL974" s="57"/>
      <c r="DM974" s="57"/>
      <c r="DN974" s="57"/>
      <c r="DO974" s="57"/>
      <c r="DP974" s="57"/>
      <c r="DQ974" s="57"/>
      <c r="DR974" s="57"/>
      <c r="DS974" s="57"/>
      <c r="DT974" s="57"/>
      <c r="DU974" s="57"/>
      <c r="DV974" s="57"/>
      <c r="DW974" s="57"/>
      <c r="DX974" s="57"/>
      <c r="DY974" s="57"/>
      <c r="DZ974" s="57"/>
      <c r="EA974" s="57"/>
      <c r="EB974" s="57"/>
      <c r="EC974" s="57"/>
      <c r="ED974" s="57"/>
      <c r="EE974" s="57"/>
    </row>
    <row r="975">
      <c r="B975" s="140"/>
      <c r="C975" s="140"/>
      <c r="D975" s="140"/>
      <c r="E975" s="140"/>
      <c r="F975" s="140"/>
      <c r="AH975" s="57"/>
      <c r="AI975" s="57"/>
      <c r="AJ975" s="57"/>
      <c r="AK975" s="57"/>
      <c r="AL975" s="57"/>
      <c r="AM975" s="57"/>
      <c r="AN975" s="57"/>
      <c r="AO975" s="57"/>
      <c r="AP975" s="57"/>
      <c r="AQ975" s="57"/>
      <c r="AR975" s="57"/>
      <c r="AS975" s="57"/>
      <c r="AT975" s="57"/>
      <c r="AU975" s="57"/>
      <c r="AV975" s="57"/>
      <c r="AW975" s="57"/>
      <c r="AX975" s="57"/>
      <c r="AY975" s="57"/>
      <c r="AZ975" s="57"/>
      <c r="BA975" s="57"/>
      <c r="BB975" s="57"/>
      <c r="BC975" s="57"/>
      <c r="BD975" s="57"/>
      <c r="BE975" s="57"/>
      <c r="BF975" s="57"/>
      <c r="BG975" s="57"/>
      <c r="BH975" s="57"/>
      <c r="BI975" s="57"/>
      <c r="BJ975" s="57"/>
      <c r="BK975" s="57"/>
      <c r="BL975" s="57"/>
      <c r="BM975" s="57"/>
      <c r="BN975" s="57"/>
      <c r="BO975" s="57"/>
      <c r="BP975" s="57"/>
      <c r="BQ975" s="57"/>
      <c r="BR975" s="57"/>
      <c r="BS975" s="57"/>
      <c r="BT975" s="57"/>
      <c r="BU975" s="57"/>
      <c r="BV975" s="57"/>
      <c r="BW975" s="57"/>
      <c r="BX975" s="57"/>
      <c r="BY975" s="57"/>
      <c r="BZ975" s="57"/>
      <c r="CA975" s="57"/>
      <c r="CB975" s="57"/>
      <c r="CC975" s="57"/>
      <c r="CD975" s="57"/>
      <c r="CE975" s="57"/>
      <c r="CF975" s="57"/>
      <c r="CG975" s="57"/>
      <c r="CH975" s="57"/>
      <c r="CI975" s="57"/>
      <c r="CJ975" s="57"/>
      <c r="CK975" s="57"/>
      <c r="CL975" s="57"/>
      <c r="CM975" s="57"/>
      <c r="CN975" s="57"/>
      <c r="CO975" s="57"/>
      <c r="CP975" s="57"/>
      <c r="CQ975" s="57"/>
      <c r="CR975" s="57"/>
      <c r="CS975" s="57"/>
      <c r="CT975" s="57"/>
      <c r="CU975" s="57"/>
      <c r="CV975" s="57"/>
      <c r="CW975" s="57"/>
      <c r="CX975" s="57"/>
      <c r="CY975" s="57"/>
      <c r="CZ975" s="57"/>
      <c r="DA975" s="57"/>
      <c r="DB975" s="57"/>
      <c r="DC975" s="57"/>
      <c r="DD975" s="57"/>
      <c r="DE975" s="57"/>
      <c r="DF975" s="57"/>
      <c r="DG975" s="57"/>
      <c r="DH975" s="57"/>
      <c r="DI975" s="57"/>
      <c r="DJ975" s="57"/>
      <c r="DK975" s="57"/>
      <c r="DL975" s="57"/>
      <c r="DM975" s="57"/>
      <c r="DN975" s="57"/>
      <c r="DO975" s="57"/>
      <c r="DP975" s="57"/>
      <c r="DQ975" s="57"/>
      <c r="DR975" s="57"/>
      <c r="DS975" s="57"/>
      <c r="DT975" s="57"/>
      <c r="DU975" s="57"/>
      <c r="DV975" s="57"/>
      <c r="DW975" s="57"/>
      <c r="DX975" s="57"/>
      <c r="DY975" s="57"/>
      <c r="DZ975" s="57"/>
      <c r="EA975" s="57"/>
      <c r="EB975" s="57"/>
      <c r="EC975" s="57"/>
      <c r="ED975" s="57"/>
      <c r="EE975" s="57"/>
    </row>
    <row r="976">
      <c r="B976" s="140"/>
      <c r="C976" s="140"/>
      <c r="D976" s="140"/>
      <c r="E976" s="140"/>
      <c r="F976" s="140"/>
      <c r="AH976" s="57"/>
      <c r="AI976" s="57"/>
      <c r="AJ976" s="57"/>
      <c r="AK976" s="57"/>
      <c r="AL976" s="57"/>
      <c r="AM976" s="57"/>
      <c r="AN976" s="57"/>
      <c r="AO976" s="57"/>
      <c r="AP976" s="57"/>
      <c r="AQ976" s="57"/>
      <c r="AR976" s="57"/>
      <c r="AS976" s="57"/>
      <c r="AT976" s="57"/>
      <c r="AU976" s="57"/>
      <c r="AV976" s="57"/>
      <c r="AW976" s="57"/>
      <c r="AX976" s="57"/>
      <c r="AY976" s="57"/>
      <c r="AZ976" s="57"/>
      <c r="BA976" s="57"/>
      <c r="BB976" s="57"/>
      <c r="BC976" s="57"/>
      <c r="BD976" s="57"/>
      <c r="BE976" s="57"/>
      <c r="BF976" s="57"/>
      <c r="BG976" s="57"/>
      <c r="BH976" s="57"/>
      <c r="BI976" s="57"/>
      <c r="BJ976" s="57"/>
      <c r="BK976" s="57"/>
      <c r="BL976" s="57"/>
      <c r="BM976" s="57"/>
      <c r="BN976" s="57"/>
      <c r="BO976" s="57"/>
      <c r="BP976" s="57"/>
      <c r="BQ976" s="57"/>
      <c r="BR976" s="57"/>
      <c r="BS976" s="57"/>
      <c r="BT976" s="57"/>
      <c r="BU976" s="57"/>
      <c r="BV976" s="57"/>
      <c r="BW976" s="57"/>
      <c r="BX976" s="57"/>
      <c r="BY976" s="57"/>
      <c r="BZ976" s="57"/>
      <c r="CA976" s="57"/>
      <c r="CB976" s="57"/>
      <c r="CC976" s="57"/>
      <c r="CD976" s="57"/>
      <c r="CE976" s="57"/>
      <c r="CF976" s="57"/>
      <c r="CG976" s="57"/>
      <c r="CH976" s="57"/>
      <c r="CI976" s="57"/>
      <c r="CJ976" s="57"/>
      <c r="CK976" s="57"/>
      <c r="CL976" s="57"/>
      <c r="CM976" s="57"/>
      <c r="CN976" s="57"/>
      <c r="CO976" s="57"/>
      <c r="CP976" s="57"/>
      <c r="CQ976" s="57"/>
      <c r="CR976" s="57"/>
      <c r="CS976" s="57"/>
      <c r="CT976" s="57"/>
      <c r="CU976" s="57"/>
      <c r="CV976" s="57"/>
      <c r="CW976" s="57"/>
      <c r="CX976" s="57"/>
      <c r="CY976" s="57"/>
      <c r="CZ976" s="57"/>
      <c r="DA976" s="57"/>
      <c r="DB976" s="57"/>
      <c r="DC976" s="57"/>
      <c r="DD976" s="57"/>
      <c r="DE976" s="57"/>
      <c r="DF976" s="57"/>
      <c r="DG976" s="57"/>
      <c r="DH976" s="57"/>
      <c r="DI976" s="57"/>
      <c r="DJ976" s="57"/>
      <c r="DK976" s="57"/>
      <c r="DL976" s="57"/>
      <c r="DM976" s="57"/>
      <c r="DN976" s="57"/>
      <c r="DO976" s="57"/>
      <c r="DP976" s="57"/>
      <c r="DQ976" s="57"/>
      <c r="DR976" s="57"/>
      <c r="DS976" s="57"/>
      <c r="DT976" s="57"/>
      <c r="DU976" s="57"/>
      <c r="DV976" s="57"/>
      <c r="DW976" s="57"/>
      <c r="DX976" s="57"/>
      <c r="DY976" s="57"/>
      <c r="DZ976" s="57"/>
      <c r="EA976" s="57"/>
      <c r="EB976" s="57"/>
      <c r="EC976" s="57"/>
      <c r="ED976" s="57"/>
      <c r="EE976" s="57"/>
    </row>
    <row r="977">
      <c r="B977" s="140"/>
      <c r="C977" s="140"/>
      <c r="D977" s="140"/>
      <c r="E977" s="140"/>
      <c r="F977" s="140"/>
      <c r="AH977" s="57"/>
      <c r="AI977" s="57"/>
      <c r="AJ977" s="57"/>
      <c r="AK977" s="57"/>
      <c r="AL977" s="57"/>
      <c r="AM977" s="57"/>
      <c r="AN977" s="57"/>
      <c r="AO977" s="57"/>
      <c r="AP977" s="57"/>
      <c r="AQ977" s="57"/>
      <c r="AR977" s="57"/>
      <c r="AS977" s="57"/>
      <c r="AT977" s="57"/>
      <c r="AU977" s="57"/>
      <c r="AV977" s="57"/>
      <c r="AW977" s="57"/>
      <c r="AX977" s="57"/>
      <c r="AY977" s="57"/>
      <c r="AZ977" s="57"/>
      <c r="BA977" s="57"/>
      <c r="BB977" s="57"/>
      <c r="BC977" s="57"/>
      <c r="BD977" s="57"/>
      <c r="BE977" s="57"/>
      <c r="BF977" s="57"/>
      <c r="BG977" s="57"/>
      <c r="BH977" s="57"/>
      <c r="BI977" s="57"/>
      <c r="BJ977" s="57"/>
      <c r="BK977" s="57"/>
      <c r="BL977" s="57"/>
      <c r="BM977" s="57"/>
      <c r="BN977" s="57"/>
      <c r="BO977" s="57"/>
      <c r="BP977" s="57"/>
      <c r="BQ977" s="57"/>
      <c r="BR977" s="57"/>
      <c r="BS977" s="57"/>
      <c r="BT977" s="57"/>
      <c r="BU977" s="57"/>
      <c r="BV977" s="57"/>
      <c r="BW977" s="57"/>
      <c r="BX977" s="57"/>
      <c r="BY977" s="57"/>
      <c r="BZ977" s="57"/>
      <c r="CA977" s="57"/>
      <c r="CB977" s="57"/>
      <c r="CC977" s="57"/>
      <c r="CD977" s="57"/>
      <c r="CE977" s="57"/>
      <c r="CF977" s="57"/>
      <c r="CG977" s="57"/>
      <c r="CH977" s="57"/>
      <c r="CI977" s="57"/>
      <c r="CJ977" s="57"/>
      <c r="CK977" s="57"/>
      <c r="CL977" s="57"/>
      <c r="CM977" s="57"/>
      <c r="CN977" s="57"/>
      <c r="CO977" s="57"/>
      <c r="CP977" s="57"/>
      <c r="CQ977" s="57"/>
      <c r="CR977" s="57"/>
      <c r="CS977" s="57"/>
      <c r="CT977" s="57"/>
      <c r="CU977" s="57"/>
      <c r="CV977" s="57"/>
      <c r="CW977" s="57"/>
      <c r="CX977" s="57"/>
      <c r="CY977" s="57"/>
      <c r="CZ977" s="57"/>
      <c r="DA977" s="57"/>
      <c r="DB977" s="57"/>
      <c r="DC977" s="57"/>
      <c r="DD977" s="57"/>
      <c r="DE977" s="57"/>
      <c r="DF977" s="57"/>
      <c r="DG977" s="57"/>
      <c r="DH977" s="57"/>
      <c r="DI977" s="57"/>
      <c r="DJ977" s="57"/>
      <c r="DK977" s="57"/>
      <c r="DL977" s="57"/>
      <c r="DM977" s="57"/>
      <c r="DN977" s="57"/>
      <c r="DO977" s="57"/>
      <c r="DP977" s="57"/>
      <c r="DQ977" s="57"/>
      <c r="DR977" s="57"/>
      <c r="DS977" s="57"/>
      <c r="DT977" s="57"/>
      <c r="DU977" s="57"/>
      <c r="DV977" s="57"/>
      <c r="DW977" s="57"/>
      <c r="DX977" s="57"/>
      <c r="DY977" s="57"/>
      <c r="DZ977" s="57"/>
      <c r="EA977" s="57"/>
      <c r="EB977" s="57"/>
      <c r="EC977" s="57"/>
      <c r="ED977" s="57"/>
      <c r="EE977" s="57"/>
    </row>
    <row r="978">
      <c r="B978" s="140"/>
      <c r="C978" s="140"/>
      <c r="D978" s="140"/>
      <c r="E978" s="140"/>
      <c r="F978" s="140"/>
      <c r="AH978" s="57"/>
      <c r="AI978" s="57"/>
      <c r="AJ978" s="57"/>
      <c r="AK978" s="57"/>
      <c r="AL978" s="57"/>
      <c r="AM978" s="57"/>
      <c r="AN978" s="57"/>
      <c r="AO978" s="57"/>
      <c r="AP978" s="57"/>
      <c r="AQ978" s="57"/>
      <c r="AR978" s="57"/>
      <c r="AS978" s="57"/>
      <c r="AT978" s="57"/>
      <c r="AU978" s="57"/>
      <c r="AV978" s="57"/>
      <c r="AW978" s="57"/>
      <c r="AX978" s="57"/>
      <c r="AY978" s="57"/>
      <c r="AZ978" s="57"/>
      <c r="BA978" s="57"/>
      <c r="BB978" s="57"/>
      <c r="BC978" s="57"/>
      <c r="BD978" s="57"/>
      <c r="BE978" s="57"/>
      <c r="BF978" s="57"/>
      <c r="BG978" s="57"/>
      <c r="BH978" s="57"/>
      <c r="BI978" s="57"/>
      <c r="BJ978" s="57"/>
      <c r="BK978" s="57"/>
      <c r="BL978" s="57"/>
      <c r="BM978" s="57"/>
      <c r="BN978" s="57"/>
      <c r="BO978" s="57"/>
      <c r="BP978" s="57"/>
      <c r="BQ978" s="57"/>
      <c r="BR978" s="57"/>
      <c r="BS978" s="57"/>
      <c r="BT978" s="57"/>
      <c r="BU978" s="57"/>
      <c r="BV978" s="57"/>
      <c r="BW978" s="57"/>
      <c r="BX978" s="57"/>
      <c r="BY978" s="57"/>
      <c r="BZ978" s="57"/>
      <c r="CA978" s="57"/>
      <c r="CB978" s="57"/>
      <c r="CC978" s="57"/>
      <c r="CD978" s="57"/>
      <c r="CE978" s="57"/>
      <c r="CF978" s="57"/>
      <c r="CG978" s="57"/>
      <c r="CH978" s="57"/>
      <c r="CI978" s="57"/>
      <c r="CJ978" s="57"/>
      <c r="CK978" s="57"/>
      <c r="CL978" s="57"/>
      <c r="CM978" s="57"/>
      <c r="CN978" s="57"/>
      <c r="CO978" s="57"/>
      <c r="CP978" s="57"/>
      <c r="CQ978" s="57"/>
      <c r="CR978" s="57"/>
      <c r="CS978" s="57"/>
      <c r="CT978" s="57"/>
      <c r="CU978" s="57"/>
      <c r="CV978" s="57"/>
      <c r="CW978" s="57"/>
      <c r="CX978" s="57"/>
      <c r="CY978" s="57"/>
      <c r="CZ978" s="57"/>
      <c r="DA978" s="57"/>
      <c r="DB978" s="57"/>
      <c r="DC978" s="57"/>
      <c r="DD978" s="57"/>
      <c r="DE978" s="57"/>
      <c r="DF978" s="57"/>
      <c r="DG978" s="57"/>
      <c r="DH978" s="57"/>
      <c r="DI978" s="57"/>
      <c r="DJ978" s="57"/>
      <c r="DK978" s="57"/>
      <c r="DL978" s="57"/>
      <c r="DM978" s="57"/>
      <c r="DN978" s="57"/>
      <c r="DO978" s="57"/>
      <c r="DP978" s="57"/>
      <c r="DQ978" s="57"/>
      <c r="DR978" s="57"/>
      <c r="DS978" s="57"/>
      <c r="DT978" s="57"/>
      <c r="DU978" s="57"/>
      <c r="DV978" s="57"/>
      <c r="DW978" s="57"/>
      <c r="DX978" s="57"/>
      <c r="DY978" s="57"/>
      <c r="DZ978" s="57"/>
      <c r="EA978" s="57"/>
      <c r="EB978" s="57"/>
      <c r="EC978" s="57"/>
      <c r="ED978" s="57"/>
      <c r="EE978" s="57"/>
    </row>
    <row r="979">
      <c r="B979" s="140"/>
      <c r="C979" s="140"/>
      <c r="D979" s="140"/>
      <c r="E979" s="140"/>
      <c r="F979" s="140"/>
      <c r="AH979" s="57"/>
      <c r="AI979" s="57"/>
      <c r="AJ979" s="57"/>
      <c r="AK979" s="57"/>
      <c r="AL979" s="57"/>
      <c r="AM979" s="57"/>
      <c r="AN979" s="57"/>
      <c r="AO979" s="57"/>
      <c r="AP979" s="57"/>
      <c r="AQ979" s="57"/>
      <c r="AR979" s="57"/>
      <c r="AS979" s="57"/>
      <c r="AT979" s="57"/>
      <c r="AU979" s="57"/>
      <c r="AV979" s="57"/>
      <c r="AW979" s="57"/>
      <c r="AX979" s="57"/>
      <c r="AY979" s="57"/>
      <c r="AZ979" s="57"/>
      <c r="BA979" s="57"/>
      <c r="BB979" s="57"/>
      <c r="BC979" s="57"/>
      <c r="BD979" s="57"/>
      <c r="BE979" s="57"/>
      <c r="BF979" s="57"/>
      <c r="BG979" s="57"/>
      <c r="BH979" s="57"/>
      <c r="BI979" s="57"/>
      <c r="BJ979" s="57"/>
      <c r="BK979" s="57"/>
      <c r="BL979" s="57"/>
      <c r="BM979" s="57"/>
      <c r="BN979" s="57"/>
      <c r="BO979" s="57"/>
      <c r="BP979" s="57"/>
      <c r="BQ979" s="57"/>
      <c r="BR979" s="57"/>
      <c r="BS979" s="57"/>
      <c r="BT979" s="57"/>
      <c r="BU979" s="57"/>
      <c r="BV979" s="57"/>
      <c r="BW979" s="57"/>
      <c r="BX979" s="57"/>
      <c r="BY979" s="57"/>
      <c r="BZ979" s="57"/>
      <c r="CA979" s="57"/>
      <c r="CB979" s="57"/>
      <c r="CC979" s="57"/>
      <c r="CD979" s="57"/>
      <c r="CE979" s="57"/>
      <c r="CF979" s="57"/>
      <c r="CG979" s="57"/>
      <c r="CH979" s="57"/>
      <c r="CI979" s="57"/>
      <c r="CJ979" s="57"/>
      <c r="CK979" s="57"/>
      <c r="CL979" s="57"/>
      <c r="CM979" s="57"/>
      <c r="CN979" s="57"/>
      <c r="CO979" s="57"/>
      <c r="CP979" s="57"/>
      <c r="CQ979" s="57"/>
      <c r="CR979" s="57"/>
      <c r="CS979" s="57"/>
      <c r="CT979" s="57"/>
      <c r="CU979" s="57"/>
      <c r="CV979" s="57"/>
      <c r="CW979" s="57"/>
      <c r="CX979" s="57"/>
      <c r="CY979" s="57"/>
      <c r="CZ979" s="57"/>
      <c r="DA979" s="57"/>
      <c r="DB979" s="57"/>
      <c r="DC979" s="57"/>
      <c r="DD979" s="57"/>
      <c r="DE979" s="57"/>
      <c r="DF979" s="57"/>
      <c r="DG979" s="57"/>
      <c r="DH979" s="57"/>
      <c r="DI979" s="57"/>
      <c r="DJ979" s="57"/>
      <c r="DK979" s="57"/>
      <c r="DL979" s="57"/>
      <c r="DM979" s="57"/>
      <c r="DN979" s="57"/>
      <c r="DO979" s="57"/>
      <c r="DP979" s="57"/>
      <c r="DQ979" s="57"/>
      <c r="DR979" s="57"/>
      <c r="DS979" s="57"/>
      <c r="DT979" s="57"/>
      <c r="DU979" s="57"/>
      <c r="DV979" s="57"/>
      <c r="DW979" s="57"/>
      <c r="DX979" s="57"/>
      <c r="DY979" s="57"/>
      <c r="DZ979" s="57"/>
      <c r="EA979" s="57"/>
      <c r="EB979" s="57"/>
      <c r="EC979" s="57"/>
      <c r="ED979" s="57"/>
      <c r="EE979" s="57"/>
    </row>
    <row r="980">
      <c r="B980" s="140"/>
      <c r="C980" s="140"/>
      <c r="D980" s="140"/>
      <c r="E980" s="140"/>
      <c r="F980" s="140"/>
      <c r="AH980" s="57"/>
      <c r="AI980" s="57"/>
      <c r="AJ980" s="57"/>
      <c r="AK980" s="57"/>
      <c r="AL980" s="57"/>
      <c r="AM980" s="57"/>
      <c r="AN980" s="57"/>
      <c r="AO980" s="57"/>
      <c r="AP980" s="57"/>
      <c r="AQ980" s="57"/>
      <c r="AR980" s="57"/>
      <c r="AS980" s="57"/>
      <c r="AT980" s="57"/>
      <c r="AU980" s="57"/>
      <c r="AV980" s="57"/>
      <c r="AW980" s="57"/>
      <c r="AX980" s="57"/>
      <c r="AY980" s="57"/>
      <c r="AZ980" s="57"/>
      <c r="BA980" s="57"/>
      <c r="BB980" s="57"/>
      <c r="BC980" s="57"/>
      <c r="BD980" s="57"/>
      <c r="BE980" s="57"/>
      <c r="BF980" s="57"/>
      <c r="BG980" s="57"/>
      <c r="BH980" s="57"/>
      <c r="BI980" s="57"/>
      <c r="BJ980" s="57"/>
      <c r="BK980" s="57"/>
      <c r="BL980" s="57"/>
      <c r="BM980" s="57"/>
      <c r="BN980" s="57"/>
      <c r="BO980" s="57"/>
      <c r="BP980" s="57"/>
      <c r="BQ980" s="57"/>
      <c r="BR980" s="57"/>
      <c r="BS980" s="57"/>
      <c r="BT980" s="57"/>
      <c r="BU980" s="57"/>
      <c r="BV980" s="57"/>
      <c r="BW980" s="57"/>
      <c r="BX980" s="57"/>
      <c r="BY980" s="57"/>
      <c r="BZ980" s="57"/>
      <c r="CA980" s="57"/>
      <c r="CB980" s="57"/>
      <c r="CC980" s="57"/>
      <c r="CD980" s="57"/>
      <c r="CE980" s="57"/>
      <c r="CF980" s="57"/>
      <c r="CG980" s="57"/>
      <c r="CH980" s="57"/>
      <c r="CI980" s="57"/>
      <c r="CJ980" s="57"/>
      <c r="CK980" s="57"/>
      <c r="CL980" s="57"/>
      <c r="CM980" s="57"/>
      <c r="CN980" s="57"/>
      <c r="CO980" s="57"/>
      <c r="CP980" s="57"/>
      <c r="CQ980" s="57"/>
      <c r="CR980" s="57"/>
      <c r="CS980" s="57"/>
      <c r="CT980" s="57"/>
      <c r="CU980" s="57"/>
      <c r="CV980" s="57"/>
      <c r="CW980" s="57"/>
      <c r="CX980" s="57"/>
      <c r="CY980" s="57"/>
      <c r="CZ980" s="57"/>
      <c r="DA980" s="57"/>
      <c r="DB980" s="57"/>
      <c r="DC980" s="57"/>
      <c r="DD980" s="57"/>
      <c r="DE980" s="57"/>
      <c r="DF980" s="57"/>
      <c r="DG980" s="57"/>
      <c r="DH980" s="57"/>
      <c r="DI980" s="57"/>
      <c r="DJ980" s="57"/>
      <c r="DK980" s="57"/>
      <c r="DL980" s="57"/>
      <c r="DM980" s="57"/>
      <c r="DN980" s="57"/>
      <c r="DO980" s="57"/>
      <c r="DP980" s="57"/>
      <c r="DQ980" s="57"/>
      <c r="DR980" s="57"/>
      <c r="DS980" s="57"/>
      <c r="DT980" s="57"/>
      <c r="DU980" s="57"/>
      <c r="DV980" s="57"/>
      <c r="DW980" s="57"/>
      <c r="DX980" s="57"/>
      <c r="DY980" s="57"/>
      <c r="DZ980" s="57"/>
      <c r="EA980" s="57"/>
      <c r="EB980" s="57"/>
      <c r="EC980" s="57"/>
      <c r="ED980" s="57"/>
      <c r="EE980" s="57"/>
    </row>
    <row r="981">
      <c r="B981" s="140"/>
      <c r="C981" s="140"/>
      <c r="D981" s="140"/>
      <c r="E981" s="140"/>
      <c r="F981" s="140"/>
      <c r="AH981" s="57"/>
      <c r="AI981" s="57"/>
      <c r="AJ981" s="57"/>
      <c r="AK981" s="57"/>
      <c r="AL981" s="57"/>
      <c r="AM981" s="57"/>
      <c r="AN981" s="57"/>
      <c r="AO981" s="57"/>
      <c r="AP981" s="57"/>
      <c r="AQ981" s="57"/>
      <c r="AR981" s="57"/>
      <c r="AS981" s="57"/>
      <c r="AT981" s="57"/>
      <c r="AU981" s="57"/>
      <c r="AV981" s="57"/>
      <c r="AW981" s="57"/>
      <c r="AX981" s="57"/>
      <c r="AY981" s="57"/>
      <c r="AZ981" s="57"/>
      <c r="BA981" s="57"/>
      <c r="BB981" s="57"/>
      <c r="BC981" s="57"/>
      <c r="BD981" s="57"/>
      <c r="BE981" s="57"/>
      <c r="BF981" s="57"/>
      <c r="BG981" s="57"/>
      <c r="BH981" s="57"/>
      <c r="BI981" s="57"/>
      <c r="BJ981" s="57"/>
      <c r="BK981" s="57"/>
      <c r="BL981" s="57"/>
      <c r="BM981" s="57"/>
      <c r="BN981" s="57"/>
      <c r="BO981" s="57"/>
      <c r="BP981" s="57"/>
      <c r="BQ981" s="57"/>
      <c r="BR981" s="57"/>
      <c r="BS981" s="57"/>
      <c r="BT981" s="57"/>
      <c r="BU981" s="57"/>
      <c r="BV981" s="57"/>
      <c r="BW981" s="57"/>
      <c r="BX981" s="57"/>
      <c r="BY981" s="57"/>
      <c r="BZ981" s="57"/>
      <c r="CA981" s="57"/>
      <c r="CB981" s="57"/>
      <c r="CC981" s="57"/>
      <c r="CD981" s="57"/>
      <c r="CE981" s="57"/>
      <c r="CF981" s="57"/>
      <c r="CG981" s="57"/>
      <c r="CH981" s="57"/>
      <c r="CI981" s="57"/>
      <c r="CJ981" s="57"/>
      <c r="CK981" s="57"/>
      <c r="CL981" s="57"/>
      <c r="CM981" s="57"/>
      <c r="CN981" s="57"/>
      <c r="CO981" s="57"/>
      <c r="CP981" s="57"/>
      <c r="CQ981" s="57"/>
      <c r="CR981" s="57"/>
      <c r="CS981" s="57"/>
      <c r="CT981" s="57"/>
      <c r="CU981" s="57"/>
      <c r="CV981" s="57"/>
      <c r="CW981" s="57"/>
      <c r="CX981" s="57"/>
      <c r="CY981" s="57"/>
      <c r="CZ981" s="57"/>
      <c r="DA981" s="57"/>
      <c r="DB981" s="57"/>
      <c r="DC981" s="57"/>
      <c r="DD981" s="57"/>
      <c r="DE981" s="57"/>
      <c r="DF981" s="57"/>
      <c r="DG981" s="57"/>
      <c r="DH981" s="57"/>
      <c r="DI981" s="57"/>
      <c r="DJ981" s="57"/>
      <c r="DK981" s="57"/>
      <c r="DL981" s="57"/>
      <c r="DM981" s="57"/>
      <c r="DN981" s="57"/>
      <c r="DO981" s="57"/>
      <c r="DP981" s="57"/>
      <c r="DQ981" s="57"/>
      <c r="DR981" s="57"/>
      <c r="DS981" s="57"/>
      <c r="DT981" s="57"/>
      <c r="DU981" s="57"/>
      <c r="DV981" s="57"/>
      <c r="DW981" s="57"/>
      <c r="DX981" s="57"/>
      <c r="DY981" s="57"/>
      <c r="DZ981" s="57"/>
      <c r="EA981" s="57"/>
      <c r="EB981" s="57"/>
      <c r="EC981" s="57"/>
      <c r="ED981" s="57"/>
      <c r="EE981" s="57"/>
    </row>
    <row r="982">
      <c r="B982" s="140"/>
      <c r="C982" s="140"/>
      <c r="D982" s="140"/>
      <c r="E982" s="140"/>
      <c r="F982" s="140"/>
      <c r="AH982" s="57"/>
      <c r="AI982" s="57"/>
      <c r="AJ982" s="57"/>
      <c r="AK982" s="57"/>
      <c r="AL982" s="57"/>
      <c r="AM982" s="57"/>
      <c r="AN982" s="57"/>
      <c r="AO982" s="57"/>
      <c r="AP982" s="57"/>
      <c r="AQ982" s="57"/>
      <c r="AR982" s="57"/>
      <c r="AS982" s="57"/>
      <c r="AT982" s="57"/>
      <c r="AU982" s="57"/>
      <c r="AV982" s="57"/>
      <c r="AW982" s="57"/>
      <c r="AX982" s="57"/>
      <c r="AY982" s="57"/>
      <c r="AZ982" s="57"/>
      <c r="BA982" s="57"/>
      <c r="BB982" s="57"/>
      <c r="BC982" s="57"/>
      <c r="BD982" s="57"/>
      <c r="BE982" s="57"/>
      <c r="BF982" s="57"/>
      <c r="BG982" s="57"/>
      <c r="BH982" s="57"/>
      <c r="BI982" s="57"/>
      <c r="BJ982" s="57"/>
      <c r="BK982" s="57"/>
      <c r="BL982" s="57"/>
      <c r="BM982" s="57"/>
      <c r="BN982" s="57"/>
      <c r="BO982" s="57"/>
      <c r="BP982" s="57"/>
      <c r="BQ982" s="57"/>
      <c r="BR982" s="57"/>
      <c r="BS982" s="57"/>
      <c r="BT982" s="57"/>
      <c r="BU982" s="57"/>
      <c r="BV982" s="57"/>
      <c r="BW982" s="57"/>
      <c r="BX982" s="57"/>
      <c r="BY982" s="57"/>
      <c r="BZ982" s="57"/>
      <c r="CA982" s="57"/>
      <c r="CB982" s="57"/>
      <c r="CC982" s="57"/>
      <c r="CD982" s="57"/>
      <c r="CE982" s="57"/>
      <c r="CF982" s="57"/>
      <c r="CG982" s="57"/>
      <c r="CH982" s="57"/>
      <c r="CI982" s="57"/>
      <c r="CJ982" s="57"/>
      <c r="CK982" s="57"/>
      <c r="CL982" s="57"/>
      <c r="CM982" s="57"/>
      <c r="CN982" s="57"/>
      <c r="CO982" s="57"/>
      <c r="CP982" s="57"/>
      <c r="CQ982" s="57"/>
      <c r="CR982" s="57"/>
      <c r="CS982" s="57"/>
      <c r="CT982" s="57"/>
      <c r="CU982" s="57"/>
      <c r="CV982" s="57"/>
      <c r="CW982" s="57"/>
      <c r="CX982" s="57"/>
      <c r="CY982" s="57"/>
      <c r="CZ982" s="57"/>
      <c r="DA982" s="57"/>
      <c r="DB982" s="57"/>
      <c r="DC982" s="57"/>
      <c r="DD982" s="57"/>
      <c r="DE982" s="57"/>
      <c r="DF982" s="57"/>
      <c r="DG982" s="57"/>
      <c r="DH982" s="57"/>
      <c r="DI982" s="57"/>
      <c r="DJ982" s="57"/>
      <c r="DK982" s="57"/>
      <c r="DL982" s="57"/>
      <c r="DM982" s="57"/>
      <c r="DN982" s="57"/>
      <c r="DO982" s="57"/>
      <c r="DP982" s="57"/>
      <c r="DQ982" s="57"/>
      <c r="DR982" s="57"/>
      <c r="DS982" s="57"/>
      <c r="DT982" s="57"/>
      <c r="DU982" s="57"/>
      <c r="DV982" s="57"/>
      <c r="DW982" s="57"/>
      <c r="DX982" s="57"/>
      <c r="DY982" s="57"/>
      <c r="DZ982" s="57"/>
      <c r="EA982" s="57"/>
      <c r="EB982" s="57"/>
      <c r="EC982" s="57"/>
      <c r="ED982" s="57"/>
      <c r="EE982" s="57"/>
    </row>
    <row r="983">
      <c r="B983" s="140"/>
      <c r="C983" s="140"/>
      <c r="D983" s="140"/>
      <c r="E983" s="140"/>
      <c r="F983" s="140"/>
      <c r="AH983" s="57"/>
      <c r="AI983" s="57"/>
      <c r="AJ983" s="57"/>
      <c r="AK983" s="57"/>
      <c r="AL983" s="57"/>
      <c r="AM983" s="57"/>
      <c r="AN983" s="57"/>
      <c r="AO983" s="57"/>
      <c r="AP983" s="57"/>
      <c r="AQ983" s="57"/>
      <c r="AR983" s="57"/>
      <c r="AS983" s="57"/>
      <c r="AT983" s="57"/>
      <c r="AU983" s="57"/>
      <c r="AV983" s="57"/>
      <c r="AW983" s="57"/>
      <c r="AX983" s="57"/>
      <c r="AY983" s="57"/>
      <c r="AZ983" s="57"/>
      <c r="BA983" s="57"/>
      <c r="BB983" s="57"/>
      <c r="BC983" s="57"/>
      <c r="BD983" s="57"/>
      <c r="BE983" s="57"/>
      <c r="BF983" s="57"/>
      <c r="BG983" s="57"/>
      <c r="BH983" s="57"/>
      <c r="BI983" s="57"/>
      <c r="BJ983" s="57"/>
      <c r="BK983" s="57"/>
      <c r="BL983" s="57"/>
      <c r="BM983" s="57"/>
      <c r="BN983" s="57"/>
      <c r="BO983" s="57"/>
      <c r="BP983" s="57"/>
      <c r="BQ983" s="57"/>
      <c r="BR983" s="57"/>
      <c r="BS983" s="57"/>
      <c r="BT983" s="57"/>
      <c r="BU983" s="57"/>
      <c r="BV983" s="57"/>
      <c r="BW983" s="57"/>
      <c r="BX983" s="57"/>
      <c r="BY983" s="57"/>
      <c r="BZ983" s="57"/>
      <c r="CA983" s="57"/>
      <c r="CB983" s="57"/>
      <c r="CC983" s="57"/>
      <c r="CD983" s="57"/>
      <c r="CE983" s="57"/>
      <c r="CF983" s="57"/>
      <c r="CG983" s="57"/>
      <c r="CH983" s="57"/>
      <c r="CI983" s="57"/>
      <c r="CJ983" s="57"/>
      <c r="CK983" s="57"/>
      <c r="CL983" s="57"/>
      <c r="CM983" s="57"/>
      <c r="CN983" s="57"/>
      <c r="CO983" s="57"/>
      <c r="CP983" s="57"/>
      <c r="CQ983" s="57"/>
      <c r="CR983" s="57"/>
      <c r="CS983" s="57"/>
      <c r="CT983" s="57"/>
      <c r="CU983" s="57"/>
      <c r="CV983" s="57"/>
      <c r="CW983" s="57"/>
      <c r="CX983" s="57"/>
      <c r="CY983" s="57"/>
      <c r="CZ983" s="57"/>
      <c r="DA983" s="57"/>
      <c r="DB983" s="57"/>
      <c r="DC983" s="57"/>
      <c r="DD983" s="57"/>
      <c r="DE983" s="57"/>
      <c r="DF983" s="57"/>
      <c r="DG983" s="57"/>
      <c r="DH983" s="57"/>
      <c r="DI983" s="57"/>
      <c r="DJ983" s="57"/>
      <c r="DK983" s="57"/>
      <c r="DL983" s="57"/>
      <c r="DM983" s="57"/>
      <c r="DN983" s="57"/>
      <c r="DO983" s="57"/>
      <c r="DP983" s="57"/>
      <c r="DQ983" s="57"/>
      <c r="DR983" s="57"/>
      <c r="DS983" s="57"/>
      <c r="DT983" s="57"/>
      <c r="DU983" s="57"/>
      <c r="DV983" s="57"/>
      <c r="DW983" s="57"/>
      <c r="DX983" s="57"/>
      <c r="DY983" s="57"/>
      <c r="DZ983" s="57"/>
      <c r="EA983" s="57"/>
      <c r="EB983" s="57"/>
      <c r="EC983" s="57"/>
      <c r="ED983" s="57"/>
      <c r="EE983" s="57"/>
    </row>
    <row r="984">
      <c r="B984" s="140"/>
      <c r="C984" s="140"/>
      <c r="D984" s="140"/>
      <c r="E984" s="140"/>
      <c r="F984" s="140"/>
      <c r="AH984" s="57"/>
      <c r="AI984" s="57"/>
      <c r="AJ984" s="57"/>
      <c r="AK984" s="57"/>
      <c r="AL984" s="57"/>
      <c r="AM984" s="57"/>
      <c r="AN984" s="57"/>
      <c r="AO984" s="57"/>
      <c r="AP984" s="57"/>
      <c r="AQ984" s="57"/>
      <c r="AR984" s="57"/>
      <c r="AS984" s="57"/>
      <c r="AT984" s="57"/>
      <c r="AU984" s="57"/>
      <c r="AV984" s="57"/>
      <c r="AW984" s="57"/>
      <c r="AX984" s="57"/>
      <c r="AY984" s="57"/>
      <c r="AZ984" s="57"/>
      <c r="BA984" s="57"/>
      <c r="BB984" s="57"/>
      <c r="BC984" s="57"/>
      <c r="BD984" s="57"/>
      <c r="BE984" s="57"/>
      <c r="BF984" s="57"/>
      <c r="BG984" s="57"/>
      <c r="BH984" s="57"/>
      <c r="BI984" s="57"/>
      <c r="BJ984" s="57"/>
      <c r="BK984" s="57"/>
      <c r="BL984" s="57"/>
      <c r="BM984" s="57"/>
      <c r="BN984" s="57"/>
      <c r="BO984" s="57"/>
      <c r="BP984" s="57"/>
      <c r="BQ984" s="57"/>
      <c r="BR984" s="57"/>
      <c r="BS984" s="57"/>
      <c r="BT984" s="57"/>
      <c r="BU984" s="57"/>
      <c r="BV984" s="57"/>
      <c r="BW984" s="57"/>
      <c r="BX984" s="57"/>
      <c r="BY984" s="57"/>
      <c r="BZ984" s="57"/>
      <c r="CA984" s="57"/>
      <c r="CB984" s="57"/>
      <c r="CC984" s="57"/>
      <c r="CD984" s="57"/>
      <c r="CE984" s="57"/>
      <c r="CF984" s="57"/>
      <c r="CG984" s="57"/>
      <c r="CH984" s="57"/>
      <c r="CI984" s="57"/>
      <c r="CJ984" s="57"/>
      <c r="CK984" s="57"/>
      <c r="CL984" s="57"/>
      <c r="CM984" s="57"/>
      <c r="CN984" s="57"/>
      <c r="CO984" s="57"/>
      <c r="CP984" s="57"/>
      <c r="CQ984" s="57"/>
      <c r="CR984" s="57"/>
      <c r="CS984" s="57"/>
      <c r="CT984" s="57"/>
      <c r="CU984" s="57"/>
      <c r="CV984" s="57"/>
      <c r="CW984" s="57"/>
      <c r="CX984" s="57"/>
      <c r="CY984" s="57"/>
      <c r="CZ984" s="57"/>
      <c r="DA984" s="57"/>
      <c r="DB984" s="57"/>
      <c r="DC984" s="57"/>
      <c r="DD984" s="57"/>
      <c r="DE984" s="57"/>
      <c r="DF984" s="57"/>
      <c r="DG984" s="57"/>
      <c r="DH984" s="57"/>
      <c r="DI984" s="57"/>
      <c r="DJ984" s="57"/>
      <c r="DK984" s="57"/>
      <c r="DL984" s="57"/>
      <c r="DM984" s="57"/>
      <c r="DN984" s="57"/>
      <c r="DO984" s="57"/>
      <c r="DP984" s="57"/>
      <c r="DQ984" s="57"/>
      <c r="DR984" s="57"/>
      <c r="DS984" s="57"/>
      <c r="DT984" s="57"/>
      <c r="DU984" s="57"/>
      <c r="DV984" s="57"/>
      <c r="DW984" s="57"/>
      <c r="DX984" s="57"/>
      <c r="DY984" s="57"/>
      <c r="DZ984" s="57"/>
      <c r="EA984" s="57"/>
      <c r="EB984" s="57"/>
      <c r="EC984" s="57"/>
      <c r="ED984" s="57"/>
      <c r="EE984" s="57"/>
    </row>
    <row r="985">
      <c r="B985" s="140"/>
      <c r="C985" s="140"/>
      <c r="D985" s="140"/>
      <c r="E985" s="140"/>
      <c r="F985" s="140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7"/>
      <c r="AS985" s="57"/>
      <c r="AT985" s="57"/>
      <c r="AU985" s="57"/>
      <c r="AV985" s="57"/>
      <c r="AW985" s="57"/>
      <c r="AX985" s="57"/>
      <c r="AY985" s="57"/>
      <c r="AZ985" s="57"/>
      <c r="BA985" s="57"/>
      <c r="BB985" s="57"/>
      <c r="BC985" s="57"/>
      <c r="BD985" s="57"/>
      <c r="BE985" s="57"/>
      <c r="BF985" s="57"/>
      <c r="BG985" s="57"/>
      <c r="BH985" s="57"/>
      <c r="BI985" s="57"/>
      <c r="BJ985" s="57"/>
      <c r="BK985" s="57"/>
      <c r="BL985" s="57"/>
      <c r="BM985" s="57"/>
      <c r="BN985" s="57"/>
      <c r="BO985" s="57"/>
      <c r="BP985" s="57"/>
      <c r="BQ985" s="57"/>
      <c r="BR985" s="57"/>
      <c r="BS985" s="57"/>
      <c r="BT985" s="57"/>
      <c r="BU985" s="57"/>
      <c r="BV985" s="57"/>
      <c r="BW985" s="57"/>
      <c r="BX985" s="57"/>
      <c r="BY985" s="57"/>
      <c r="BZ985" s="57"/>
      <c r="CA985" s="57"/>
      <c r="CB985" s="57"/>
      <c r="CC985" s="57"/>
      <c r="CD985" s="57"/>
      <c r="CE985" s="57"/>
      <c r="CF985" s="57"/>
      <c r="CG985" s="57"/>
      <c r="CH985" s="57"/>
      <c r="CI985" s="57"/>
      <c r="CJ985" s="57"/>
      <c r="CK985" s="57"/>
      <c r="CL985" s="57"/>
      <c r="CM985" s="57"/>
      <c r="CN985" s="57"/>
      <c r="CO985" s="57"/>
      <c r="CP985" s="57"/>
      <c r="CQ985" s="57"/>
      <c r="CR985" s="57"/>
      <c r="CS985" s="57"/>
      <c r="CT985" s="57"/>
      <c r="CU985" s="57"/>
      <c r="CV985" s="57"/>
      <c r="CW985" s="57"/>
      <c r="CX985" s="57"/>
      <c r="CY985" s="57"/>
      <c r="CZ985" s="57"/>
      <c r="DA985" s="57"/>
      <c r="DB985" s="57"/>
      <c r="DC985" s="57"/>
      <c r="DD985" s="57"/>
      <c r="DE985" s="57"/>
      <c r="DF985" s="57"/>
      <c r="DG985" s="57"/>
      <c r="DH985" s="57"/>
      <c r="DI985" s="57"/>
      <c r="DJ985" s="57"/>
      <c r="DK985" s="57"/>
      <c r="DL985" s="57"/>
      <c r="DM985" s="57"/>
      <c r="DN985" s="57"/>
      <c r="DO985" s="57"/>
      <c r="DP985" s="57"/>
      <c r="DQ985" s="57"/>
      <c r="DR985" s="57"/>
      <c r="DS985" s="57"/>
      <c r="DT985" s="57"/>
      <c r="DU985" s="57"/>
      <c r="DV985" s="57"/>
      <c r="DW985" s="57"/>
      <c r="DX985" s="57"/>
      <c r="DY985" s="57"/>
      <c r="DZ985" s="57"/>
      <c r="EA985" s="57"/>
      <c r="EB985" s="57"/>
      <c r="EC985" s="57"/>
      <c r="ED985" s="57"/>
      <c r="EE985" s="57"/>
    </row>
    <row r="986">
      <c r="B986" s="140"/>
      <c r="C986" s="140"/>
      <c r="D986" s="140"/>
      <c r="E986" s="140"/>
      <c r="F986" s="140"/>
      <c r="AH986" s="57"/>
      <c r="AI986" s="57"/>
      <c r="AJ986" s="57"/>
      <c r="AK986" s="57"/>
      <c r="AL986" s="57"/>
      <c r="AM986" s="57"/>
      <c r="AN986" s="57"/>
      <c r="AO986" s="57"/>
      <c r="AP986" s="57"/>
      <c r="AQ986" s="57"/>
      <c r="AR986" s="57"/>
      <c r="AS986" s="57"/>
      <c r="AT986" s="57"/>
      <c r="AU986" s="57"/>
      <c r="AV986" s="57"/>
      <c r="AW986" s="57"/>
      <c r="AX986" s="57"/>
      <c r="AY986" s="57"/>
      <c r="AZ986" s="57"/>
      <c r="BA986" s="57"/>
      <c r="BB986" s="57"/>
      <c r="BC986" s="57"/>
      <c r="BD986" s="57"/>
      <c r="BE986" s="57"/>
      <c r="BF986" s="57"/>
      <c r="BG986" s="57"/>
      <c r="BH986" s="57"/>
      <c r="BI986" s="57"/>
      <c r="BJ986" s="57"/>
      <c r="BK986" s="57"/>
      <c r="BL986" s="57"/>
      <c r="BM986" s="57"/>
      <c r="BN986" s="57"/>
      <c r="BO986" s="57"/>
      <c r="BP986" s="57"/>
      <c r="BQ986" s="57"/>
      <c r="BR986" s="57"/>
      <c r="BS986" s="57"/>
      <c r="BT986" s="57"/>
      <c r="BU986" s="57"/>
      <c r="BV986" s="57"/>
      <c r="BW986" s="57"/>
      <c r="BX986" s="57"/>
      <c r="BY986" s="57"/>
      <c r="BZ986" s="57"/>
      <c r="CA986" s="57"/>
      <c r="CB986" s="57"/>
      <c r="CC986" s="57"/>
      <c r="CD986" s="57"/>
      <c r="CE986" s="57"/>
      <c r="CF986" s="57"/>
      <c r="CG986" s="57"/>
      <c r="CH986" s="57"/>
      <c r="CI986" s="57"/>
      <c r="CJ986" s="57"/>
      <c r="CK986" s="57"/>
      <c r="CL986" s="57"/>
      <c r="CM986" s="57"/>
      <c r="CN986" s="57"/>
      <c r="CO986" s="57"/>
      <c r="CP986" s="57"/>
      <c r="CQ986" s="57"/>
      <c r="CR986" s="57"/>
      <c r="CS986" s="57"/>
      <c r="CT986" s="57"/>
      <c r="CU986" s="57"/>
      <c r="CV986" s="57"/>
      <c r="CW986" s="57"/>
      <c r="CX986" s="57"/>
      <c r="CY986" s="57"/>
      <c r="CZ986" s="57"/>
      <c r="DA986" s="57"/>
      <c r="DB986" s="57"/>
      <c r="DC986" s="57"/>
      <c r="DD986" s="57"/>
      <c r="DE986" s="57"/>
      <c r="DF986" s="57"/>
      <c r="DG986" s="57"/>
      <c r="DH986" s="57"/>
      <c r="DI986" s="57"/>
      <c r="DJ986" s="57"/>
      <c r="DK986" s="57"/>
      <c r="DL986" s="57"/>
      <c r="DM986" s="57"/>
      <c r="DN986" s="57"/>
      <c r="DO986" s="57"/>
      <c r="DP986" s="57"/>
      <c r="DQ986" s="57"/>
      <c r="DR986" s="57"/>
      <c r="DS986" s="57"/>
      <c r="DT986" s="57"/>
      <c r="DU986" s="57"/>
      <c r="DV986" s="57"/>
      <c r="DW986" s="57"/>
      <c r="DX986" s="57"/>
      <c r="DY986" s="57"/>
      <c r="DZ986" s="57"/>
      <c r="EA986" s="57"/>
      <c r="EB986" s="57"/>
      <c r="EC986" s="57"/>
      <c r="ED986" s="57"/>
      <c r="EE986" s="57"/>
    </row>
    <row r="987">
      <c r="B987" s="140"/>
      <c r="C987" s="140"/>
      <c r="D987" s="140"/>
      <c r="E987" s="140"/>
      <c r="F987" s="140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7"/>
      <c r="AS987" s="57"/>
      <c r="AT987" s="57"/>
      <c r="AU987" s="57"/>
      <c r="AV987" s="57"/>
      <c r="AW987" s="57"/>
      <c r="AX987" s="57"/>
      <c r="AY987" s="57"/>
      <c r="AZ987" s="57"/>
      <c r="BA987" s="57"/>
      <c r="BB987" s="57"/>
      <c r="BC987" s="57"/>
      <c r="BD987" s="57"/>
      <c r="BE987" s="57"/>
      <c r="BF987" s="57"/>
      <c r="BG987" s="57"/>
      <c r="BH987" s="57"/>
      <c r="BI987" s="57"/>
      <c r="BJ987" s="57"/>
      <c r="BK987" s="57"/>
      <c r="BL987" s="57"/>
      <c r="BM987" s="57"/>
      <c r="BN987" s="57"/>
      <c r="BO987" s="57"/>
      <c r="BP987" s="57"/>
      <c r="BQ987" s="57"/>
      <c r="BR987" s="57"/>
      <c r="BS987" s="57"/>
      <c r="BT987" s="57"/>
      <c r="BU987" s="57"/>
      <c r="BV987" s="57"/>
      <c r="BW987" s="57"/>
      <c r="BX987" s="57"/>
      <c r="BY987" s="57"/>
      <c r="BZ987" s="57"/>
      <c r="CA987" s="57"/>
      <c r="CB987" s="57"/>
      <c r="CC987" s="57"/>
      <c r="CD987" s="57"/>
      <c r="CE987" s="57"/>
      <c r="CF987" s="57"/>
      <c r="CG987" s="57"/>
      <c r="CH987" s="57"/>
      <c r="CI987" s="57"/>
      <c r="CJ987" s="57"/>
      <c r="CK987" s="57"/>
      <c r="CL987" s="57"/>
      <c r="CM987" s="57"/>
      <c r="CN987" s="57"/>
      <c r="CO987" s="57"/>
      <c r="CP987" s="57"/>
      <c r="CQ987" s="57"/>
      <c r="CR987" s="57"/>
      <c r="CS987" s="57"/>
      <c r="CT987" s="57"/>
      <c r="CU987" s="57"/>
      <c r="CV987" s="57"/>
      <c r="CW987" s="57"/>
      <c r="CX987" s="57"/>
      <c r="CY987" s="57"/>
      <c r="CZ987" s="57"/>
      <c r="DA987" s="57"/>
      <c r="DB987" s="57"/>
      <c r="DC987" s="57"/>
      <c r="DD987" s="57"/>
      <c r="DE987" s="57"/>
      <c r="DF987" s="57"/>
      <c r="DG987" s="57"/>
      <c r="DH987" s="57"/>
      <c r="DI987" s="57"/>
      <c r="DJ987" s="57"/>
      <c r="DK987" s="57"/>
      <c r="DL987" s="57"/>
      <c r="DM987" s="57"/>
      <c r="DN987" s="57"/>
      <c r="DO987" s="57"/>
      <c r="DP987" s="57"/>
      <c r="DQ987" s="57"/>
      <c r="DR987" s="57"/>
      <c r="DS987" s="57"/>
      <c r="DT987" s="57"/>
      <c r="DU987" s="57"/>
      <c r="DV987" s="57"/>
      <c r="DW987" s="57"/>
      <c r="DX987" s="57"/>
      <c r="DY987" s="57"/>
      <c r="DZ987" s="57"/>
      <c r="EA987" s="57"/>
      <c r="EB987" s="57"/>
      <c r="EC987" s="57"/>
      <c r="ED987" s="57"/>
      <c r="EE987" s="57"/>
    </row>
    <row r="988">
      <c r="B988" s="140"/>
      <c r="C988" s="140"/>
      <c r="D988" s="140"/>
      <c r="E988" s="140"/>
      <c r="F988" s="140"/>
      <c r="AH988" s="57"/>
      <c r="AI988" s="57"/>
      <c r="AJ988" s="57"/>
      <c r="AK988" s="57"/>
      <c r="AL988" s="57"/>
      <c r="AM988" s="57"/>
      <c r="AN988" s="57"/>
      <c r="AO988" s="57"/>
      <c r="AP988" s="57"/>
      <c r="AQ988" s="57"/>
      <c r="AR988" s="57"/>
      <c r="AS988" s="57"/>
      <c r="AT988" s="57"/>
      <c r="AU988" s="57"/>
      <c r="AV988" s="57"/>
      <c r="AW988" s="57"/>
      <c r="AX988" s="57"/>
      <c r="AY988" s="57"/>
      <c r="AZ988" s="57"/>
      <c r="BA988" s="57"/>
      <c r="BB988" s="57"/>
      <c r="BC988" s="57"/>
      <c r="BD988" s="57"/>
      <c r="BE988" s="57"/>
      <c r="BF988" s="57"/>
      <c r="BG988" s="57"/>
      <c r="BH988" s="57"/>
      <c r="BI988" s="57"/>
      <c r="BJ988" s="57"/>
      <c r="BK988" s="57"/>
      <c r="BL988" s="57"/>
      <c r="BM988" s="57"/>
      <c r="BN988" s="57"/>
      <c r="BO988" s="57"/>
      <c r="BP988" s="57"/>
      <c r="BQ988" s="57"/>
      <c r="BR988" s="57"/>
      <c r="BS988" s="57"/>
      <c r="BT988" s="57"/>
      <c r="BU988" s="57"/>
      <c r="BV988" s="57"/>
      <c r="BW988" s="57"/>
      <c r="BX988" s="57"/>
      <c r="BY988" s="57"/>
      <c r="BZ988" s="57"/>
      <c r="CA988" s="57"/>
      <c r="CB988" s="57"/>
      <c r="CC988" s="57"/>
      <c r="CD988" s="57"/>
      <c r="CE988" s="57"/>
      <c r="CF988" s="57"/>
      <c r="CG988" s="57"/>
      <c r="CH988" s="57"/>
      <c r="CI988" s="57"/>
      <c r="CJ988" s="57"/>
      <c r="CK988" s="57"/>
      <c r="CL988" s="57"/>
      <c r="CM988" s="57"/>
      <c r="CN988" s="57"/>
      <c r="CO988" s="57"/>
      <c r="CP988" s="57"/>
      <c r="CQ988" s="57"/>
      <c r="CR988" s="57"/>
      <c r="CS988" s="57"/>
      <c r="CT988" s="57"/>
      <c r="CU988" s="57"/>
      <c r="CV988" s="57"/>
      <c r="CW988" s="57"/>
      <c r="CX988" s="57"/>
      <c r="CY988" s="57"/>
      <c r="CZ988" s="57"/>
      <c r="DA988" s="57"/>
      <c r="DB988" s="57"/>
      <c r="DC988" s="57"/>
      <c r="DD988" s="57"/>
      <c r="DE988" s="57"/>
      <c r="DF988" s="57"/>
      <c r="DG988" s="57"/>
      <c r="DH988" s="57"/>
      <c r="DI988" s="57"/>
      <c r="DJ988" s="57"/>
      <c r="DK988" s="57"/>
      <c r="DL988" s="57"/>
      <c r="DM988" s="57"/>
      <c r="DN988" s="57"/>
      <c r="DO988" s="57"/>
      <c r="DP988" s="57"/>
      <c r="DQ988" s="57"/>
      <c r="DR988" s="57"/>
      <c r="DS988" s="57"/>
      <c r="DT988" s="57"/>
      <c r="DU988" s="57"/>
      <c r="DV988" s="57"/>
      <c r="DW988" s="57"/>
      <c r="DX988" s="57"/>
      <c r="DY988" s="57"/>
      <c r="DZ988" s="57"/>
      <c r="EA988" s="57"/>
      <c r="EB988" s="57"/>
      <c r="EC988" s="57"/>
      <c r="ED988" s="57"/>
      <c r="EE988" s="57"/>
    </row>
    <row r="989">
      <c r="B989" s="140"/>
      <c r="C989" s="140"/>
      <c r="D989" s="140"/>
      <c r="E989" s="140"/>
      <c r="F989" s="140"/>
      <c r="AH989" s="57"/>
      <c r="AI989" s="57"/>
      <c r="AJ989" s="57"/>
      <c r="AK989" s="57"/>
      <c r="AL989" s="57"/>
      <c r="AM989" s="57"/>
      <c r="AN989" s="57"/>
      <c r="AO989" s="57"/>
      <c r="AP989" s="57"/>
      <c r="AQ989" s="57"/>
      <c r="AR989" s="57"/>
      <c r="AS989" s="57"/>
      <c r="AT989" s="57"/>
      <c r="AU989" s="57"/>
      <c r="AV989" s="57"/>
      <c r="AW989" s="57"/>
      <c r="AX989" s="57"/>
      <c r="AY989" s="57"/>
      <c r="AZ989" s="57"/>
      <c r="BA989" s="57"/>
      <c r="BB989" s="57"/>
      <c r="BC989" s="57"/>
      <c r="BD989" s="57"/>
      <c r="BE989" s="57"/>
      <c r="BF989" s="57"/>
      <c r="BG989" s="57"/>
      <c r="BH989" s="57"/>
      <c r="BI989" s="57"/>
      <c r="BJ989" s="57"/>
      <c r="BK989" s="57"/>
      <c r="BL989" s="57"/>
      <c r="BM989" s="57"/>
      <c r="BN989" s="57"/>
      <c r="BO989" s="57"/>
      <c r="BP989" s="57"/>
      <c r="BQ989" s="57"/>
      <c r="BR989" s="57"/>
      <c r="BS989" s="57"/>
      <c r="BT989" s="57"/>
      <c r="BU989" s="57"/>
      <c r="BV989" s="57"/>
      <c r="BW989" s="57"/>
      <c r="BX989" s="57"/>
      <c r="BY989" s="57"/>
      <c r="BZ989" s="57"/>
      <c r="CA989" s="57"/>
      <c r="CB989" s="57"/>
      <c r="CC989" s="57"/>
      <c r="CD989" s="57"/>
      <c r="CE989" s="57"/>
      <c r="CF989" s="57"/>
      <c r="CG989" s="57"/>
      <c r="CH989" s="57"/>
      <c r="CI989" s="57"/>
      <c r="CJ989" s="57"/>
      <c r="CK989" s="57"/>
      <c r="CL989" s="57"/>
      <c r="CM989" s="57"/>
      <c r="CN989" s="57"/>
      <c r="CO989" s="57"/>
      <c r="CP989" s="57"/>
      <c r="CQ989" s="57"/>
      <c r="CR989" s="57"/>
      <c r="CS989" s="57"/>
      <c r="CT989" s="57"/>
      <c r="CU989" s="57"/>
      <c r="CV989" s="57"/>
      <c r="CW989" s="57"/>
      <c r="CX989" s="57"/>
      <c r="CY989" s="57"/>
      <c r="CZ989" s="57"/>
      <c r="DA989" s="57"/>
      <c r="DB989" s="57"/>
      <c r="DC989" s="57"/>
      <c r="DD989" s="57"/>
      <c r="DE989" s="57"/>
      <c r="DF989" s="57"/>
      <c r="DG989" s="57"/>
      <c r="DH989" s="57"/>
      <c r="DI989" s="57"/>
      <c r="DJ989" s="57"/>
      <c r="DK989" s="57"/>
      <c r="DL989" s="57"/>
      <c r="DM989" s="57"/>
      <c r="DN989" s="57"/>
      <c r="DO989" s="57"/>
      <c r="DP989" s="57"/>
      <c r="DQ989" s="57"/>
      <c r="DR989" s="57"/>
      <c r="DS989" s="57"/>
      <c r="DT989" s="57"/>
      <c r="DU989" s="57"/>
      <c r="DV989" s="57"/>
      <c r="DW989" s="57"/>
      <c r="DX989" s="57"/>
      <c r="DY989" s="57"/>
      <c r="DZ989" s="57"/>
      <c r="EA989" s="57"/>
      <c r="EB989" s="57"/>
      <c r="EC989" s="57"/>
      <c r="ED989" s="57"/>
      <c r="EE989" s="57"/>
    </row>
    <row r="990">
      <c r="B990" s="140"/>
      <c r="C990" s="140"/>
      <c r="D990" s="140"/>
      <c r="E990" s="140"/>
      <c r="F990" s="140"/>
      <c r="AH990" s="57"/>
      <c r="AI990" s="57"/>
      <c r="AJ990" s="57"/>
      <c r="AK990" s="57"/>
      <c r="AL990" s="57"/>
      <c r="AM990" s="57"/>
      <c r="AN990" s="57"/>
      <c r="AO990" s="57"/>
      <c r="AP990" s="57"/>
      <c r="AQ990" s="57"/>
      <c r="AR990" s="57"/>
      <c r="AS990" s="57"/>
      <c r="AT990" s="57"/>
      <c r="AU990" s="57"/>
      <c r="AV990" s="57"/>
      <c r="AW990" s="57"/>
      <c r="AX990" s="57"/>
      <c r="AY990" s="57"/>
      <c r="AZ990" s="57"/>
      <c r="BA990" s="57"/>
      <c r="BB990" s="57"/>
      <c r="BC990" s="57"/>
      <c r="BD990" s="57"/>
      <c r="BE990" s="57"/>
      <c r="BF990" s="57"/>
      <c r="BG990" s="57"/>
      <c r="BH990" s="57"/>
      <c r="BI990" s="57"/>
      <c r="BJ990" s="57"/>
      <c r="BK990" s="57"/>
      <c r="BL990" s="57"/>
      <c r="BM990" s="57"/>
      <c r="BN990" s="57"/>
      <c r="BO990" s="57"/>
      <c r="BP990" s="57"/>
      <c r="BQ990" s="57"/>
      <c r="BR990" s="57"/>
      <c r="BS990" s="57"/>
      <c r="BT990" s="57"/>
      <c r="BU990" s="57"/>
      <c r="BV990" s="57"/>
      <c r="BW990" s="57"/>
      <c r="BX990" s="57"/>
      <c r="BY990" s="57"/>
      <c r="BZ990" s="57"/>
      <c r="CA990" s="57"/>
      <c r="CB990" s="57"/>
      <c r="CC990" s="57"/>
      <c r="CD990" s="57"/>
      <c r="CE990" s="57"/>
      <c r="CF990" s="57"/>
      <c r="CG990" s="57"/>
      <c r="CH990" s="57"/>
      <c r="CI990" s="57"/>
      <c r="CJ990" s="57"/>
      <c r="CK990" s="57"/>
      <c r="CL990" s="57"/>
      <c r="CM990" s="57"/>
      <c r="CN990" s="57"/>
      <c r="CO990" s="57"/>
      <c r="CP990" s="57"/>
      <c r="CQ990" s="57"/>
      <c r="CR990" s="57"/>
      <c r="CS990" s="57"/>
      <c r="CT990" s="57"/>
      <c r="CU990" s="57"/>
      <c r="CV990" s="57"/>
      <c r="CW990" s="57"/>
      <c r="CX990" s="57"/>
      <c r="CY990" s="57"/>
      <c r="CZ990" s="57"/>
      <c r="DA990" s="57"/>
      <c r="DB990" s="57"/>
      <c r="DC990" s="57"/>
      <c r="DD990" s="57"/>
      <c r="DE990" s="57"/>
      <c r="DF990" s="57"/>
      <c r="DG990" s="57"/>
      <c r="DH990" s="57"/>
      <c r="DI990" s="57"/>
      <c r="DJ990" s="57"/>
      <c r="DK990" s="57"/>
      <c r="DL990" s="57"/>
      <c r="DM990" s="57"/>
      <c r="DN990" s="57"/>
      <c r="DO990" s="57"/>
      <c r="DP990" s="57"/>
      <c r="DQ990" s="57"/>
      <c r="DR990" s="57"/>
      <c r="DS990" s="57"/>
      <c r="DT990" s="57"/>
      <c r="DU990" s="57"/>
      <c r="DV990" s="57"/>
      <c r="DW990" s="57"/>
      <c r="DX990" s="57"/>
      <c r="DY990" s="57"/>
      <c r="DZ990" s="57"/>
      <c r="EA990" s="57"/>
      <c r="EB990" s="57"/>
      <c r="EC990" s="57"/>
      <c r="ED990" s="57"/>
      <c r="EE990" s="57"/>
    </row>
    <row r="991">
      <c r="B991" s="140"/>
      <c r="C991" s="140"/>
      <c r="D991" s="140"/>
      <c r="E991" s="140"/>
      <c r="F991" s="140"/>
      <c r="AH991" s="57"/>
      <c r="AI991" s="57"/>
      <c r="AJ991" s="57"/>
      <c r="AK991" s="57"/>
      <c r="AL991" s="57"/>
      <c r="AM991" s="57"/>
      <c r="AN991" s="57"/>
      <c r="AO991" s="57"/>
      <c r="AP991" s="57"/>
      <c r="AQ991" s="57"/>
      <c r="AR991" s="57"/>
      <c r="AS991" s="57"/>
      <c r="AT991" s="57"/>
      <c r="AU991" s="57"/>
      <c r="AV991" s="57"/>
      <c r="AW991" s="57"/>
      <c r="AX991" s="57"/>
      <c r="AY991" s="57"/>
      <c r="AZ991" s="57"/>
      <c r="BA991" s="57"/>
      <c r="BB991" s="57"/>
      <c r="BC991" s="57"/>
      <c r="BD991" s="57"/>
      <c r="BE991" s="57"/>
      <c r="BF991" s="57"/>
      <c r="BG991" s="57"/>
      <c r="BH991" s="57"/>
      <c r="BI991" s="57"/>
      <c r="BJ991" s="57"/>
      <c r="BK991" s="57"/>
      <c r="BL991" s="57"/>
      <c r="BM991" s="57"/>
      <c r="BN991" s="57"/>
      <c r="BO991" s="57"/>
      <c r="BP991" s="57"/>
      <c r="BQ991" s="57"/>
      <c r="BR991" s="57"/>
      <c r="BS991" s="57"/>
      <c r="BT991" s="57"/>
      <c r="BU991" s="57"/>
      <c r="BV991" s="57"/>
      <c r="BW991" s="57"/>
      <c r="BX991" s="57"/>
      <c r="BY991" s="57"/>
      <c r="BZ991" s="57"/>
      <c r="CA991" s="57"/>
      <c r="CB991" s="57"/>
      <c r="CC991" s="57"/>
      <c r="CD991" s="57"/>
      <c r="CE991" s="57"/>
      <c r="CF991" s="57"/>
      <c r="CG991" s="57"/>
      <c r="CH991" s="57"/>
      <c r="CI991" s="57"/>
      <c r="CJ991" s="57"/>
      <c r="CK991" s="57"/>
      <c r="CL991" s="57"/>
      <c r="CM991" s="57"/>
      <c r="CN991" s="57"/>
      <c r="CO991" s="57"/>
      <c r="CP991" s="57"/>
      <c r="CQ991" s="57"/>
      <c r="CR991" s="57"/>
      <c r="CS991" s="57"/>
      <c r="CT991" s="57"/>
      <c r="CU991" s="57"/>
      <c r="CV991" s="57"/>
      <c r="CW991" s="57"/>
      <c r="CX991" s="57"/>
      <c r="CY991" s="57"/>
      <c r="CZ991" s="57"/>
      <c r="DA991" s="57"/>
      <c r="DB991" s="57"/>
      <c r="DC991" s="57"/>
      <c r="DD991" s="57"/>
      <c r="DE991" s="57"/>
      <c r="DF991" s="57"/>
      <c r="DG991" s="57"/>
      <c r="DH991" s="57"/>
      <c r="DI991" s="57"/>
      <c r="DJ991" s="57"/>
      <c r="DK991" s="57"/>
      <c r="DL991" s="57"/>
      <c r="DM991" s="57"/>
      <c r="DN991" s="57"/>
      <c r="DO991" s="57"/>
      <c r="DP991" s="57"/>
      <c r="DQ991" s="57"/>
      <c r="DR991" s="57"/>
      <c r="DS991" s="57"/>
      <c r="DT991" s="57"/>
      <c r="DU991" s="57"/>
      <c r="DV991" s="57"/>
      <c r="DW991" s="57"/>
      <c r="DX991" s="57"/>
      <c r="DY991" s="57"/>
      <c r="DZ991" s="57"/>
      <c r="EA991" s="57"/>
      <c r="EB991" s="57"/>
      <c r="EC991" s="57"/>
      <c r="ED991" s="57"/>
      <c r="EE991" s="57"/>
    </row>
    <row r="992">
      <c r="B992" s="140"/>
      <c r="C992" s="140"/>
      <c r="D992" s="140"/>
      <c r="E992" s="140"/>
      <c r="F992" s="140"/>
      <c r="AH992" s="57"/>
      <c r="AI992" s="57"/>
      <c r="AJ992" s="57"/>
      <c r="AK992" s="57"/>
      <c r="AL992" s="57"/>
      <c r="AM992" s="57"/>
      <c r="AN992" s="57"/>
      <c r="AO992" s="57"/>
      <c r="AP992" s="57"/>
      <c r="AQ992" s="57"/>
      <c r="AR992" s="57"/>
      <c r="AS992" s="57"/>
      <c r="AT992" s="57"/>
      <c r="AU992" s="57"/>
      <c r="AV992" s="57"/>
      <c r="AW992" s="57"/>
      <c r="AX992" s="57"/>
      <c r="AY992" s="57"/>
      <c r="AZ992" s="57"/>
      <c r="BA992" s="57"/>
      <c r="BB992" s="57"/>
      <c r="BC992" s="57"/>
      <c r="BD992" s="57"/>
      <c r="BE992" s="57"/>
      <c r="BF992" s="57"/>
      <c r="BG992" s="57"/>
      <c r="BH992" s="57"/>
      <c r="BI992" s="57"/>
      <c r="BJ992" s="57"/>
      <c r="BK992" s="57"/>
      <c r="BL992" s="57"/>
      <c r="BM992" s="57"/>
      <c r="BN992" s="57"/>
      <c r="BO992" s="57"/>
      <c r="BP992" s="57"/>
      <c r="BQ992" s="57"/>
      <c r="BR992" s="57"/>
      <c r="BS992" s="57"/>
      <c r="BT992" s="57"/>
      <c r="BU992" s="57"/>
      <c r="BV992" s="57"/>
      <c r="BW992" s="57"/>
      <c r="BX992" s="57"/>
      <c r="BY992" s="57"/>
      <c r="BZ992" s="57"/>
      <c r="CA992" s="57"/>
      <c r="CB992" s="57"/>
      <c r="CC992" s="57"/>
      <c r="CD992" s="57"/>
      <c r="CE992" s="57"/>
      <c r="CF992" s="57"/>
      <c r="CG992" s="57"/>
      <c r="CH992" s="57"/>
      <c r="CI992" s="57"/>
      <c r="CJ992" s="57"/>
      <c r="CK992" s="57"/>
      <c r="CL992" s="57"/>
      <c r="CM992" s="57"/>
      <c r="CN992" s="57"/>
      <c r="CO992" s="57"/>
      <c r="CP992" s="57"/>
      <c r="CQ992" s="57"/>
      <c r="CR992" s="57"/>
      <c r="CS992" s="57"/>
      <c r="CT992" s="57"/>
      <c r="CU992" s="57"/>
      <c r="CV992" s="57"/>
      <c r="CW992" s="57"/>
      <c r="CX992" s="57"/>
      <c r="CY992" s="57"/>
      <c r="CZ992" s="57"/>
      <c r="DA992" s="57"/>
      <c r="DB992" s="57"/>
      <c r="DC992" s="57"/>
      <c r="DD992" s="57"/>
      <c r="DE992" s="57"/>
      <c r="DF992" s="57"/>
      <c r="DG992" s="57"/>
      <c r="DH992" s="57"/>
      <c r="DI992" s="57"/>
      <c r="DJ992" s="57"/>
      <c r="DK992" s="57"/>
      <c r="DL992" s="57"/>
      <c r="DM992" s="57"/>
      <c r="DN992" s="57"/>
      <c r="DO992" s="57"/>
      <c r="DP992" s="57"/>
      <c r="DQ992" s="57"/>
      <c r="DR992" s="57"/>
      <c r="DS992" s="57"/>
      <c r="DT992" s="57"/>
      <c r="DU992" s="57"/>
      <c r="DV992" s="57"/>
      <c r="DW992" s="57"/>
      <c r="DX992" s="57"/>
      <c r="DY992" s="57"/>
      <c r="DZ992" s="57"/>
      <c r="EA992" s="57"/>
      <c r="EB992" s="57"/>
      <c r="EC992" s="57"/>
      <c r="ED992" s="57"/>
      <c r="EE992" s="57"/>
    </row>
    <row r="993">
      <c r="B993" s="140"/>
      <c r="C993" s="140"/>
      <c r="D993" s="140"/>
      <c r="E993" s="140"/>
      <c r="F993" s="140"/>
      <c r="AH993" s="57"/>
      <c r="AI993" s="57"/>
      <c r="AJ993" s="57"/>
      <c r="AK993" s="57"/>
      <c r="AL993" s="57"/>
      <c r="AM993" s="57"/>
      <c r="AN993" s="57"/>
      <c r="AO993" s="57"/>
      <c r="AP993" s="57"/>
      <c r="AQ993" s="57"/>
      <c r="AR993" s="57"/>
      <c r="AS993" s="57"/>
      <c r="AT993" s="57"/>
      <c r="AU993" s="57"/>
      <c r="AV993" s="57"/>
      <c r="AW993" s="57"/>
      <c r="AX993" s="57"/>
      <c r="AY993" s="57"/>
      <c r="AZ993" s="57"/>
      <c r="BA993" s="57"/>
      <c r="BB993" s="57"/>
      <c r="BC993" s="57"/>
      <c r="BD993" s="57"/>
      <c r="BE993" s="57"/>
      <c r="BF993" s="57"/>
      <c r="BG993" s="57"/>
      <c r="BH993" s="57"/>
      <c r="BI993" s="57"/>
      <c r="BJ993" s="57"/>
      <c r="BK993" s="57"/>
      <c r="BL993" s="57"/>
      <c r="BM993" s="57"/>
      <c r="BN993" s="57"/>
      <c r="BO993" s="57"/>
      <c r="BP993" s="57"/>
      <c r="BQ993" s="57"/>
      <c r="BR993" s="57"/>
      <c r="BS993" s="57"/>
      <c r="BT993" s="57"/>
      <c r="BU993" s="57"/>
      <c r="BV993" s="57"/>
      <c r="BW993" s="57"/>
      <c r="BX993" s="57"/>
      <c r="BY993" s="57"/>
      <c r="BZ993" s="57"/>
      <c r="CA993" s="57"/>
      <c r="CB993" s="57"/>
      <c r="CC993" s="57"/>
      <c r="CD993" s="57"/>
      <c r="CE993" s="57"/>
      <c r="CF993" s="57"/>
      <c r="CG993" s="57"/>
      <c r="CH993" s="57"/>
      <c r="CI993" s="57"/>
      <c r="CJ993" s="57"/>
      <c r="CK993" s="57"/>
      <c r="CL993" s="57"/>
      <c r="CM993" s="57"/>
      <c r="CN993" s="57"/>
      <c r="CO993" s="57"/>
      <c r="CP993" s="57"/>
      <c r="CQ993" s="57"/>
      <c r="CR993" s="57"/>
      <c r="CS993" s="57"/>
      <c r="CT993" s="57"/>
      <c r="CU993" s="57"/>
      <c r="CV993" s="57"/>
      <c r="CW993" s="57"/>
      <c r="CX993" s="57"/>
      <c r="CY993" s="57"/>
      <c r="CZ993" s="57"/>
      <c r="DA993" s="57"/>
      <c r="DB993" s="57"/>
      <c r="DC993" s="57"/>
      <c r="DD993" s="57"/>
      <c r="DE993" s="57"/>
      <c r="DF993" s="57"/>
      <c r="DG993" s="57"/>
      <c r="DH993" s="57"/>
      <c r="DI993" s="57"/>
      <c r="DJ993" s="57"/>
      <c r="DK993" s="57"/>
      <c r="DL993" s="57"/>
      <c r="DM993" s="57"/>
      <c r="DN993" s="57"/>
      <c r="DO993" s="57"/>
      <c r="DP993" s="57"/>
      <c r="DQ993" s="57"/>
      <c r="DR993" s="57"/>
      <c r="DS993" s="57"/>
      <c r="DT993" s="57"/>
      <c r="DU993" s="57"/>
      <c r="DV993" s="57"/>
      <c r="DW993" s="57"/>
      <c r="DX993" s="57"/>
      <c r="DY993" s="57"/>
      <c r="DZ993" s="57"/>
      <c r="EA993" s="57"/>
      <c r="EB993" s="57"/>
      <c r="EC993" s="57"/>
      <c r="ED993" s="57"/>
      <c r="EE993" s="57"/>
    </row>
    <row r="994">
      <c r="B994" s="140"/>
      <c r="C994" s="140"/>
      <c r="D994" s="140"/>
      <c r="E994" s="140"/>
      <c r="F994" s="140"/>
      <c r="AH994" s="57"/>
      <c r="AI994" s="57"/>
      <c r="AJ994" s="57"/>
      <c r="AK994" s="57"/>
      <c r="AL994" s="57"/>
      <c r="AM994" s="57"/>
      <c r="AN994" s="57"/>
      <c r="AO994" s="57"/>
      <c r="AP994" s="57"/>
      <c r="AQ994" s="57"/>
      <c r="AR994" s="57"/>
      <c r="AS994" s="57"/>
      <c r="AT994" s="57"/>
      <c r="AU994" s="57"/>
      <c r="AV994" s="57"/>
      <c r="AW994" s="57"/>
      <c r="AX994" s="57"/>
      <c r="AY994" s="57"/>
      <c r="AZ994" s="57"/>
      <c r="BA994" s="57"/>
      <c r="BB994" s="57"/>
      <c r="BC994" s="57"/>
      <c r="BD994" s="57"/>
      <c r="BE994" s="57"/>
      <c r="BF994" s="57"/>
      <c r="BG994" s="57"/>
      <c r="BH994" s="57"/>
      <c r="BI994" s="57"/>
      <c r="BJ994" s="57"/>
      <c r="BK994" s="57"/>
      <c r="BL994" s="57"/>
      <c r="BM994" s="57"/>
      <c r="BN994" s="57"/>
      <c r="BO994" s="57"/>
      <c r="BP994" s="57"/>
      <c r="BQ994" s="57"/>
      <c r="BR994" s="57"/>
      <c r="BS994" s="57"/>
      <c r="BT994" s="57"/>
      <c r="BU994" s="57"/>
      <c r="BV994" s="57"/>
      <c r="BW994" s="57"/>
      <c r="BX994" s="57"/>
      <c r="BY994" s="57"/>
      <c r="BZ994" s="57"/>
      <c r="CA994" s="57"/>
      <c r="CB994" s="57"/>
      <c r="CC994" s="57"/>
      <c r="CD994" s="57"/>
      <c r="CE994" s="57"/>
      <c r="CF994" s="57"/>
      <c r="CG994" s="57"/>
      <c r="CH994" s="57"/>
      <c r="CI994" s="57"/>
      <c r="CJ994" s="57"/>
      <c r="CK994" s="57"/>
      <c r="CL994" s="57"/>
      <c r="CM994" s="57"/>
      <c r="CN994" s="57"/>
      <c r="CO994" s="57"/>
      <c r="CP994" s="57"/>
      <c r="CQ994" s="57"/>
      <c r="CR994" s="57"/>
      <c r="CS994" s="57"/>
      <c r="CT994" s="57"/>
      <c r="CU994" s="57"/>
      <c r="CV994" s="57"/>
      <c r="CW994" s="57"/>
      <c r="CX994" s="57"/>
      <c r="CY994" s="57"/>
      <c r="CZ994" s="57"/>
      <c r="DA994" s="57"/>
      <c r="DB994" s="57"/>
      <c r="DC994" s="57"/>
      <c r="DD994" s="57"/>
      <c r="DE994" s="57"/>
      <c r="DF994" s="57"/>
      <c r="DG994" s="57"/>
      <c r="DH994" s="57"/>
      <c r="DI994" s="57"/>
      <c r="DJ994" s="57"/>
      <c r="DK994" s="57"/>
      <c r="DL994" s="57"/>
      <c r="DM994" s="57"/>
      <c r="DN994" s="57"/>
      <c r="DO994" s="57"/>
      <c r="DP994" s="57"/>
      <c r="DQ994" s="57"/>
      <c r="DR994" s="57"/>
      <c r="DS994" s="57"/>
      <c r="DT994" s="57"/>
      <c r="DU994" s="57"/>
      <c r="DV994" s="57"/>
      <c r="DW994" s="57"/>
      <c r="DX994" s="57"/>
      <c r="DY994" s="57"/>
      <c r="DZ994" s="57"/>
      <c r="EA994" s="57"/>
      <c r="EB994" s="57"/>
      <c r="EC994" s="57"/>
      <c r="ED994" s="57"/>
      <c r="EE994" s="57"/>
    </row>
    <row r="995">
      <c r="B995" s="140"/>
      <c r="C995" s="140"/>
      <c r="D995" s="140"/>
      <c r="E995" s="140"/>
      <c r="F995" s="140"/>
      <c r="AH995" s="57"/>
      <c r="AI995" s="57"/>
      <c r="AJ995" s="57"/>
      <c r="AK995" s="57"/>
      <c r="AL995" s="57"/>
      <c r="AM995" s="57"/>
      <c r="AN995" s="57"/>
      <c r="AO995" s="57"/>
      <c r="AP995" s="57"/>
      <c r="AQ995" s="57"/>
      <c r="AR995" s="57"/>
      <c r="AS995" s="57"/>
      <c r="AT995" s="57"/>
      <c r="AU995" s="57"/>
      <c r="AV995" s="57"/>
      <c r="AW995" s="57"/>
      <c r="AX995" s="57"/>
      <c r="AY995" s="57"/>
      <c r="AZ995" s="57"/>
      <c r="BA995" s="57"/>
      <c r="BB995" s="57"/>
      <c r="BC995" s="57"/>
      <c r="BD995" s="57"/>
      <c r="BE995" s="57"/>
      <c r="BF995" s="57"/>
      <c r="BG995" s="57"/>
      <c r="BH995" s="57"/>
      <c r="BI995" s="57"/>
      <c r="BJ995" s="57"/>
      <c r="BK995" s="57"/>
      <c r="BL995" s="57"/>
      <c r="BM995" s="57"/>
      <c r="BN995" s="57"/>
      <c r="BO995" s="57"/>
      <c r="BP995" s="57"/>
      <c r="BQ995" s="57"/>
      <c r="BR995" s="57"/>
      <c r="BS995" s="57"/>
      <c r="BT995" s="57"/>
      <c r="BU995" s="57"/>
      <c r="BV995" s="57"/>
      <c r="BW995" s="57"/>
      <c r="BX995" s="57"/>
      <c r="BY995" s="57"/>
      <c r="BZ995" s="57"/>
      <c r="CA995" s="57"/>
      <c r="CB995" s="57"/>
      <c r="CC995" s="57"/>
      <c r="CD995" s="57"/>
      <c r="CE995" s="57"/>
      <c r="CF995" s="57"/>
      <c r="CG995" s="57"/>
      <c r="CH995" s="57"/>
      <c r="CI995" s="57"/>
      <c r="CJ995" s="57"/>
      <c r="CK995" s="57"/>
      <c r="CL995" s="57"/>
      <c r="CM995" s="57"/>
      <c r="CN995" s="57"/>
      <c r="CO995" s="57"/>
      <c r="CP995" s="57"/>
      <c r="CQ995" s="57"/>
      <c r="CR995" s="57"/>
      <c r="CS995" s="57"/>
      <c r="CT995" s="57"/>
      <c r="CU995" s="57"/>
      <c r="CV995" s="57"/>
      <c r="CW995" s="57"/>
      <c r="CX995" s="57"/>
      <c r="CY995" s="57"/>
      <c r="CZ995" s="57"/>
      <c r="DA995" s="57"/>
      <c r="DB995" s="57"/>
      <c r="DC995" s="57"/>
      <c r="DD995" s="57"/>
      <c r="DE995" s="57"/>
      <c r="DF995" s="57"/>
      <c r="DG995" s="57"/>
      <c r="DH995" s="57"/>
      <c r="DI995" s="57"/>
      <c r="DJ995" s="57"/>
      <c r="DK995" s="57"/>
      <c r="DL995" s="57"/>
      <c r="DM995" s="57"/>
      <c r="DN995" s="57"/>
      <c r="DO995" s="57"/>
      <c r="DP995" s="57"/>
      <c r="DQ995" s="57"/>
      <c r="DR995" s="57"/>
      <c r="DS995" s="57"/>
      <c r="DT995" s="57"/>
      <c r="DU995" s="57"/>
      <c r="DV995" s="57"/>
      <c r="DW995" s="57"/>
      <c r="DX995" s="57"/>
      <c r="DY995" s="57"/>
      <c r="DZ995" s="57"/>
      <c r="EA995" s="57"/>
      <c r="EB995" s="57"/>
      <c r="EC995" s="57"/>
      <c r="ED995" s="57"/>
      <c r="EE995" s="57"/>
    </row>
    <row r="996">
      <c r="B996" s="140"/>
      <c r="C996" s="140"/>
      <c r="D996" s="140"/>
      <c r="E996" s="140"/>
      <c r="F996" s="140"/>
      <c r="AH996" s="57"/>
      <c r="AI996" s="57"/>
      <c r="AJ996" s="57"/>
      <c r="AK996" s="57"/>
      <c r="AL996" s="57"/>
      <c r="AM996" s="57"/>
      <c r="AN996" s="57"/>
      <c r="AO996" s="57"/>
      <c r="AP996" s="57"/>
      <c r="AQ996" s="57"/>
      <c r="AR996" s="57"/>
      <c r="AS996" s="57"/>
      <c r="AT996" s="57"/>
      <c r="AU996" s="57"/>
      <c r="AV996" s="57"/>
      <c r="AW996" s="57"/>
      <c r="AX996" s="57"/>
      <c r="AY996" s="57"/>
      <c r="AZ996" s="57"/>
      <c r="BA996" s="57"/>
      <c r="BB996" s="57"/>
      <c r="BC996" s="57"/>
      <c r="BD996" s="57"/>
      <c r="BE996" s="57"/>
      <c r="BF996" s="57"/>
      <c r="BG996" s="57"/>
      <c r="BH996" s="57"/>
      <c r="BI996" s="57"/>
      <c r="BJ996" s="57"/>
      <c r="BK996" s="57"/>
      <c r="BL996" s="57"/>
      <c r="BM996" s="57"/>
      <c r="BN996" s="57"/>
      <c r="BO996" s="57"/>
      <c r="BP996" s="57"/>
      <c r="BQ996" s="57"/>
      <c r="BR996" s="57"/>
      <c r="BS996" s="57"/>
      <c r="BT996" s="57"/>
      <c r="BU996" s="57"/>
      <c r="BV996" s="57"/>
      <c r="BW996" s="57"/>
      <c r="BX996" s="57"/>
      <c r="BY996" s="57"/>
      <c r="BZ996" s="57"/>
      <c r="CA996" s="57"/>
      <c r="CB996" s="57"/>
      <c r="CC996" s="57"/>
      <c r="CD996" s="57"/>
      <c r="CE996" s="57"/>
      <c r="CF996" s="57"/>
      <c r="CG996" s="57"/>
      <c r="CH996" s="57"/>
      <c r="CI996" s="57"/>
      <c r="CJ996" s="57"/>
      <c r="CK996" s="57"/>
      <c r="CL996" s="57"/>
      <c r="CM996" s="57"/>
      <c r="CN996" s="57"/>
      <c r="CO996" s="57"/>
      <c r="CP996" s="57"/>
      <c r="CQ996" s="57"/>
      <c r="CR996" s="57"/>
      <c r="CS996" s="57"/>
      <c r="CT996" s="57"/>
      <c r="CU996" s="57"/>
      <c r="CV996" s="57"/>
      <c r="CW996" s="57"/>
      <c r="CX996" s="57"/>
      <c r="CY996" s="57"/>
      <c r="CZ996" s="57"/>
      <c r="DA996" s="57"/>
      <c r="DB996" s="57"/>
      <c r="DC996" s="57"/>
      <c r="DD996" s="57"/>
      <c r="DE996" s="57"/>
      <c r="DF996" s="57"/>
      <c r="DG996" s="57"/>
      <c r="DH996" s="57"/>
      <c r="DI996" s="57"/>
      <c r="DJ996" s="57"/>
      <c r="DK996" s="57"/>
      <c r="DL996" s="57"/>
      <c r="DM996" s="57"/>
      <c r="DN996" s="57"/>
      <c r="DO996" s="57"/>
      <c r="DP996" s="57"/>
      <c r="DQ996" s="57"/>
      <c r="DR996" s="57"/>
      <c r="DS996" s="57"/>
      <c r="DT996" s="57"/>
      <c r="DU996" s="57"/>
      <c r="DV996" s="57"/>
      <c r="DW996" s="57"/>
      <c r="DX996" s="57"/>
      <c r="DY996" s="57"/>
      <c r="DZ996" s="57"/>
      <c r="EA996" s="57"/>
      <c r="EB996" s="57"/>
      <c r="EC996" s="57"/>
      <c r="ED996" s="57"/>
      <c r="EE996" s="57"/>
    </row>
    <row r="997">
      <c r="B997" s="140"/>
      <c r="C997" s="140"/>
      <c r="D997" s="140"/>
      <c r="E997" s="140"/>
      <c r="F997" s="140"/>
      <c r="AH997" s="57"/>
      <c r="AI997" s="57"/>
      <c r="AJ997" s="57"/>
      <c r="AK997" s="57"/>
      <c r="AL997" s="57"/>
      <c r="AM997" s="57"/>
      <c r="AN997" s="57"/>
      <c r="AO997" s="57"/>
      <c r="AP997" s="57"/>
      <c r="AQ997" s="57"/>
      <c r="AR997" s="57"/>
      <c r="AS997" s="57"/>
      <c r="AT997" s="57"/>
      <c r="AU997" s="57"/>
      <c r="AV997" s="57"/>
      <c r="AW997" s="57"/>
      <c r="AX997" s="57"/>
      <c r="AY997" s="57"/>
      <c r="AZ997" s="57"/>
      <c r="BA997" s="57"/>
      <c r="BB997" s="57"/>
      <c r="BC997" s="57"/>
      <c r="BD997" s="57"/>
      <c r="BE997" s="57"/>
      <c r="BF997" s="57"/>
      <c r="BG997" s="57"/>
      <c r="BH997" s="57"/>
      <c r="BI997" s="57"/>
      <c r="BJ997" s="57"/>
      <c r="BK997" s="57"/>
      <c r="BL997" s="57"/>
      <c r="BM997" s="57"/>
      <c r="BN997" s="57"/>
      <c r="BO997" s="57"/>
      <c r="BP997" s="57"/>
      <c r="BQ997" s="57"/>
      <c r="BR997" s="57"/>
      <c r="BS997" s="57"/>
      <c r="BT997" s="57"/>
      <c r="BU997" s="57"/>
      <c r="BV997" s="57"/>
      <c r="BW997" s="57"/>
      <c r="BX997" s="57"/>
      <c r="BY997" s="57"/>
      <c r="BZ997" s="57"/>
      <c r="CA997" s="57"/>
      <c r="CB997" s="57"/>
      <c r="CC997" s="57"/>
      <c r="CD997" s="57"/>
      <c r="CE997" s="57"/>
      <c r="CF997" s="57"/>
      <c r="CG997" s="57"/>
      <c r="CH997" s="57"/>
      <c r="CI997" s="57"/>
      <c r="CJ997" s="57"/>
      <c r="CK997" s="57"/>
      <c r="CL997" s="57"/>
      <c r="CM997" s="57"/>
      <c r="CN997" s="57"/>
      <c r="CO997" s="57"/>
      <c r="CP997" s="57"/>
      <c r="CQ997" s="57"/>
      <c r="CR997" s="57"/>
      <c r="CS997" s="57"/>
      <c r="CT997" s="57"/>
      <c r="CU997" s="57"/>
      <c r="CV997" s="57"/>
      <c r="CW997" s="57"/>
      <c r="CX997" s="57"/>
      <c r="CY997" s="57"/>
      <c r="CZ997" s="57"/>
      <c r="DA997" s="57"/>
      <c r="DB997" s="57"/>
      <c r="DC997" s="57"/>
      <c r="DD997" s="57"/>
      <c r="DE997" s="57"/>
      <c r="DF997" s="57"/>
      <c r="DG997" s="57"/>
      <c r="DH997" s="57"/>
      <c r="DI997" s="57"/>
      <c r="DJ997" s="57"/>
      <c r="DK997" s="57"/>
      <c r="DL997" s="57"/>
      <c r="DM997" s="57"/>
      <c r="DN997" s="57"/>
      <c r="DO997" s="57"/>
      <c r="DP997" s="57"/>
      <c r="DQ997" s="57"/>
      <c r="DR997" s="57"/>
      <c r="DS997" s="57"/>
      <c r="DT997" s="57"/>
      <c r="DU997" s="57"/>
      <c r="DV997" s="57"/>
      <c r="DW997" s="57"/>
      <c r="DX997" s="57"/>
      <c r="DY997" s="57"/>
      <c r="DZ997" s="57"/>
      <c r="EA997" s="57"/>
      <c r="EB997" s="57"/>
      <c r="EC997" s="57"/>
      <c r="ED997" s="57"/>
      <c r="EE997" s="57"/>
    </row>
    <row r="998">
      <c r="B998" s="140"/>
      <c r="C998" s="140"/>
      <c r="D998" s="140"/>
      <c r="E998" s="140"/>
      <c r="F998" s="140"/>
      <c r="AH998" s="57"/>
      <c r="AI998" s="57"/>
      <c r="AJ998" s="57"/>
      <c r="AK998" s="57"/>
      <c r="AL998" s="57"/>
      <c r="AM998" s="57"/>
      <c r="AN998" s="57"/>
      <c r="AO998" s="57"/>
      <c r="AP998" s="57"/>
      <c r="AQ998" s="57"/>
      <c r="AR998" s="57"/>
      <c r="AS998" s="57"/>
      <c r="AT998" s="57"/>
      <c r="AU998" s="57"/>
      <c r="AV998" s="57"/>
      <c r="AW998" s="57"/>
      <c r="AX998" s="57"/>
      <c r="AY998" s="57"/>
      <c r="AZ998" s="57"/>
      <c r="BA998" s="57"/>
      <c r="BB998" s="57"/>
      <c r="BC998" s="57"/>
      <c r="BD998" s="57"/>
      <c r="BE998" s="57"/>
      <c r="BF998" s="57"/>
      <c r="BG998" s="57"/>
      <c r="BH998" s="57"/>
      <c r="BI998" s="57"/>
      <c r="BJ998" s="57"/>
      <c r="BK998" s="57"/>
      <c r="BL998" s="57"/>
      <c r="BM998" s="57"/>
      <c r="BN998" s="57"/>
      <c r="BO998" s="57"/>
      <c r="BP998" s="57"/>
      <c r="BQ998" s="57"/>
      <c r="BR998" s="57"/>
      <c r="BS998" s="57"/>
      <c r="BT998" s="57"/>
      <c r="BU998" s="57"/>
      <c r="BV998" s="57"/>
      <c r="BW998" s="57"/>
      <c r="BX998" s="57"/>
      <c r="BY998" s="57"/>
      <c r="BZ998" s="57"/>
      <c r="CA998" s="57"/>
      <c r="CB998" s="57"/>
      <c r="CC998" s="57"/>
      <c r="CD998" s="57"/>
      <c r="CE998" s="57"/>
      <c r="CF998" s="57"/>
      <c r="CG998" s="57"/>
      <c r="CH998" s="57"/>
      <c r="CI998" s="57"/>
      <c r="CJ998" s="57"/>
      <c r="CK998" s="57"/>
      <c r="CL998" s="57"/>
      <c r="CM998" s="57"/>
      <c r="CN998" s="57"/>
      <c r="CO998" s="57"/>
      <c r="CP998" s="57"/>
      <c r="CQ998" s="57"/>
      <c r="CR998" s="57"/>
      <c r="CS998" s="57"/>
      <c r="CT998" s="57"/>
      <c r="CU998" s="57"/>
      <c r="CV998" s="57"/>
      <c r="CW998" s="57"/>
      <c r="CX998" s="57"/>
      <c r="CY998" s="57"/>
      <c r="CZ998" s="57"/>
      <c r="DA998" s="57"/>
      <c r="DB998" s="57"/>
      <c r="DC998" s="57"/>
      <c r="DD998" s="57"/>
      <c r="DE998" s="57"/>
      <c r="DF998" s="57"/>
      <c r="DG998" s="57"/>
      <c r="DH998" s="57"/>
      <c r="DI998" s="57"/>
      <c r="DJ998" s="57"/>
      <c r="DK998" s="57"/>
      <c r="DL998" s="57"/>
      <c r="DM998" s="57"/>
      <c r="DN998" s="57"/>
      <c r="DO998" s="57"/>
      <c r="DP998" s="57"/>
      <c r="DQ998" s="57"/>
      <c r="DR998" s="57"/>
      <c r="DS998" s="57"/>
      <c r="DT998" s="57"/>
      <c r="DU998" s="57"/>
      <c r="DV998" s="57"/>
      <c r="DW998" s="57"/>
      <c r="DX998" s="57"/>
      <c r="DY998" s="57"/>
      <c r="DZ998" s="57"/>
      <c r="EA998" s="57"/>
      <c r="EB998" s="57"/>
      <c r="EC998" s="57"/>
      <c r="ED998" s="57"/>
      <c r="EE998" s="57"/>
    </row>
    <row r="999">
      <c r="B999" s="140"/>
      <c r="C999" s="140"/>
      <c r="D999" s="140"/>
      <c r="E999" s="140"/>
      <c r="F999" s="140"/>
      <c r="AH999" s="57"/>
      <c r="AI999" s="57"/>
      <c r="AJ999" s="57"/>
      <c r="AK999" s="57"/>
      <c r="AL999" s="57"/>
      <c r="AM999" s="57"/>
      <c r="AN999" s="57"/>
      <c r="AO999" s="57"/>
      <c r="AP999" s="57"/>
      <c r="AQ999" s="57"/>
      <c r="AR999" s="57"/>
      <c r="AS999" s="57"/>
      <c r="AT999" s="57"/>
      <c r="AU999" s="57"/>
      <c r="AV999" s="57"/>
      <c r="AW999" s="57"/>
      <c r="AX999" s="57"/>
      <c r="AY999" s="57"/>
      <c r="AZ999" s="57"/>
      <c r="BA999" s="57"/>
      <c r="BB999" s="57"/>
      <c r="BC999" s="57"/>
      <c r="BD999" s="57"/>
      <c r="BE999" s="57"/>
      <c r="BF999" s="57"/>
      <c r="BG999" s="57"/>
      <c r="BH999" s="57"/>
      <c r="BI999" s="57"/>
      <c r="BJ999" s="57"/>
      <c r="BK999" s="57"/>
      <c r="BL999" s="57"/>
      <c r="BM999" s="57"/>
      <c r="BN999" s="57"/>
      <c r="BO999" s="57"/>
      <c r="BP999" s="57"/>
      <c r="BQ999" s="57"/>
      <c r="BR999" s="57"/>
      <c r="BS999" s="57"/>
      <c r="BT999" s="57"/>
      <c r="BU999" s="57"/>
      <c r="BV999" s="57"/>
      <c r="BW999" s="57"/>
      <c r="BX999" s="57"/>
      <c r="BY999" s="57"/>
      <c r="BZ999" s="57"/>
      <c r="CA999" s="57"/>
      <c r="CB999" s="57"/>
      <c r="CC999" s="57"/>
      <c r="CD999" s="57"/>
      <c r="CE999" s="57"/>
      <c r="CF999" s="57"/>
      <c r="CG999" s="57"/>
      <c r="CH999" s="57"/>
      <c r="CI999" s="57"/>
      <c r="CJ999" s="57"/>
      <c r="CK999" s="57"/>
      <c r="CL999" s="57"/>
      <c r="CM999" s="57"/>
      <c r="CN999" s="57"/>
      <c r="CO999" s="57"/>
      <c r="CP999" s="57"/>
      <c r="CQ999" s="57"/>
      <c r="CR999" s="57"/>
      <c r="CS999" s="57"/>
      <c r="CT999" s="57"/>
      <c r="CU999" s="57"/>
      <c r="CV999" s="57"/>
      <c r="CW999" s="57"/>
      <c r="CX999" s="57"/>
      <c r="CY999" s="57"/>
      <c r="CZ999" s="57"/>
      <c r="DA999" s="57"/>
      <c r="DB999" s="57"/>
      <c r="DC999" s="57"/>
      <c r="DD999" s="57"/>
      <c r="DE999" s="57"/>
      <c r="DF999" s="57"/>
      <c r="DG999" s="57"/>
      <c r="DH999" s="57"/>
      <c r="DI999" s="57"/>
      <c r="DJ999" s="57"/>
      <c r="DK999" s="57"/>
      <c r="DL999" s="57"/>
      <c r="DM999" s="57"/>
      <c r="DN999" s="57"/>
      <c r="DO999" s="57"/>
      <c r="DP999" s="57"/>
      <c r="DQ999" s="57"/>
      <c r="DR999" s="57"/>
      <c r="DS999" s="57"/>
      <c r="DT999" s="57"/>
      <c r="DU999" s="57"/>
      <c r="DV999" s="57"/>
      <c r="DW999" s="57"/>
      <c r="DX999" s="57"/>
      <c r="DY999" s="57"/>
      <c r="DZ999" s="57"/>
      <c r="EA999" s="57"/>
      <c r="EB999" s="57"/>
      <c r="EC999" s="57"/>
      <c r="ED999" s="57"/>
      <c r="EE999" s="57"/>
    </row>
    <row r="1000">
      <c r="B1000" s="140"/>
      <c r="C1000" s="140"/>
      <c r="D1000" s="140"/>
      <c r="E1000" s="140"/>
      <c r="F1000" s="140"/>
      <c r="AH1000" s="57"/>
      <c r="AI1000" s="57"/>
      <c r="AJ1000" s="57"/>
      <c r="AK1000" s="57"/>
      <c r="AL1000" s="57"/>
      <c r="AM1000" s="57"/>
      <c r="AN1000" s="57"/>
      <c r="AO1000" s="57"/>
      <c r="AP1000" s="57"/>
      <c r="AQ1000" s="57"/>
      <c r="AR1000" s="57"/>
      <c r="AS1000" s="57"/>
      <c r="AT1000" s="57"/>
      <c r="AU1000" s="57"/>
      <c r="AV1000" s="57"/>
      <c r="AW1000" s="57"/>
      <c r="AX1000" s="57"/>
      <c r="AY1000" s="57"/>
      <c r="AZ1000" s="57"/>
      <c r="BA1000" s="57"/>
      <c r="BB1000" s="57"/>
      <c r="BC1000" s="57"/>
      <c r="BD1000" s="57"/>
      <c r="BE1000" s="57"/>
      <c r="BF1000" s="57"/>
      <c r="BG1000" s="57"/>
      <c r="BH1000" s="57"/>
      <c r="BI1000" s="57"/>
      <c r="BJ1000" s="57"/>
      <c r="BK1000" s="57"/>
      <c r="BL1000" s="57"/>
      <c r="BM1000" s="57"/>
      <c r="BN1000" s="57"/>
      <c r="BO1000" s="57"/>
      <c r="BP1000" s="57"/>
      <c r="BQ1000" s="57"/>
      <c r="BR1000" s="57"/>
      <c r="BS1000" s="57"/>
      <c r="BT1000" s="57"/>
      <c r="BU1000" s="57"/>
      <c r="BV1000" s="57"/>
      <c r="BW1000" s="57"/>
      <c r="BX1000" s="57"/>
      <c r="BY1000" s="57"/>
      <c r="BZ1000" s="57"/>
      <c r="CA1000" s="57"/>
      <c r="CB1000" s="57"/>
      <c r="CC1000" s="57"/>
      <c r="CD1000" s="57"/>
      <c r="CE1000" s="57"/>
      <c r="CF1000" s="57"/>
      <c r="CG1000" s="57"/>
      <c r="CH1000" s="57"/>
      <c r="CI1000" s="57"/>
      <c r="CJ1000" s="57"/>
      <c r="CK1000" s="57"/>
      <c r="CL1000" s="57"/>
      <c r="CM1000" s="57"/>
      <c r="CN1000" s="57"/>
      <c r="CO1000" s="57"/>
      <c r="CP1000" s="57"/>
      <c r="CQ1000" s="57"/>
      <c r="CR1000" s="57"/>
      <c r="CS1000" s="57"/>
      <c r="CT1000" s="57"/>
      <c r="CU1000" s="57"/>
      <c r="CV1000" s="57"/>
      <c r="CW1000" s="57"/>
      <c r="CX1000" s="57"/>
      <c r="CY1000" s="57"/>
      <c r="CZ1000" s="57"/>
      <c r="DA1000" s="57"/>
      <c r="DB1000" s="57"/>
      <c r="DC1000" s="57"/>
      <c r="DD1000" s="57"/>
      <c r="DE1000" s="57"/>
      <c r="DF1000" s="57"/>
      <c r="DG1000" s="57"/>
      <c r="DH1000" s="57"/>
      <c r="DI1000" s="57"/>
      <c r="DJ1000" s="57"/>
      <c r="DK1000" s="57"/>
      <c r="DL1000" s="57"/>
      <c r="DM1000" s="57"/>
      <c r="DN1000" s="57"/>
      <c r="DO1000" s="57"/>
      <c r="DP1000" s="57"/>
      <c r="DQ1000" s="57"/>
      <c r="DR1000" s="57"/>
      <c r="DS1000" s="57"/>
      <c r="DT1000" s="57"/>
      <c r="DU1000" s="57"/>
      <c r="DV1000" s="57"/>
      <c r="DW1000" s="57"/>
      <c r="DX1000" s="57"/>
      <c r="DY1000" s="57"/>
      <c r="DZ1000" s="57"/>
      <c r="EA1000" s="57"/>
      <c r="EB1000" s="57"/>
      <c r="EC1000" s="57"/>
      <c r="ED1000" s="57"/>
      <c r="EE1000" s="57"/>
    </row>
    <row r="1001">
      <c r="B1001" s="140"/>
      <c r="C1001" s="140"/>
      <c r="D1001" s="140"/>
      <c r="E1001" s="140"/>
      <c r="F1001" s="140"/>
      <c r="AH1001" s="57"/>
      <c r="AI1001" s="57"/>
      <c r="AJ1001" s="57"/>
      <c r="AK1001" s="57"/>
      <c r="AL1001" s="57"/>
      <c r="AM1001" s="57"/>
      <c r="AN1001" s="57"/>
      <c r="AO1001" s="57"/>
      <c r="AP1001" s="57"/>
      <c r="AQ1001" s="57"/>
      <c r="AR1001" s="57"/>
      <c r="AS1001" s="57"/>
      <c r="AT1001" s="57"/>
      <c r="AU1001" s="57"/>
      <c r="AV1001" s="57"/>
      <c r="AW1001" s="57"/>
      <c r="AX1001" s="57"/>
      <c r="AY1001" s="57"/>
      <c r="AZ1001" s="57"/>
      <c r="BA1001" s="57"/>
      <c r="BB1001" s="57"/>
      <c r="BC1001" s="57"/>
      <c r="BD1001" s="57"/>
      <c r="BE1001" s="57"/>
      <c r="BF1001" s="57"/>
      <c r="BG1001" s="57"/>
      <c r="BH1001" s="57"/>
      <c r="BI1001" s="57"/>
      <c r="BJ1001" s="57"/>
      <c r="BK1001" s="57"/>
      <c r="BL1001" s="57"/>
      <c r="BM1001" s="57"/>
      <c r="BN1001" s="57"/>
      <c r="BO1001" s="57"/>
      <c r="BP1001" s="57"/>
      <c r="BQ1001" s="57"/>
      <c r="BR1001" s="57"/>
      <c r="BS1001" s="57"/>
      <c r="BT1001" s="57"/>
      <c r="BU1001" s="57"/>
      <c r="BV1001" s="57"/>
      <c r="BW1001" s="57"/>
      <c r="BX1001" s="57"/>
      <c r="BY1001" s="57"/>
      <c r="BZ1001" s="57"/>
      <c r="CA1001" s="57"/>
      <c r="CB1001" s="57"/>
      <c r="CC1001" s="57"/>
      <c r="CD1001" s="57"/>
      <c r="CE1001" s="57"/>
      <c r="CF1001" s="57"/>
      <c r="CG1001" s="57"/>
      <c r="CH1001" s="57"/>
      <c r="CI1001" s="57"/>
      <c r="CJ1001" s="57"/>
      <c r="CK1001" s="57"/>
      <c r="CL1001" s="57"/>
      <c r="CM1001" s="57"/>
      <c r="CN1001" s="57"/>
      <c r="CO1001" s="57"/>
      <c r="CP1001" s="57"/>
      <c r="CQ1001" s="57"/>
      <c r="CR1001" s="57"/>
      <c r="CS1001" s="57"/>
      <c r="CT1001" s="57"/>
      <c r="CU1001" s="57"/>
      <c r="CV1001" s="57"/>
      <c r="CW1001" s="57"/>
      <c r="CX1001" s="57"/>
      <c r="CY1001" s="57"/>
      <c r="CZ1001" s="57"/>
      <c r="DA1001" s="57"/>
      <c r="DB1001" s="57"/>
      <c r="DC1001" s="57"/>
      <c r="DD1001" s="57"/>
      <c r="DE1001" s="57"/>
      <c r="DF1001" s="57"/>
      <c r="DG1001" s="57"/>
      <c r="DH1001" s="57"/>
      <c r="DI1001" s="57"/>
      <c r="DJ1001" s="57"/>
      <c r="DK1001" s="57"/>
      <c r="DL1001" s="57"/>
      <c r="DM1001" s="57"/>
      <c r="DN1001" s="57"/>
      <c r="DO1001" s="57"/>
      <c r="DP1001" s="57"/>
      <c r="DQ1001" s="57"/>
      <c r="DR1001" s="57"/>
      <c r="DS1001" s="57"/>
      <c r="DT1001" s="57"/>
      <c r="DU1001" s="57"/>
      <c r="DV1001" s="57"/>
      <c r="DW1001" s="57"/>
      <c r="DX1001" s="57"/>
      <c r="DY1001" s="57"/>
      <c r="DZ1001" s="57"/>
      <c r="EA1001" s="57"/>
      <c r="EB1001" s="57"/>
      <c r="EC1001" s="57"/>
      <c r="ED1001" s="57"/>
      <c r="EE1001" s="57"/>
    </row>
    <row r="1002">
      <c r="B1002" s="140"/>
      <c r="C1002" s="140"/>
      <c r="D1002" s="140"/>
      <c r="E1002" s="140"/>
      <c r="F1002" s="140"/>
      <c r="AH1002" s="57"/>
      <c r="AI1002" s="57"/>
      <c r="AJ1002" s="57"/>
      <c r="AK1002" s="57"/>
      <c r="AL1002" s="57"/>
      <c r="AM1002" s="57"/>
      <c r="AN1002" s="57"/>
      <c r="AO1002" s="57"/>
      <c r="AP1002" s="57"/>
      <c r="AQ1002" s="57"/>
      <c r="AR1002" s="57"/>
      <c r="AS1002" s="57"/>
      <c r="AT1002" s="57"/>
      <c r="AU1002" s="57"/>
      <c r="AV1002" s="57"/>
      <c r="AW1002" s="57"/>
      <c r="AX1002" s="57"/>
      <c r="AY1002" s="57"/>
      <c r="AZ1002" s="57"/>
      <c r="BA1002" s="57"/>
      <c r="BB1002" s="57"/>
      <c r="BC1002" s="57"/>
      <c r="BD1002" s="57"/>
      <c r="BE1002" s="57"/>
      <c r="BF1002" s="57"/>
      <c r="BG1002" s="57"/>
      <c r="BH1002" s="57"/>
      <c r="BI1002" s="57"/>
      <c r="BJ1002" s="57"/>
      <c r="BK1002" s="57"/>
      <c r="BL1002" s="57"/>
      <c r="BM1002" s="57"/>
      <c r="BN1002" s="57"/>
      <c r="BO1002" s="57"/>
      <c r="BP1002" s="57"/>
      <c r="BQ1002" s="57"/>
      <c r="BR1002" s="57"/>
      <c r="BS1002" s="57"/>
      <c r="BT1002" s="57"/>
      <c r="BU1002" s="57"/>
      <c r="BV1002" s="57"/>
      <c r="BW1002" s="57"/>
      <c r="BX1002" s="57"/>
      <c r="BY1002" s="57"/>
      <c r="BZ1002" s="57"/>
      <c r="CA1002" s="57"/>
      <c r="CB1002" s="57"/>
      <c r="CC1002" s="57"/>
      <c r="CD1002" s="57"/>
      <c r="CE1002" s="57"/>
      <c r="CF1002" s="57"/>
      <c r="CG1002" s="57"/>
      <c r="CH1002" s="57"/>
      <c r="CI1002" s="57"/>
      <c r="CJ1002" s="57"/>
      <c r="CK1002" s="57"/>
      <c r="CL1002" s="57"/>
      <c r="CM1002" s="57"/>
      <c r="CN1002" s="57"/>
      <c r="CO1002" s="57"/>
      <c r="CP1002" s="57"/>
      <c r="CQ1002" s="57"/>
      <c r="CR1002" s="57"/>
      <c r="CS1002" s="57"/>
      <c r="CT1002" s="57"/>
      <c r="CU1002" s="57"/>
      <c r="CV1002" s="57"/>
      <c r="CW1002" s="57"/>
      <c r="CX1002" s="57"/>
      <c r="CY1002" s="57"/>
      <c r="CZ1002" s="57"/>
      <c r="DA1002" s="57"/>
      <c r="DB1002" s="57"/>
      <c r="DC1002" s="57"/>
      <c r="DD1002" s="57"/>
      <c r="DE1002" s="57"/>
      <c r="DF1002" s="57"/>
      <c r="DG1002" s="57"/>
      <c r="DH1002" s="57"/>
      <c r="DI1002" s="57"/>
      <c r="DJ1002" s="57"/>
      <c r="DK1002" s="57"/>
      <c r="DL1002" s="57"/>
      <c r="DM1002" s="57"/>
      <c r="DN1002" s="57"/>
      <c r="DO1002" s="57"/>
      <c r="DP1002" s="57"/>
      <c r="DQ1002" s="57"/>
      <c r="DR1002" s="57"/>
      <c r="DS1002" s="57"/>
      <c r="DT1002" s="57"/>
      <c r="DU1002" s="57"/>
      <c r="DV1002" s="57"/>
      <c r="DW1002" s="57"/>
      <c r="DX1002" s="57"/>
      <c r="DY1002" s="57"/>
      <c r="DZ1002" s="57"/>
      <c r="EA1002" s="57"/>
      <c r="EB1002" s="57"/>
      <c r="EC1002" s="57"/>
      <c r="ED1002" s="57"/>
      <c r="EE1002" s="57"/>
    </row>
    <row r="1003">
      <c r="B1003" s="140"/>
      <c r="C1003" s="140"/>
      <c r="D1003" s="140"/>
      <c r="E1003" s="140"/>
      <c r="F1003" s="140"/>
      <c r="AH1003" s="57"/>
      <c r="AI1003" s="57"/>
      <c r="AJ1003" s="57"/>
      <c r="AK1003" s="57"/>
      <c r="AL1003" s="57"/>
      <c r="AM1003" s="57"/>
      <c r="AN1003" s="57"/>
      <c r="AO1003" s="57"/>
      <c r="AP1003" s="57"/>
      <c r="AQ1003" s="57"/>
      <c r="AR1003" s="57"/>
      <c r="AS1003" s="57"/>
      <c r="AT1003" s="57"/>
      <c r="AU1003" s="57"/>
      <c r="AV1003" s="57"/>
      <c r="AW1003" s="57"/>
      <c r="AX1003" s="57"/>
      <c r="AY1003" s="57"/>
      <c r="AZ1003" s="57"/>
      <c r="BA1003" s="57"/>
      <c r="BB1003" s="57"/>
      <c r="BC1003" s="57"/>
      <c r="BD1003" s="57"/>
      <c r="BE1003" s="57"/>
      <c r="BF1003" s="57"/>
      <c r="BG1003" s="57"/>
      <c r="BH1003" s="57"/>
      <c r="BI1003" s="57"/>
      <c r="BJ1003" s="57"/>
      <c r="BK1003" s="57"/>
      <c r="BL1003" s="57"/>
      <c r="BM1003" s="57"/>
      <c r="BN1003" s="57"/>
      <c r="BO1003" s="57"/>
      <c r="BP1003" s="57"/>
      <c r="BQ1003" s="57"/>
      <c r="BR1003" s="57"/>
      <c r="BS1003" s="57"/>
      <c r="BT1003" s="57"/>
      <c r="BU1003" s="57"/>
      <c r="BV1003" s="57"/>
      <c r="BW1003" s="57"/>
      <c r="BX1003" s="57"/>
      <c r="BY1003" s="57"/>
      <c r="BZ1003" s="57"/>
      <c r="CA1003" s="57"/>
      <c r="CB1003" s="57"/>
      <c r="CC1003" s="57"/>
      <c r="CD1003" s="57"/>
      <c r="CE1003" s="57"/>
      <c r="CF1003" s="57"/>
      <c r="CG1003" s="57"/>
      <c r="CH1003" s="57"/>
      <c r="CI1003" s="57"/>
      <c r="CJ1003" s="57"/>
      <c r="CK1003" s="57"/>
      <c r="CL1003" s="57"/>
      <c r="CM1003" s="57"/>
      <c r="CN1003" s="57"/>
      <c r="CO1003" s="57"/>
      <c r="CP1003" s="57"/>
      <c r="CQ1003" s="57"/>
      <c r="CR1003" s="57"/>
      <c r="CS1003" s="57"/>
      <c r="CT1003" s="57"/>
      <c r="CU1003" s="57"/>
      <c r="CV1003" s="57"/>
      <c r="CW1003" s="57"/>
      <c r="CX1003" s="57"/>
      <c r="CY1003" s="57"/>
      <c r="CZ1003" s="57"/>
      <c r="DA1003" s="57"/>
      <c r="DB1003" s="57"/>
      <c r="DC1003" s="57"/>
      <c r="DD1003" s="57"/>
      <c r="DE1003" s="57"/>
      <c r="DF1003" s="57"/>
      <c r="DG1003" s="57"/>
      <c r="DH1003" s="57"/>
      <c r="DI1003" s="57"/>
      <c r="DJ1003" s="57"/>
      <c r="DK1003" s="57"/>
      <c r="DL1003" s="57"/>
      <c r="DM1003" s="57"/>
      <c r="DN1003" s="57"/>
      <c r="DO1003" s="57"/>
      <c r="DP1003" s="57"/>
      <c r="DQ1003" s="57"/>
      <c r="DR1003" s="57"/>
      <c r="DS1003" s="57"/>
      <c r="DT1003" s="57"/>
      <c r="DU1003" s="57"/>
      <c r="DV1003" s="57"/>
      <c r="DW1003" s="57"/>
      <c r="DX1003" s="57"/>
      <c r="DY1003" s="57"/>
      <c r="DZ1003" s="57"/>
      <c r="EA1003" s="57"/>
      <c r="EB1003" s="57"/>
      <c r="EC1003" s="57"/>
      <c r="ED1003" s="57"/>
      <c r="EE1003" s="57"/>
    </row>
    <row r="1004">
      <c r="B1004" s="140"/>
      <c r="C1004" s="140"/>
      <c r="D1004" s="140"/>
      <c r="E1004" s="140"/>
      <c r="F1004" s="140"/>
      <c r="AH1004" s="57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7"/>
      <c r="AS1004" s="57"/>
      <c r="AT1004" s="57"/>
      <c r="AU1004" s="57"/>
      <c r="AV1004" s="57"/>
      <c r="AW1004" s="57"/>
      <c r="AX1004" s="57"/>
      <c r="AY1004" s="57"/>
      <c r="AZ1004" s="57"/>
      <c r="BA1004" s="57"/>
      <c r="BB1004" s="57"/>
      <c r="BC1004" s="57"/>
      <c r="BD1004" s="57"/>
      <c r="BE1004" s="57"/>
      <c r="BF1004" s="57"/>
      <c r="BG1004" s="57"/>
      <c r="BH1004" s="57"/>
      <c r="BI1004" s="57"/>
      <c r="BJ1004" s="57"/>
      <c r="BK1004" s="57"/>
      <c r="BL1004" s="57"/>
      <c r="BM1004" s="57"/>
      <c r="BN1004" s="57"/>
      <c r="BO1004" s="57"/>
      <c r="BP1004" s="57"/>
      <c r="BQ1004" s="57"/>
      <c r="BR1004" s="57"/>
      <c r="BS1004" s="57"/>
      <c r="BT1004" s="57"/>
      <c r="BU1004" s="57"/>
      <c r="BV1004" s="57"/>
      <c r="BW1004" s="57"/>
      <c r="BX1004" s="57"/>
      <c r="BY1004" s="57"/>
      <c r="BZ1004" s="57"/>
      <c r="CA1004" s="57"/>
      <c r="CB1004" s="57"/>
      <c r="CC1004" s="57"/>
      <c r="CD1004" s="57"/>
      <c r="CE1004" s="57"/>
      <c r="CF1004" s="57"/>
      <c r="CG1004" s="57"/>
      <c r="CH1004" s="57"/>
      <c r="CI1004" s="57"/>
      <c r="CJ1004" s="57"/>
      <c r="CK1004" s="57"/>
      <c r="CL1004" s="57"/>
      <c r="CM1004" s="57"/>
      <c r="CN1004" s="57"/>
      <c r="CO1004" s="57"/>
      <c r="CP1004" s="57"/>
      <c r="CQ1004" s="57"/>
      <c r="CR1004" s="57"/>
      <c r="CS1004" s="57"/>
      <c r="CT1004" s="57"/>
      <c r="CU1004" s="57"/>
      <c r="CV1004" s="57"/>
      <c r="CW1004" s="57"/>
      <c r="CX1004" s="57"/>
      <c r="CY1004" s="57"/>
      <c r="CZ1004" s="57"/>
      <c r="DA1004" s="57"/>
      <c r="DB1004" s="57"/>
      <c r="DC1004" s="57"/>
      <c r="DD1004" s="57"/>
      <c r="DE1004" s="57"/>
      <c r="DF1004" s="57"/>
      <c r="DG1004" s="57"/>
      <c r="DH1004" s="57"/>
      <c r="DI1004" s="57"/>
      <c r="DJ1004" s="57"/>
      <c r="DK1004" s="57"/>
      <c r="DL1004" s="57"/>
      <c r="DM1004" s="57"/>
      <c r="DN1004" s="57"/>
      <c r="DO1004" s="57"/>
      <c r="DP1004" s="57"/>
      <c r="DQ1004" s="57"/>
      <c r="DR1004" s="57"/>
      <c r="DS1004" s="57"/>
      <c r="DT1004" s="57"/>
      <c r="DU1004" s="57"/>
      <c r="DV1004" s="57"/>
      <c r="DW1004" s="57"/>
      <c r="DX1004" s="57"/>
      <c r="DY1004" s="57"/>
      <c r="DZ1004" s="57"/>
      <c r="EA1004" s="57"/>
      <c r="EB1004" s="57"/>
      <c r="EC1004" s="57"/>
      <c r="ED1004" s="57"/>
      <c r="EE1004" s="57"/>
    </row>
    <row r="1005">
      <c r="B1005" s="140"/>
      <c r="C1005" s="140"/>
      <c r="D1005" s="140"/>
      <c r="E1005" s="140"/>
      <c r="F1005" s="140"/>
      <c r="AH1005" s="57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7"/>
      <c r="AT1005" s="57"/>
      <c r="AU1005" s="57"/>
      <c r="AV1005" s="57"/>
      <c r="AW1005" s="57"/>
      <c r="AX1005" s="57"/>
      <c r="AY1005" s="57"/>
      <c r="AZ1005" s="57"/>
      <c r="BA1005" s="57"/>
      <c r="BB1005" s="57"/>
      <c r="BC1005" s="57"/>
      <c r="BD1005" s="57"/>
      <c r="BE1005" s="57"/>
      <c r="BF1005" s="57"/>
      <c r="BG1005" s="57"/>
      <c r="BH1005" s="57"/>
      <c r="BI1005" s="57"/>
      <c r="BJ1005" s="57"/>
      <c r="BK1005" s="57"/>
      <c r="BL1005" s="57"/>
      <c r="BM1005" s="57"/>
      <c r="BN1005" s="57"/>
      <c r="BO1005" s="57"/>
      <c r="BP1005" s="57"/>
      <c r="BQ1005" s="57"/>
      <c r="BR1005" s="57"/>
      <c r="BS1005" s="57"/>
      <c r="BT1005" s="57"/>
      <c r="BU1005" s="57"/>
      <c r="BV1005" s="57"/>
      <c r="BW1005" s="57"/>
      <c r="BX1005" s="57"/>
      <c r="BY1005" s="57"/>
      <c r="BZ1005" s="57"/>
      <c r="CA1005" s="57"/>
      <c r="CB1005" s="57"/>
      <c r="CC1005" s="57"/>
      <c r="CD1005" s="57"/>
      <c r="CE1005" s="57"/>
      <c r="CF1005" s="57"/>
      <c r="CG1005" s="57"/>
      <c r="CH1005" s="57"/>
      <c r="CI1005" s="57"/>
      <c r="CJ1005" s="57"/>
      <c r="CK1005" s="57"/>
      <c r="CL1005" s="57"/>
      <c r="CM1005" s="57"/>
      <c r="CN1005" s="57"/>
      <c r="CO1005" s="57"/>
      <c r="CP1005" s="57"/>
      <c r="CQ1005" s="57"/>
      <c r="CR1005" s="57"/>
      <c r="CS1005" s="57"/>
      <c r="CT1005" s="57"/>
      <c r="CU1005" s="57"/>
      <c r="CV1005" s="57"/>
      <c r="CW1005" s="57"/>
      <c r="CX1005" s="57"/>
      <c r="CY1005" s="57"/>
      <c r="CZ1005" s="57"/>
      <c r="DA1005" s="57"/>
      <c r="DB1005" s="57"/>
      <c r="DC1005" s="57"/>
      <c r="DD1005" s="57"/>
      <c r="DE1005" s="57"/>
      <c r="DF1005" s="57"/>
      <c r="DG1005" s="57"/>
      <c r="DH1005" s="57"/>
      <c r="DI1005" s="57"/>
      <c r="DJ1005" s="57"/>
      <c r="DK1005" s="57"/>
      <c r="DL1005" s="57"/>
      <c r="DM1005" s="57"/>
      <c r="DN1005" s="57"/>
      <c r="DO1005" s="57"/>
      <c r="DP1005" s="57"/>
      <c r="DQ1005" s="57"/>
      <c r="DR1005" s="57"/>
      <c r="DS1005" s="57"/>
      <c r="DT1005" s="57"/>
      <c r="DU1005" s="57"/>
      <c r="DV1005" s="57"/>
      <c r="DW1005" s="57"/>
      <c r="DX1005" s="57"/>
      <c r="DY1005" s="57"/>
      <c r="DZ1005" s="57"/>
      <c r="EA1005" s="57"/>
      <c r="EB1005" s="57"/>
      <c r="EC1005" s="57"/>
      <c r="ED1005" s="57"/>
      <c r="EE1005" s="57"/>
    </row>
    <row r="1006">
      <c r="B1006" s="140"/>
      <c r="C1006" s="140"/>
      <c r="D1006" s="140"/>
      <c r="E1006" s="140"/>
      <c r="F1006" s="140"/>
      <c r="AH1006" s="57"/>
      <c r="AI1006" s="57"/>
      <c r="AJ1006" s="57"/>
      <c r="AK1006" s="57"/>
      <c r="AL1006" s="57"/>
      <c r="AM1006" s="57"/>
      <c r="AN1006" s="57"/>
      <c r="AO1006" s="57"/>
      <c r="AP1006" s="57"/>
      <c r="AQ1006" s="57"/>
      <c r="AR1006" s="57"/>
      <c r="AS1006" s="57"/>
      <c r="AT1006" s="57"/>
      <c r="AU1006" s="57"/>
      <c r="AV1006" s="57"/>
      <c r="AW1006" s="57"/>
      <c r="AX1006" s="57"/>
      <c r="AY1006" s="57"/>
      <c r="AZ1006" s="57"/>
      <c r="BA1006" s="57"/>
      <c r="BB1006" s="57"/>
      <c r="BC1006" s="57"/>
      <c r="BD1006" s="57"/>
      <c r="BE1006" s="57"/>
      <c r="BF1006" s="57"/>
      <c r="BG1006" s="57"/>
      <c r="BH1006" s="57"/>
      <c r="BI1006" s="57"/>
      <c r="BJ1006" s="57"/>
      <c r="BK1006" s="57"/>
      <c r="BL1006" s="57"/>
      <c r="BM1006" s="57"/>
      <c r="BN1006" s="57"/>
      <c r="BO1006" s="57"/>
      <c r="BP1006" s="57"/>
      <c r="BQ1006" s="57"/>
      <c r="BR1006" s="57"/>
      <c r="BS1006" s="57"/>
      <c r="BT1006" s="57"/>
      <c r="BU1006" s="57"/>
      <c r="BV1006" s="57"/>
      <c r="BW1006" s="57"/>
      <c r="BX1006" s="57"/>
      <c r="BY1006" s="57"/>
      <c r="BZ1006" s="57"/>
      <c r="CA1006" s="57"/>
      <c r="CB1006" s="57"/>
      <c r="CC1006" s="57"/>
      <c r="CD1006" s="57"/>
      <c r="CE1006" s="57"/>
      <c r="CF1006" s="57"/>
      <c r="CG1006" s="57"/>
      <c r="CH1006" s="57"/>
      <c r="CI1006" s="57"/>
      <c r="CJ1006" s="57"/>
      <c r="CK1006" s="57"/>
      <c r="CL1006" s="57"/>
      <c r="CM1006" s="57"/>
      <c r="CN1006" s="57"/>
      <c r="CO1006" s="57"/>
      <c r="CP1006" s="57"/>
      <c r="CQ1006" s="57"/>
      <c r="CR1006" s="57"/>
      <c r="CS1006" s="57"/>
      <c r="CT1006" s="57"/>
      <c r="CU1006" s="57"/>
      <c r="CV1006" s="57"/>
      <c r="CW1006" s="57"/>
      <c r="CX1006" s="57"/>
      <c r="CY1006" s="57"/>
      <c r="CZ1006" s="57"/>
      <c r="DA1006" s="57"/>
      <c r="DB1006" s="57"/>
      <c r="DC1006" s="57"/>
      <c r="DD1006" s="57"/>
      <c r="DE1006" s="57"/>
      <c r="DF1006" s="57"/>
      <c r="DG1006" s="57"/>
      <c r="DH1006" s="57"/>
      <c r="DI1006" s="57"/>
      <c r="DJ1006" s="57"/>
      <c r="DK1006" s="57"/>
      <c r="DL1006" s="57"/>
      <c r="DM1006" s="57"/>
      <c r="DN1006" s="57"/>
      <c r="DO1006" s="57"/>
      <c r="DP1006" s="57"/>
      <c r="DQ1006" s="57"/>
      <c r="DR1006" s="57"/>
      <c r="DS1006" s="57"/>
      <c r="DT1006" s="57"/>
      <c r="DU1006" s="57"/>
      <c r="DV1006" s="57"/>
      <c r="DW1006" s="57"/>
      <c r="DX1006" s="57"/>
      <c r="DY1006" s="57"/>
      <c r="DZ1006" s="57"/>
      <c r="EA1006" s="57"/>
      <c r="EB1006" s="57"/>
      <c r="EC1006" s="57"/>
      <c r="ED1006" s="57"/>
      <c r="EE1006" s="57"/>
    </row>
    <row r="1007">
      <c r="B1007" s="140"/>
      <c r="C1007" s="140"/>
      <c r="D1007" s="140"/>
      <c r="E1007" s="140"/>
      <c r="F1007" s="140"/>
      <c r="AH1007" s="57"/>
      <c r="AI1007" s="57"/>
      <c r="AJ1007" s="57"/>
      <c r="AK1007" s="57"/>
      <c r="AL1007" s="57"/>
      <c r="AM1007" s="57"/>
      <c r="AN1007" s="57"/>
      <c r="AO1007" s="57"/>
      <c r="AP1007" s="57"/>
      <c r="AQ1007" s="57"/>
      <c r="AR1007" s="57"/>
      <c r="AS1007" s="57"/>
      <c r="AT1007" s="57"/>
      <c r="AU1007" s="57"/>
      <c r="AV1007" s="57"/>
      <c r="AW1007" s="57"/>
      <c r="AX1007" s="57"/>
      <c r="AY1007" s="57"/>
      <c r="AZ1007" s="57"/>
      <c r="BA1007" s="57"/>
      <c r="BB1007" s="57"/>
      <c r="BC1007" s="57"/>
      <c r="BD1007" s="57"/>
      <c r="BE1007" s="57"/>
      <c r="BF1007" s="57"/>
      <c r="BG1007" s="57"/>
      <c r="BH1007" s="57"/>
      <c r="BI1007" s="57"/>
      <c r="BJ1007" s="57"/>
      <c r="BK1007" s="57"/>
      <c r="BL1007" s="57"/>
      <c r="BM1007" s="57"/>
      <c r="BN1007" s="57"/>
      <c r="BO1007" s="57"/>
      <c r="BP1007" s="57"/>
      <c r="BQ1007" s="57"/>
      <c r="BR1007" s="57"/>
      <c r="BS1007" s="57"/>
      <c r="BT1007" s="57"/>
      <c r="BU1007" s="57"/>
      <c r="BV1007" s="57"/>
      <c r="BW1007" s="57"/>
      <c r="BX1007" s="57"/>
      <c r="BY1007" s="57"/>
      <c r="BZ1007" s="57"/>
      <c r="CA1007" s="57"/>
      <c r="CB1007" s="57"/>
      <c r="CC1007" s="57"/>
      <c r="CD1007" s="57"/>
      <c r="CE1007" s="57"/>
      <c r="CF1007" s="57"/>
      <c r="CG1007" s="57"/>
      <c r="CH1007" s="57"/>
      <c r="CI1007" s="57"/>
      <c r="CJ1007" s="57"/>
      <c r="CK1007" s="57"/>
      <c r="CL1007" s="57"/>
      <c r="CM1007" s="57"/>
      <c r="CN1007" s="57"/>
      <c r="CO1007" s="57"/>
      <c r="CP1007" s="57"/>
      <c r="CQ1007" s="57"/>
      <c r="CR1007" s="57"/>
      <c r="CS1007" s="57"/>
      <c r="CT1007" s="57"/>
      <c r="CU1007" s="57"/>
      <c r="CV1007" s="57"/>
      <c r="CW1007" s="57"/>
      <c r="CX1007" s="57"/>
      <c r="CY1007" s="57"/>
      <c r="CZ1007" s="57"/>
      <c r="DA1007" s="57"/>
      <c r="DB1007" s="57"/>
      <c r="DC1007" s="57"/>
      <c r="DD1007" s="57"/>
      <c r="DE1007" s="57"/>
      <c r="DF1007" s="57"/>
      <c r="DG1007" s="57"/>
      <c r="DH1007" s="57"/>
      <c r="DI1007" s="57"/>
      <c r="DJ1007" s="57"/>
      <c r="DK1007" s="57"/>
      <c r="DL1007" s="57"/>
      <c r="DM1007" s="57"/>
      <c r="DN1007" s="57"/>
      <c r="DO1007" s="57"/>
      <c r="DP1007" s="57"/>
      <c r="DQ1007" s="57"/>
      <c r="DR1007" s="57"/>
      <c r="DS1007" s="57"/>
      <c r="DT1007" s="57"/>
      <c r="DU1007" s="57"/>
      <c r="DV1007" s="57"/>
      <c r="DW1007" s="57"/>
      <c r="DX1007" s="57"/>
      <c r="DY1007" s="57"/>
      <c r="DZ1007" s="57"/>
      <c r="EA1007" s="57"/>
      <c r="EB1007" s="57"/>
      <c r="EC1007" s="57"/>
      <c r="ED1007" s="57"/>
      <c r="EE1007" s="57"/>
    </row>
    <row r="1008">
      <c r="B1008" s="140"/>
      <c r="C1008" s="140"/>
      <c r="D1008" s="140"/>
      <c r="E1008" s="140"/>
      <c r="F1008" s="140"/>
      <c r="AH1008" s="57"/>
      <c r="AI1008" s="57"/>
      <c r="AJ1008" s="57"/>
      <c r="AK1008" s="57"/>
      <c r="AL1008" s="57"/>
      <c r="AM1008" s="57"/>
      <c r="AN1008" s="57"/>
      <c r="AO1008" s="57"/>
      <c r="AP1008" s="57"/>
      <c r="AQ1008" s="57"/>
      <c r="AR1008" s="57"/>
      <c r="AS1008" s="57"/>
      <c r="AT1008" s="57"/>
      <c r="AU1008" s="57"/>
      <c r="AV1008" s="57"/>
      <c r="AW1008" s="57"/>
      <c r="AX1008" s="57"/>
      <c r="AY1008" s="57"/>
      <c r="AZ1008" s="57"/>
      <c r="BA1008" s="57"/>
      <c r="BB1008" s="57"/>
      <c r="BC1008" s="57"/>
      <c r="BD1008" s="57"/>
      <c r="BE1008" s="57"/>
      <c r="BF1008" s="57"/>
      <c r="BG1008" s="57"/>
      <c r="BH1008" s="57"/>
      <c r="BI1008" s="57"/>
      <c r="BJ1008" s="57"/>
      <c r="BK1008" s="57"/>
      <c r="BL1008" s="57"/>
      <c r="BM1008" s="57"/>
      <c r="BN1008" s="57"/>
      <c r="BO1008" s="57"/>
      <c r="BP1008" s="57"/>
      <c r="BQ1008" s="57"/>
      <c r="BR1008" s="57"/>
      <c r="BS1008" s="57"/>
      <c r="BT1008" s="57"/>
      <c r="BU1008" s="57"/>
      <c r="BV1008" s="57"/>
      <c r="BW1008" s="57"/>
      <c r="BX1008" s="57"/>
      <c r="BY1008" s="57"/>
      <c r="BZ1008" s="57"/>
      <c r="CA1008" s="57"/>
      <c r="CB1008" s="57"/>
      <c r="CC1008" s="57"/>
      <c r="CD1008" s="57"/>
      <c r="CE1008" s="57"/>
      <c r="CF1008" s="57"/>
      <c r="CG1008" s="57"/>
      <c r="CH1008" s="57"/>
      <c r="CI1008" s="57"/>
      <c r="CJ1008" s="57"/>
      <c r="CK1008" s="57"/>
      <c r="CL1008" s="57"/>
      <c r="CM1008" s="57"/>
      <c r="CN1008" s="57"/>
      <c r="CO1008" s="57"/>
      <c r="CP1008" s="57"/>
      <c r="CQ1008" s="57"/>
      <c r="CR1008" s="57"/>
      <c r="CS1008" s="57"/>
      <c r="CT1008" s="57"/>
      <c r="CU1008" s="57"/>
      <c r="CV1008" s="57"/>
      <c r="CW1008" s="57"/>
      <c r="CX1008" s="57"/>
      <c r="CY1008" s="57"/>
      <c r="CZ1008" s="57"/>
      <c r="DA1008" s="57"/>
      <c r="DB1008" s="57"/>
      <c r="DC1008" s="57"/>
      <c r="DD1008" s="57"/>
      <c r="DE1008" s="57"/>
      <c r="DF1008" s="57"/>
      <c r="DG1008" s="57"/>
      <c r="DH1008" s="57"/>
      <c r="DI1008" s="57"/>
      <c r="DJ1008" s="57"/>
      <c r="DK1008" s="57"/>
      <c r="DL1008" s="57"/>
      <c r="DM1008" s="57"/>
      <c r="DN1008" s="57"/>
      <c r="DO1008" s="57"/>
      <c r="DP1008" s="57"/>
      <c r="DQ1008" s="57"/>
      <c r="DR1008" s="57"/>
      <c r="DS1008" s="57"/>
      <c r="DT1008" s="57"/>
      <c r="DU1008" s="57"/>
      <c r="DV1008" s="57"/>
      <c r="DW1008" s="57"/>
      <c r="DX1008" s="57"/>
      <c r="DY1008" s="57"/>
      <c r="DZ1008" s="57"/>
      <c r="EA1008" s="57"/>
      <c r="EB1008" s="57"/>
      <c r="EC1008" s="57"/>
      <c r="ED1008" s="57"/>
      <c r="EE1008" s="57"/>
    </row>
    <row r="1009">
      <c r="B1009" s="140"/>
      <c r="C1009" s="140"/>
      <c r="D1009" s="140"/>
      <c r="E1009" s="140"/>
      <c r="F1009" s="140"/>
      <c r="AH1009" s="57"/>
      <c r="AI1009" s="57"/>
      <c r="AJ1009" s="57"/>
      <c r="AK1009" s="57"/>
      <c r="AL1009" s="57"/>
      <c r="AM1009" s="57"/>
      <c r="AN1009" s="57"/>
      <c r="AO1009" s="57"/>
      <c r="AP1009" s="57"/>
      <c r="AQ1009" s="57"/>
      <c r="AR1009" s="57"/>
      <c r="AS1009" s="57"/>
      <c r="AT1009" s="57"/>
      <c r="AU1009" s="57"/>
      <c r="AV1009" s="57"/>
      <c r="AW1009" s="57"/>
      <c r="AX1009" s="57"/>
      <c r="AY1009" s="57"/>
      <c r="AZ1009" s="57"/>
      <c r="BA1009" s="57"/>
      <c r="BB1009" s="57"/>
      <c r="BC1009" s="57"/>
      <c r="BD1009" s="57"/>
      <c r="BE1009" s="57"/>
      <c r="BF1009" s="57"/>
      <c r="BG1009" s="57"/>
      <c r="BH1009" s="57"/>
      <c r="BI1009" s="57"/>
      <c r="BJ1009" s="57"/>
      <c r="BK1009" s="57"/>
      <c r="BL1009" s="57"/>
      <c r="BM1009" s="57"/>
      <c r="BN1009" s="57"/>
      <c r="BO1009" s="57"/>
      <c r="BP1009" s="57"/>
      <c r="BQ1009" s="57"/>
      <c r="BR1009" s="57"/>
      <c r="BS1009" s="57"/>
      <c r="BT1009" s="57"/>
      <c r="BU1009" s="57"/>
      <c r="BV1009" s="57"/>
      <c r="BW1009" s="57"/>
      <c r="BX1009" s="57"/>
      <c r="BY1009" s="57"/>
      <c r="BZ1009" s="57"/>
      <c r="CA1009" s="57"/>
      <c r="CB1009" s="57"/>
      <c r="CC1009" s="57"/>
      <c r="CD1009" s="57"/>
      <c r="CE1009" s="57"/>
      <c r="CF1009" s="57"/>
      <c r="CG1009" s="57"/>
      <c r="CH1009" s="57"/>
      <c r="CI1009" s="57"/>
      <c r="CJ1009" s="57"/>
      <c r="CK1009" s="57"/>
      <c r="CL1009" s="57"/>
      <c r="CM1009" s="57"/>
      <c r="CN1009" s="57"/>
      <c r="CO1009" s="57"/>
      <c r="CP1009" s="57"/>
      <c r="CQ1009" s="57"/>
      <c r="CR1009" s="57"/>
      <c r="CS1009" s="57"/>
      <c r="CT1009" s="57"/>
      <c r="CU1009" s="57"/>
      <c r="CV1009" s="57"/>
      <c r="CW1009" s="57"/>
      <c r="CX1009" s="57"/>
      <c r="CY1009" s="57"/>
      <c r="CZ1009" s="57"/>
      <c r="DA1009" s="57"/>
      <c r="DB1009" s="57"/>
      <c r="DC1009" s="57"/>
      <c r="DD1009" s="57"/>
      <c r="DE1009" s="57"/>
      <c r="DF1009" s="57"/>
      <c r="DG1009" s="57"/>
      <c r="DH1009" s="57"/>
      <c r="DI1009" s="57"/>
      <c r="DJ1009" s="57"/>
      <c r="DK1009" s="57"/>
      <c r="DL1009" s="57"/>
      <c r="DM1009" s="57"/>
      <c r="DN1009" s="57"/>
      <c r="DO1009" s="57"/>
      <c r="DP1009" s="57"/>
      <c r="DQ1009" s="57"/>
      <c r="DR1009" s="57"/>
      <c r="DS1009" s="57"/>
      <c r="DT1009" s="57"/>
      <c r="DU1009" s="57"/>
      <c r="DV1009" s="57"/>
      <c r="DW1009" s="57"/>
      <c r="DX1009" s="57"/>
      <c r="DY1009" s="57"/>
      <c r="DZ1009" s="57"/>
      <c r="EA1009" s="57"/>
      <c r="EB1009" s="57"/>
      <c r="EC1009" s="57"/>
      <c r="ED1009" s="57"/>
      <c r="EE1009" s="57"/>
    </row>
    <row r="1010">
      <c r="B1010" s="140"/>
      <c r="C1010" s="140"/>
      <c r="D1010" s="140"/>
      <c r="E1010" s="140"/>
      <c r="F1010" s="140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7"/>
      <c r="AR1010" s="57"/>
      <c r="AS1010" s="57"/>
      <c r="AT1010" s="57"/>
      <c r="AU1010" s="57"/>
      <c r="AV1010" s="57"/>
      <c r="AW1010" s="57"/>
      <c r="AX1010" s="57"/>
      <c r="AY1010" s="57"/>
      <c r="AZ1010" s="57"/>
      <c r="BA1010" s="57"/>
      <c r="BB1010" s="57"/>
      <c r="BC1010" s="57"/>
      <c r="BD1010" s="57"/>
      <c r="BE1010" s="57"/>
      <c r="BF1010" s="57"/>
      <c r="BG1010" s="57"/>
      <c r="BH1010" s="57"/>
      <c r="BI1010" s="57"/>
      <c r="BJ1010" s="57"/>
      <c r="BK1010" s="57"/>
      <c r="BL1010" s="57"/>
      <c r="BM1010" s="57"/>
      <c r="BN1010" s="57"/>
      <c r="BO1010" s="57"/>
      <c r="BP1010" s="57"/>
      <c r="BQ1010" s="57"/>
      <c r="BR1010" s="57"/>
      <c r="BS1010" s="57"/>
      <c r="BT1010" s="57"/>
      <c r="BU1010" s="57"/>
      <c r="BV1010" s="57"/>
      <c r="BW1010" s="57"/>
      <c r="BX1010" s="57"/>
      <c r="BY1010" s="57"/>
      <c r="BZ1010" s="57"/>
      <c r="CA1010" s="57"/>
      <c r="CB1010" s="57"/>
      <c r="CC1010" s="57"/>
      <c r="CD1010" s="57"/>
      <c r="CE1010" s="57"/>
      <c r="CF1010" s="57"/>
      <c r="CG1010" s="57"/>
      <c r="CH1010" s="57"/>
      <c r="CI1010" s="57"/>
      <c r="CJ1010" s="57"/>
      <c r="CK1010" s="57"/>
      <c r="CL1010" s="57"/>
      <c r="CM1010" s="57"/>
      <c r="CN1010" s="57"/>
      <c r="CO1010" s="57"/>
      <c r="CP1010" s="57"/>
      <c r="CQ1010" s="57"/>
      <c r="CR1010" s="57"/>
      <c r="CS1010" s="57"/>
      <c r="CT1010" s="57"/>
      <c r="CU1010" s="57"/>
      <c r="CV1010" s="57"/>
      <c r="CW1010" s="57"/>
      <c r="CX1010" s="57"/>
      <c r="CY1010" s="57"/>
      <c r="CZ1010" s="57"/>
      <c r="DA1010" s="57"/>
      <c r="DB1010" s="57"/>
      <c r="DC1010" s="57"/>
      <c r="DD1010" s="57"/>
      <c r="DE1010" s="57"/>
      <c r="DF1010" s="57"/>
      <c r="DG1010" s="57"/>
      <c r="DH1010" s="57"/>
      <c r="DI1010" s="57"/>
      <c r="DJ1010" s="57"/>
      <c r="DK1010" s="57"/>
      <c r="DL1010" s="57"/>
      <c r="DM1010" s="57"/>
      <c r="DN1010" s="57"/>
      <c r="DO1010" s="57"/>
      <c r="DP1010" s="57"/>
      <c r="DQ1010" s="57"/>
      <c r="DR1010" s="57"/>
      <c r="DS1010" s="57"/>
      <c r="DT1010" s="57"/>
      <c r="DU1010" s="57"/>
      <c r="DV1010" s="57"/>
      <c r="DW1010" s="57"/>
      <c r="DX1010" s="57"/>
      <c r="DY1010" s="57"/>
      <c r="DZ1010" s="57"/>
      <c r="EA1010" s="57"/>
      <c r="EB1010" s="57"/>
      <c r="EC1010" s="57"/>
      <c r="ED1010" s="57"/>
      <c r="EE1010" s="57"/>
    </row>
    <row r="1011">
      <c r="B1011" s="140"/>
      <c r="C1011" s="140"/>
      <c r="D1011" s="140"/>
      <c r="E1011" s="140"/>
      <c r="F1011" s="140"/>
      <c r="AH1011" s="57"/>
      <c r="AI1011" s="57"/>
      <c r="AJ1011" s="57"/>
      <c r="AK1011" s="57"/>
      <c r="AL1011" s="57"/>
      <c r="AM1011" s="57"/>
      <c r="AN1011" s="57"/>
      <c r="AO1011" s="57"/>
      <c r="AP1011" s="57"/>
      <c r="AQ1011" s="57"/>
      <c r="AR1011" s="57"/>
      <c r="AS1011" s="57"/>
      <c r="AT1011" s="57"/>
      <c r="AU1011" s="57"/>
      <c r="AV1011" s="57"/>
      <c r="AW1011" s="57"/>
      <c r="AX1011" s="57"/>
      <c r="AY1011" s="57"/>
      <c r="AZ1011" s="57"/>
      <c r="BA1011" s="57"/>
      <c r="BB1011" s="57"/>
      <c r="BC1011" s="57"/>
      <c r="BD1011" s="57"/>
      <c r="BE1011" s="57"/>
      <c r="BF1011" s="57"/>
      <c r="BG1011" s="57"/>
      <c r="BH1011" s="57"/>
      <c r="BI1011" s="57"/>
      <c r="BJ1011" s="57"/>
      <c r="BK1011" s="57"/>
      <c r="BL1011" s="57"/>
      <c r="BM1011" s="57"/>
      <c r="BN1011" s="57"/>
      <c r="BO1011" s="57"/>
      <c r="BP1011" s="57"/>
      <c r="BQ1011" s="57"/>
      <c r="BR1011" s="57"/>
      <c r="BS1011" s="57"/>
      <c r="BT1011" s="57"/>
      <c r="BU1011" s="57"/>
      <c r="BV1011" s="57"/>
      <c r="BW1011" s="57"/>
      <c r="BX1011" s="57"/>
      <c r="BY1011" s="57"/>
      <c r="BZ1011" s="57"/>
      <c r="CA1011" s="57"/>
      <c r="CB1011" s="57"/>
      <c r="CC1011" s="57"/>
      <c r="CD1011" s="57"/>
      <c r="CE1011" s="57"/>
      <c r="CF1011" s="57"/>
      <c r="CG1011" s="57"/>
      <c r="CH1011" s="57"/>
      <c r="CI1011" s="57"/>
      <c r="CJ1011" s="57"/>
      <c r="CK1011" s="57"/>
      <c r="CL1011" s="57"/>
      <c r="CM1011" s="57"/>
      <c r="CN1011" s="57"/>
      <c r="CO1011" s="57"/>
      <c r="CP1011" s="57"/>
      <c r="CQ1011" s="57"/>
      <c r="CR1011" s="57"/>
      <c r="CS1011" s="57"/>
      <c r="CT1011" s="57"/>
      <c r="CU1011" s="57"/>
      <c r="CV1011" s="57"/>
      <c r="CW1011" s="57"/>
      <c r="CX1011" s="57"/>
      <c r="CY1011" s="57"/>
      <c r="CZ1011" s="57"/>
      <c r="DA1011" s="57"/>
      <c r="DB1011" s="57"/>
      <c r="DC1011" s="57"/>
      <c r="DD1011" s="57"/>
      <c r="DE1011" s="57"/>
      <c r="DF1011" s="57"/>
      <c r="DG1011" s="57"/>
      <c r="DH1011" s="57"/>
      <c r="DI1011" s="57"/>
      <c r="DJ1011" s="57"/>
      <c r="DK1011" s="57"/>
      <c r="DL1011" s="57"/>
      <c r="DM1011" s="57"/>
      <c r="DN1011" s="57"/>
      <c r="DO1011" s="57"/>
      <c r="DP1011" s="57"/>
      <c r="DQ1011" s="57"/>
      <c r="DR1011" s="57"/>
      <c r="DS1011" s="57"/>
      <c r="DT1011" s="57"/>
      <c r="DU1011" s="57"/>
      <c r="DV1011" s="57"/>
      <c r="DW1011" s="57"/>
      <c r="DX1011" s="57"/>
      <c r="DY1011" s="57"/>
      <c r="DZ1011" s="57"/>
      <c r="EA1011" s="57"/>
      <c r="EB1011" s="57"/>
      <c r="EC1011" s="57"/>
      <c r="ED1011" s="57"/>
      <c r="EE1011" s="57"/>
    </row>
    <row r="1012">
      <c r="B1012" s="140"/>
      <c r="C1012" s="140"/>
      <c r="D1012" s="140"/>
      <c r="E1012" s="140"/>
      <c r="F1012" s="140"/>
      <c r="AH1012" s="57"/>
      <c r="AI1012" s="57"/>
      <c r="AJ1012" s="57"/>
      <c r="AK1012" s="57"/>
      <c r="AL1012" s="57"/>
      <c r="AM1012" s="57"/>
      <c r="AN1012" s="57"/>
      <c r="AO1012" s="57"/>
      <c r="AP1012" s="57"/>
      <c r="AQ1012" s="57"/>
      <c r="AR1012" s="57"/>
      <c r="AS1012" s="57"/>
      <c r="AT1012" s="57"/>
      <c r="AU1012" s="57"/>
      <c r="AV1012" s="57"/>
      <c r="AW1012" s="57"/>
      <c r="AX1012" s="57"/>
      <c r="AY1012" s="57"/>
      <c r="AZ1012" s="57"/>
      <c r="BA1012" s="57"/>
      <c r="BB1012" s="57"/>
      <c r="BC1012" s="57"/>
      <c r="BD1012" s="57"/>
      <c r="BE1012" s="57"/>
      <c r="BF1012" s="57"/>
      <c r="BG1012" s="57"/>
      <c r="BH1012" s="57"/>
      <c r="BI1012" s="57"/>
      <c r="BJ1012" s="57"/>
      <c r="BK1012" s="57"/>
      <c r="BL1012" s="57"/>
      <c r="BM1012" s="57"/>
      <c r="BN1012" s="57"/>
      <c r="BO1012" s="57"/>
      <c r="BP1012" s="57"/>
      <c r="BQ1012" s="57"/>
      <c r="BR1012" s="57"/>
      <c r="BS1012" s="57"/>
      <c r="BT1012" s="57"/>
      <c r="BU1012" s="57"/>
      <c r="BV1012" s="57"/>
      <c r="BW1012" s="57"/>
      <c r="BX1012" s="57"/>
      <c r="BY1012" s="57"/>
      <c r="BZ1012" s="57"/>
      <c r="CA1012" s="57"/>
      <c r="CB1012" s="57"/>
      <c r="CC1012" s="57"/>
      <c r="CD1012" s="57"/>
      <c r="CE1012" s="57"/>
      <c r="CF1012" s="57"/>
      <c r="CG1012" s="57"/>
      <c r="CH1012" s="57"/>
      <c r="CI1012" s="57"/>
      <c r="CJ1012" s="57"/>
      <c r="CK1012" s="57"/>
      <c r="CL1012" s="57"/>
      <c r="CM1012" s="57"/>
      <c r="CN1012" s="57"/>
      <c r="CO1012" s="57"/>
      <c r="CP1012" s="57"/>
      <c r="CQ1012" s="57"/>
      <c r="CR1012" s="57"/>
      <c r="CS1012" s="57"/>
      <c r="CT1012" s="57"/>
      <c r="CU1012" s="57"/>
      <c r="CV1012" s="57"/>
      <c r="CW1012" s="57"/>
      <c r="CX1012" s="57"/>
      <c r="CY1012" s="57"/>
      <c r="CZ1012" s="57"/>
      <c r="DA1012" s="57"/>
      <c r="DB1012" s="57"/>
      <c r="DC1012" s="57"/>
      <c r="DD1012" s="57"/>
      <c r="DE1012" s="57"/>
      <c r="DF1012" s="57"/>
      <c r="DG1012" s="57"/>
      <c r="DH1012" s="57"/>
      <c r="DI1012" s="57"/>
      <c r="DJ1012" s="57"/>
      <c r="DK1012" s="57"/>
      <c r="DL1012" s="57"/>
      <c r="DM1012" s="57"/>
      <c r="DN1012" s="57"/>
      <c r="DO1012" s="57"/>
      <c r="DP1012" s="57"/>
      <c r="DQ1012" s="57"/>
      <c r="DR1012" s="57"/>
      <c r="DS1012" s="57"/>
      <c r="DT1012" s="57"/>
      <c r="DU1012" s="57"/>
      <c r="DV1012" s="57"/>
      <c r="DW1012" s="57"/>
      <c r="DX1012" s="57"/>
      <c r="DY1012" s="57"/>
      <c r="DZ1012" s="57"/>
      <c r="EA1012" s="57"/>
      <c r="EB1012" s="57"/>
      <c r="EC1012" s="57"/>
      <c r="ED1012" s="57"/>
      <c r="EE1012" s="57"/>
    </row>
    <row r="1013">
      <c r="B1013" s="140"/>
      <c r="C1013" s="140"/>
      <c r="D1013" s="140"/>
      <c r="E1013" s="140"/>
      <c r="F1013" s="140"/>
      <c r="AH1013" s="57"/>
      <c r="AI1013" s="57"/>
      <c r="AJ1013" s="57"/>
      <c r="AK1013" s="57"/>
      <c r="AL1013" s="57"/>
      <c r="AM1013" s="57"/>
      <c r="AN1013" s="57"/>
      <c r="AO1013" s="57"/>
      <c r="AP1013" s="57"/>
      <c r="AQ1013" s="57"/>
      <c r="AR1013" s="57"/>
      <c r="AS1013" s="57"/>
      <c r="AT1013" s="57"/>
      <c r="AU1013" s="57"/>
      <c r="AV1013" s="57"/>
      <c r="AW1013" s="57"/>
      <c r="AX1013" s="57"/>
      <c r="AY1013" s="57"/>
      <c r="AZ1013" s="57"/>
      <c r="BA1013" s="57"/>
      <c r="BB1013" s="57"/>
      <c r="BC1013" s="57"/>
      <c r="BD1013" s="57"/>
      <c r="BE1013" s="57"/>
      <c r="BF1013" s="57"/>
      <c r="BG1013" s="57"/>
      <c r="BH1013" s="57"/>
      <c r="BI1013" s="57"/>
      <c r="BJ1013" s="57"/>
      <c r="BK1013" s="57"/>
      <c r="BL1013" s="57"/>
      <c r="BM1013" s="57"/>
      <c r="BN1013" s="57"/>
      <c r="BO1013" s="57"/>
      <c r="BP1013" s="57"/>
      <c r="BQ1013" s="57"/>
      <c r="BR1013" s="57"/>
      <c r="BS1013" s="57"/>
      <c r="BT1013" s="57"/>
      <c r="BU1013" s="57"/>
      <c r="BV1013" s="57"/>
      <c r="BW1013" s="57"/>
      <c r="BX1013" s="57"/>
      <c r="BY1013" s="57"/>
      <c r="BZ1013" s="57"/>
      <c r="CA1013" s="57"/>
      <c r="CB1013" s="57"/>
      <c r="CC1013" s="57"/>
      <c r="CD1013" s="57"/>
      <c r="CE1013" s="57"/>
      <c r="CF1013" s="57"/>
      <c r="CG1013" s="57"/>
      <c r="CH1013" s="57"/>
      <c r="CI1013" s="57"/>
      <c r="CJ1013" s="57"/>
      <c r="CK1013" s="57"/>
      <c r="CL1013" s="57"/>
      <c r="CM1013" s="57"/>
      <c r="CN1013" s="57"/>
      <c r="CO1013" s="57"/>
      <c r="CP1013" s="57"/>
      <c r="CQ1013" s="57"/>
      <c r="CR1013" s="57"/>
      <c r="CS1013" s="57"/>
      <c r="CT1013" s="57"/>
      <c r="CU1013" s="57"/>
      <c r="CV1013" s="57"/>
      <c r="CW1013" s="57"/>
      <c r="CX1013" s="57"/>
      <c r="CY1013" s="57"/>
      <c r="CZ1013" s="57"/>
      <c r="DA1013" s="57"/>
      <c r="DB1013" s="57"/>
      <c r="DC1013" s="57"/>
      <c r="DD1013" s="57"/>
      <c r="DE1013" s="57"/>
      <c r="DF1013" s="57"/>
      <c r="DG1013" s="57"/>
      <c r="DH1013" s="57"/>
      <c r="DI1013" s="57"/>
      <c r="DJ1013" s="57"/>
      <c r="DK1013" s="57"/>
      <c r="DL1013" s="57"/>
      <c r="DM1013" s="57"/>
      <c r="DN1013" s="57"/>
      <c r="DO1013" s="57"/>
      <c r="DP1013" s="57"/>
      <c r="DQ1013" s="57"/>
      <c r="DR1013" s="57"/>
      <c r="DS1013" s="57"/>
      <c r="DT1013" s="57"/>
      <c r="DU1013" s="57"/>
      <c r="DV1013" s="57"/>
      <c r="DW1013" s="57"/>
      <c r="DX1013" s="57"/>
      <c r="DY1013" s="57"/>
      <c r="DZ1013" s="57"/>
      <c r="EA1013" s="57"/>
      <c r="EB1013" s="57"/>
      <c r="EC1013" s="57"/>
      <c r="ED1013" s="57"/>
      <c r="EE1013" s="57"/>
    </row>
    <row r="1014">
      <c r="B1014" s="140"/>
      <c r="C1014" s="140"/>
      <c r="D1014" s="140"/>
      <c r="E1014" s="140"/>
      <c r="F1014" s="140"/>
      <c r="AH1014" s="57"/>
      <c r="AI1014" s="57"/>
      <c r="AJ1014" s="57"/>
      <c r="AK1014" s="57"/>
      <c r="AL1014" s="57"/>
      <c r="AM1014" s="57"/>
      <c r="AN1014" s="57"/>
      <c r="AO1014" s="57"/>
      <c r="AP1014" s="57"/>
      <c r="AQ1014" s="57"/>
      <c r="AR1014" s="57"/>
      <c r="AS1014" s="57"/>
      <c r="AT1014" s="57"/>
      <c r="AU1014" s="57"/>
      <c r="AV1014" s="57"/>
      <c r="AW1014" s="57"/>
      <c r="AX1014" s="57"/>
      <c r="AY1014" s="57"/>
      <c r="AZ1014" s="57"/>
      <c r="BA1014" s="57"/>
      <c r="BB1014" s="57"/>
      <c r="BC1014" s="57"/>
      <c r="BD1014" s="57"/>
      <c r="BE1014" s="57"/>
      <c r="BF1014" s="57"/>
      <c r="BG1014" s="57"/>
      <c r="BH1014" s="57"/>
      <c r="BI1014" s="57"/>
      <c r="BJ1014" s="57"/>
      <c r="BK1014" s="57"/>
      <c r="BL1014" s="57"/>
      <c r="BM1014" s="57"/>
      <c r="BN1014" s="57"/>
      <c r="BO1014" s="57"/>
      <c r="BP1014" s="57"/>
      <c r="BQ1014" s="57"/>
      <c r="BR1014" s="57"/>
      <c r="BS1014" s="57"/>
      <c r="BT1014" s="57"/>
      <c r="BU1014" s="57"/>
      <c r="BV1014" s="57"/>
      <c r="BW1014" s="57"/>
      <c r="BX1014" s="57"/>
      <c r="BY1014" s="57"/>
      <c r="BZ1014" s="57"/>
      <c r="CA1014" s="57"/>
      <c r="CB1014" s="57"/>
      <c r="CC1014" s="57"/>
      <c r="CD1014" s="57"/>
      <c r="CE1014" s="57"/>
      <c r="CF1014" s="57"/>
      <c r="CG1014" s="57"/>
      <c r="CH1014" s="57"/>
      <c r="CI1014" s="57"/>
      <c r="CJ1014" s="57"/>
      <c r="CK1014" s="57"/>
      <c r="CL1014" s="57"/>
      <c r="CM1014" s="57"/>
      <c r="CN1014" s="57"/>
      <c r="CO1014" s="57"/>
      <c r="CP1014" s="57"/>
      <c r="CQ1014" s="57"/>
      <c r="CR1014" s="57"/>
      <c r="CS1014" s="57"/>
      <c r="CT1014" s="57"/>
      <c r="CU1014" s="57"/>
      <c r="CV1014" s="57"/>
      <c r="CW1014" s="57"/>
      <c r="CX1014" s="57"/>
      <c r="CY1014" s="57"/>
      <c r="CZ1014" s="57"/>
      <c r="DA1014" s="57"/>
      <c r="DB1014" s="57"/>
      <c r="DC1014" s="57"/>
      <c r="DD1014" s="57"/>
      <c r="DE1014" s="57"/>
      <c r="DF1014" s="57"/>
      <c r="DG1014" s="57"/>
      <c r="DH1014" s="57"/>
      <c r="DI1014" s="57"/>
      <c r="DJ1014" s="57"/>
      <c r="DK1014" s="57"/>
      <c r="DL1014" s="57"/>
      <c r="DM1014" s="57"/>
      <c r="DN1014" s="57"/>
      <c r="DO1014" s="57"/>
      <c r="DP1014" s="57"/>
      <c r="DQ1014" s="57"/>
      <c r="DR1014" s="57"/>
      <c r="DS1014" s="57"/>
      <c r="DT1014" s="57"/>
      <c r="DU1014" s="57"/>
      <c r="DV1014" s="57"/>
      <c r="DW1014" s="57"/>
      <c r="DX1014" s="57"/>
      <c r="DY1014" s="57"/>
      <c r="DZ1014" s="57"/>
      <c r="EA1014" s="57"/>
      <c r="EB1014" s="57"/>
      <c r="EC1014" s="57"/>
      <c r="ED1014" s="57"/>
      <c r="EE1014" s="57"/>
    </row>
    <row r="1015">
      <c r="B1015" s="140"/>
      <c r="C1015" s="140"/>
      <c r="D1015" s="140"/>
      <c r="E1015" s="140"/>
      <c r="F1015" s="140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7"/>
      <c r="AR1015" s="57"/>
      <c r="AS1015" s="57"/>
      <c r="AT1015" s="57"/>
      <c r="AU1015" s="57"/>
      <c r="AV1015" s="57"/>
      <c r="AW1015" s="57"/>
      <c r="AX1015" s="57"/>
      <c r="AY1015" s="57"/>
      <c r="AZ1015" s="57"/>
      <c r="BA1015" s="57"/>
      <c r="BB1015" s="57"/>
      <c r="BC1015" s="57"/>
      <c r="BD1015" s="57"/>
      <c r="BE1015" s="57"/>
      <c r="BF1015" s="57"/>
      <c r="BG1015" s="57"/>
      <c r="BH1015" s="57"/>
      <c r="BI1015" s="57"/>
      <c r="BJ1015" s="57"/>
      <c r="BK1015" s="57"/>
      <c r="BL1015" s="57"/>
      <c r="BM1015" s="57"/>
      <c r="BN1015" s="57"/>
      <c r="BO1015" s="57"/>
      <c r="BP1015" s="57"/>
      <c r="BQ1015" s="57"/>
      <c r="BR1015" s="57"/>
      <c r="BS1015" s="57"/>
      <c r="BT1015" s="57"/>
      <c r="BU1015" s="57"/>
      <c r="BV1015" s="57"/>
      <c r="BW1015" s="57"/>
      <c r="BX1015" s="57"/>
      <c r="BY1015" s="57"/>
      <c r="BZ1015" s="57"/>
      <c r="CA1015" s="57"/>
      <c r="CB1015" s="57"/>
      <c r="CC1015" s="57"/>
      <c r="CD1015" s="57"/>
      <c r="CE1015" s="57"/>
      <c r="CF1015" s="57"/>
      <c r="CG1015" s="57"/>
      <c r="CH1015" s="57"/>
      <c r="CI1015" s="57"/>
      <c r="CJ1015" s="57"/>
      <c r="CK1015" s="57"/>
      <c r="CL1015" s="57"/>
      <c r="CM1015" s="57"/>
      <c r="CN1015" s="57"/>
      <c r="CO1015" s="57"/>
      <c r="CP1015" s="57"/>
      <c r="CQ1015" s="57"/>
      <c r="CR1015" s="57"/>
      <c r="CS1015" s="57"/>
      <c r="CT1015" s="57"/>
      <c r="CU1015" s="57"/>
      <c r="CV1015" s="57"/>
      <c r="CW1015" s="57"/>
      <c r="CX1015" s="57"/>
      <c r="CY1015" s="57"/>
      <c r="CZ1015" s="57"/>
      <c r="DA1015" s="57"/>
      <c r="DB1015" s="57"/>
      <c r="DC1015" s="57"/>
      <c r="DD1015" s="57"/>
      <c r="DE1015" s="57"/>
      <c r="DF1015" s="57"/>
      <c r="DG1015" s="57"/>
      <c r="DH1015" s="57"/>
      <c r="DI1015" s="57"/>
      <c r="DJ1015" s="57"/>
      <c r="DK1015" s="57"/>
      <c r="DL1015" s="57"/>
      <c r="DM1015" s="57"/>
      <c r="DN1015" s="57"/>
      <c r="DO1015" s="57"/>
      <c r="DP1015" s="57"/>
      <c r="DQ1015" s="57"/>
      <c r="DR1015" s="57"/>
      <c r="DS1015" s="57"/>
      <c r="DT1015" s="57"/>
      <c r="DU1015" s="57"/>
      <c r="DV1015" s="57"/>
      <c r="DW1015" s="57"/>
      <c r="DX1015" s="57"/>
      <c r="DY1015" s="57"/>
      <c r="DZ1015" s="57"/>
      <c r="EA1015" s="57"/>
      <c r="EB1015" s="57"/>
      <c r="EC1015" s="57"/>
      <c r="ED1015" s="57"/>
      <c r="EE1015" s="57"/>
    </row>
    <row r="1016">
      <c r="B1016" s="140"/>
      <c r="C1016" s="140"/>
      <c r="D1016" s="140"/>
      <c r="E1016" s="140"/>
      <c r="F1016" s="140"/>
      <c r="AH1016" s="57"/>
      <c r="AI1016" s="57"/>
      <c r="AJ1016" s="57"/>
      <c r="AK1016" s="57"/>
      <c r="AL1016" s="57"/>
      <c r="AM1016" s="57"/>
      <c r="AN1016" s="57"/>
      <c r="AO1016" s="57"/>
      <c r="AP1016" s="57"/>
      <c r="AQ1016" s="57"/>
      <c r="AR1016" s="57"/>
      <c r="AS1016" s="57"/>
      <c r="AT1016" s="57"/>
      <c r="AU1016" s="57"/>
      <c r="AV1016" s="57"/>
      <c r="AW1016" s="57"/>
      <c r="AX1016" s="57"/>
      <c r="AY1016" s="57"/>
      <c r="AZ1016" s="57"/>
      <c r="BA1016" s="57"/>
      <c r="BB1016" s="57"/>
      <c r="BC1016" s="57"/>
      <c r="BD1016" s="57"/>
      <c r="BE1016" s="57"/>
      <c r="BF1016" s="57"/>
      <c r="BG1016" s="57"/>
      <c r="BH1016" s="57"/>
      <c r="BI1016" s="57"/>
      <c r="BJ1016" s="57"/>
      <c r="BK1016" s="57"/>
      <c r="BL1016" s="57"/>
      <c r="BM1016" s="57"/>
      <c r="BN1016" s="57"/>
      <c r="BO1016" s="57"/>
      <c r="BP1016" s="57"/>
      <c r="BQ1016" s="57"/>
      <c r="BR1016" s="57"/>
      <c r="BS1016" s="57"/>
      <c r="BT1016" s="57"/>
      <c r="BU1016" s="57"/>
      <c r="BV1016" s="57"/>
      <c r="BW1016" s="57"/>
      <c r="BX1016" s="57"/>
      <c r="BY1016" s="57"/>
      <c r="BZ1016" s="57"/>
      <c r="CA1016" s="57"/>
      <c r="CB1016" s="57"/>
      <c r="CC1016" s="57"/>
      <c r="CD1016" s="57"/>
      <c r="CE1016" s="57"/>
      <c r="CF1016" s="57"/>
      <c r="CG1016" s="57"/>
      <c r="CH1016" s="57"/>
      <c r="CI1016" s="57"/>
      <c r="CJ1016" s="57"/>
      <c r="CK1016" s="57"/>
      <c r="CL1016" s="57"/>
      <c r="CM1016" s="57"/>
      <c r="CN1016" s="57"/>
      <c r="CO1016" s="57"/>
      <c r="CP1016" s="57"/>
      <c r="CQ1016" s="57"/>
      <c r="CR1016" s="57"/>
      <c r="CS1016" s="57"/>
      <c r="CT1016" s="57"/>
      <c r="CU1016" s="57"/>
      <c r="CV1016" s="57"/>
      <c r="CW1016" s="57"/>
      <c r="CX1016" s="57"/>
      <c r="CY1016" s="57"/>
      <c r="CZ1016" s="57"/>
      <c r="DA1016" s="57"/>
      <c r="DB1016" s="57"/>
      <c r="DC1016" s="57"/>
      <c r="DD1016" s="57"/>
      <c r="DE1016" s="57"/>
      <c r="DF1016" s="57"/>
      <c r="DG1016" s="57"/>
      <c r="DH1016" s="57"/>
      <c r="DI1016" s="57"/>
      <c r="DJ1016" s="57"/>
      <c r="DK1016" s="57"/>
      <c r="DL1016" s="57"/>
      <c r="DM1016" s="57"/>
      <c r="DN1016" s="57"/>
      <c r="DO1016" s="57"/>
      <c r="DP1016" s="57"/>
      <c r="DQ1016" s="57"/>
      <c r="DR1016" s="57"/>
      <c r="DS1016" s="57"/>
      <c r="DT1016" s="57"/>
      <c r="DU1016" s="57"/>
      <c r="DV1016" s="57"/>
      <c r="DW1016" s="57"/>
      <c r="DX1016" s="57"/>
      <c r="DY1016" s="57"/>
      <c r="DZ1016" s="57"/>
      <c r="EA1016" s="57"/>
      <c r="EB1016" s="57"/>
      <c r="EC1016" s="57"/>
      <c r="ED1016" s="57"/>
      <c r="EE1016" s="57"/>
    </row>
    <row r="1017">
      <c r="B1017" s="140"/>
      <c r="C1017" s="140"/>
      <c r="D1017" s="140"/>
      <c r="E1017" s="140"/>
      <c r="F1017" s="140"/>
      <c r="AH1017" s="57"/>
      <c r="AI1017" s="57"/>
      <c r="AJ1017" s="57"/>
      <c r="AK1017" s="57"/>
      <c r="AL1017" s="57"/>
      <c r="AM1017" s="57"/>
      <c r="AN1017" s="57"/>
      <c r="AO1017" s="57"/>
      <c r="AP1017" s="57"/>
      <c r="AQ1017" s="57"/>
      <c r="AR1017" s="57"/>
      <c r="AS1017" s="57"/>
      <c r="AT1017" s="57"/>
      <c r="AU1017" s="57"/>
      <c r="AV1017" s="57"/>
      <c r="AW1017" s="57"/>
      <c r="AX1017" s="57"/>
      <c r="AY1017" s="57"/>
      <c r="AZ1017" s="57"/>
      <c r="BA1017" s="57"/>
      <c r="BB1017" s="57"/>
      <c r="BC1017" s="57"/>
      <c r="BD1017" s="57"/>
      <c r="BE1017" s="57"/>
      <c r="BF1017" s="57"/>
      <c r="BG1017" s="57"/>
      <c r="BH1017" s="57"/>
      <c r="BI1017" s="57"/>
      <c r="BJ1017" s="57"/>
      <c r="BK1017" s="57"/>
      <c r="BL1017" s="57"/>
      <c r="BM1017" s="57"/>
      <c r="BN1017" s="57"/>
      <c r="BO1017" s="57"/>
      <c r="BP1017" s="57"/>
      <c r="BQ1017" s="57"/>
      <c r="BR1017" s="57"/>
      <c r="BS1017" s="57"/>
      <c r="BT1017" s="57"/>
      <c r="BU1017" s="57"/>
      <c r="BV1017" s="57"/>
      <c r="BW1017" s="57"/>
      <c r="BX1017" s="57"/>
      <c r="BY1017" s="57"/>
      <c r="BZ1017" s="57"/>
      <c r="CA1017" s="57"/>
      <c r="CB1017" s="57"/>
      <c r="CC1017" s="57"/>
      <c r="CD1017" s="57"/>
      <c r="CE1017" s="57"/>
      <c r="CF1017" s="57"/>
      <c r="CG1017" s="57"/>
      <c r="CH1017" s="57"/>
      <c r="CI1017" s="57"/>
      <c r="CJ1017" s="57"/>
      <c r="CK1017" s="57"/>
      <c r="CL1017" s="57"/>
      <c r="CM1017" s="57"/>
      <c r="CN1017" s="57"/>
      <c r="CO1017" s="57"/>
      <c r="CP1017" s="57"/>
      <c r="CQ1017" s="57"/>
      <c r="CR1017" s="57"/>
      <c r="CS1017" s="57"/>
      <c r="CT1017" s="57"/>
      <c r="CU1017" s="57"/>
      <c r="CV1017" s="57"/>
      <c r="CW1017" s="57"/>
      <c r="CX1017" s="57"/>
      <c r="CY1017" s="57"/>
      <c r="CZ1017" s="57"/>
      <c r="DA1017" s="57"/>
      <c r="DB1017" s="57"/>
      <c r="DC1017" s="57"/>
      <c r="DD1017" s="57"/>
      <c r="DE1017" s="57"/>
      <c r="DF1017" s="57"/>
      <c r="DG1017" s="57"/>
      <c r="DH1017" s="57"/>
      <c r="DI1017" s="57"/>
      <c r="DJ1017" s="57"/>
      <c r="DK1017" s="57"/>
      <c r="DL1017" s="57"/>
      <c r="DM1017" s="57"/>
      <c r="DN1017" s="57"/>
      <c r="DO1017" s="57"/>
      <c r="DP1017" s="57"/>
      <c r="DQ1017" s="57"/>
      <c r="DR1017" s="57"/>
      <c r="DS1017" s="57"/>
      <c r="DT1017" s="57"/>
      <c r="DU1017" s="57"/>
      <c r="DV1017" s="57"/>
      <c r="DW1017" s="57"/>
      <c r="DX1017" s="57"/>
      <c r="DY1017" s="57"/>
      <c r="DZ1017" s="57"/>
      <c r="EA1017" s="57"/>
      <c r="EB1017" s="57"/>
      <c r="EC1017" s="57"/>
      <c r="ED1017" s="57"/>
      <c r="EE1017" s="57"/>
    </row>
    <row r="1018">
      <c r="B1018" s="140"/>
      <c r="C1018" s="140"/>
      <c r="D1018" s="140"/>
      <c r="E1018" s="140"/>
      <c r="F1018" s="140"/>
      <c r="AH1018" s="57"/>
      <c r="AI1018" s="57"/>
      <c r="AJ1018" s="57"/>
      <c r="AK1018" s="57"/>
      <c r="AL1018" s="57"/>
      <c r="AM1018" s="57"/>
      <c r="AN1018" s="57"/>
      <c r="AO1018" s="57"/>
      <c r="AP1018" s="57"/>
      <c r="AQ1018" s="57"/>
      <c r="AR1018" s="57"/>
      <c r="AS1018" s="57"/>
      <c r="AT1018" s="57"/>
      <c r="AU1018" s="57"/>
      <c r="AV1018" s="57"/>
      <c r="AW1018" s="57"/>
      <c r="AX1018" s="57"/>
      <c r="AY1018" s="57"/>
      <c r="AZ1018" s="57"/>
      <c r="BA1018" s="57"/>
      <c r="BB1018" s="57"/>
      <c r="BC1018" s="57"/>
      <c r="BD1018" s="57"/>
      <c r="BE1018" s="57"/>
      <c r="BF1018" s="57"/>
      <c r="BG1018" s="57"/>
      <c r="BH1018" s="57"/>
      <c r="BI1018" s="57"/>
      <c r="BJ1018" s="57"/>
      <c r="BK1018" s="57"/>
      <c r="BL1018" s="57"/>
      <c r="BM1018" s="57"/>
      <c r="BN1018" s="57"/>
      <c r="BO1018" s="57"/>
      <c r="BP1018" s="57"/>
      <c r="BQ1018" s="57"/>
      <c r="BR1018" s="57"/>
      <c r="BS1018" s="57"/>
      <c r="BT1018" s="57"/>
      <c r="BU1018" s="57"/>
      <c r="BV1018" s="57"/>
      <c r="BW1018" s="57"/>
      <c r="BX1018" s="57"/>
      <c r="BY1018" s="57"/>
      <c r="BZ1018" s="57"/>
      <c r="CA1018" s="57"/>
      <c r="CB1018" s="57"/>
      <c r="CC1018" s="57"/>
      <c r="CD1018" s="57"/>
      <c r="CE1018" s="57"/>
      <c r="CF1018" s="57"/>
      <c r="CG1018" s="57"/>
      <c r="CH1018" s="57"/>
      <c r="CI1018" s="57"/>
      <c r="CJ1018" s="57"/>
      <c r="CK1018" s="57"/>
      <c r="CL1018" s="57"/>
      <c r="CM1018" s="57"/>
      <c r="CN1018" s="57"/>
      <c r="CO1018" s="57"/>
      <c r="CP1018" s="57"/>
      <c r="CQ1018" s="57"/>
      <c r="CR1018" s="57"/>
      <c r="CS1018" s="57"/>
      <c r="CT1018" s="57"/>
      <c r="CU1018" s="57"/>
      <c r="CV1018" s="57"/>
      <c r="CW1018" s="57"/>
      <c r="CX1018" s="57"/>
      <c r="CY1018" s="57"/>
      <c r="CZ1018" s="57"/>
      <c r="DA1018" s="57"/>
      <c r="DB1018" s="57"/>
      <c r="DC1018" s="57"/>
      <c r="DD1018" s="57"/>
      <c r="DE1018" s="57"/>
      <c r="DF1018" s="57"/>
      <c r="DG1018" s="57"/>
      <c r="DH1018" s="57"/>
      <c r="DI1018" s="57"/>
      <c r="DJ1018" s="57"/>
      <c r="DK1018" s="57"/>
      <c r="DL1018" s="57"/>
      <c r="DM1018" s="57"/>
      <c r="DN1018" s="57"/>
      <c r="DO1018" s="57"/>
      <c r="DP1018" s="57"/>
      <c r="DQ1018" s="57"/>
      <c r="DR1018" s="57"/>
      <c r="DS1018" s="57"/>
      <c r="DT1018" s="57"/>
      <c r="DU1018" s="57"/>
      <c r="DV1018" s="57"/>
      <c r="DW1018" s="57"/>
      <c r="DX1018" s="57"/>
      <c r="DY1018" s="57"/>
      <c r="DZ1018" s="57"/>
      <c r="EA1018" s="57"/>
      <c r="EB1018" s="57"/>
      <c r="EC1018" s="57"/>
      <c r="ED1018" s="57"/>
      <c r="EE1018" s="57"/>
    </row>
    <row r="1019">
      <c r="B1019" s="140"/>
      <c r="C1019" s="140"/>
      <c r="D1019" s="140"/>
      <c r="E1019" s="140"/>
      <c r="F1019" s="140"/>
      <c r="AH1019" s="57"/>
      <c r="AI1019" s="57"/>
      <c r="AJ1019" s="57"/>
      <c r="AK1019" s="57"/>
      <c r="AL1019" s="57"/>
      <c r="AM1019" s="57"/>
      <c r="AN1019" s="57"/>
      <c r="AO1019" s="57"/>
      <c r="AP1019" s="57"/>
      <c r="AQ1019" s="57"/>
      <c r="AR1019" s="57"/>
      <c r="AS1019" s="57"/>
      <c r="AT1019" s="57"/>
      <c r="AU1019" s="57"/>
      <c r="AV1019" s="57"/>
      <c r="AW1019" s="57"/>
      <c r="AX1019" s="57"/>
      <c r="AY1019" s="57"/>
      <c r="AZ1019" s="57"/>
      <c r="BA1019" s="57"/>
      <c r="BB1019" s="57"/>
      <c r="BC1019" s="57"/>
      <c r="BD1019" s="57"/>
      <c r="BE1019" s="57"/>
      <c r="BF1019" s="57"/>
      <c r="BG1019" s="57"/>
      <c r="BH1019" s="57"/>
      <c r="BI1019" s="57"/>
      <c r="BJ1019" s="57"/>
      <c r="BK1019" s="57"/>
      <c r="BL1019" s="57"/>
      <c r="BM1019" s="57"/>
      <c r="BN1019" s="57"/>
      <c r="BO1019" s="57"/>
      <c r="BP1019" s="57"/>
      <c r="BQ1019" s="57"/>
      <c r="BR1019" s="57"/>
      <c r="BS1019" s="57"/>
      <c r="BT1019" s="57"/>
      <c r="BU1019" s="57"/>
      <c r="BV1019" s="57"/>
      <c r="BW1019" s="57"/>
      <c r="BX1019" s="57"/>
      <c r="BY1019" s="57"/>
      <c r="BZ1019" s="57"/>
      <c r="CA1019" s="57"/>
      <c r="CB1019" s="57"/>
      <c r="CC1019" s="57"/>
      <c r="CD1019" s="57"/>
      <c r="CE1019" s="57"/>
      <c r="CF1019" s="57"/>
      <c r="CG1019" s="57"/>
      <c r="CH1019" s="57"/>
      <c r="CI1019" s="57"/>
      <c r="CJ1019" s="57"/>
      <c r="CK1019" s="57"/>
      <c r="CL1019" s="57"/>
      <c r="CM1019" s="57"/>
      <c r="CN1019" s="57"/>
      <c r="CO1019" s="57"/>
      <c r="CP1019" s="57"/>
      <c r="CQ1019" s="57"/>
      <c r="CR1019" s="57"/>
      <c r="CS1019" s="57"/>
      <c r="CT1019" s="57"/>
      <c r="CU1019" s="57"/>
      <c r="CV1019" s="57"/>
      <c r="CW1019" s="57"/>
      <c r="CX1019" s="57"/>
      <c r="CY1019" s="57"/>
      <c r="CZ1019" s="57"/>
      <c r="DA1019" s="57"/>
      <c r="DB1019" s="57"/>
      <c r="DC1019" s="57"/>
      <c r="DD1019" s="57"/>
      <c r="DE1019" s="57"/>
      <c r="DF1019" s="57"/>
      <c r="DG1019" s="57"/>
      <c r="DH1019" s="57"/>
      <c r="DI1019" s="57"/>
      <c r="DJ1019" s="57"/>
      <c r="DK1019" s="57"/>
      <c r="DL1019" s="57"/>
      <c r="DM1019" s="57"/>
      <c r="DN1019" s="57"/>
      <c r="DO1019" s="57"/>
      <c r="DP1019" s="57"/>
      <c r="DQ1019" s="57"/>
      <c r="DR1019" s="57"/>
      <c r="DS1019" s="57"/>
      <c r="DT1019" s="57"/>
      <c r="DU1019" s="57"/>
      <c r="DV1019" s="57"/>
      <c r="DW1019" s="57"/>
      <c r="DX1019" s="57"/>
      <c r="DY1019" s="57"/>
      <c r="DZ1019" s="57"/>
      <c r="EA1019" s="57"/>
      <c r="EB1019" s="57"/>
      <c r="EC1019" s="57"/>
      <c r="ED1019" s="57"/>
      <c r="EE1019" s="57"/>
    </row>
    <row r="1020">
      <c r="B1020" s="140"/>
      <c r="C1020" s="140"/>
      <c r="D1020" s="140"/>
      <c r="E1020" s="140"/>
      <c r="F1020" s="140"/>
      <c r="AH1020" s="57"/>
      <c r="AI1020" s="57"/>
      <c r="AJ1020" s="57"/>
      <c r="AK1020" s="57"/>
      <c r="AL1020" s="57"/>
      <c r="AM1020" s="57"/>
      <c r="AN1020" s="57"/>
      <c r="AO1020" s="57"/>
      <c r="AP1020" s="57"/>
      <c r="AQ1020" s="57"/>
      <c r="AR1020" s="57"/>
      <c r="AS1020" s="57"/>
      <c r="AT1020" s="57"/>
      <c r="AU1020" s="57"/>
      <c r="AV1020" s="57"/>
      <c r="AW1020" s="57"/>
      <c r="AX1020" s="57"/>
      <c r="AY1020" s="57"/>
      <c r="AZ1020" s="57"/>
      <c r="BA1020" s="57"/>
      <c r="BB1020" s="57"/>
      <c r="BC1020" s="57"/>
      <c r="BD1020" s="57"/>
      <c r="BE1020" s="57"/>
      <c r="BF1020" s="57"/>
      <c r="BG1020" s="57"/>
      <c r="BH1020" s="57"/>
      <c r="BI1020" s="57"/>
      <c r="BJ1020" s="57"/>
      <c r="BK1020" s="57"/>
      <c r="BL1020" s="57"/>
      <c r="BM1020" s="57"/>
      <c r="BN1020" s="57"/>
      <c r="BO1020" s="57"/>
      <c r="BP1020" s="57"/>
      <c r="BQ1020" s="57"/>
      <c r="BR1020" s="57"/>
      <c r="BS1020" s="57"/>
      <c r="BT1020" s="57"/>
      <c r="BU1020" s="57"/>
      <c r="BV1020" s="57"/>
      <c r="BW1020" s="57"/>
      <c r="BX1020" s="57"/>
      <c r="BY1020" s="57"/>
      <c r="BZ1020" s="57"/>
      <c r="CA1020" s="57"/>
      <c r="CB1020" s="57"/>
      <c r="CC1020" s="57"/>
      <c r="CD1020" s="57"/>
      <c r="CE1020" s="57"/>
      <c r="CF1020" s="57"/>
      <c r="CG1020" s="57"/>
      <c r="CH1020" s="57"/>
      <c r="CI1020" s="57"/>
      <c r="CJ1020" s="57"/>
      <c r="CK1020" s="57"/>
      <c r="CL1020" s="57"/>
      <c r="CM1020" s="57"/>
      <c r="CN1020" s="57"/>
      <c r="CO1020" s="57"/>
      <c r="CP1020" s="57"/>
      <c r="CQ1020" s="57"/>
      <c r="CR1020" s="57"/>
      <c r="CS1020" s="57"/>
      <c r="CT1020" s="57"/>
      <c r="CU1020" s="57"/>
      <c r="CV1020" s="57"/>
      <c r="CW1020" s="57"/>
      <c r="CX1020" s="57"/>
      <c r="CY1020" s="57"/>
      <c r="CZ1020" s="57"/>
      <c r="DA1020" s="57"/>
      <c r="DB1020" s="57"/>
      <c r="DC1020" s="57"/>
      <c r="DD1020" s="57"/>
      <c r="DE1020" s="57"/>
      <c r="DF1020" s="57"/>
      <c r="DG1020" s="57"/>
      <c r="DH1020" s="57"/>
      <c r="DI1020" s="57"/>
      <c r="DJ1020" s="57"/>
      <c r="DK1020" s="57"/>
      <c r="DL1020" s="57"/>
      <c r="DM1020" s="57"/>
      <c r="DN1020" s="57"/>
      <c r="DO1020" s="57"/>
      <c r="DP1020" s="57"/>
      <c r="DQ1020" s="57"/>
      <c r="DR1020" s="57"/>
      <c r="DS1020" s="57"/>
      <c r="DT1020" s="57"/>
      <c r="DU1020" s="57"/>
      <c r="DV1020" s="57"/>
      <c r="DW1020" s="57"/>
      <c r="DX1020" s="57"/>
      <c r="DY1020" s="57"/>
      <c r="DZ1020" s="57"/>
      <c r="EA1020" s="57"/>
      <c r="EB1020" s="57"/>
      <c r="EC1020" s="57"/>
      <c r="ED1020" s="57"/>
      <c r="EE1020" s="57"/>
    </row>
    <row r="1021">
      <c r="B1021" s="140"/>
      <c r="C1021" s="140"/>
      <c r="D1021" s="140"/>
      <c r="E1021" s="140"/>
      <c r="F1021" s="140"/>
      <c r="AH1021" s="57"/>
      <c r="AI1021" s="57"/>
      <c r="AJ1021" s="57"/>
      <c r="AK1021" s="57"/>
      <c r="AL1021" s="57"/>
      <c r="AM1021" s="57"/>
      <c r="AN1021" s="57"/>
      <c r="AO1021" s="57"/>
      <c r="AP1021" s="57"/>
      <c r="AQ1021" s="57"/>
      <c r="AR1021" s="57"/>
      <c r="AS1021" s="57"/>
      <c r="AT1021" s="57"/>
      <c r="AU1021" s="57"/>
      <c r="AV1021" s="57"/>
      <c r="AW1021" s="57"/>
      <c r="AX1021" s="57"/>
      <c r="AY1021" s="57"/>
      <c r="AZ1021" s="57"/>
      <c r="BA1021" s="57"/>
      <c r="BB1021" s="57"/>
      <c r="BC1021" s="57"/>
      <c r="BD1021" s="57"/>
      <c r="BE1021" s="57"/>
      <c r="BF1021" s="57"/>
      <c r="BG1021" s="57"/>
      <c r="BH1021" s="57"/>
      <c r="BI1021" s="57"/>
      <c r="BJ1021" s="57"/>
      <c r="BK1021" s="57"/>
      <c r="BL1021" s="57"/>
      <c r="BM1021" s="57"/>
      <c r="BN1021" s="57"/>
      <c r="BO1021" s="57"/>
      <c r="BP1021" s="57"/>
      <c r="BQ1021" s="57"/>
      <c r="BR1021" s="57"/>
      <c r="BS1021" s="57"/>
      <c r="BT1021" s="57"/>
      <c r="BU1021" s="57"/>
      <c r="BV1021" s="57"/>
      <c r="BW1021" s="57"/>
      <c r="BX1021" s="57"/>
      <c r="BY1021" s="57"/>
      <c r="BZ1021" s="57"/>
      <c r="CA1021" s="57"/>
      <c r="CB1021" s="57"/>
      <c r="CC1021" s="57"/>
      <c r="CD1021" s="57"/>
      <c r="CE1021" s="57"/>
      <c r="CF1021" s="57"/>
      <c r="CG1021" s="57"/>
      <c r="CH1021" s="57"/>
      <c r="CI1021" s="57"/>
      <c r="CJ1021" s="57"/>
      <c r="CK1021" s="57"/>
      <c r="CL1021" s="57"/>
      <c r="CM1021" s="57"/>
      <c r="CN1021" s="57"/>
      <c r="CO1021" s="57"/>
      <c r="CP1021" s="57"/>
      <c r="CQ1021" s="57"/>
      <c r="CR1021" s="57"/>
      <c r="CS1021" s="57"/>
      <c r="CT1021" s="57"/>
      <c r="CU1021" s="57"/>
      <c r="CV1021" s="57"/>
      <c r="CW1021" s="57"/>
      <c r="CX1021" s="57"/>
      <c r="CY1021" s="57"/>
      <c r="CZ1021" s="57"/>
      <c r="DA1021" s="57"/>
      <c r="DB1021" s="57"/>
      <c r="DC1021" s="57"/>
      <c r="DD1021" s="57"/>
      <c r="DE1021" s="57"/>
      <c r="DF1021" s="57"/>
      <c r="DG1021" s="57"/>
      <c r="DH1021" s="57"/>
      <c r="DI1021" s="57"/>
      <c r="DJ1021" s="57"/>
      <c r="DK1021" s="57"/>
      <c r="DL1021" s="57"/>
      <c r="DM1021" s="57"/>
      <c r="DN1021" s="57"/>
      <c r="DO1021" s="57"/>
      <c r="DP1021" s="57"/>
      <c r="DQ1021" s="57"/>
      <c r="DR1021" s="57"/>
      <c r="DS1021" s="57"/>
      <c r="DT1021" s="57"/>
      <c r="DU1021" s="57"/>
      <c r="DV1021" s="57"/>
      <c r="DW1021" s="57"/>
      <c r="DX1021" s="57"/>
      <c r="DY1021" s="57"/>
      <c r="DZ1021" s="57"/>
      <c r="EA1021" s="57"/>
      <c r="EB1021" s="57"/>
      <c r="EC1021" s="57"/>
      <c r="ED1021" s="57"/>
      <c r="EE1021" s="57"/>
    </row>
    <row r="1022">
      <c r="B1022" s="140"/>
      <c r="C1022" s="140"/>
      <c r="D1022" s="140"/>
      <c r="E1022" s="140"/>
      <c r="F1022" s="140"/>
      <c r="AH1022" s="57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7"/>
      <c r="AW1022" s="57"/>
      <c r="AX1022" s="57"/>
      <c r="AY1022" s="57"/>
      <c r="AZ1022" s="57"/>
      <c r="BA1022" s="57"/>
      <c r="BB1022" s="57"/>
      <c r="BC1022" s="57"/>
      <c r="BD1022" s="57"/>
      <c r="BE1022" s="57"/>
      <c r="BF1022" s="57"/>
      <c r="BG1022" s="57"/>
      <c r="BH1022" s="57"/>
      <c r="BI1022" s="57"/>
      <c r="BJ1022" s="57"/>
      <c r="BK1022" s="57"/>
      <c r="BL1022" s="57"/>
      <c r="BM1022" s="57"/>
      <c r="BN1022" s="57"/>
      <c r="BO1022" s="57"/>
      <c r="BP1022" s="57"/>
      <c r="BQ1022" s="57"/>
      <c r="BR1022" s="57"/>
      <c r="BS1022" s="57"/>
      <c r="BT1022" s="57"/>
      <c r="BU1022" s="57"/>
      <c r="BV1022" s="57"/>
      <c r="BW1022" s="57"/>
      <c r="BX1022" s="57"/>
      <c r="BY1022" s="57"/>
      <c r="BZ1022" s="57"/>
      <c r="CA1022" s="57"/>
      <c r="CB1022" s="57"/>
      <c r="CC1022" s="57"/>
      <c r="CD1022" s="57"/>
      <c r="CE1022" s="57"/>
      <c r="CF1022" s="57"/>
      <c r="CG1022" s="57"/>
      <c r="CH1022" s="57"/>
      <c r="CI1022" s="57"/>
      <c r="CJ1022" s="57"/>
      <c r="CK1022" s="57"/>
      <c r="CL1022" s="57"/>
      <c r="CM1022" s="57"/>
      <c r="CN1022" s="57"/>
      <c r="CO1022" s="57"/>
      <c r="CP1022" s="57"/>
      <c r="CQ1022" s="57"/>
      <c r="CR1022" s="57"/>
      <c r="CS1022" s="57"/>
      <c r="CT1022" s="57"/>
      <c r="CU1022" s="57"/>
      <c r="CV1022" s="57"/>
      <c r="CW1022" s="57"/>
      <c r="CX1022" s="57"/>
      <c r="CY1022" s="57"/>
      <c r="CZ1022" s="57"/>
      <c r="DA1022" s="57"/>
      <c r="DB1022" s="57"/>
      <c r="DC1022" s="57"/>
      <c r="DD1022" s="57"/>
      <c r="DE1022" s="57"/>
      <c r="DF1022" s="57"/>
      <c r="DG1022" s="57"/>
      <c r="DH1022" s="57"/>
      <c r="DI1022" s="57"/>
      <c r="DJ1022" s="57"/>
      <c r="DK1022" s="57"/>
      <c r="DL1022" s="57"/>
      <c r="DM1022" s="57"/>
      <c r="DN1022" s="57"/>
      <c r="DO1022" s="57"/>
      <c r="DP1022" s="57"/>
      <c r="DQ1022" s="57"/>
      <c r="DR1022" s="57"/>
      <c r="DS1022" s="57"/>
      <c r="DT1022" s="57"/>
      <c r="DU1022" s="57"/>
      <c r="DV1022" s="57"/>
      <c r="DW1022" s="57"/>
      <c r="DX1022" s="57"/>
      <c r="DY1022" s="57"/>
      <c r="DZ1022" s="57"/>
      <c r="EA1022" s="57"/>
      <c r="EB1022" s="57"/>
      <c r="EC1022" s="57"/>
      <c r="ED1022" s="57"/>
      <c r="EE1022" s="57"/>
    </row>
    <row r="1023">
      <c r="B1023" s="140"/>
      <c r="C1023" s="140"/>
      <c r="D1023" s="140"/>
      <c r="E1023" s="140"/>
      <c r="F1023" s="140"/>
      <c r="AH1023" s="57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7"/>
      <c r="AW1023" s="57"/>
      <c r="AX1023" s="57"/>
      <c r="AY1023" s="57"/>
      <c r="AZ1023" s="57"/>
      <c r="BA1023" s="57"/>
      <c r="BB1023" s="57"/>
      <c r="BC1023" s="57"/>
      <c r="BD1023" s="57"/>
      <c r="BE1023" s="57"/>
      <c r="BF1023" s="57"/>
      <c r="BG1023" s="57"/>
      <c r="BH1023" s="57"/>
      <c r="BI1023" s="57"/>
      <c r="BJ1023" s="57"/>
      <c r="BK1023" s="57"/>
      <c r="BL1023" s="57"/>
      <c r="BM1023" s="57"/>
      <c r="BN1023" s="57"/>
      <c r="BO1023" s="57"/>
      <c r="BP1023" s="57"/>
      <c r="BQ1023" s="57"/>
      <c r="BR1023" s="57"/>
      <c r="BS1023" s="57"/>
      <c r="BT1023" s="57"/>
      <c r="BU1023" s="57"/>
      <c r="BV1023" s="57"/>
      <c r="BW1023" s="57"/>
      <c r="BX1023" s="57"/>
      <c r="BY1023" s="57"/>
      <c r="BZ1023" s="57"/>
      <c r="CA1023" s="57"/>
      <c r="CB1023" s="57"/>
      <c r="CC1023" s="57"/>
      <c r="CD1023" s="57"/>
      <c r="CE1023" s="57"/>
      <c r="CF1023" s="57"/>
      <c r="CG1023" s="57"/>
      <c r="CH1023" s="57"/>
      <c r="CI1023" s="57"/>
      <c r="CJ1023" s="57"/>
      <c r="CK1023" s="57"/>
      <c r="CL1023" s="57"/>
      <c r="CM1023" s="57"/>
      <c r="CN1023" s="57"/>
      <c r="CO1023" s="57"/>
      <c r="CP1023" s="57"/>
      <c r="CQ1023" s="57"/>
      <c r="CR1023" s="57"/>
      <c r="CS1023" s="57"/>
      <c r="CT1023" s="57"/>
      <c r="CU1023" s="57"/>
      <c r="CV1023" s="57"/>
      <c r="CW1023" s="57"/>
      <c r="CX1023" s="57"/>
      <c r="CY1023" s="57"/>
      <c r="CZ1023" s="57"/>
      <c r="DA1023" s="57"/>
      <c r="DB1023" s="57"/>
      <c r="DC1023" s="57"/>
      <c r="DD1023" s="57"/>
      <c r="DE1023" s="57"/>
      <c r="DF1023" s="57"/>
      <c r="DG1023" s="57"/>
      <c r="DH1023" s="57"/>
      <c r="DI1023" s="57"/>
      <c r="DJ1023" s="57"/>
      <c r="DK1023" s="57"/>
      <c r="DL1023" s="57"/>
      <c r="DM1023" s="57"/>
      <c r="DN1023" s="57"/>
      <c r="DO1023" s="57"/>
      <c r="DP1023" s="57"/>
      <c r="DQ1023" s="57"/>
      <c r="DR1023" s="57"/>
      <c r="DS1023" s="57"/>
      <c r="DT1023" s="57"/>
      <c r="DU1023" s="57"/>
      <c r="DV1023" s="57"/>
      <c r="DW1023" s="57"/>
      <c r="DX1023" s="57"/>
      <c r="DY1023" s="57"/>
      <c r="DZ1023" s="57"/>
      <c r="EA1023" s="57"/>
      <c r="EB1023" s="57"/>
      <c r="EC1023" s="57"/>
      <c r="ED1023" s="57"/>
      <c r="EE1023" s="57"/>
    </row>
    <row r="1024">
      <c r="B1024" s="140"/>
      <c r="C1024" s="140"/>
      <c r="D1024" s="140"/>
      <c r="E1024" s="140"/>
      <c r="F1024" s="140"/>
      <c r="AH1024" s="57"/>
      <c r="AI1024" s="57"/>
      <c r="AJ1024" s="57"/>
      <c r="AK1024" s="57"/>
      <c r="AL1024" s="57"/>
      <c r="AM1024" s="57"/>
      <c r="AN1024" s="57"/>
      <c r="AO1024" s="57"/>
      <c r="AP1024" s="57"/>
      <c r="AQ1024" s="57"/>
      <c r="AR1024" s="57"/>
      <c r="AS1024" s="57"/>
      <c r="AT1024" s="57"/>
      <c r="AU1024" s="57"/>
      <c r="AV1024" s="57"/>
      <c r="AW1024" s="57"/>
      <c r="AX1024" s="57"/>
      <c r="AY1024" s="57"/>
      <c r="AZ1024" s="57"/>
      <c r="BA1024" s="57"/>
      <c r="BB1024" s="57"/>
      <c r="BC1024" s="57"/>
      <c r="BD1024" s="57"/>
      <c r="BE1024" s="57"/>
      <c r="BF1024" s="57"/>
      <c r="BG1024" s="57"/>
      <c r="BH1024" s="57"/>
      <c r="BI1024" s="57"/>
      <c r="BJ1024" s="57"/>
      <c r="BK1024" s="57"/>
      <c r="BL1024" s="57"/>
      <c r="BM1024" s="57"/>
      <c r="BN1024" s="57"/>
      <c r="BO1024" s="57"/>
      <c r="BP1024" s="57"/>
      <c r="BQ1024" s="57"/>
      <c r="BR1024" s="57"/>
      <c r="BS1024" s="57"/>
      <c r="BT1024" s="57"/>
      <c r="BU1024" s="57"/>
      <c r="BV1024" s="57"/>
      <c r="BW1024" s="57"/>
      <c r="BX1024" s="57"/>
      <c r="BY1024" s="57"/>
      <c r="BZ1024" s="57"/>
      <c r="CA1024" s="57"/>
      <c r="CB1024" s="57"/>
      <c r="CC1024" s="57"/>
      <c r="CD1024" s="57"/>
      <c r="CE1024" s="57"/>
      <c r="CF1024" s="57"/>
      <c r="CG1024" s="57"/>
      <c r="CH1024" s="57"/>
      <c r="CI1024" s="57"/>
      <c r="CJ1024" s="57"/>
      <c r="CK1024" s="57"/>
      <c r="CL1024" s="57"/>
      <c r="CM1024" s="57"/>
      <c r="CN1024" s="57"/>
      <c r="CO1024" s="57"/>
      <c r="CP1024" s="57"/>
      <c r="CQ1024" s="57"/>
      <c r="CR1024" s="57"/>
      <c r="CS1024" s="57"/>
      <c r="CT1024" s="57"/>
      <c r="CU1024" s="57"/>
      <c r="CV1024" s="57"/>
      <c r="CW1024" s="57"/>
      <c r="CX1024" s="57"/>
      <c r="CY1024" s="57"/>
      <c r="CZ1024" s="57"/>
      <c r="DA1024" s="57"/>
      <c r="DB1024" s="57"/>
      <c r="DC1024" s="57"/>
      <c r="DD1024" s="57"/>
      <c r="DE1024" s="57"/>
      <c r="DF1024" s="57"/>
      <c r="DG1024" s="57"/>
      <c r="DH1024" s="57"/>
      <c r="DI1024" s="57"/>
      <c r="DJ1024" s="57"/>
      <c r="DK1024" s="57"/>
      <c r="DL1024" s="57"/>
      <c r="DM1024" s="57"/>
      <c r="DN1024" s="57"/>
      <c r="DO1024" s="57"/>
      <c r="DP1024" s="57"/>
      <c r="DQ1024" s="57"/>
      <c r="DR1024" s="57"/>
      <c r="DS1024" s="57"/>
      <c r="DT1024" s="57"/>
      <c r="DU1024" s="57"/>
      <c r="DV1024" s="57"/>
      <c r="DW1024" s="57"/>
      <c r="DX1024" s="57"/>
      <c r="DY1024" s="57"/>
      <c r="DZ1024" s="57"/>
      <c r="EA1024" s="57"/>
      <c r="EB1024" s="57"/>
      <c r="EC1024" s="57"/>
      <c r="ED1024" s="57"/>
      <c r="EE1024" s="57"/>
    </row>
    <row r="1025">
      <c r="B1025" s="140"/>
      <c r="C1025" s="140"/>
      <c r="D1025" s="140"/>
      <c r="E1025" s="140"/>
      <c r="F1025" s="140"/>
      <c r="AH1025" s="57"/>
      <c r="AI1025" s="57"/>
      <c r="AJ1025" s="57"/>
      <c r="AK1025" s="57"/>
      <c r="AL1025" s="57"/>
      <c r="AM1025" s="57"/>
      <c r="AN1025" s="57"/>
      <c r="AO1025" s="57"/>
      <c r="AP1025" s="57"/>
      <c r="AQ1025" s="57"/>
      <c r="AR1025" s="57"/>
      <c r="AS1025" s="57"/>
      <c r="AT1025" s="57"/>
      <c r="AU1025" s="57"/>
      <c r="AV1025" s="57"/>
      <c r="AW1025" s="57"/>
      <c r="AX1025" s="57"/>
      <c r="AY1025" s="57"/>
      <c r="AZ1025" s="57"/>
      <c r="BA1025" s="57"/>
      <c r="BB1025" s="57"/>
      <c r="BC1025" s="57"/>
      <c r="BD1025" s="57"/>
      <c r="BE1025" s="57"/>
      <c r="BF1025" s="57"/>
      <c r="BG1025" s="57"/>
      <c r="BH1025" s="57"/>
      <c r="BI1025" s="57"/>
      <c r="BJ1025" s="57"/>
      <c r="BK1025" s="57"/>
      <c r="BL1025" s="57"/>
      <c r="BM1025" s="57"/>
      <c r="BN1025" s="57"/>
      <c r="BO1025" s="57"/>
      <c r="BP1025" s="57"/>
      <c r="BQ1025" s="57"/>
      <c r="BR1025" s="57"/>
      <c r="BS1025" s="57"/>
      <c r="BT1025" s="57"/>
      <c r="BU1025" s="57"/>
      <c r="BV1025" s="57"/>
      <c r="BW1025" s="57"/>
      <c r="BX1025" s="57"/>
      <c r="BY1025" s="57"/>
      <c r="BZ1025" s="57"/>
      <c r="CA1025" s="57"/>
      <c r="CB1025" s="57"/>
      <c r="CC1025" s="57"/>
      <c r="CD1025" s="57"/>
      <c r="CE1025" s="57"/>
      <c r="CF1025" s="57"/>
      <c r="CG1025" s="57"/>
      <c r="CH1025" s="57"/>
      <c r="CI1025" s="57"/>
      <c r="CJ1025" s="57"/>
      <c r="CK1025" s="57"/>
      <c r="CL1025" s="57"/>
      <c r="CM1025" s="57"/>
      <c r="CN1025" s="57"/>
      <c r="CO1025" s="57"/>
      <c r="CP1025" s="57"/>
      <c r="CQ1025" s="57"/>
      <c r="CR1025" s="57"/>
      <c r="CS1025" s="57"/>
      <c r="CT1025" s="57"/>
      <c r="CU1025" s="57"/>
      <c r="CV1025" s="57"/>
      <c r="CW1025" s="57"/>
      <c r="CX1025" s="57"/>
      <c r="CY1025" s="57"/>
      <c r="CZ1025" s="57"/>
      <c r="DA1025" s="57"/>
      <c r="DB1025" s="57"/>
      <c r="DC1025" s="57"/>
      <c r="DD1025" s="57"/>
      <c r="DE1025" s="57"/>
      <c r="DF1025" s="57"/>
      <c r="DG1025" s="57"/>
      <c r="DH1025" s="57"/>
      <c r="DI1025" s="57"/>
      <c r="DJ1025" s="57"/>
      <c r="DK1025" s="57"/>
      <c r="DL1025" s="57"/>
      <c r="DM1025" s="57"/>
      <c r="DN1025" s="57"/>
      <c r="DO1025" s="57"/>
      <c r="DP1025" s="57"/>
      <c r="DQ1025" s="57"/>
      <c r="DR1025" s="57"/>
      <c r="DS1025" s="57"/>
      <c r="DT1025" s="57"/>
      <c r="DU1025" s="57"/>
      <c r="DV1025" s="57"/>
      <c r="DW1025" s="57"/>
      <c r="DX1025" s="57"/>
      <c r="DY1025" s="57"/>
      <c r="DZ1025" s="57"/>
      <c r="EA1025" s="57"/>
      <c r="EB1025" s="57"/>
      <c r="EC1025" s="57"/>
      <c r="ED1025" s="57"/>
      <c r="EE1025" s="57"/>
    </row>
    <row r="1026">
      <c r="B1026" s="140"/>
      <c r="C1026" s="140"/>
      <c r="D1026" s="140"/>
      <c r="E1026" s="140"/>
      <c r="F1026" s="140"/>
      <c r="AH1026" s="57"/>
      <c r="AI1026" s="57"/>
      <c r="AJ1026" s="57"/>
      <c r="AK1026" s="57"/>
      <c r="AL1026" s="57"/>
      <c r="AM1026" s="57"/>
      <c r="AN1026" s="57"/>
      <c r="AO1026" s="57"/>
      <c r="AP1026" s="57"/>
      <c r="AQ1026" s="57"/>
      <c r="AR1026" s="57"/>
      <c r="AS1026" s="57"/>
      <c r="AT1026" s="57"/>
      <c r="AU1026" s="57"/>
      <c r="AV1026" s="57"/>
      <c r="AW1026" s="57"/>
      <c r="AX1026" s="57"/>
      <c r="AY1026" s="57"/>
      <c r="AZ1026" s="57"/>
      <c r="BA1026" s="57"/>
      <c r="BB1026" s="57"/>
      <c r="BC1026" s="57"/>
      <c r="BD1026" s="57"/>
      <c r="BE1026" s="57"/>
      <c r="BF1026" s="57"/>
      <c r="BG1026" s="57"/>
      <c r="BH1026" s="57"/>
      <c r="BI1026" s="57"/>
      <c r="BJ1026" s="57"/>
      <c r="BK1026" s="57"/>
      <c r="BL1026" s="57"/>
      <c r="BM1026" s="57"/>
      <c r="BN1026" s="57"/>
      <c r="BO1026" s="57"/>
      <c r="BP1026" s="57"/>
      <c r="BQ1026" s="57"/>
      <c r="BR1026" s="57"/>
      <c r="BS1026" s="57"/>
      <c r="BT1026" s="57"/>
      <c r="BU1026" s="57"/>
      <c r="BV1026" s="57"/>
      <c r="BW1026" s="57"/>
      <c r="BX1026" s="57"/>
      <c r="BY1026" s="57"/>
      <c r="BZ1026" s="57"/>
      <c r="CA1026" s="57"/>
      <c r="CB1026" s="57"/>
      <c r="CC1026" s="57"/>
      <c r="CD1026" s="57"/>
      <c r="CE1026" s="57"/>
      <c r="CF1026" s="57"/>
      <c r="CG1026" s="57"/>
      <c r="CH1026" s="57"/>
      <c r="CI1026" s="57"/>
      <c r="CJ1026" s="57"/>
      <c r="CK1026" s="57"/>
      <c r="CL1026" s="57"/>
      <c r="CM1026" s="57"/>
      <c r="CN1026" s="57"/>
      <c r="CO1026" s="57"/>
      <c r="CP1026" s="57"/>
      <c r="CQ1026" s="57"/>
      <c r="CR1026" s="57"/>
      <c r="CS1026" s="57"/>
      <c r="CT1026" s="57"/>
      <c r="CU1026" s="57"/>
      <c r="CV1026" s="57"/>
      <c r="CW1026" s="57"/>
      <c r="CX1026" s="57"/>
      <c r="CY1026" s="57"/>
      <c r="CZ1026" s="57"/>
      <c r="DA1026" s="57"/>
      <c r="DB1026" s="57"/>
      <c r="DC1026" s="57"/>
      <c r="DD1026" s="57"/>
      <c r="DE1026" s="57"/>
      <c r="DF1026" s="57"/>
      <c r="DG1026" s="57"/>
      <c r="DH1026" s="57"/>
      <c r="DI1026" s="57"/>
      <c r="DJ1026" s="57"/>
      <c r="DK1026" s="57"/>
      <c r="DL1026" s="57"/>
      <c r="DM1026" s="57"/>
      <c r="DN1026" s="57"/>
      <c r="DO1026" s="57"/>
      <c r="DP1026" s="57"/>
      <c r="DQ1026" s="57"/>
      <c r="DR1026" s="57"/>
      <c r="DS1026" s="57"/>
      <c r="DT1026" s="57"/>
      <c r="DU1026" s="57"/>
      <c r="DV1026" s="57"/>
      <c r="DW1026" s="57"/>
      <c r="DX1026" s="57"/>
      <c r="DY1026" s="57"/>
      <c r="DZ1026" s="57"/>
      <c r="EA1026" s="57"/>
      <c r="EB1026" s="57"/>
      <c r="EC1026" s="57"/>
      <c r="ED1026" s="57"/>
      <c r="EE1026" s="57"/>
    </row>
    <row r="1027">
      <c r="B1027" s="140"/>
      <c r="C1027" s="140"/>
      <c r="D1027" s="140"/>
      <c r="E1027" s="140"/>
      <c r="F1027" s="140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7"/>
      <c r="AW1027" s="57"/>
      <c r="AX1027" s="57"/>
      <c r="AY1027" s="57"/>
      <c r="AZ1027" s="57"/>
      <c r="BA1027" s="57"/>
      <c r="BB1027" s="57"/>
      <c r="BC1027" s="57"/>
      <c r="BD1027" s="57"/>
      <c r="BE1027" s="57"/>
      <c r="BF1027" s="57"/>
      <c r="BG1027" s="57"/>
      <c r="BH1027" s="57"/>
      <c r="BI1027" s="57"/>
      <c r="BJ1027" s="57"/>
      <c r="BK1027" s="57"/>
      <c r="BL1027" s="57"/>
      <c r="BM1027" s="57"/>
      <c r="BN1027" s="57"/>
      <c r="BO1027" s="57"/>
      <c r="BP1027" s="57"/>
      <c r="BQ1027" s="57"/>
      <c r="BR1027" s="57"/>
      <c r="BS1027" s="57"/>
      <c r="BT1027" s="57"/>
      <c r="BU1027" s="57"/>
      <c r="BV1027" s="57"/>
      <c r="BW1027" s="57"/>
      <c r="BX1027" s="57"/>
      <c r="BY1027" s="57"/>
      <c r="BZ1027" s="57"/>
      <c r="CA1027" s="57"/>
      <c r="CB1027" s="57"/>
      <c r="CC1027" s="57"/>
      <c r="CD1027" s="57"/>
      <c r="CE1027" s="57"/>
      <c r="CF1027" s="57"/>
      <c r="CG1027" s="57"/>
      <c r="CH1027" s="57"/>
      <c r="CI1027" s="57"/>
      <c r="CJ1027" s="57"/>
      <c r="CK1027" s="57"/>
      <c r="CL1027" s="57"/>
      <c r="CM1027" s="57"/>
      <c r="CN1027" s="57"/>
      <c r="CO1027" s="57"/>
      <c r="CP1027" s="57"/>
      <c r="CQ1027" s="57"/>
      <c r="CR1027" s="57"/>
      <c r="CS1027" s="57"/>
      <c r="CT1027" s="57"/>
      <c r="CU1027" s="57"/>
      <c r="CV1027" s="57"/>
      <c r="CW1027" s="57"/>
      <c r="CX1027" s="57"/>
      <c r="CY1027" s="57"/>
      <c r="CZ1027" s="57"/>
      <c r="DA1027" s="57"/>
      <c r="DB1027" s="57"/>
      <c r="DC1027" s="57"/>
      <c r="DD1027" s="57"/>
      <c r="DE1027" s="57"/>
      <c r="DF1027" s="57"/>
      <c r="DG1027" s="57"/>
      <c r="DH1027" s="57"/>
      <c r="DI1027" s="57"/>
      <c r="DJ1027" s="57"/>
      <c r="DK1027" s="57"/>
      <c r="DL1027" s="57"/>
      <c r="DM1027" s="57"/>
      <c r="DN1027" s="57"/>
      <c r="DO1027" s="57"/>
      <c r="DP1027" s="57"/>
      <c r="DQ1027" s="57"/>
      <c r="DR1027" s="57"/>
      <c r="DS1027" s="57"/>
      <c r="DT1027" s="57"/>
      <c r="DU1027" s="57"/>
      <c r="DV1027" s="57"/>
      <c r="DW1027" s="57"/>
      <c r="DX1027" s="57"/>
      <c r="DY1027" s="57"/>
      <c r="DZ1027" s="57"/>
      <c r="EA1027" s="57"/>
      <c r="EB1027" s="57"/>
      <c r="EC1027" s="57"/>
      <c r="ED1027" s="57"/>
      <c r="EE1027" s="57"/>
    </row>
    <row r="1028">
      <c r="B1028" s="140"/>
      <c r="C1028" s="140"/>
      <c r="D1028" s="140"/>
      <c r="E1028" s="140"/>
      <c r="F1028" s="140"/>
      <c r="AH1028" s="57"/>
      <c r="AI1028" s="57"/>
      <c r="AJ1028" s="57"/>
      <c r="AK1028" s="57"/>
      <c r="AL1028" s="57"/>
      <c r="AM1028" s="57"/>
      <c r="AN1028" s="57"/>
      <c r="AO1028" s="57"/>
      <c r="AP1028" s="57"/>
      <c r="AQ1028" s="57"/>
      <c r="AR1028" s="57"/>
      <c r="AS1028" s="57"/>
      <c r="AT1028" s="57"/>
      <c r="AU1028" s="57"/>
      <c r="AV1028" s="57"/>
      <c r="AW1028" s="57"/>
      <c r="AX1028" s="57"/>
      <c r="AY1028" s="57"/>
      <c r="AZ1028" s="57"/>
      <c r="BA1028" s="57"/>
      <c r="BB1028" s="57"/>
      <c r="BC1028" s="57"/>
      <c r="BD1028" s="57"/>
      <c r="BE1028" s="57"/>
      <c r="BF1028" s="57"/>
      <c r="BG1028" s="57"/>
      <c r="BH1028" s="57"/>
      <c r="BI1028" s="57"/>
      <c r="BJ1028" s="57"/>
      <c r="BK1028" s="57"/>
      <c r="BL1028" s="57"/>
      <c r="BM1028" s="57"/>
      <c r="BN1028" s="57"/>
      <c r="BO1028" s="57"/>
      <c r="BP1028" s="57"/>
      <c r="BQ1028" s="57"/>
      <c r="BR1028" s="57"/>
      <c r="BS1028" s="57"/>
      <c r="BT1028" s="57"/>
      <c r="BU1028" s="57"/>
      <c r="BV1028" s="57"/>
      <c r="BW1028" s="57"/>
      <c r="BX1028" s="57"/>
      <c r="BY1028" s="57"/>
      <c r="BZ1028" s="57"/>
      <c r="CA1028" s="57"/>
      <c r="CB1028" s="57"/>
      <c r="CC1028" s="57"/>
      <c r="CD1028" s="57"/>
      <c r="CE1028" s="57"/>
      <c r="CF1028" s="57"/>
      <c r="CG1028" s="57"/>
      <c r="CH1028" s="57"/>
      <c r="CI1028" s="57"/>
      <c r="CJ1028" s="57"/>
      <c r="CK1028" s="57"/>
      <c r="CL1028" s="57"/>
      <c r="CM1028" s="57"/>
      <c r="CN1028" s="57"/>
      <c r="CO1028" s="57"/>
      <c r="CP1028" s="57"/>
      <c r="CQ1028" s="57"/>
      <c r="CR1028" s="57"/>
      <c r="CS1028" s="57"/>
      <c r="CT1028" s="57"/>
      <c r="CU1028" s="57"/>
      <c r="CV1028" s="57"/>
      <c r="CW1028" s="57"/>
      <c r="CX1028" s="57"/>
      <c r="CY1028" s="57"/>
      <c r="CZ1028" s="57"/>
      <c r="DA1028" s="57"/>
      <c r="DB1028" s="57"/>
      <c r="DC1028" s="57"/>
      <c r="DD1028" s="57"/>
      <c r="DE1028" s="57"/>
      <c r="DF1028" s="57"/>
      <c r="DG1028" s="57"/>
      <c r="DH1028" s="57"/>
      <c r="DI1028" s="57"/>
      <c r="DJ1028" s="57"/>
      <c r="DK1028" s="57"/>
      <c r="DL1028" s="57"/>
      <c r="DM1028" s="57"/>
      <c r="DN1028" s="57"/>
      <c r="DO1028" s="57"/>
      <c r="DP1028" s="57"/>
      <c r="DQ1028" s="57"/>
      <c r="DR1028" s="57"/>
      <c r="DS1028" s="57"/>
      <c r="DT1028" s="57"/>
      <c r="DU1028" s="57"/>
      <c r="DV1028" s="57"/>
      <c r="DW1028" s="57"/>
      <c r="DX1028" s="57"/>
      <c r="DY1028" s="57"/>
      <c r="DZ1028" s="57"/>
      <c r="EA1028" s="57"/>
      <c r="EB1028" s="57"/>
      <c r="EC1028" s="57"/>
      <c r="ED1028" s="57"/>
      <c r="EE1028" s="57"/>
    </row>
    <row r="1029">
      <c r="B1029" s="140"/>
      <c r="C1029" s="140"/>
      <c r="D1029" s="140"/>
      <c r="E1029" s="140"/>
      <c r="F1029" s="140"/>
      <c r="AH1029" s="57"/>
      <c r="AI1029" s="57"/>
      <c r="AJ1029" s="57"/>
      <c r="AK1029" s="57"/>
      <c r="AL1029" s="57"/>
      <c r="AM1029" s="57"/>
      <c r="AN1029" s="57"/>
      <c r="AO1029" s="57"/>
      <c r="AP1029" s="57"/>
      <c r="AQ1029" s="57"/>
      <c r="AR1029" s="57"/>
      <c r="AS1029" s="57"/>
      <c r="AT1029" s="57"/>
      <c r="AU1029" s="57"/>
      <c r="AV1029" s="57"/>
      <c r="AW1029" s="57"/>
      <c r="AX1029" s="57"/>
      <c r="AY1029" s="57"/>
      <c r="AZ1029" s="57"/>
      <c r="BA1029" s="57"/>
      <c r="BB1029" s="57"/>
      <c r="BC1029" s="57"/>
      <c r="BD1029" s="57"/>
      <c r="BE1029" s="57"/>
      <c r="BF1029" s="57"/>
      <c r="BG1029" s="57"/>
      <c r="BH1029" s="57"/>
      <c r="BI1029" s="57"/>
      <c r="BJ1029" s="57"/>
      <c r="BK1029" s="57"/>
      <c r="BL1029" s="57"/>
      <c r="BM1029" s="57"/>
      <c r="BN1029" s="57"/>
      <c r="BO1029" s="57"/>
      <c r="BP1029" s="57"/>
      <c r="BQ1029" s="57"/>
      <c r="BR1029" s="57"/>
      <c r="BS1029" s="57"/>
      <c r="BT1029" s="57"/>
      <c r="BU1029" s="57"/>
      <c r="BV1029" s="57"/>
      <c r="BW1029" s="57"/>
      <c r="BX1029" s="57"/>
      <c r="BY1029" s="57"/>
      <c r="BZ1029" s="57"/>
      <c r="CA1029" s="57"/>
      <c r="CB1029" s="57"/>
      <c r="CC1029" s="57"/>
      <c r="CD1029" s="57"/>
      <c r="CE1029" s="57"/>
      <c r="CF1029" s="57"/>
      <c r="CG1029" s="57"/>
      <c r="CH1029" s="57"/>
      <c r="CI1029" s="57"/>
      <c r="CJ1029" s="57"/>
      <c r="CK1029" s="57"/>
      <c r="CL1029" s="57"/>
      <c r="CM1029" s="57"/>
      <c r="CN1029" s="57"/>
      <c r="CO1029" s="57"/>
      <c r="CP1029" s="57"/>
      <c r="CQ1029" s="57"/>
      <c r="CR1029" s="57"/>
      <c r="CS1029" s="57"/>
      <c r="CT1029" s="57"/>
      <c r="CU1029" s="57"/>
      <c r="CV1029" s="57"/>
      <c r="CW1029" s="57"/>
      <c r="CX1029" s="57"/>
      <c r="CY1029" s="57"/>
      <c r="CZ1029" s="57"/>
      <c r="DA1029" s="57"/>
      <c r="DB1029" s="57"/>
      <c r="DC1029" s="57"/>
      <c r="DD1029" s="57"/>
      <c r="DE1029" s="57"/>
      <c r="DF1029" s="57"/>
      <c r="DG1029" s="57"/>
      <c r="DH1029" s="57"/>
      <c r="DI1029" s="57"/>
      <c r="DJ1029" s="57"/>
      <c r="DK1029" s="57"/>
      <c r="DL1029" s="57"/>
      <c r="DM1029" s="57"/>
      <c r="DN1029" s="57"/>
      <c r="DO1029" s="57"/>
      <c r="DP1029" s="57"/>
      <c r="DQ1029" s="57"/>
      <c r="DR1029" s="57"/>
      <c r="DS1029" s="57"/>
      <c r="DT1029" s="57"/>
      <c r="DU1029" s="57"/>
      <c r="DV1029" s="57"/>
      <c r="DW1029" s="57"/>
      <c r="DX1029" s="57"/>
      <c r="DY1029" s="57"/>
      <c r="DZ1029" s="57"/>
      <c r="EA1029" s="57"/>
      <c r="EB1029" s="57"/>
      <c r="EC1029" s="57"/>
      <c r="ED1029" s="57"/>
      <c r="EE1029" s="57"/>
    </row>
    <row r="1030">
      <c r="B1030" s="140"/>
      <c r="C1030" s="140"/>
      <c r="D1030" s="140"/>
      <c r="E1030" s="140"/>
      <c r="F1030" s="140"/>
      <c r="AH1030" s="57"/>
      <c r="AI1030" s="57"/>
      <c r="AJ1030" s="57"/>
      <c r="AK1030" s="57"/>
      <c r="AL1030" s="57"/>
      <c r="AM1030" s="57"/>
      <c r="AN1030" s="57"/>
      <c r="AO1030" s="57"/>
      <c r="AP1030" s="57"/>
      <c r="AQ1030" s="57"/>
      <c r="AR1030" s="57"/>
      <c r="AS1030" s="57"/>
      <c r="AT1030" s="57"/>
      <c r="AU1030" s="57"/>
      <c r="AV1030" s="57"/>
      <c r="AW1030" s="57"/>
      <c r="AX1030" s="57"/>
      <c r="AY1030" s="57"/>
      <c r="AZ1030" s="57"/>
      <c r="BA1030" s="57"/>
      <c r="BB1030" s="57"/>
      <c r="BC1030" s="57"/>
      <c r="BD1030" s="57"/>
      <c r="BE1030" s="57"/>
      <c r="BF1030" s="57"/>
      <c r="BG1030" s="57"/>
      <c r="BH1030" s="57"/>
      <c r="BI1030" s="57"/>
      <c r="BJ1030" s="57"/>
      <c r="BK1030" s="57"/>
      <c r="BL1030" s="57"/>
      <c r="BM1030" s="57"/>
      <c r="BN1030" s="57"/>
      <c r="BO1030" s="57"/>
      <c r="BP1030" s="57"/>
      <c r="BQ1030" s="57"/>
      <c r="BR1030" s="57"/>
      <c r="BS1030" s="57"/>
      <c r="BT1030" s="57"/>
      <c r="BU1030" s="57"/>
      <c r="BV1030" s="57"/>
      <c r="BW1030" s="57"/>
      <c r="BX1030" s="57"/>
      <c r="BY1030" s="57"/>
      <c r="BZ1030" s="57"/>
      <c r="CA1030" s="57"/>
      <c r="CB1030" s="57"/>
      <c r="CC1030" s="57"/>
      <c r="CD1030" s="57"/>
      <c r="CE1030" s="57"/>
      <c r="CF1030" s="57"/>
      <c r="CG1030" s="57"/>
      <c r="CH1030" s="57"/>
      <c r="CI1030" s="57"/>
      <c r="CJ1030" s="57"/>
      <c r="CK1030" s="57"/>
      <c r="CL1030" s="57"/>
      <c r="CM1030" s="57"/>
      <c r="CN1030" s="57"/>
      <c r="CO1030" s="57"/>
      <c r="CP1030" s="57"/>
      <c r="CQ1030" s="57"/>
      <c r="CR1030" s="57"/>
      <c r="CS1030" s="57"/>
      <c r="CT1030" s="57"/>
      <c r="CU1030" s="57"/>
      <c r="CV1030" s="57"/>
      <c r="CW1030" s="57"/>
      <c r="CX1030" s="57"/>
      <c r="CY1030" s="57"/>
      <c r="CZ1030" s="57"/>
      <c r="DA1030" s="57"/>
      <c r="DB1030" s="57"/>
      <c r="DC1030" s="57"/>
      <c r="DD1030" s="57"/>
      <c r="DE1030" s="57"/>
      <c r="DF1030" s="57"/>
      <c r="DG1030" s="57"/>
      <c r="DH1030" s="57"/>
      <c r="DI1030" s="57"/>
      <c r="DJ1030" s="57"/>
      <c r="DK1030" s="57"/>
      <c r="DL1030" s="57"/>
      <c r="DM1030" s="57"/>
      <c r="DN1030" s="57"/>
      <c r="DO1030" s="57"/>
      <c r="DP1030" s="57"/>
      <c r="DQ1030" s="57"/>
      <c r="DR1030" s="57"/>
      <c r="DS1030" s="57"/>
      <c r="DT1030" s="57"/>
      <c r="DU1030" s="57"/>
      <c r="DV1030" s="57"/>
      <c r="DW1030" s="57"/>
      <c r="DX1030" s="57"/>
      <c r="DY1030" s="57"/>
      <c r="DZ1030" s="57"/>
      <c r="EA1030" s="57"/>
      <c r="EB1030" s="57"/>
      <c r="EC1030" s="57"/>
      <c r="ED1030" s="57"/>
      <c r="EE1030" s="57"/>
    </row>
    <row r="1031">
      <c r="B1031" s="140"/>
      <c r="C1031" s="140"/>
      <c r="D1031" s="140"/>
      <c r="E1031" s="140"/>
      <c r="F1031" s="140"/>
      <c r="AH1031" s="57"/>
      <c r="AI1031" s="57"/>
      <c r="AJ1031" s="57"/>
      <c r="AK1031" s="57"/>
      <c r="AL1031" s="57"/>
      <c r="AM1031" s="57"/>
      <c r="AN1031" s="57"/>
      <c r="AO1031" s="57"/>
      <c r="AP1031" s="57"/>
      <c r="AQ1031" s="57"/>
      <c r="AR1031" s="57"/>
      <c r="AS1031" s="57"/>
      <c r="AT1031" s="57"/>
      <c r="AU1031" s="57"/>
      <c r="AV1031" s="57"/>
      <c r="AW1031" s="57"/>
      <c r="AX1031" s="57"/>
      <c r="AY1031" s="57"/>
      <c r="AZ1031" s="57"/>
      <c r="BA1031" s="57"/>
      <c r="BB1031" s="57"/>
      <c r="BC1031" s="57"/>
      <c r="BD1031" s="57"/>
      <c r="BE1031" s="57"/>
      <c r="BF1031" s="57"/>
      <c r="BG1031" s="57"/>
      <c r="BH1031" s="57"/>
      <c r="BI1031" s="57"/>
      <c r="BJ1031" s="57"/>
      <c r="BK1031" s="57"/>
      <c r="BL1031" s="57"/>
      <c r="BM1031" s="57"/>
      <c r="BN1031" s="57"/>
      <c r="BO1031" s="57"/>
      <c r="BP1031" s="57"/>
      <c r="BQ1031" s="57"/>
      <c r="BR1031" s="57"/>
      <c r="BS1031" s="57"/>
      <c r="BT1031" s="57"/>
      <c r="BU1031" s="57"/>
      <c r="BV1031" s="57"/>
      <c r="BW1031" s="57"/>
      <c r="BX1031" s="57"/>
      <c r="BY1031" s="57"/>
      <c r="BZ1031" s="57"/>
      <c r="CA1031" s="57"/>
      <c r="CB1031" s="57"/>
      <c r="CC1031" s="57"/>
      <c r="CD1031" s="57"/>
      <c r="CE1031" s="57"/>
      <c r="CF1031" s="57"/>
      <c r="CG1031" s="57"/>
      <c r="CH1031" s="57"/>
      <c r="CI1031" s="57"/>
      <c r="CJ1031" s="57"/>
      <c r="CK1031" s="57"/>
      <c r="CL1031" s="57"/>
      <c r="CM1031" s="57"/>
      <c r="CN1031" s="57"/>
      <c r="CO1031" s="57"/>
      <c r="CP1031" s="57"/>
      <c r="CQ1031" s="57"/>
      <c r="CR1031" s="57"/>
      <c r="CS1031" s="57"/>
      <c r="CT1031" s="57"/>
      <c r="CU1031" s="57"/>
      <c r="CV1031" s="57"/>
      <c r="CW1031" s="57"/>
      <c r="CX1031" s="57"/>
      <c r="CY1031" s="57"/>
      <c r="CZ1031" s="57"/>
      <c r="DA1031" s="57"/>
      <c r="DB1031" s="57"/>
      <c r="DC1031" s="57"/>
      <c r="DD1031" s="57"/>
      <c r="DE1031" s="57"/>
      <c r="DF1031" s="57"/>
      <c r="DG1031" s="57"/>
      <c r="DH1031" s="57"/>
      <c r="DI1031" s="57"/>
      <c r="DJ1031" s="57"/>
      <c r="DK1031" s="57"/>
      <c r="DL1031" s="57"/>
      <c r="DM1031" s="57"/>
      <c r="DN1031" s="57"/>
      <c r="DO1031" s="57"/>
      <c r="DP1031" s="57"/>
      <c r="DQ1031" s="57"/>
      <c r="DR1031" s="57"/>
      <c r="DS1031" s="57"/>
      <c r="DT1031" s="57"/>
      <c r="DU1031" s="57"/>
      <c r="DV1031" s="57"/>
      <c r="DW1031" s="57"/>
      <c r="DX1031" s="57"/>
      <c r="DY1031" s="57"/>
      <c r="DZ1031" s="57"/>
      <c r="EA1031" s="57"/>
      <c r="EB1031" s="57"/>
      <c r="EC1031" s="57"/>
      <c r="ED1031" s="57"/>
      <c r="EE1031" s="57"/>
    </row>
    <row r="1032">
      <c r="B1032" s="140"/>
      <c r="C1032" s="140"/>
      <c r="D1032" s="140"/>
      <c r="E1032" s="140"/>
      <c r="F1032" s="140"/>
      <c r="AH1032" s="57"/>
      <c r="AI1032" s="57"/>
      <c r="AJ1032" s="57"/>
      <c r="AK1032" s="57"/>
      <c r="AL1032" s="57"/>
      <c r="AM1032" s="57"/>
      <c r="AN1032" s="57"/>
      <c r="AO1032" s="57"/>
      <c r="AP1032" s="57"/>
      <c r="AQ1032" s="57"/>
      <c r="AR1032" s="57"/>
      <c r="AS1032" s="57"/>
      <c r="AT1032" s="57"/>
      <c r="AU1032" s="57"/>
      <c r="AV1032" s="57"/>
      <c r="AW1032" s="57"/>
      <c r="AX1032" s="57"/>
      <c r="AY1032" s="57"/>
      <c r="AZ1032" s="57"/>
      <c r="BA1032" s="57"/>
      <c r="BB1032" s="57"/>
      <c r="BC1032" s="57"/>
      <c r="BD1032" s="57"/>
      <c r="BE1032" s="57"/>
      <c r="BF1032" s="57"/>
      <c r="BG1032" s="57"/>
      <c r="BH1032" s="57"/>
      <c r="BI1032" s="57"/>
      <c r="BJ1032" s="57"/>
      <c r="BK1032" s="57"/>
      <c r="BL1032" s="57"/>
      <c r="BM1032" s="57"/>
      <c r="BN1032" s="57"/>
      <c r="BO1032" s="57"/>
      <c r="BP1032" s="57"/>
      <c r="BQ1032" s="57"/>
      <c r="BR1032" s="57"/>
      <c r="BS1032" s="57"/>
      <c r="BT1032" s="57"/>
      <c r="BU1032" s="57"/>
      <c r="BV1032" s="57"/>
      <c r="BW1032" s="57"/>
      <c r="BX1032" s="57"/>
      <c r="BY1032" s="57"/>
      <c r="BZ1032" s="57"/>
      <c r="CA1032" s="57"/>
      <c r="CB1032" s="57"/>
      <c r="CC1032" s="57"/>
      <c r="CD1032" s="57"/>
      <c r="CE1032" s="57"/>
      <c r="CF1032" s="57"/>
      <c r="CG1032" s="57"/>
      <c r="CH1032" s="57"/>
      <c r="CI1032" s="57"/>
      <c r="CJ1032" s="57"/>
      <c r="CK1032" s="57"/>
      <c r="CL1032" s="57"/>
      <c r="CM1032" s="57"/>
      <c r="CN1032" s="57"/>
      <c r="CO1032" s="57"/>
      <c r="CP1032" s="57"/>
      <c r="CQ1032" s="57"/>
      <c r="CR1032" s="57"/>
      <c r="CS1032" s="57"/>
      <c r="CT1032" s="57"/>
      <c r="CU1032" s="57"/>
      <c r="CV1032" s="57"/>
      <c r="CW1032" s="57"/>
      <c r="CX1032" s="57"/>
      <c r="CY1032" s="57"/>
      <c r="CZ1032" s="57"/>
      <c r="DA1032" s="57"/>
      <c r="DB1032" s="57"/>
      <c r="DC1032" s="57"/>
      <c r="DD1032" s="57"/>
      <c r="DE1032" s="57"/>
      <c r="DF1032" s="57"/>
      <c r="DG1032" s="57"/>
      <c r="DH1032" s="57"/>
      <c r="DI1032" s="57"/>
      <c r="DJ1032" s="57"/>
      <c r="DK1032" s="57"/>
      <c r="DL1032" s="57"/>
      <c r="DM1032" s="57"/>
      <c r="DN1032" s="57"/>
      <c r="DO1032" s="57"/>
      <c r="DP1032" s="57"/>
      <c r="DQ1032" s="57"/>
      <c r="DR1032" s="57"/>
      <c r="DS1032" s="57"/>
      <c r="DT1032" s="57"/>
      <c r="DU1032" s="57"/>
      <c r="DV1032" s="57"/>
      <c r="DW1032" s="57"/>
      <c r="DX1032" s="57"/>
      <c r="DY1032" s="57"/>
      <c r="DZ1032" s="57"/>
      <c r="EA1032" s="57"/>
      <c r="EB1032" s="57"/>
      <c r="EC1032" s="57"/>
      <c r="ED1032" s="57"/>
      <c r="EE1032" s="57"/>
    </row>
    <row r="1033">
      <c r="B1033" s="140"/>
      <c r="C1033" s="140"/>
      <c r="D1033" s="140"/>
      <c r="E1033" s="140"/>
      <c r="F1033" s="140"/>
      <c r="AH1033" s="57"/>
      <c r="AI1033" s="57"/>
      <c r="AJ1033" s="57"/>
      <c r="AK1033" s="57"/>
      <c r="AL1033" s="57"/>
      <c r="AM1033" s="57"/>
      <c r="AN1033" s="57"/>
      <c r="AO1033" s="57"/>
      <c r="AP1033" s="57"/>
      <c r="AQ1033" s="57"/>
      <c r="AR1033" s="57"/>
      <c r="AS1033" s="57"/>
      <c r="AT1033" s="57"/>
      <c r="AU1033" s="57"/>
      <c r="AV1033" s="57"/>
      <c r="AW1033" s="57"/>
      <c r="AX1033" s="57"/>
      <c r="AY1033" s="57"/>
      <c r="AZ1033" s="57"/>
      <c r="BA1033" s="57"/>
      <c r="BB1033" s="57"/>
      <c r="BC1033" s="57"/>
      <c r="BD1033" s="57"/>
      <c r="BE1033" s="57"/>
      <c r="BF1033" s="57"/>
      <c r="BG1033" s="57"/>
      <c r="BH1033" s="57"/>
      <c r="BI1033" s="57"/>
      <c r="BJ1033" s="57"/>
      <c r="BK1033" s="57"/>
      <c r="BL1033" s="57"/>
      <c r="BM1033" s="57"/>
      <c r="BN1033" s="57"/>
      <c r="BO1033" s="57"/>
      <c r="BP1033" s="57"/>
      <c r="BQ1033" s="57"/>
      <c r="BR1033" s="57"/>
      <c r="BS1033" s="57"/>
      <c r="BT1033" s="57"/>
      <c r="BU1033" s="57"/>
      <c r="BV1033" s="57"/>
      <c r="BW1033" s="57"/>
      <c r="BX1033" s="57"/>
      <c r="BY1033" s="57"/>
      <c r="BZ1033" s="57"/>
      <c r="CA1033" s="57"/>
      <c r="CB1033" s="57"/>
      <c r="CC1033" s="57"/>
      <c r="CD1033" s="57"/>
      <c r="CE1033" s="57"/>
      <c r="CF1033" s="57"/>
      <c r="CG1033" s="57"/>
      <c r="CH1033" s="57"/>
      <c r="CI1033" s="57"/>
      <c r="CJ1033" s="57"/>
      <c r="CK1033" s="57"/>
      <c r="CL1033" s="57"/>
      <c r="CM1033" s="57"/>
      <c r="CN1033" s="57"/>
      <c r="CO1033" s="57"/>
      <c r="CP1033" s="57"/>
      <c r="CQ1033" s="57"/>
      <c r="CR1033" s="57"/>
      <c r="CS1033" s="57"/>
      <c r="CT1033" s="57"/>
      <c r="CU1033" s="57"/>
      <c r="CV1033" s="57"/>
      <c r="CW1033" s="57"/>
      <c r="CX1033" s="57"/>
      <c r="CY1033" s="57"/>
      <c r="CZ1033" s="57"/>
      <c r="DA1033" s="57"/>
      <c r="DB1033" s="57"/>
      <c r="DC1033" s="57"/>
      <c r="DD1033" s="57"/>
      <c r="DE1033" s="57"/>
      <c r="DF1033" s="57"/>
      <c r="DG1033" s="57"/>
      <c r="DH1033" s="57"/>
      <c r="DI1033" s="57"/>
      <c r="DJ1033" s="57"/>
      <c r="DK1033" s="57"/>
      <c r="DL1033" s="57"/>
      <c r="DM1033" s="57"/>
      <c r="DN1033" s="57"/>
      <c r="DO1033" s="57"/>
      <c r="DP1033" s="57"/>
      <c r="DQ1033" s="57"/>
      <c r="DR1033" s="57"/>
      <c r="DS1033" s="57"/>
      <c r="DT1033" s="57"/>
      <c r="DU1033" s="57"/>
      <c r="DV1033" s="57"/>
      <c r="DW1033" s="57"/>
      <c r="DX1033" s="57"/>
      <c r="DY1033" s="57"/>
      <c r="DZ1033" s="57"/>
      <c r="EA1033" s="57"/>
      <c r="EB1033" s="57"/>
      <c r="EC1033" s="57"/>
      <c r="ED1033" s="57"/>
      <c r="EE1033" s="57"/>
    </row>
    <row r="1034">
      <c r="B1034" s="140"/>
      <c r="C1034" s="140"/>
      <c r="D1034" s="140"/>
      <c r="E1034" s="140"/>
      <c r="F1034" s="140"/>
      <c r="AH1034" s="57"/>
      <c r="AI1034" s="57"/>
      <c r="AJ1034" s="57"/>
      <c r="AK1034" s="57"/>
      <c r="AL1034" s="57"/>
      <c r="AM1034" s="57"/>
      <c r="AN1034" s="57"/>
      <c r="AO1034" s="57"/>
      <c r="AP1034" s="57"/>
      <c r="AQ1034" s="57"/>
      <c r="AR1034" s="57"/>
      <c r="AS1034" s="57"/>
      <c r="AT1034" s="57"/>
      <c r="AU1034" s="57"/>
      <c r="AV1034" s="57"/>
      <c r="AW1034" s="57"/>
      <c r="AX1034" s="57"/>
      <c r="AY1034" s="57"/>
      <c r="AZ1034" s="57"/>
      <c r="BA1034" s="57"/>
      <c r="BB1034" s="57"/>
      <c r="BC1034" s="57"/>
      <c r="BD1034" s="57"/>
      <c r="BE1034" s="57"/>
      <c r="BF1034" s="57"/>
      <c r="BG1034" s="57"/>
      <c r="BH1034" s="57"/>
      <c r="BI1034" s="57"/>
      <c r="BJ1034" s="57"/>
      <c r="BK1034" s="57"/>
      <c r="BL1034" s="57"/>
      <c r="BM1034" s="57"/>
      <c r="BN1034" s="57"/>
      <c r="BO1034" s="57"/>
      <c r="BP1034" s="57"/>
      <c r="BQ1034" s="57"/>
      <c r="BR1034" s="57"/>
      <c r="BS1034" s="57"/>
      <c r="BT1034" s="57"/>
      <c r="BU1034" s="57"/>
      <c r="BV1034" s="57"/>
      <c r="BW1034" s="57"/>
      <c r="BX1034" s="57"/>
      <c r="BY1034" s="57"/>
      <c r="BZ1034" s="57"/>
      <c r="CA1034" s="57"/>
      <c r="CB1034" s="57"/>
      <c r="CC1034" s="57"/>
      <c r="CD1034" s="57"/>
      <c r="CE1034" s="57"/>
      <c r="CF1034" s="57"/>
      <c r="CG1034" s="57"/>
      <c r="CH1034" s="57"/>
      <c r="CI1034" s="57"/>
      <c r="CJ1034" s="57"/>
      <c r="CK1034" s="57"/>
      <c r="CL1034" s="57"/>
      <c r="CM1034" s="57"/>
      <c r="CN1034" s="57"/>
      <c r="CO1034" s="57"/>
      <c r="CP1034" s="57"/>
      <c r="CQ1034" s="57"/>
      <c r="CR1034" s="57"/>
      <c r="CS1034" s="57"/>
      <c r="CT1034" s="57"/>
      <c r="CU1034" s="57"/>
      <c r="CV1034" s="57"/>
      <c r="CW1034" s="57"/>
      <c r="CX1034" s="57"/>
      <c r="CY1034" s="57"/>
      <c r="CZ1034" s="57"/>
      <c r="DA1034" s="57"/>
      <c r="DB1034" s="57"/>
      <c r="DC1034" s="57"/>
      <c r="DD1034" s="57"/>
      <c r="DE1034" s="57"/>
      <c r="DF1034" s="57"/>
      <c r="DG1034" s="57"/>
      <c r="DH1034" s="57"/>
      <c r="DI1034" s="57"/>
      <c r="DJ1034" s="57"/>
      <c r="DK1034" s="57"/>
      <c r="DL1034" s="57"/>
      <c r="DM1034" s="57"/>
      <c r="DN1034" s="57"/>
      <c r="DO1034" s="57"/>
      <c r="DP1034" s="57"/>
      <c r="DQ1034" s="57"/>
      <c r="DR1034" s="57"/>
      <c r="DS1034" s="57"/>
      <c r="DT1034" s="57"/>
      <c r="DU1034" s="57"/>
      <c r="DV1034" s="57"/>
      <c r="DW1034" s="57"/>
      <c r="DX1034" s="57"/>
      <c r="DY1034" s="57"/>
      <c r="DZ1034" s="57"/>
      <c r="EA1034" s="57"/>
      <c r="EB1034" s="57"/>
      <c r="EC1034" s="57"/>
      <c r="ED1034" s="57"/>
      <c r="EE1034" s="57"/>
    </row>
    <row r="1035">
      <c r="B1035" s="140"/>
      <c r="C1035" s="140"/>
      <c r="D1035" s="140"/>
      <c r="E1035" s="140"/>
      <c r="F1035" s="140"/>
      <c r="AH1035" s="57"/>
      <c r="AI1035" s="57"/>
      <c r="AJ1035" s="57"/>
      <c r="AK1035" s="57"/>
      <c r="AL1035" s="57"/>
      <c r="AM1035" s="57"/>
      <c r="AN1035" s="57"/>
      <c r="AO1035" s="57"/>
      <c r="AP1035" s="57"/>
      <c r="AQ1035" s="57"/>
      <c r="AR1035" s="57"/>
      <c r="AS1035" s="57"/>
      <c r="AT1035" s="57"/>
      <c r="AU1035" s="57"/>
      <c r="AV1035" s="57"/>
      <c r="AW1035" s="57"/>
      <c r="AX1035" s="57"/>
      <c r="AY1035" s="57"/>
      <c r="AZ1035" s="57"/>
      <c r="BA1035" s="57"/>
      <c r="BB1035" s="57"/>
      <c r="BC1035" s="57"/>
      <c r="BD1035" s="57"/>
      <c r="BE1035" s="57"/>
      <c r="BF1035" s="57"/>
      <c r="BG1035" s="57"/>
      <c r="BH1035" s="57"/>
      <c r="BI1035" s="57"/>
      <c r="BJ1035" s="57"/>
      <c r="BK1035" s="57"/>
      <c r="BL1035" s="57"/>
      <c r="BM1035" s="57"/>
      <c r="BN1035" s="57"/>
      <c r="BO1035" s="57"/>
      <c r="BP1035" s="57"/>
      <c r="BQ1035" s="57"/>
      <c r="BR1035" s="57"/>
      <c r="BS1035" s="57"/>
      <c r="BT1035" s="57"/>
      <c r="BU1035" s="57"/>
      <c r="BV1035" s="57"/>
      <c r="BW1035" s="57"/>
      <c r="BX1035" s="57"/>
      <c r="BY1035" s="57"/>
      <c r="BZ1035" s="57"/>
      <c r="CA1035" s="57"/>
      <c r="CB1035" s="57"/>
      <c r="CC1035" s="57"/>
      <c r="CD1035" s="57"/>
      <c r="CE1035" s="57"/>
      <c r="CF1035" s="57"/>
      <c r="CG1035" s="57"/>
      <c r="CH1035" s="57"/>
      <c r="CI1035" s="57"/>
      <c r="CJ1035" s="57"/>
      <c r="CK1035" s="57"/>
      <c r="CL1035" s="57"/>
      <c r="CM1035" s="57"/>
      <c r="CN1035" s="57"/>
      <c r="CO1035" s="57"/>
      <c r="CP1035" s="57"/>
      <c r="CQ1035" s="57"/>
      <c r="CR1035" s="57"/>
      <c r="CS1035" s="57"/>
      <c r="CT1035" s="57"/>
      <c r="CU1035" s="57"/>
      <c r="CV1035" s="57"/>
      <c r="CW1035" s="57"/>
      <c r="CX1035" s="57"/>
      <c r="CY1035" s="57"/>
      <c r="CZ1035" s="57"/>
      <c r="DA1035" s="57"/>
      <c r="DB1035" s="57"/>
      <c r="DC1035" s="57"/>
      <c r="DD1035" s="57"/>
      <c r="DE1035" s="57"/>
      <c r="DF1035" s="57"/>
      <c r="DG1035" s="57"/>
      <c r="DH1035" s="57"/>
      <c r="DI1035" s="57"/>
      <c r="DJ1035" s="57"/>
      <c r="DK1035" s="57"/>
      <c r="DL1035" s="57"/>
      <c r="DM1035" s="57"/>
      <c r="DN1035" s="57"/>
      <c r="DO1035" s="57"/>
      <c r="DP1035" s="57"/>
      <c r="DQ1035" s="57"/>
      <c r="DR1035" s="57"/>
      <c r="DS1035" s="57"/>
      <c r="DT1035" s="57"/>
      <c r="DU1035" s="57"/>
      <c r="DV1035" s="57"/>
      <c r="DW1035" s="57"/>
      <c r="DX1035" s="57"/>
      <c r="DY1035" s="57"/>
      <c r="DZ1035" s="57"/>
      <c r="EA1035" s="57"/>
      <c r="EB1035" s="57"/>
      <c r="EC1035" s="57"/>
      <c r="ED1035" s="57"/>
      <c r="EE1035" s="57"/>
    </row>
    <row r="1036">
      <c r="B1036" s="140"/>
      <c r="C1036" s="140"/>
      <c r="D1036" s="140"/>
      <c r="E1036" s="140"/>
      <c r="F1036" s="140"/>
      <c r="AH1036" s="57"/>
      <c r="AI1036" s="57"/>
      <c r="AJ1036" s="57"/>
      <c r="AK1036" s="57"/>
      <c r="AL1036" s="57"/>
      <c r="AM1036" s="57"/>
      <c r="AN1036" s="57"/>
      <c r="AO1036" s="57"/>
      <c r="AP1036" s="57"/>
      <c r="AQ1036" s="57"/>
      <c r="AR1036" s="57"/>
      <c r="AS1036" s="57"/>
      <c r="AT1036" s="57"/>
      <c r="AU1036" s="57"/>
      <c r="AV1036" s="57"/>
      <c r="AW1036" s="57"/>
      <c r="AX1036" s="57"/>
      <c r="AY1036" s="57"/>
      <c r="AZ1036" s="57"/>
      <c r="BA1036" s="57"/>
      <c r="BB1036" s="57"/>
      <c r="BC1036" s="57"/>
      <c r="BD1036" s="57"/>
      <c r="BE1036" s="57"/>
      <c r="BF1036" s="57"/>
      <c r="BG1036" s="57"/>
      <c r="BH1036" s="57"/>
      <c r="BI1036" s="57"/>
      <c r="BJ1036" s="57"/>
      <c r="BK1036" s="57"/>
      <c r="BL1036" s="57"/>
      <c r="BM1036" s="57"/>
      <c r="BN1036" s="57"/>
      <c r="BO1036" s="57"/>
      <c r="BP1036" s="57"/>
      <c r="BQ1036" s="57"/>
      <c r="BR1036" s="57"/>
      <c r="BS1036" s="57"/>
      <c r="BT1036" s="57"/>
      <c r="BU1036" s="57"/>
      <c r="BV1036" s="57"/>
      <c r="BW1036" s="57"/>
      <c r="BX1036" s="57"/>
      <c r="BY1036" s="57"/>
      <c r="BZ1036" s="57"/>
      <c r="CA1036" s="57"/>
      <c r="CB1036" s="57"/>
      <c r="CC1036" s="57"/>
      <c r="CD1036" s="57"/>
      <c r="CE1036" s="57"/>
      <c r="CF1036" s="57"/>
      <c r="CG1036" s="57"/>
      <c r="CH1036" s="57"/>
      <c r="CI1036" s="57"/>
      <c r="CJ1036" s="57"/>
      <c r="CK1036" s="57"/>
      <c r="CL1036" s="57"/>
      <c r="CM1036" s="57"/>
      <c r="CN1036" s="57"/>
      <c r="CO1036" s="57"/>
      <c r="CP1036" s="57"/>
      <c r="CQ1036" s="57"/>
      <c r="CR1036" s="57"/>
      <c r="CS1036" s="57"/>
      <c r="CT1036" s="57"/>
      <c r="CU1036" s="57"/>
      <c r="CV1036" s="57"/>
      <c r="CW1036" s="57"/>
      <c r="CX1036" s="57"/>
      <c r="CY1036" s="57"/>
      <c r="CZ1036" s="57"/>
      <c r="DA1036" s="57"/>
      <c r="DB1036" s="57"/>
      <c r="DC1036" s="57"/>
      <c r="DD1036" s="57"/>
      <c r="DE1036" s="57"/>
      <c r="DF1036" s="57"/>
      <c r="DG1036" s="57"/>
      <c r="DH1036" s="57"/>
      <c r="DI1036" s="57"/>
      <c r="DJ1036" s="57"/>
      <c r="DK1036" s="57"/>
      <c r="DL1036" s="57"/>
      <c r="DM1036" s="57"/>
      <c r="DN1036" s="57"/>
      <c r="DO1036" s="57"/>
      <c r="DP1036" s="57"/>
      <c r="DQ1036" s="57"/>
      <c r="DR1036" s="57"/>
      <c r="DS1036" s="57"/>
      <c r="DT1036" s="57"/>
      <c r="DU1036" s="57"/>
      <c r="DV1036" s="57"/>
      <c r="DW1036" s="57"/>
      <c r="DX1036" s="57"/>
      <c r="DY1036" s="57"/>
      <c r="DZ1036" s="57"/>
      <c r="EA1036" s="57"/>
      <c r="EB1036" s="57"/>
      <c r="EC1036" s="57"/>
      <c r="ED1036" s="57"/>
      <c r="EE1036" s="57"/>
    </row>
    <row r="1037">
      <c r="B1037" s="140"/>
      <c r="C1037" s="140"/>
      <c r="D1037" s="140"/>
      <c r="E1037" s="140"/>
      <c r="F1037" s="140"/>
      <c r="AH1037" s="57"/>
      <c r="AI1037" s="57"/>
      <c r="AJ1037" s="57"/>
      <c r="AK1037" s="57"/>
      <c r="AL1037" s="57"/>
      <c r="AM1037" s="57"/>
      <c r="AN1037" s="57"/>
      <c r="AO1037" s="57"/>
      <c r="AP1037" s="57"/>
      <c r="AQ1037" s="57"/>
      <c r="AR1037" s="57"/>
      <c r="AS1037" s="57"/>
      <c r="AT1037" s="57"/>
      <c r="AU1037" s="57"/>
      <c r="AV1037" s="57"/>
      <c r="AW1037" s="57"/>
      <c r="AX1037" s="57"/>
      <c r="AY1037" s="57"/>
      <c r="AZ1037" s="57"/>
      <c r="BA1037" s="57"/>
      <c r="BB1037" s="57"/>
      <c r="BC1037" s="57"/>
      <c r="BD1037" s="57"/>
      <c r="BE1037" s="57"/>
      <c r="BF1037" s="57"/>
      <c r="BG1037" s="57"/>
      <c r="BH1037" s="57"/>
      <c r="BI1037" s="57"/>
      <c r="BJ1037" s="57"/>
      <c r="BK1037" s="57"/>
      <c r="BL1037" s="57"/>
      <c r="BM1037" s="57"/>
      <c r="BN1037" s="57"/>
      <c r="BO1037" s="57"/>
      <c r="BP1037" s="57"/>
      <c r="BQ1037" s="57"/>
      <c r="BR1037" s="57"/>
      <c r="BS1037" s="57"/>
      <c r="BT1037" s="57"/>
      <c r="BU1037" s="57"/>
      <c r="BV1037" s="57"/>
      <c r="BW1037" s="57"/>
      <c r="BX1037" s="57"/>
      <c r="BY1037" s="57"/>
      <c r="BZ1037" s="57"/>
      <c r="CA1037" s="57"/>
      <c r="CB1037" s="57"/>
      <c r="CC1037" s="57"/>
      <c r="CD1037" s="57"/>
      <c r="CE1037" s="57"/>
      <c r="CF1037" s="57"/>
      <c r="CG1037" s="57"/>
      <c r="CH1037" s="57"/>
      <c r="CI1037" s="57"/>
      <c r="CJ1037" s="57"/>
      <c r="CK1037" s="57"/>
      <c r="CL1037" s="57"/>
      <c r="CM1037" s="57"/>
      <c r="CN1037" s="57"/>
      <c r="CO1037" s="57"/>
      <c r="CP1037" s="57"/>
      <c r="CQ1037" s="57"/>
      <c r="CR1037" s="57"/>
      <c r="CS1037" s="57"/>
      <c r="CT1037" s="57"/>
      <c r="CU1037" s="57"/>
      <c r="CV1037" s="57"/>
      <c r="CW1037" s="57"/>
      <c r="CX1037" s="57"/>
      <c r="CY1037" s="57"/>
      <c r="CZ1037" s="57"/>
      <c r="DA1037" s="57"/>
      <c r="DB1037" s="57"/>
      <c r="DC1037" s="57"/>
      <c r="DD1037" s="57"/>
      <c r="DE1037" s="57"/>
      <c r="DF1037" s="57"/>
      <c r="DG1037" s="57"/>
      <c r="DH1037" s="57"/>
      <c r="DI1037" s="57"/>
      <c r="DJ1037" s="57"/>
      <c r="DK1037" s="57"/>
      <c r="DL1037" s="57"/>
      <c r="DM1037" s="57"/>
      <c r="DN1037" s="57"/>
      <c r="DO1037" s="57"/>
      <c r="DP1037" s="57"/>
      <c r="DQ1037" s="57"/>
      <c r="DR1037" s="57"/>
      <c r="DS1037" s="57"/>
      <c r="DT1037" s="57"/>
      <c r="DU1037" s="57"/>
      <c r="DV1037" s="57"/>
      <c r="DW1037" s="57"/>
      <c r="DX1037" s="57"/>
      <c r="DY1037" s="57"/>
      <c r="DZ1037" s="57"/>
      <c r="EA1037" s="57"/>
      <c r="EB1037" s="57"/>
      <c r="EC1037" s="57"/>
      <c r="ED1037" s="57"/>
      <c r="EE1037" s="57"/>
    </row>
    <row r="1038">
      <c r="B1038" s="140"/>
      <c r="C1038" s="140"/>
      <c r="D1038" s="140"/>
      <c r="E1038" s="140"/>
      <c r="F1038" s="140"/>
      <c r="AH1038" s="57"/>
      <c r="AI1038" s="57"/>
      <c r="AJ1038" s="57"/>
      <c r="AK1038" s="57"/>
      <c r="AL1038" s="57"/>
      <c r="AM1038" s="57"/>
      <c r="AN1038" s="57"/>
      <c r="AO1038" s="57"/>
      <c r="AP1038" s="57"/>
      <c r="AQ1038" s="57"/>
      <c r="AR1038" s="57"/>
      <c r="AS1038" s="57"/>
      <c r="AT1038" s="57"/>
      <c r="AU1038" s="57"/>
      <c r="AV1038" s="57"/>
      <c r="AW1038" s="57"/>
      <c r="AX1038" s="57"/>
      <c r="AY1038" s="57"/>
      <c r="AZ1038" s="57"/>
      <c r="BA1038" s="57"/>
      <c r="BB1038" s="57"/>
      <c r="BC1038" s="57"/>
      <c r="BD1038" s="57"/>
      <c r="BE1038" s="57"/>
      <c r="BF1038" s="57"/>
      <c r="BG1038" s="57"/>
      <c r="BH1038" s="57"/>
      <c r="BI1038" s="57"/>
      <c r="BJ1038" s="57"/>
      <c r="BK1038" s="57"/>
      <c r="BL1038" s="57"/>
      <c r="BM1038" s="57"/>
      <c r="BN1038" s="57"/>
      <c r="BO1038" s="57"/>
      <c r="BP1038" s="57"/>
      <c r="BQ1038" s="57"/>
      <c r="BR1038" s="57"/>
      <c r="BS1038" s="57"/>
      <c r="BT1038" s="57"/>
      <c r="BU1038" s="57"/>
      <c r="BV1038" s="57"/>
      <c r="BW1038" s="57"/>
      <c r="BX1038" s="57"/>
      <c r="BY1038" s="57"/>
      <c r="BZ1038" s="57"/>
      <c r="CA1038" s="57"/>
      <c r="CB1038" s="57"/>
      <c r="CC1038" s="57"/>
      <c r="CD1038" s="57"/>
      <c r="CE1038" s="57"/>
      <c r="CF1038" s="57"/>
      <c r="CG1038" s="57"/>
      <c r="CH1038" s="57"/>
      <c r="CI1038" s="57"/>
      <c r="CJ1038" s="57"/>
      <c r="CK1038" s="57"/>
      <c r="CL1038" s="57"/>
      <c r="CM1038" s="57"/>
      <c r="CN1038" s="57"/>
      <c r="CO1038" s="57"/>
      <c r="CP1038" s="57"/>
      <c r="CQ1038" s="57"/>
      <c r="CR1038" s="57"/>
      <c r="CS1038" s="57"/>
      <c r="CT1038" s="57"/>
      <c r="CU1038" s="57"/>
      <c r="CV1038" s="57"/>
      <c r="CW1038" s="57"/>
      <c r="CX1038" s="57"/>
      <c r="CY1038" s="57"/>
      <c r="CZ1038" s="57"/>
      <c r="DA1038" s="57"/>
      <c r="DB1038" s="57"/>
      <c r="DC1038" s="57"/>
      <c r="DD1038" s="57"/>
      <c r="DE1038" s="57"/>
      <c r="DF1038" s="57"/>
      <c r="DG1038" s="57"/>
      <c r="DH1038" s="57"/>
      <c r="DI1038" s="57"/>
      <c r="DJ1038" s="57"/>
      <c r="DK1038" s="57"/>
      <c r="DL1038" s="57"/>
      <c r="DM1038" s="57"/>
      <c r="DN1038" s="57"/>
      <c r="DO1038" s="57"/>
      <c r="DP1038" s="57"/>
      <c r="DQ1038" s="57"/>
      <c r="DR1038" s="57"/>
      <c r="DS1038" s="57"/>
      <c r="DT1038" s="57"/>
      <c r="DU1038" s="57"/>
      <c r="DV1038" s="57"/>
      <c r="DW1038" s="57"/>
      <c r="DX1038" s="57"/>
      <c r="DY1038" s="57"/>
      <c r="DZ1038" s="57"/>
      <c r="EA1038" s="57"/>
      <c r="EB1038" s="57"/>
      <c r="EC1038" s="57"/>
      <c r="ED1038" s="57"/>
      <c r="EE1038" s="57"/>
    </row>
    <row r="1039">
      <c r="B1039" s="140"/>
      <c r="C1039" s="140"/>
      <c r="D1039" s="140"/>
      <c r="E1039" s="140"/>
      <c r="F1039" s="140"/>
      <c r="AH1039" s="57"/>
      <c r="AI1039" s="57"/>
      <c r="AJ1039" s="57"/>
      <c r="AK1039" s="57"/>
      <c r="AL1039" s="57"/>
      <c r="AM1039" s="57"/>
      <c r="AN1039" s="57"/>
      <c r="AO1039" s="57"/>
      <c r="AP1039" s="57"/>
      <c r="AQ1039" s="57"/>
      <c r="AR1039" s="57"/>
      <c r="AS1039" s="57"/>
      <c r="AT1039" s="57"/>
      <c r="AU1039" s="57"/>
      <c r="AV1039" s="57"/>
      <c r="AW1039" s="57"/>
      <c r="AX1039" s="57"/>
      <c r="AY1039" s="57"/>
      <c r="AZ1039" s="57"/>
      <c r="BA1039" s="57"/>
      <c r="BB1039" s="57"/>
      <c r="BC1039" s="57"/>
      <c r="BD1039" s="57"/>
      <c r="BE1039" s="57"/>
      <c r="BF1039" s="57"/>
      <c r="BG1039" s="57"/>
      <c r="BH1039" s="57"/>
      <c r="BI1039" s="57"/>
      <c r="BJ1039" s="57"/>
      <c r="BK1039" s="57"/>
      <c r="BL1039" s="57"/>
      <c r="BM1039" s="57"/>
      <c r="BN1039" s="57"/>
      <c r="BO1039" s="57"/>
      <c r="BP1039" s="57"/>
      <c r="BQ1039" s="57"/>
      <c r="BR1039" s="57"/>
      <c r="BS1039" s="57"/>
      <c r="BT1039" s="57"/>
      <c r="BU1039" s="57"/>
      <c r="BV1039" s="57"/>
      <c r="BW1039" s="57"/>
      <c r="BX1039" s="57"/>
      <c r="BY1039" s="57"/>
      <c r="BZ1039" s="57"/>
      <c r="CA1039" s="57"/>
      <c r="CB1039" s="57"/>
      <c r="CC1039" s="57"/>
      <c r="CD1039" s="57"/>
      <c r="CE1039" s="57"/>
      <c r="CF1039" s="57"/>
      <c r="CG1039" s="57"/>
      <c r="CH1039" s="57"/>
      <c r="CI1039" s="57"/>
      <c r="CJ1039" s="57"/>
      <c r="CK1039" s="57"/>
      <c r="CL1039" s="57"/>
      <c r="CM1039" s="57"/>
      <c r="CN1039" s="57"/>
      <c r="CO1039" s="57"/>
      <c r="CP1039" s="57"/>
      <c r="CQ1039" s="57"/>
      <c r="CR1039" s="57"/>
      <c r="CS1039" s="57"/>
      <c r="CT1039" s="57"/>
      <c r="CU1039" s="57"/>
      <c r="CV1039" s="57"/>
      <c r="CW1039" s="57"/>
      <c r="CX1039" s="57"/>
      <c r="CY1039" s="57"/>
      <c r="CZ1039" s="57"/>
      <c r="DA1039" s="57"/>
      <c r="DB1039" s="57"/>
      <c r="DC1039" s="57"/>
      <c r="DD1039" s="57"/>
      <c r="DE1039" s="57"/>
      <c r="DF1039" s="57"/>
      <c r="DG1039" s="57"/>
      <c r="DH1039" s="57"/>
      <c r="DI1039" s="57"/>
      <c r="DJ1039" s="57"/>
      <c r="DK1039" s="57"/>
      <c r="DL1039" s="57"/>
      <c r="DM1039" s="57"/>
      <c r="DN1039" s="57"/>
      <c r="DO1039" s="57"/>
      <c r="DP1039" s="57"/>
      <c r="DQ1039" s="57"/>
      <c r="DR1039" s="57"/>
      <c r="DS1039" s="57"/>
      <c r="DT1039" s="57"/>
      <c r="DU1039" s="57"/>
      <c r="DV1039" s="57"/>
      <c r="DW1039" s="57"/>
      <c r="DX1039" s="57"/>
      <c r="DY1039" s="57"/>
      <c r="DZ1039" s="57"/>
      <c r="EA1039" s="57"/>
      <c r="EB1039" s="57"/>
      <c r="EC1039" s="57"/>
      <c r="ED1039" s="57"/>
      <c r="EE1039" s="57"/>
    </row>
    <row r="1040">
      <c r="B1040" s="140"/>
      <c r="C1040" s="140"/>
      <c r="D1040" s="140"/>
      <c r="E1040" s="140"/>
      <c r="F1040" s="140"/>
      <c r="AH1040" s="57"/>
      <c r="AI1040" s="57"/>
      <c r="AJ1040" s="57"/>
      <c r="AK1040" s="57"/>
      <c r="AL1040" s="57"/>
      <c r="AM1040" s="57"/>
      <c r="AN1040" s="57"/>
      <c r="AO1040" s="57"/>
      <c r="AP1040" s="57"/>
      <c r="AQ1040" s="57"/>
      <c r="AR1040" s="57"/>
      <c r="AS1040" s="57"/>
      <c r="AT1040" s="57"/>
      <c r="AU1040" s="57"/>
      <c r="AV1040" s="57"/>
      <c r="AW1040" s="57"/>
      <c r="AX1040" s="57"/>
      <c r="AY1040" s="57"/>
      <c r="AZ1040" s="57"/>
      <c r="BA1040" s="57"/>
      <c r="BB1040" s="57"/>
      <c r="BC1040" s="57"/>
      <c r="BD1040" s="57"/>
      <c r="BE1040" s="57"/>
      <c r="BF1040" s="57"/>
      <c r="BG1040" s="57"/>
      <c r="BH1040" s="57"/>
      <c r="BI1040" s="57"/>
      <c r="BJ1040" s="57"/>
      <c r="BK1040" s="57"/>
      <c r="BL1040" s="57"/>
      <c r="BM1040" s="57"/>
      <c r="BN1040" s="57"/>
      <c r="BO1040" s="57"/>
      <c r="BP1040" s="57"/>
      <c r="BQ1040" s="57"/>
      <c r="BR1040" s="57"/>
      <c r="BS1040" s="57"/>
      <c r="BT1040" s="57"/>
      <c r="BU1040" s="57"/>
      <c r="BV1040" s="57"/>
      <c r="BW1040" s="57"/>
      <c r="BX1040" s="57"/>
      <c r="BY1040" s="57"/>
      <c r="BZ1040" s="57"/>
      <c r="CA1040" s="57"/>
      <c r="CB1040" s="57"/>
      <c r="CC1040" s="57"/>
      <c r="CD1040" s="57"/>
      <c r="CE1040" s="57"/>
      <c r="CF1040" s="57"/>
      <c r="CG1040" s="57"/>
      <c r="CH1040" s="57"/>
      <c r="CI1040" s="57"/>
      <c r="CJ1040" s="57"/>
      <c r="CK1040" s="57"/>
      <c r="CL1040" s="57"/>
      <c r="CM1040" s="57"/>
      <c r="CN1040" s="57"/>
      <c r="CO1040" s="57"/>
      <c r="CP1040" s="57"/>
      <c r="CQ1040" s="57"/>
      <c r="CR1040" s="57"/>
      <c r="CS1040" s="57"/>
      <c r="CT1040" s="57"/>
      <c r="CU1040" s="57"/>
      <c r="CV1040" s="57"/>
      <c r="CW1040" s="57"/>
      <c r="CX1040" s="57"/>
      <c r="CY1040" s="57"/>
      <c r="CZ1040" s="57"/>
      <c r="DA1040" s="57"/>
      <c r="DB1040" s="57"/>
      <c r="DC1040" s="57"/>
      <c r="DD1040" s="57"/>
      <c r="DE1040" s="57"/>
      <c r="DF1040" s="57"/>
      <c r="DG1040" s="57"/>
      <c r="DH1040" s="57"/>
      <c r="DI1040" s="57"/>
      <c r="DJ1040" s="57"/>
      <c r="DK1040" s="57"/>
      <c r="DL1040" s="57"/>
      <c r="DM1040" s="57"/>
      <c r="DN1040" s="57"/>
      <c r="DO1040" s="57"/>
      <c r="DP1040" s="57"/>
      <c r="DQ1040" s="57"/>
      <c r="DR1040" s="57"/>
      <c r="DS1040" s="57"/>
      <c r="DT1040" s="57"/>
      <c r="DU1040" s="57"/>
      <c r="DV1040" s="57"/>
      <c r="DW1040" s="57"/>
      <c r="DX1040" s="57"/>
      <c r="DY1040" s="57"/>
      <c r="DZ1040" s="57"/>
      <c r="EA1040" s="57"/>
      <c r="EB1040" s="57"/>
      <c r="EC1040" s="57"/>
      <c r="ED1040" s="57"/>
      <c r="EE1040" s="57"/>
    </row>
    <row r="1041">
      <c r="B1041" s="140"/>
      <c r="C1041" s="140"/>
      <c r="D1041" s="140"/>
      <c r="E1041" s="140"/>
      <c r="F1041" s="140"/>
      <c r="AH1041" s="57"/>
      <c r="AI1041" s="57"/>
      <c r="AJ1041" s="57"/>
      <c r="AK1041" s="57"/>
      <c r="AL1041" s="57"/>
      <c r="AM1041" s="57"/>
      <c r="AN1041" s="57"/>
      <c r="AO1041" s="57"/>
      <c r="AP1041" s="57"/>
      <c r="AQ1041" s="57"/>
      <c r="AR1041" s="57"/>
      <c r="AS1041" s="57"/>
      <c r="AT1041" s="57"/>
      <c r="AU1041" s="57"/>
      <c r="AV1041" s="57"/>
      <c r="AW1041" s="57"/>
      <c r="AX1041" s="57"/>
      <c r="AY1041" s="57"/>
      <c r="AZ1041" s="57"/>
      <c r="BA1041" s="57"/>
      <c r="BB1041" s="57"/>
      <c r="BC1041" s="57"/>
      <c r="BD1041" s="57"/>
      <c r="BE1041" s="57"/>
      <c r="BF1041" s="57"/>
      <c r="BG1041" s="57"/>
      <c r="BH1041" s="57"/>
      <c r="BI1041" s="57"/>
      <c r="BJ1041" s="57"/>
      <c r="BK1041" s="57"/>
      <c r="BL1041" s="57"/>
      <c r="BM1041" s="57"/>
      <c r="BN1041" s="57"/>
      <c r="BO1041" s="57"/>
      <c r="BP1041" s="57"/>
      <c r="BQ1041" s="57"/>
      <c r="BR1041" s="57"/>
      <c r="BS1041" s="57"/>
      <c r="BT1041" s="57"/>
      <c r="BU1041" s="57"/>
      <c r="BV1041" s="57"/>
      <c r="BW1041" s="57"/>
      <c r="BX1041" s="57"/>
      <c r="BY1041" s="57"/>
      <c r="BZ1041" s="57"/>
      <c r="CA1041" s="57"/>
      <c r="CB1041" s="57"/>
      <c r="CC1041" s="57"/>
      <c r="CD1041" s="57"/>
      <c r="CE1041" s="57"/>
      <c r="CF1041" s="57"/>
      <c r="CG1041" s="57"/>
      <c r="CH1041" s="57"/>
      <c r="CI1041" s="57"/>
      <c r="CJ1041" s="57"/>
      <c r="CK1041" s="57"/>
      <c r="CL1041" s="57"/>
      <c r="CM1041" s="57"/>
      <c r="CN1041" s="57"/>
      <c r="CO1041" s="57"/>
      <c r="CP1041" s="57"/>
      <c r="CQ1041" s="57"/>
      <c r="CR1041" s="57"/>
      <c r="CS1041" s="57"/>
      <c r="CT1041" s="57"/>
      <c r="CU1041" s="57"/>
      <c r="CV1041" s="57"/>
      <c r="CW1041" s="57"/>
      <c r="CX1041" s="57"/>
      <c r="CY1041" s="57"/>
      <c r="CZ1041" s="57"/>
      <c r="DA1041" s="57"/>
      <c r="DB1041" s="57"/>
      <c r="DC1041" s="57"/>
      <c r="DD1041" s="57"/>
      <c r="DE1041" s="57"/>
      <c r="DF1041" s="57"/>
      <c r="DG1041" s="57"/>
      <c r="DH1041" s="57"/>
      <c r="DI1041" s="57"/>
      <c r="DJ1041" s="57"/>
      <c r="DK1041" s="57"/>
      <c r="DL1041" s="57"/>
      <c r="DM1041" s="57"/>
      <c r="DN1041" s="57"/>
      <c r="DO1041" s="57"/>
      <c r="DP1041" s="57"/>
      <c r="DQ1041" s="57"/>
      <c r="DR1041" s="57"/>
      <c r="DS1041" s="57"/>
      <c r="DT1041" s="57"/>
      <c r="DU1041" s="57"/>
      <c r="DV1041" s="57"/>
      <c r="DW1041" s="57"/>
      <c r="DX1041" s="57"/>
      <c r="DY1041" s="57"/>
      <c r="DZ1041" s="57"/>
      <c r="EA1041" s="57"/>
      <c r="EB1041" s="57"/>
      <c r="EC1041" s="57"/>
      <c r="ED1041" s="57"/>
      <c r="EE1041" s="57"/>
    </row>
    <row r="1042">
      <c r="B1042" s="140"/>
      <c r="C1042" s="140"/>
      <c r="D1042" s="140"/>
      <c r="E1042" s="140"/>
      <c r="F1042" s="140"/>
      <c r="AH1042" s="57"/>
      <c r="AI1042" s="57"/>
      <c r="AJ1042" s="57"/>
      <c r="AK1042" s="57"/>
      <c r="AL1042" s="57"/>
      <c r="AM1042" s="57"/>
      <c r="AN1042" s="57"/>
      <c r="AO1042" s="57"/>
      <c r="AP1042" s="57"/>
      <c r="AQ1042" s="57"/>
      <c r="AR1042" s="57"/>
      <c r="AS1042" s="57"/>
      <c r="AT1042" s="57"/>
      <c r="AU1042" s="57"/>
      <c r="AV1042" s="57"/>
      <c r="AW1042" s="57"/>
      <c r="AX1042" s="57"/>
      <c r="AY1042" s="57"/>
      <c r="AZ1042" s="57"/>
      <c r="BA1042" s="57"/>
      <c r="BB1042" s="57"/>
      <c r="BC1042" s="57"/>
      <c r="BD1042" s="57"/>
      <c r="BE1042" s="57"/>
      <c r="BF1042" s="57"/>
      <c r="BG1042" s="57"/>
      <c r="BH1042" s="57"/>
      <c r="BI1042" s="57"/>
      <c r="BJ1042" s="57"/>
      <c r="BK1042" s="57"/>
      <c r="BL1042" s="57"/>
      <c r="BM1042" s="57"/>
      <c r="BN1042" s="57"/>
      <c r="BO1042" s="57"/>
      <c r="BP1042" s="57"/>
      <c r="BQ1042" s="57"/>
      <c r="BR1042" s="57"/>
      <c r="BS1042" s="57"/>
      <c r="BT1042" s="57"/>
      <c r="BU1042" s="57"/>
      <c r="BV1042" s="57"/>
      <c r="BW1042" s="57"/>
      <c r="BX1042" s="57"/>
      <c r="BY1042" s="57"/>
      <c r="BZ1042" s="57"/>
      <c r="CA1042" s="57"/>
      <c r="CB1042" s="57"/>
      <c r="CC1042" s="57"/>
      <c r="CD1042" s="57"/>
      <c r="CE1042" s="57"/>
      <c r="CF1042" s="57"/>
      <c r="CG1042" s="57"/>
      <c r="CH1042" s="57"/>
      <c r="CI1042" s="57"/>
      <c r="CJ1042" s="57"/>
      <c r="CK1042" s="57"/>
      <c r="CL1042" s="57"/>
      <c r="CM1042" s="57"/>
      <c r="CN1042" s="57"/>
      <c r="CO1042" s="57"/>
      <c r="CP1042" s="57"/>
      <c r="CQ1042" s="57"/>
      <c r="CR1042" s="57"/>
      <c r="CS1042" s="57"/>
      <c r="CT1042" s="57"/>
      <c r="CU1042" s="57"/>
      <c r="CV1042" s="57"/>
      <c r="CW1042" s="57"/>
      <c r="CX1042" s="57"/>
      <c r="CY1042" s="57"/>
      <c r="CZ1042" s="57"/>
      <c r="DA1042" s="57"/>
      <c r="DB1042" s="57"/>
      <c r="DC1042" s="57"/>
      <c r="DD1042" s="57"/>
      <c r="DE1042" s="57"/>
      <c r="DF1042" s="57"/>
      <c r="DG1042" s="57"/>
      <c r="DH1042" s="57"/>
      <c r="DI1042" s="57"/>
      <c r="DJ1042" s="57"/>
      <c r="DK1042" s="57"/>
      <c r="DL1042" s="57"/>
      <c r="DM1042" s="57"/>
      <c r="DN1042" s="57"/>
      <c r="DO1042" s="57"/>
      <c r="DP1042" s="57"/>
      <c r="DQ1042" s="57"/>
      <c r="DR1042" s="57"/>
      <c r="DS1042" s="57"/>
      <c r="DT1042" s="57"/>
      <c r="DU1042" s="57"/>
      <c r="DV1042" s="57"/>
      <c r="DW1042" s="57"/>
      <c r="DX1042" s="57"/>
      <c r="DY1042" s="57"/>
      <c r="DZ1042" s="57"/>
      <c r="EA1042" s="57"/>
      <c r="EB1042" s="57"/>
      <c r="EC1042" s="57"/>
      <c r="ED1042" s="57"/>
      <c r="EE1042" s="57"/>
    </row>
    <row r="1043">
      <c r="B1043" s="140"/>
      <c r="C1043" s="140"/>
      <c r="D1043" s="140"/>
      <c r="E1043" s="140"/>
      <c r="F1043" s="140"/>
      <c r="AH1043" s="57"/>
      <c r="AI1043" s="57"/>
      <c r="AJ1043" s="57"/>
      <c r="AK1043" s="57"/>
      <c r="AL1043" s="57"/>
      <c r="AM1043" s="57"/>
      <c r="AN1043" s="57"/>
      <c r="AO1043" s="57"/>
      <c r="AP1043" s="57"/>
      <c r="AQ1043" s="57"/>
      <c r="AR1043" s="57"/>
      <c r="AS1043" s="57"/>
      <c r="AT1043" s="57"/>
      <c r="AU1043" s="57"/>
      <c r="AV1043" s="57"/>
      <c r="AW1043" s="57"/>
      <c r="AX1043" s="57"/>
      <c r="AY1043" s="57"/>
      <c r="AZ1043" s="57"/>
      <c r="BA1043" s="57"/>
      <c r="BB1043" s="57"/>
      <c r="BC1043" s="57"/>
      <c r="BD1043" s="57"/>
      <c r="BE1043" s="57"/>
      <c r="BF1043" s="57"/>
      <c r="BG1043" s="57"/>
      <c r="BH1043" s="57"/>
      <c r="BI1043" s="57"/>
      <c r="BJ1043" s="57"/>
      <c r="BK1043" s="57"/>
      <c r="BL1043" s="57"/>
      <c r="BM1043" s="57"/>
      <c r="BN1043" s="57"/>
      <c r="BO1043" s="57"/>
      <c r="BP1043" s="57"/>
      <c r="BQ1043" s="57"/>
      <c r="BR1043" s="57"/>
      <c r="BS1043" s="57"/>
      <c r="BT1043" s="57"/>
      <c r="BU1043" s="57"/>
      <c r="BV1043" s="57"/>
      <c r="BW1043" s="57"/>
      <c r="BX1043" s="57"/>
      <c r="BY1043" s="57"/>
      <c r="BZ1043" s="57"/>
      <c r="CA1043" s="57"/>
      <c r="CB1043" s="57"/>
      <c r="CC1043" s="57"/>
      <c r="CD1043" s="57"/>
      <c r="CE1043" s="57"/>
      <c r="CF1043" s="57"/>
      <c r="CG1043" s="57"/>
      <c r="CH1043" s="57"/>
      <c r="CI1043" s="57"/>
      <c r="CJ1043" s="57"/>
      <c r="CK1043" s="57"/>
      <c r="CL1043" s="57"/>
      <c r="CM1043" s="57"/>
      <c r="CN1043" s="57"/>
      <c r="CO1043" s="57"/>
      <c r="CP1043" s="57"/>
      <c r="CQ1043" s="57"/>
      <c r="CR1043" s="57"/>
      <c r="CS1043" s="57"/>
      <c r="CT1043" s="57"/>
      <c r="CU1043" s="57"/>
      <c r="CV1043" s="57"/>
      <c r="CW1043" s="57"/>
      <c r="CX1043" s="57"/>
      <c r="CY1043" s="57"/>
      <c r="CZ1043" s="57"/>
      <c r="DA1043" s="57"/>
      <c r="DB1043" s="57"/>
      <c r="DC1043" s="57"/>
      <c r="DD1043" s="57"/>
      <c r="DE1043" s="57"/>
      <c r="DF1043" s="57"/>
      <c r="DG1043" s="57"/>
      <c r="DH1043" s="57"/>
      <c r="DI1043" s="57"/>
      <c r="DJ1043" s="57"/>
      <c r="DK1043" s="57"/>
      <c r="DL1043" s="57"/>
      <c r="DM1043" s="57"/>
      <c r="DN1043" s="57"/>
      <c r="DO1043" s="57"/>
      <c r="DP1043" s="57"/>
      <c r="DQ1043" s="57"/>
      <c r="DR1043" s="57"/>
      <c r="DS1043" s="57"/>
      <c r="DT1043" s="57"/>
      <c r="DU1043" s="57"/>
      <c r="DV1043" s="57"/>
      <c r="DW1043" s="57"/>
      <c r="DX1043" s="57"/>
      <c r="DY1043" s="57"/>
      <c r="DZ1043" s="57"/>
      <c r="EA1043" s="57"/>
      <c r="EB1043" s="57"/>
      <c r="EC1043" s="57"/>
      <c r="ED1043" s="57"/>
      <c r="EE1043" s="57"/>
    </row>
    <row r="1044">
      <c r="B1044" s="140"/>
      <c r="C1044" s="140"/>
      <c r="D1044" s="140"/>
      <c r="E1044" s="140"/>
      <c r="F1044" s="140"/>
      <c r="AH1044" s="57"/>
      <c r="AI1044" s="57"/>
      <c r="AJ1044" s="57"/>
      <c r="AK1044" s="57"/>
      <c r="AL1044" s="57"/>
      <c r="AM1044" s="57"/>
      <c r="AN1044" s="57"/>
      <c r="AO1044" s="57"/>
      <c r="AP1044" s="57"/>
      <c r="AQ1044" s="57"/>
      <c r="AR1044" s="57"/>
      <c r="AS1044" s="57"/>
      <c r="AT1044" s="57"/>
      <c r="AU1044" s="57"/>
      <c r="AV1044" s="57"/>
      <c r="AW1044" s="57"/>
      <c r="AX1044" s="57"/>
      <c r="AY1044" s="57"/>
      <c r="AZ1044" s="57"/>
      <c r="BA1044" s="57"/>
      <c r="BB1044" s="57"/>
      <c r="BC1044" s="57"/>
      <c r="BD1044" s="57"/>
      <c r="BE1044" s="57"/>
      <c r="BF1044" s="57"/>
      <c r="BG1044" s="57"/>
      <c r="BH1044" s="57"/>
      <c r="BI1044" s="57"/>
      <c r="BJ1044" s="57"/>
      <c r="BK1044" s="57"/>
      <c r="BL1044" s="57"/>
      <c r="BM1044" s="57"/>
      <c r="BN1044" s="57"/>
      <c r="BO1044" s="57"/>
      <c r="BP1044" s="57"/>
      <c r="BQ1044" s="57"/>
      <c r="BR1044" s="57"/>
      <c r="BS1044" s="57"/>
      <c r="BT1044" s="57"/>
      <c r="BU1044" s="57"/>
      <c r="BV1044" s="57"/>
      <c r="BW1044" s="57"/>
      <c r="BX1044" s="57"/>
      <c r="BY1044" s="57"/>
      <c r="BZ1044" s="57"/>
      <c r="CA1044" s="57"/>
      <c r="CB1044" s="57"/>
      <c r="CC1044" s="57"/>
      <c r="CD1044" s="57"/>
      <c r="CE1044" s="57"/>
      <c r="CF1044" s="57"/>
      <c r="CG1044" s="57"/>
      <c r="CH1044" s="57"/>
      <c r="CI1044" s="57"/>
      <c r="CJ1044" s="57"/>
      <c r="CK1044" s="57"/>
      <c r="CL1044" s="57"/>
      <c r="CM1044" s="57"/>
      <c r="CN1044" s="57"/>
      <c r="CO1044" s="57"/>
      <c r="CP1044" s="57"/>
      <c r="CQ1044" s="57"/>
      <c r="CR1044" s="57"/>
      <c r="CS1044" s="57"/>
      <c r="CT1044" s="57"/>
      <c r="CU1044" s="57"/>
      <c r="CV1044" s="57"/>
      <c r="CW1044" s="57"/>
      <c r="CX1044" s="57"/>
      <c r="CY1044" s="57"/>
      <c r="CZ1044" s="57"/>
      <c r="DA1044" s="57"/>
      <c r="DB1044" s="57"/>
      <c r="DC1044" s="57"/>
      <c r="DD1044" s="57"/>
      <c r="DE1044" s="57"/>
      <c r="DF1044" s="57"/>
      <c r="DG1044" s="57"/>
      <c r="DH1044" s="57"/>
      <c r="DI1044" s="57"/>
      <c r="DJ1044" s="57"/>
      <c r="DK1044" s="57"/>
      <c r="DL1044" s="57"/>
      <c r="DM1044" s="57"/>
      <c r="DN1044" s="57"/>
      <c r="DO1044" s="57"/>
      <c r="DP1044" s="57"/>
      <c r="DQ1044" s="57"/>
      <c r="DR1044" s="57"/>
      <c r="DS1044" s="57"/>
      <c r="DT1044" s="57"/>
      <c r="DU1044" s="57"/>
      <c r="DV1044" s="57"/>
      <c r="DW1044" s="57"/>
      <c r="DX1044" s="57"/>
      <c r="DY1044" s="57"/>
      <c r="DZ1044" s="57"/>
      <c r="EA1044" s="57"/>
      <c r="EB1044" s="57"/>
      <c r="EC1044" s="57"/>
      <c r="ED1044" s="57"/>
      <c r="EE1044" s="57"/>
    </row>
    <row r="1045">
      <c r="B1045" s="140"/>
      <c r="C1045" s="140"/>
      <c r="D1045" s="140"/>
      <c r="E1045" s="140"/>
      <c r="F1045" s="140"/>
      <c r="AH1045" s="57"/>
      <c r="AI1045" s="57"/>
      <c r="AJ1045" s="57"/>
      <c r="AK1045" s="57"/>
      <c r="AL1045" s="57"/>
      <c r="AM1045" s="57"/>
      <c r="AN1045" s="57"/>
      <c r="AO1045" s="57"/>
      <c r="AP1045" s="57"/>
      <c r="AQ1045" s="57"/>
      <c r="AR1045" s="57"/>
      <c r="AS1045" s="57"/>
      <c r="AT1045" s="57"/>
      <c r="AU1045" s="57"/>
      <c r="AV1045" s="57"/>
      <c r="AW1045" s="57"/>
      <c r="AX1045" s="57"/>
      <c r="AY1045" s="57"/>
      <c r="AZ1045" s="57"/>
      <c r="BA1045" s="57"/>
      <c r="BB1045" s="57"/>
      <c r="BC1045" s="57"/>
      <c r="BD1045" s="57"/>
      <c r="BE1045" s="57"/>
      <c r="BF1045" s="57"/>
      <c r="BG1045" s="57"/>
      <c r="BH1045" s="57"/>
      <c r="BI1045" s="57"/>
      <c r="BJ1045" s="57"/>
      <c r="BK1045" s="57"/>
      <c r="BL1045" s="57"/>
      <c r="BM1045" s="57"/>
      <c r="BN1045" s="57"/>
      <c r="BO1045" s="57"/>
      <c r="BP1045" s="57"/>
      <c r="BQ1045" s="57"/>
      <c r="BR1045" s="57"/>
      <c r="BS1045" s="57"/>
      <c r="BT1045" s="57"/>
      <c r="BU1045" s="57"/>
      <c r="BV1045" s="57"/>
      <c r="BW1045" s="57"/>
      <c r="BX1045" s="57"/>
      <c r="BY1045" s="57"/>
      <c r="BZ1045" s="57"/>
      <c r="CA1045" s="57"/>
      <c r="CB1045" s="57"/>
      <c r="CC1045" s="57"/>
      <c r="CD1045" s="57"/>
      <c r="CE1045" s="57"/>
      <c r="CF1045" s="57"/>
      <c r="CG1045" s="57"/>
      <c r="CH1045" s="57"/>
      <c r="CI1045" s="57"/>
      <c r="CJ1045" s="57"/>
      <c r="CK1045" s="57"/>
      <c r="CL1045" s="57"/>
      <c r="CM1045" s="57"/>
      <c r="CN1045" s="57"/>
      <c r="CO1045" s="57"/>
      <c r="CP1045" s="57"/>
      <c r="CQ1045" s="57"/>
      <c r="CR1045" s="57"/>
      <c r="CS1045" s="57"/>
      <c r="CT1045" s="57"/>
      <c r="CU1045" s="57"/>
      <c r="CV1045" s="57"/>
      <c r="CW1045" s="57"/>
      <c r="CX1045" s="57"/>
      <c r="CY1045" s="57"/>
      <c r="CZ1045" s="57"/>
      <c r="DA1045" s="57"/>
      <c r="DB1045" s="57"/>
      <c r="DC1045" s="57"/>
      <c r="DD1045" s="57"/>
      <c r="DE1045" s="57"/>
      <c r="DF1045" s="57"/>
      <c r="DG1045" s="57"/>
      <c r="DH1045" s="57"/>
      <c r="DI1045" s="57"/>
      <c r="DJ1045" s="57"/>
      <c r="DK1045" s="57"/>
      <c r="DL1045" s="57"/>
      <c r="DM1045" s="57"/>
      <c r="DN1045" s="57"/>
      <c r="DO1045" s="57"/>
      <c r="DP1045" s="57"/>
      <c r="DQ1045" s="57"/>
      <c r="DR1045" s="57"/>
      <c r="DS1045" s="57"/>
      <c r="DT1045" s="57"/>
      <c r="DU1045" s="57"/>
      <c r="DV1045" s="57"/>
      <c r="DW1045" s="57"/>
      <c r="DX1045" s="57"/>
      <c r="DY1045" s="57"/>
      <c r="DZ1045" s="57"/>
      <c r="EA1045" s="57"/>
      <c r="EB1045" s="57"/>
      <c r="EC1045" s="57"/>
      <c r="ED1045" s="57"/>
      <c r="EE1045" s="57"/>
    </row>
    <row r="1046">
      <c r="B1046" s="140"/>
      <c r="C1046" s="140"/>
      <c r="D1046" s="140"/>
      <c r="E1046" s="140"/>
      <c r="F1046" s="140"/>
      <c r="AH1046" s="57"/>
      <c r="AI1046" s="57"/>
      <c r="AJ1046" s="57"/>
      <c r="AK1046" s="57"/>
      <c r="AL1046" s="57"/>
      <c r="AM1046" s="57"/>
      <c r="AN1046" s="57"/>
      <c r="AO1046" s="57"/>
      <c r="AP1046" s="57"/>
      <c r="AQ1046" s="57"/>
      <c r="AR1046" s="57"/>
      <c r="AS1046" s="57"/>
      <c r="AT1046" s="57"/>
      <c r="AU1046" s="57"/>
      <c r="AV1046" s="57"/>
      <c r="AW1046" s="57"/>
      <c r="AX1046" s="57"/>
      <c r="AY1046" s="57"/>
      <c r="AZ1046" s="57"/>
      <c r="BA1046" s="57"/>
      <c r="BB1046" s="57"/>
      <c r="BC1046" s="57"/>
      <c r="BD1046" s="57"/>
      <c r="BE1046" s="57"/>
      <c r="BF1046" s="57"/>
      <c r="BG1046" s="57"/>
      <c r="BH1046" s="57"/>
      <c r="BI1046" s="57"/>
      <c r="BJ1046" s="57"/>
      <c r="BK1046" s="57"/>
      <c r="BL1046" s="57"/>
      <c r="BM1046" s="57"/>
      <c r="BN1046" s="57"/>
      <c r="BO1046" s="57"/>
      <c r="BP1046" s="57"/>
      <c r="BQ1046" s="57"/>
      <c r="BR1046" s="57"/>
      <c r="BS1046" s="57"/>
      <c r="BT1046" s="57"/>
      <c r="BU1046" s="57"/>
      <c r="BV1046" s="57"/>
      <c r="BW1046" s="57"/>
      <c r="BX1046" s="57"/>
      <c r="BY1046" s="57"/>
      <c r="BZ1046" s="57"/>
      <c r="CA1046" s="57"/>
      <c r="CB1046" s="57"/>
      <c r="CC1046" s="57"/>
      <c r="CD1046" s="57"/>
      <c r="CE1046" s="57"/>
      <c r="CF1046" s="57"/>
      <c r="CG1046" s="57"/>
      <c r="CH1046" s="57"/>
      <c r="CI1046" s="57"/>
      <c r="CJ1046" s="57"/>
      <c r="CK1046" s="57"/>
      <c r="CL1046" s="57"/>
      <c r="CM1046" s="57"/>
      <c r="CN1046" s="57"/>
      <c r="CO1046" s="57"/>
      <c r="CP1046" s="57"/>
      <c r="CQ1046" s="57"/>
      <c r="CR1046" s="57"/>
      <c r="CS1046" s="57"/>
      <c r="CT1046" s="57"/>
      <c r="CU1046" s="57"/>
      <c r="CV1046" s="57"/>
      <c r="CW1046" s="57"/>
      <c r="CX1046" s="57"/>
      <c r="CY1046" s="57"/>
      <c r="CZ1046" s="57"/>
      <c r="DA1046" s="57"/>
      <c r="DB1046" s="57"/>
      <c r="DC1046" s="57"/>
      <c r="DD1046" s="57"/>
      <c r="DE1046" s="57"/>
      <c r="DF1046" s="57"/>
      <c r="DG1046" s="57"/>
      <c r="DH1046" s="57"/>
      <c r="DI1046" s="57"/>
      <c r="DJ1046" s="57"/>
      <c r="DK1046" s="57"/>
      <c r="DL1046" s="57"/>
      <c r="DM1046" s="57"/>
      <c r="DN1046" s="57"/>
      <c r="DO1046" s="57"/>
      <c r="DP1046" s="57"/>
      <c r="DQ1046" s="57"/>
      <c r="DR1046" s="57"/>
      <c r="DS1046" s="57"/>
      <c r="DT1046" s="57"/>
      <c r="DU1046" s="57"/>
      <c r="DV1046" s="57"/>
      <c r="DW1046" s="57"/>
      <c r="DX1046" s="57"/>
      <c r="DY1046" s="57"/>
      <c r="DZ1046" s="57"/>
      <c r="EA1046" s="57"/>
      <c r="EB1046" s="57"/>
      <c r="EC1046" s="57"/>
      <c r="ED1046" s="57"/>
      <c r="EE1046" s="57"/>
    </row>
    <row r="1047">
      <c r="B1047" s="140"/>
      <c r="C1047" s="140"/>
      <c r="D1047" s="140"/>
      <c r="E1047" s="140"/>
      <c r="F1047" s="140"/>
      <c r="AH1047" s="57"/>
      <c r="AI1047" s="57"/>
      <c r="AJ1047" s="57"/>
      <c r="AK1047" s="57"/>
      <c r="AL1047" s="57"/>
      <c r="AM1047" s="57"/>
      <c r="AN1047" s="57"/>
      <c r="AO1047" s="57"/>
      <c r="AP1047" s="57"/>
      <c r="AQ1047" s="57"/>
      <c r="AR1047" s="57"/>
      <c r="AS1047" s="57"/>
      <c r="AT1047" s="57"/>
      <c r="AU1047" s="57"/>
      <c r="AV1047" s="57"/>
      <c r="AW1047" s="57"/>
      <c r="AX1047" s="57"/>
      <c r="AY1047" s="57"/>
      <c r="AZ1047" s="57"/>
      <c r="BA1047" s="57"/>
      <c r="BB1047" s="57"/>
      <c r="BC1047" s="57"/>
      <c r="BD1047" s="57"/>
      <c r="BE1047" s="57"/>
      <c r="BF1047" s="57"/>
      <c r="BG1047" s="57"/>
      <c r="BH1047" s="57"/>
      <c r="BI1047" s="57"/>
      <c r="BJ1047" s="57"/>
      <c r="BK1047" s="57"/>
      <c r="BL1047" s="57"/>
      <c r="BM1047" s="57"/>
      <c r="BN1047" s="57"/>
      <c r="BO1047" s="57"/>
      <c r="BP1047" s="57"/>
      <c r="BQ1047" s="57"/>
      <c r="BR1047" s="57"/>
      <c r="BS1047" s="57"/>
      <c r="BT1047" s="57"/>
      <c r="BU1047" s="57"/>
      <c r="BV1047" s="57"/>
      <c r="BW1047" s="57"/>
      <c r="BX1047" s="57"/>
      <c r="BY1047" s="57"/>
      <c r="BZ1047" s="57"/>
      <c r="CA1047" s="57"/>
      <c r="CB1047" s="57"/>
      <c r="CC1047" s="57"/>
      <c r="CD1047" s="57"/>
      <c r="CE1047" s="57"/>
      <c r="CF1047" s="57"/>
      <c r="CG1047" s="57"/>
      <c r="CH1047" s="57"/>
      <c r="CI1047" s="57"/>
      <c r="CJ1047" s="57"/>
      <c r="CK1047" s="57"/>
      <c r="CL1047" s="57"/>
      <c r="CM1047" s="57"/>
      <c r="CN1047" s="57"/>
      <c r="CO1047" s="57"/>
      <c r="CP1047" s="57"/>
      <c r="CQ1047" s="57"/>
      <c r="CR1047" s="57"/>
      <c r="CS1047" s="57"/>
      <c r="CT1047" s="57"/>
      <c r="CU1047" s="57"/>
      <c r="CV1047" s="57"/>
      <c r="CW1047" s="57"/>
      <c r="CX1047" s="57"/>
      <c r="CY1047" s="57"/>
      <c r="CZ1047" s="57"/>
      <c r="DA1047" s="57"/>
      <c r="DB1047" s="57"/>
      <c r="DC1047" s="57"/>
      <c r="DD1047" s="57"/>
      <c r="DE1047" s="57"/>
      <c r="DF1047" s="57"/>
      <c r="DG1047" s="57"/>
      <c r="DH1047" s="57"/>
      <c r="DI1047" s="57"/>
      <c r="DJ1047" s="57"/>
      <c r="DK1047" s="57"/>
      <c r="DL1047" s="57"/>
      <c r="DM1047" s="57"/>
      <c r="DN1047" s="57"/>
      <c r="DO1047" s="57"/>
      <c r="DP1047" s="57"/>
      <c r="DQ1047" s="57"/>
      <c r="DR1047" s="57"/>
      <c r="DS1047" s="57"/>
      <c r="DT1047" s="57"/>
      <c r="DU1047" s="57"/>
      <c r="DV1047" s="57"/>
      <c r="DW1047" s="57"/>
      <c r="DX1047" s="57"/>
      <c r="DY1047" s="57"/>
      <c r="DZ1047" s="57"/>
      <c r="EA1047" s="57"/>
      <c r="EB1047" s="57"/>
      <c r="EC1047" s="57"/>
      <c r="ED1047" s="57"/>
      <c r="EE1047" s="57"/>
    </row>
    <row r="1048">
      <c r="B1048" s="140"/>
      <c r="C1048" s="140"/>
      <c r="D1048" s="140"/>
      <c r="E1048" s="140"/>
      <c r="F1048" s="140"/>
      <c r="AH1048" s="57"/>
      <c r="AI1048" s="57"/>
      <c r="AJ1048" s="57"/>
      <c r="AK1048" s="57"/>
      <c r="AL1048" s="57"/>
      <c r="AM1048" s="57"/>
      <c r="AN1048" s="57"/>
      <c r="AO1048" s="57"/>
      <c r="AP1048" s="57"/>
      <c r="AQ1048" s="57"/>
      <c r="AR1048" s="57"/>
      <c r="AS1048" s="57"/>
      <c r="AT1048" s="57"/>
      <c r="AU1048" s="57"/>
      <c r="AV1048" s="57"/>
      <c r="AW1048" s="57"/>
      <c r="AX1048" s="57"/>
      <c r="AY1048" s="57"/>
      <c r="AZ1048" s="57"/>
      <c r="BA1048" s="57"/>
      <c r="BB1048" s="57"/>
      <c r="BC1048" s="57"/>
      <c r="BD1048" s="57"/>
      <c r="BE1048" s="57"/>
      <c r="BF1048" s="57"/>
      <c r="BG1048" s="57"/>
      <c r="BH1048" s="57"/>
      <c r="BI1048" s="57"/>
      <c r="BJ1048" s="57"/>
      <c r="BK1048" s="57"/>
      <c r="BL1048" s="57"/>
      <c r="BM1048" s="57"/>
      <c r="BN1048" s="57"/>
      <c r="BO1048" s="57"/>
      <c r="BP1048" s="57"/>
      <c r="BQ1048" s="57"/>
      <c r="BR1048" s="57"/>
      <c r="BS1048" s="57"/>
      <c r="BT1048" s="57"/>
      <c r="BU1048" s="57"/>
      <c r="BV1048" s="57"/>
      <c r="BW1048" s="57"/>
      <c r="BX1048" s="57"/>
      <c r="BY1048" s="57"/>
      <c r="BZ1048" s="57"/>
      <c r="CA1048" s="57"/>
      <c r="CB1048" s="57"/>
      <c r="CC1048" s="57"/>
      <c r="CD1048" s="57"/>
      <c r="CE1048" s="57"/>
      <c r="CF1048" s="57"/>
      <c r="CG1048" s="57"/>
      <c r="CH1048" s="57"/>
      <c r="CI1048" s="57"/>
      <c r="CJ1048" s="57"/>
      <c r="CK1048" s="57"/>
      <c r="CL1048" s="57"/>
      <c r="CM1048" s="57"/>
      <c r="CN1048" s="57"/>
      <c r="CO1048" s="57"/>
      <c r="CP1048" s="57"/>
      <c r="CQ1048" s="57"/>
      <c r="CR1048" s="57"/>
      <c r="CS1048" s="57"/>
      <c r="CT1048" s="57"/>
      <c r="CU1048" s="57"/>
      <c r="CV1048" s="57"/>
      <c r="CW1048" s="57"/>
      <c r="CX1048" s="57"/>
      <c r="CY1048" s="57"/>
      <c r="CZ1048" s="57"/>
      <c r="DA1048" s="57"/>
      <c r="DB1048" s="57"/>
      <c r="DC1048" s="57"/>
      <c r="DD1048" s="57"/>
      <c r="DE1048" s="57"/>
      <c r="DF1048" s="57"/>
      <c r="DG1048" s="57"/>
      <c r="DH1048" s="57"/>
      <c r="DI1048" s="57"/>
      <c r="DJ1048" s="57"/>
      <c r="DK1048" s="57"/>
      <c r="DL1048" s="57"/>
      <c r="DM1048" s="57"/>
      <c r="DN1048" s="57"/>
      <c r="DO1048" s="57"/>
      <c r="DP1048" s="57"/>
      <c r="DQ1048" s="57"/>
      <c r="DR1048" s="57"/>
      <c r="DS1048" s="57"/>
      <c r="DT1048" s="57"/>
      <c r="DU1048" s="57"/>
      <c r="DV1048" s="57"/>
      <c r="DW1048" s="57"/>
      <c r="DX1048" s="57"/>
      <c r="DY1048" s="57"/>
      <c r="DZ1048" s="57"/>
      <c r="EA1048" s="57"/>
      <c r="EB1048" s="57"/>
      <c r="EC1048" s="57"/>
      <c r="ED1048" s="57"/>
      <c r="EE1048" s="57"/>
    </row>
    <row r="1049">
      <c r="B1049" s="140"/>
      <c r="C1049" s="140"/>
      <c r="D1049" s="140"/>
      <c r="E1049" s="140"/>
      <c r="F1049" s="140"/>
      <c r="AH1049" s="57"/>
      <c r="AI1049" s="57"/>
      <c r="AJ1049" s="57"/>
      <c r="AK1049" s="57"/>
      <c r="AL1049" s="57"/>
      <c r="AM1049" s="57"/>
      <c r="AN1049" s="57"/>
      <c r="AO1049" s="57"/>
      <c r="AP1049" s="57"/>
      <c r="AQ1049" s="57"/>
      <c r="AR1049" s="57"/>
      <c r="AS1049" s="57"/>
      <c r="AT1049" s="57"/>
      <c r="AU1049" s="57"/>
      <c r="AV1049" s="57"/>
      <c r="AW1049" s="57"/>
      <c r="AX1049" s="57"/>
      <c r="AY1049" s="57"/>
      <c r="AZ1049" s="57"/>
      <c r="BA1049" s="57"/>
      <c r="BB1049" s="57"/>
      <c r="BC1049" s="57"/>
      <c r="BD1049" s="57"/>
      <c r="BE1049" s="57"/>
      <c r="BF1049" s="57"/>
      <c r="BG1049" s="57"/>
      <c r="BH1049" s="57"/>
      <c r="BI1049" s="57"/>
      <c r="BJ1049" s="57"/>
      <c r="BK1049" s="57"/>
      <c r="BL1049" s="57"/>
      <c r="BM1049" s="57"/>
      <c r="BN1049" s="57"/>
      <c r="BO1049" s="57"/>
      <c r="BP1049" s="57"/>
      <c r="BQ1049" s="57"/>
      <c r="BR1049" s="57"/>
      <c r="BS1049" s="57"/>
      <c r="BT1049" s="57"/>
      <c r="BU1049" s="57"/>
      <c r="BV1049" s="57"/>
      <c r="BW1049" s="57"/>
      <c r="BX1049" s="57"/>
      <c r="BY1049" s="57"/>
      <c r="BZ1049" s="57"/>
      <c r="CA1049" s="57"/>
      <c r="CB1049" s="57"/>
      <c r="CC1049" s="57"/>
      <c r="CD1049" s="57"/>
      <c r="CE1049" s="57"/>
      <c r="CF1049" s="57"/>
      <c r="CG1049" s="57"/>
      <c r="CH1049" s="57"/>
      <c r="CI1049" s="57"/>
      <c r="CJ1049" s="57"/>
      <c r="CK1049" s="57"/>
      <c r="CL1049" s="57"/>
      <c r="CM1049" s="57"/>
      <c r="CN1049" s="57"/>
      <c r="CO1049" s="57"/>
      <c r="CP1049" s="57"/>
      <c r="CQ1049" s="57"/>
      <c r="CR1049" s="57"/>
      <c r="CS1049" s="57"/>
      <c r="CT1049" s="57"/>
      <c r="CU1049" s="57"/>
      <c r="CV1049" s="57"/>
      <c r="CW1049" s="57"/>
      <c r="CX1049" s="57"/>
      <c r="CY1049" s="57"/>
      <c r="CZ1049" s="57"/>
      <c r="DA1049" s="57"/>
      <c r="DB1049" s="57"/>
      <c r="DC1049" s="57"/>
      <c r="DD1049" s="57"/>
      <c r="DE1049" s="57"/>
      <c r="DF1049" s="57"/>
      <c r="DG1049" s="57"/>
      <c r="DH1049" s="57"/>
      <c r="DI1049" s="57"/>
      <c r="DJ1049" s="57"/>
      <c r="DK1049" s="57"/>
      <c r="DL1049" s="57"/>
      <c r="DM1049" s="57"/>
      <c r="DN1049" s="57"/>
      <c r="DO1049" s="57"/>
      <c r="DP1049" s="57"/>
      <c r="DQ1049" s="57"/>
      <c r="DR1049" s="57"/>
      <c r="DS1049" s="57"/>
      <c r="DT1049" s="57"/>
      <c r="DU1049" s="57"/>
      <c r="DV1049" s="57"/>
      <c r="DW1049" s="57"/>
      <c r="DX1049" s="57"/>
      <c r="DY1049" s="57"/>
      <c r="DZ1049" s="57"/>
      <c r="EA1049" s="57"/>
      <c r="EB1049" s="57"/>
      <c r="EC1049" s="57"/>
      <c r="ED1049" s="57"/>
      <c r="EE1049" s="57"/>
    </row>
    <row r="1050">
      <c r="B1050" s="140"/>
      <c r="C1050" s="140"/>
      <c r="D1050" s="140"/>
      <c r="E1050" s="140"/>
      <c r="F1050" s="140"/>
      <c r="AH1050" s="57"/>
      <c r="AI1050" s="57"/>
      <c r="AJ1050" s="57"/>
      <c r="AK1050" s="57"/>
      <c r="AL1050" s="57"/>
      <c r="AM1050" s="57"/>
      <c r="AN1050" s="57"/>
      <c r="AO1050" s="57"/>
      <c r="AP1050" s="57"/>
      <c r="AQ1050" s="57"/>
      <c r="AR1050" s="57"/>
      <c r="AS1050" s="57"/>
      <c r="AT1050" s="57"/>
      <c r="AU1050" s="57"/>
      <c r="AV1050" s="57"/>
      <c r="AW1050" s="57"/>
      <c r="AX1050" s="57"/>
      <c r="AY1050" s="57"/>
      <c r="AZ1050" s="57"/>
      <c r="BA1050" s="57"/>
      <c r="BB1050" s="57"/>
      <c r="BC1050" s="57"/>
      <c r="BD1050" s="57"/>
      <c r="BE1050" s="57"/>
      <c r="BF1050" s="57"/>
      <c r="BG1050" s="57"/>
      <c r="BH1050" s="57"/>
      <c r="BI1050" s="57"/>
      <c r="BJ1050" s="57"/>
      <c r="BK1050" s="57"/>
      <c r="BL1050" s="57"/>
      <c r="BM1050" s="57"/>
      <c r="BN1050" s="57"/>
      <c r="BO1050" s="57"/>
      <c r="BP1050" s="57"/>
      <c r="BQ1050" s="57"/>
      <c r="BR1050" s="57"/>
      <c r="BS1050" s="57"/>
      <c r="BT1050" s="57"/>
      <c r="BU1050" s="57"/>
      <c r="BV1050" s="57"/>
      <c r="BW1050" s="57"/>
      <c r="BX1050" s="57"/>
      <c r="BY1050" s="57"/>
      <c r="BZ1050" s="57"/>
      <c r="CA1050" s="57"/>
      <c r="CB1050" s="57"/>
      <c r="CC1050" s="57"/>
      <c r="CD1050" s="57"/>
      <c r="CE1050" s="57"/>
      <c r="CF1050" s="57"/>
      <c r="CG1050" s="57"/>
      <c r="CH1050" s="57"/>
      <c r="CI1050" s="57"/>
      <c r="CJ1050" s="57"/>
      <c r="CK1050" s="57"/>
      <c r="CL1050" s="57"/>
      <c r="CM1050" s="57"/>
      <c r="CN1050" s="57"/>
      <c r="CO1050" s="57"/>
      <c r="CP1050" s="57"/>
      <c r="CQ1050" s="57"/>
      <c r="CR1050" s="57"/>
      <c r="CS1050" s="57"/>
      <c r="CT1050" s="57"/>
      <c r="CU1050" s="57"/>
      <c r="CV1050" s="57"/>
      <c r="CW1050" s="57"/>
      <c r="CX1050" s="57"/>
      <c r="CY1050" s="57"/>
      <c r="CZ1050" s="57"/>
      <c r="DA1050" s="57"/>
      <c r="DB1050" s="57"/>
      <c r="DC1050" s="57"/>
      <c r="DD1050" s="57"/>
      <c r="DE1050" s="57"/>
      <c r="DF1050" s="57"/>
      <c r="DG1050" s="57"/>
      <c r="DH1050" s="57"/>
      <c r="DI1050" s="57"/>
      <c r="DJ1050" s="57"/>
      <c r="DK1050" s="57"/>
      <c r="DL1050" s="57"/>
      <c r="DM1050" s="57"/>
      <c r="DN1050" s="57"/>
      <c r="DO1050" s="57"/>
      <c r="DP1050" s="57"/>
      <c r="DQ1050" s="57"/>
      <c r="DR1050" s="57"/>
      <c r="DS1050" s="57"/>
      <c r="DT1050" s="57"/>
      <c r="DU1050" s="57"/>
      <c r="DV1050" s="57"/>
      <c r="DW1050" s="57"/>
      <c r="DX1050" s="57"/>
      <c r="DY1050" s="57"/>
      <c r="DZ1050" s="57"/>
      <c r="EA1050" s="57"/>
      <c r="EB1050" s="57"/>
      <c r="EC1050" s="57"/>
      <c r="ED1050" s="57"/>
      <c r="EE1050" s="57"/>
    </row>
    <row r="1051">
      <c r="B1051" s="140"/>
      <c r="C1051" s="140"/>
      <c r="D1051" s="140"/>
      <c r="E1051" s="140"/>
      <c r="F1051" s="140"/>
      <c r="AH1051" s="57"/>
      <c r="AI1051" s="57"/>
      <c r="AJ1051" s="57"/>
      <c r="AK1051" s="57"/>
      <c r="AL1051" s="57"/>
      <c r="AM1051" s="57"/>
      <c r="AN1051" s="57"/>
      <c r="AO1051" s="57"/>
      <c r="AP1051" s="57"/>
      <c r="AQ1051" s="57"/>
      <c r="AR1051" s="57"/>
      <c r="AS1051" s="57"/>
      <c r="AT1051" s="57"/>
      <c r="AU1051" s="57"/>
      <c r="AV1051" s="57"/>
      <c r="AW1051" s="57"/>
      <c r="AX1051" s="57"/>
      <c r="AY1051" s="57"/>
      <c r="AZ1051" s="57"/>
      <c r="BA1051" s="57"/>
      <c r="BB1051" s="57"/>
      <c r="BC1051" s="57"/>
      <c r="BD1051" s="57"/>
      <c r="BE1051" s="57"/>
      <c r="BF1051" s="57"/>
      <c r="BG1051" s="57"/>
      <c r="BH1051" s="57"/>
      <c r="BI1051" s="57"/>
      <c r="BJ1051" s="57"/>
      <c r="BK1051" s="57"/>
      <c r="BL1051" s="57"/>
      <c r="BM1051" s="57"/>
      <c r="BN1051" s="57"/>
      <c r="BO1051" s="57"/>
      <c r="BP1051" s="57"/>
      <c r="BQ1051" s="57"/>
      <c r="BR1051" s="57"/>
      <c r="BS1051" s="57"/>
      <c r="BT1051" s="57"/>
      <c r="BU1051" s="57"/>
      <c r="BV1051" s="57"/>
      <c r="BW1051" s="57"/>
      <c r="BX1051" s="57"/>
      <c r="BY1051" s="57"/>
      <c r="BZ1051" s="57"/>
      <c r="CA1051" s="57"/>
      <c r="CB1051" s="57"/>
      <c r="CC1051" s="57"/>
      <c r="CD1051" s="57"/>
      <c r="CE1051" s="57"/>
      <c r="CF1051" s="57"/>
      <c r="CG1051" s="57"/>
      <c r="CH1051" s="57"/>
      <c r="CI1051" s="57"/>
      <c r="CJ1051" s="57"/>
      <c r="CK1051" s="57"/>
      <c r="CL1051" s="57"/>
      <c r="CM1051" s="57"/>
      <c r="CN1051" s="57"/>
      <c r="CO1051" s="57"/>
      <c r="CP1051" s="57"/>
      <c r="CQ1051" s="57"/>
      <c r="CR1051" s="57"/>
      <c r="CS1051" s="57"/>
      <c r="CT1051" s="57"/>
      <c r="CU1051" s="57"/>
      <c r="CV1051" s="57"/>
      <c r="CW1051" s="57"/>
      <c r="CX1051" s="57"/>
      <c r="CY1051" s="57"/>
      <c r="CZ1051" s="57"/>
      <c r="DA1051" s="57"/>
      <c r="DB1051" s="57"/>
      <c r="DC1051" s="57"/>
      <c r="DD1051" s="57"/>
      <c r="DE1051" s="57"/>
      <c r="DF1051" s="57"/>
      <c r="DG1051" s="57"/>
      <c r="DH1051" s="57"/>
      <c r="DI1051" s="57"/>
      <c r="DJ1051" s="57"/>
      <c r="DK1051" s="57"/>
      <c r="DL1051" s="57"/>
      <c r="DM1051" s="57"/>
      <c r="DN1051" s="57"/>
      <c r="DO1051" s="57"/>
      <c r="DP1051" s="57"/>
      <c r="DQ1051" s="57"/>
      <c r="DR1051" s="57"/>
      <c r="DS1051" s="57"/>
      <c r="DT1051" s="57"/>
      <c r="DU1051" s="57"/>
      <c r="DV1051" s="57"/>
      <c r="DW1051" s="57"/>
      <c r="DX1051" s="57"/>
      <c r="DY1051" s="57"/>
      <c r="DZ1051" s="57"/>
      <c r="EA1051" s="57"/>
      <c r="EB1051" s="57"/>
      <c r="EC1051" s="57"/>
      <c r="ED1051" s="57"/>
      <c r="EE1051" s="57"/>
    </row>
    <row r="1052">
      <c r="B1052" s="140"/>
      <c r="C1052" s="140"/>
      <c r="D1052" s="140"/>
      <c r="E1052" s="140"/>
      <c r="F1052" s="140"/>
      <c r="AH1052" s="57"/>
      <c r="AI1052" s="57"/>
      <c r="AJ1052" s="57"/>
      <c r="AK1052" s="57"/>
      <c r="AL1052" s="57"/>
      <c r="AM1052" s="57"/>
      <c r="AN1052" s="57"/>
      <c r="AO1052" s="57"/>
      <c r="AP1052" s="57"/>
      <c r="AQ1052" s="57"/>
      <c r="AR1052" s="57"/>
      <c r="AS1052" s="57"/>
      <c r="AT1052" s="57"/>
      <c r="AU1052" s="57"/>
      <c r="AV1052" s="57"/>
      <c r="AW1052" s="57"/>
      <c r="AX1052" s="57"/>
      <c r="AY1052" s="57"/>
      <c r="AZ1052" s="57"/>
      <c r="BA1052" s="57"/>
      <c r="BB1052" s="57"/>
      <c r="BC1052" s="57"/>
      <c r="BD1052" s="57"/>
      <c r="BE1052" s="57"/>
      <c r="BF1052" s="57"/>
      <c r="BG1052" s="57"/>
      <c r="BH1052" s="57"/>
      <c r="BI1052" s="57"/>
      <c r="BJ1052" s="57"/>
      <c r="BK1052" s="57"/>
      <c r="BL1052" s="57"/>
      <c r="BM1052" s="57"/>
      <c r="BN1052" s="57"/>
      <c r="BO1052" s="57"/>
      <c r="BP1052" s="57"/>
      <c r="BQ1052" s="57"/>
      <c r="BR1052" s="57"/>
      <c r="BS1052" s="57"/>
      <c r="BT1052" s="57"/>
      <c r="BU1052" s="57"/>
      <c r="BV1052" s="57"/>
      <c r="BW1052" s="57"/>
      <c r="BX1052" s="57"/>
      <c r="BY1052" s="57"/>
      <c r="BZ1052" s="57"/>
      <c r="CA1052" s="57"/>
      <c r="CB1052" s="57"/>
      <c r="CC1052" s="57"/>
      <c r="CD1052" s="57"/>
      <c r="CE1052" s="57"/>
      <c r="CF1052" s="57"/>
      <c r="CG1052" s="57"/>
      <c r="CH1052" s="57"/>
      <c r="CI1052" s="57"/>
      <c r="CJ1052" s="57"/>
      <c r="CK1052" s="57"/>
      <c r="CL1052" s="57"/>
      <c r="CM1052" s="57"/>
      <c r="CN1052" s="57"/>
      <c r="CO1052" s="57"/>
      <c r="CP1052" s="57"/>
      <c r="CQ1052" s="57"/>
      <c r="CR1052" s="57"/>
      <c r="CS1052" s="57"/>
      <c r="CT1052" s="57"/>
      <c r="CU1052" s="57"/>
      <c r="CV1052" s="57"/>
      <c r="CW1052" s="57"/>
      <c r="CX1052" s="57"/>
      <c r="CY1052" s="57"/>
      <c r="CZ1052" s="57"/>
      <c r="DA1052" s="57"/>
      <c r="DB1052" s="57"/>
      <c r="DC1052" s="57"/>
      <c r="DD1052" s="57"/>
      <c r="DE1052" s="57"/>
      <c r="DF1052" s="57"/>
      <c r="DG1052" s="57"/>
      <c r="DH1052" s="57"/>
      <c r="DI1052" s="57"/>
      <c r="DJ1052" s="57"/>
      <c r="DK1052" s="57"/>
      <c r="DL1052" s="57"/>
      <c r="DM1052" s="57"/>
      <c r="DN1052" s="57"/>
      <c r="DO1052" s="57"/>
      <c r="DP1052" s="57"/>
      <c r="DQ1052" s="57"/>
      <c r="DR1052" s="57"/>
      <c r="DS1052" s="57"/>
      <c r="DT1052" s="57"/>
      <c r="DU1052" s="57"/>
      <c r="DV1052" s="57"/>
      <c r="DW1052" s="57"/>
      <c r="DX1052" s="57"/>
      <c r="DY1052" s="57"/>
      <c r="DZ1052" s="57"/>
      <c r="EA1052" s="57"/>
      <c r="EB1052" s="57"/>
      <c r="EC1052" s="57"/>
      <c r="ED1052" s="57"/>
      <c r="EE1052" s="57"/>
    </row>
    <row r="1053">
      <c r="B1053" s="140"/>
      <c r="C1053" s="140"/>
      <c r="D1053" s="140"/>
      <c r="E1053" s="140"/>
      <c r="F1053" s="140"/>
      <c r="AH1053" s="57"/>
      <c r="AI1053" s="57"/>
      <c r="AJ1053" s="57"/>
      <c r="AK1053" s="57"/>
      <c r="AL1053" s="57"/>
      <c r="AM1053" s="57"/>
      <c r="AN1053" s="57"/>
      <c r="AO1053" s="57"/>
      <c r="AP1053" s="57"/>
      <c r="AQ1053" s="57"/>
      <c r="AR1053" s="57"/>
      <c r="AS1053" s="57"/>
      <c r="AT1053" s="57"/>
      <c r="AU1053" s="57"/>
      <c r="AV1053" s="57"/>
      <c r="AW1053" s="57"/>
      <c r="AX1053" s="57"/>
      <c r="AY1053" s="57"/>
      <c r="AZ1053" s="57"/>
      <c r="BA1053" s="57"/>
      <c r="BB1053" s="57"/>
      <c r="BC1053" s="57"/>
      <c r="BD1053" s="57"/>
      <c r="BE1053" s="57"/>
      <c r="BF1053" s="57"/>
      <c r="BG1053" s="57"/>
      <c r="BH1053" s="57"/>
      <c r="BI1053" s="57"/>
      <c r="BJ1053" s="57"/>
      <c r="BK1053" s="57"/>
      <c r="BL1053" s="57"/>
      <c r="BM1053" s="57"/>
      <c r="BN1053" s="57"/>
      <c r="BO1053" s="57"/>
      <c r="BP1053" s="57"/>
      <c r="BQ1053" s="57"/>
      <c r="BR1053" s="57"/>
      <c r="BS1053" s="57"/>
      <c r="BT1053" s="57"/>
      <c r="BU1053" s="57"/>
      <c r="BV1053" s="57"/>
      <c r="BW1053" s="57"/>
      <c r="BX1053" s="57"/>
      <c r="BY1053" s="57"/>
      <c r="BZ1053" s="57"/>
      <c r="CA1053" s="57"/>
      <c r="CB1053" s="57"/>
      <c r="CC1053" s="57"/>
      <c r="CD1053" s="57"/>
      <c r="CE1053" s="57"/>
      <c r="CF1053" s="57"/>
      <c r="CG1053" s="57"/>
      <c r="CH1053" s="57"/>
      <c r="CI1053" s="57"/>
      <c r="CJ1053" s="57"/>
      <c r="CK1053" s="57"/>
      <c r="CL1053" s="57"/>
      <c r="CM1053" s="57"/>
      <c r="CN1053" s="57"/>
      <c r="CO1053" s="57"/>
      <c r="CP1053" s="57"/>
      <c r="CQ1053" s="57"/>
      <c r="CR1053" s="57"/>
      <c r="CS1053" s="57"/>
      <c r="CT1053" s="57"/>
      <c r="CU1053" s="57"/>
      <c r="CV1053" s="57"/>
      <c r="CW1053" s="57"/>
      <c r="CX1053" s="57"/>
      <c r="CY1053" s="57"/>
      <c r="CZ1053" s="57"/>
      <c r="DA1053" s="57"/>
      <c r="DB1053" s="57"/>
      <c r="DC1053" s="57"/>
      <c r="DD1053" s="57"/>
      <c r="DE1053" s="57"/>
      <c r="DF1053" s="57"/>
      <c r="DG1053" s="57"/>
      <c r="DH1053" s="57"/>
      <c r="DI1053" s="57"/>
      <c r="DJ1053" s="57"/>
      <c r="DK1053" s="57"/>
      <c r="DL1053" s="57"/>
      <c r="DM1053" s="57"/>
      <c r="DN1053" s="57"/>
      <c r="DO1053" s="57"/>
      <c r="DP1053" s="57"/>
      <c r="DQ1053" s="57"/>
      <c r="DR1053" s="57"/>
      <c r="DS1053" s="57"/>
      <c r="DT1053" s="57"/>
      <c r="DU1053" s="57"/>
      <c r="DV1053" s="57"/>
      <c r="DW1053" s="57"/>
      <c r="DX1053" s="57"/>
      <c r="DY1053" s="57"/>
      <c r="DZ1053" s="57"/>
      <c r="EA1053" s="57"/>
      <c r="EB1053" s="57"/>
      <c r="EC1053" s="57"/>
      <c r="ED1053" s="57"/>
      <c r="EE1053" s="57"/>
    </row>
    <row r="1054">
      <c r="B1054" s="140"/>
      <c r="C1054" s="140"/>
      <c r="D1054" s="140"/>
      <c r="E1054" s="140"/>
      <c r="F1054" s="140"/>
      <c r="AH1054" s="57"/>
      <c r="AI1054" s="57"/>
      <c r="AJ1054" s="57"/>
      <c r="AK1054" s="57"/>
      <c r="AL1054" s="57"/>
      <c r="AM1054" s="57"/>
      <c r="AN1054" s="57"/>
      <c r="AO1054" s="57"/>
      <c r="AP1054" s="57"/>
      <c r="AQ1054" s="57"/>
      <c r="AR1054" s="57"/>
      <c r="AS1054" s="57"/>
      <c r="AT1054" s="57"/>
      <c r="AU1054" s="57"/>
      <c r="AV1054" s="57"/>
      <c r="AW1054" s="57"/>
      <c r="AX1054" s="57"/>
      <c r="AY1054" s="57"/>
      <c r="AZ1054" s="57"/>
      <c r="BA1054" s="57"/>
      <c r="BB1054" s="57"/>
      <c r="BC1054" s="57"/>
      <c r="BD1054" s="57"/>
      <c r="BE1054" s="57"/>
      <c r="BF1054" s="57"/>
      <c r="BG1054" s="57"/>
      <c r="BH1054" s="57"/>
      <c r="BI1054" s="57"/>
      <c r="BJ1054" s="57"/>
      <c r="BK1054" s="57"/>
      <c r="BL1054" s="57"/>
      <c r="BM1054" s="57"/>
      <c r="BN1054" s="57"/>
      <c r="BO1054" s="57"/>
      <c r="BP1054" s="57"/>
      <c r="BQ1054" s="57"/>
      <c r="BR1054" s="57"/>
      <c r="BS1054" s="57"/>
      <c r="BT1054" s="57"/>
      <c r="BU1054" s="57"/>
      <c r="BV1054" s="57"/>
      <c r="BW1054" s="57"/>
      <c r="BX1054" s="57"/>
      <c r="BY1054" s="57"/>
      <c r="BZ1054" s="57"/>
      <c r="CA1054" s="57"/>
      <c r="CB1054" s="57"/>
      <c r="CC1054" s="57"/>
      <c r="CD1054" s="57"/>
      <c r="CE1054" s="57"/>
      <c r="CF1054" s="57"/>
      <c r="CG1054" s="57"/>
      <c r="CH1054" s="57"/>
      <c r="CI1054" s="57"/>
      <c r="CJ1054" s="57"/>
      <c r="CK1054" s="57"/>
      <c r="CL1054" s="57"/>
      <c r="CM1054" s="57"/>
      <c r="CN1054" s="57"/>
      <c r="CO1054" s="57"/>
      <c r="CP1054" s="57"/>
      <c r="CQ1054" s="57"/>
      <c r="CR1054" s="57"/>
      <c r="CS1054" s="57"/>
      <c r="CT1054" s="57"/>
      <c r="CU1054" s="57"/>
      <c r="CV1054" s="57"/>
      <c r="CW1054" s="57"/>
      <c r="CX1054" s="57"/>
      <c r="CY1054" s="57"/>
      <c r="CZ1054" s="57"/>
      <c r="DA1054" s="57"/>
      <c r="DB1054" s="57"/>
      <c r="DC1054" s="57"/>
      <c r="DD1054" s="57"/>
      <c r="DE1054" s="57"/>
      <c r="DF1054" s="57"/>
      <c r="DG1054" s="57"/>
      <c r="DH1054" s="57"/>
      <c r="DI1054" s="57"/>
      <c r="DJ1054" s="57"/>
      <c r="DK1054" s="57"/>
      <c r="DL1054" s="57"/>
      <c r="DM1054" s="57"/>
      <c r="DN1054" s="57"/>
      <c r="DO1054" s="57"/>
      <c r="DP1054" s="57"/>
      <c r="DQ1054" s="57"/>
      <c r="DR1054" s="57"/>
      <c r="DS1054" s="57"/>
      <c r="DT1054" s="57"/>
      <c r="DU1054" s="57"/>
      <c r="DV1054" s="57"/>
      <c r="DW1054" s="57"/>
      <c r="DX1054" s="57"/>
      <c r="DY1054" s="57"/>
      <c r="DZ1054" s="57"/>
      <c r="EA1054" s="57"/>
      <c r="EB1054" s="57"/>
      <c r="EC1054" s="57"/>
      <c r="ED1054" s="57"/>
      <c r="EE1054" s="57"/>
    </row>
    <row r="1055">
      <c r="B1055" s="140"/>
      <c r="C1055" s="140"/>
      <c r="D1055" s="140"/>
      <c r="E1055" s="140"/>
      <c r="F1055" s="140"/>
      <c r="AH1055" s="57"/>
      <c r="AI1055" s="57"/>
      <c r="AJ1055" s="57"/>
      <c r="AK1055" s="57"/>
      <c r="AL1055" s="57"/>
      <c r="AM1055" s="57"/>
      <c r="AN1055" s="57"/>
      <c r="AO1055" s="57"/>
      <c r="AP1055" s="57"/>
      <c r="AQ1055" s="57"/>
      <c r="AR1055" s="57"/>
      <c r="AS1055" s="57"/>
      <c r="AT1055" s="57"/>
      <c r="AU1055" s="57"/>
      <c r="AV1055" s="57"/>
      <c r="AW1055" s="57"/>
      <c r="AX1055" s="57"/>
      <c r="AY1055" s="57"/>
      <c r="AZ1055" s="57"/>
      <c r="BA1055" s="57"/>
      <c r="BB1055" s="57"/>
      <c r="BC1055" s="57"/>
      <c r="BD1055" s="57"/>
      <c r="BE1055" s="57"/>
      <c r="BF1055" s="57"/>
      <c r="BG1055" s="57"/>
      <c r="BH1055" s="57"/>
      <c r="BI1055" s="57"/>
      <c r="BJ1055" s="57"/>
      <c r="BK1055" s="57"/>
      <c r="BL1055" s="57"/>
      <c r="BM1055" s="57"/>
      <c r="BN1055" s="57"/>
      <c r="BO1055" s="57"/>
      <c r="BP1055" s="57"/>
      <c r="BQ1055" s="57"/>
      <c r="BR1055" s="57"/>
      <c r="BS1055" s="57"/>
      <c r="BT1055" s="57"/>
      <c r="BU1055" s="57"/>
      <c r="BV1055" s="57"/>
      <c r="BW1055" s="57"/>
      <c r="BX1055" s="57"/>
      <c r="BY1055" s="57"/>
      <c r="BZ1055" s="57"/>
      <c r="CA1055" s="57"/>
      <c r="CB1055" s="57"/>
      <c r="CC1055" s="57"/>
      <c r="CD1055" s="57"/>
      <c r="CE1055" s="57"/>
      <c r="CF1055" s="57"/>
      <c r="CG1055" s="57"/>
      <c r="CH1055" s="57"/>
      <c r="CI1055" s="57"/>
      <c r="CJ1055" s="57"/>
      <c r="CK1055" s="57"/>
      <c r="CL1055" s="57"/>
      <c r="CM1055" s="57"/>
      <c r="CN1055" s="57"/>
      <c r="CO1055" s="57"/>
      <c r="CP1055" s="57"/>
      <c r="CQ1055" s="57"/>
      <c r="CR1055" s="57"/>
      <c r="CS1055" s="57"/>
      <c r="CT1055" s="57"/>
      <c r="CU1055" s="57"/>
      <c r="CV1055" s="57"/>
      <c r="CW1055" s="57"/>
      <c r="CX1055" s="57"/>
      <c r="CY1055" s="57"/>
      <c r="CZ1055" s="57"/>
      <c r="DA1055" s="57"/>
      <c r="DB1055" s="57"/>
      <c r="DC1055" s="57"/>
      <c r="DD1055" s="57"/>
      <c r="DE1055" s="57"/>
      <c r="DF1055" s="57"/>
      <c r="DG1055" s="57"/>
      <c r="DH1055" s="57"/>
      <c r="DI1055" s="57"/>
      <c r="DJ1055" s="57"/>
      <c r="DK1055" s="57"/>
      <c r="DL1055" s="57"/>
      <c r="DM1055" s="57"/>
      <c r="DN1055" s="57"/>
      <c r="DO1055" s="57"/>
      <c r="DP1055" s="57"/>
      <c r="DQ1055" s="57"/>
      <c r="DR1055" s="57"/>
      <c r="DS1055" s="57"/>
      <c r="DT1055" s="57"/>
      <c r="DU1055" s="57"/>
      <c r="DV1055" s="57"/>
      <c r="DW1055" s="57"/>
      <c r="DX1055" s="57"/>
      <c r="DY1055" s="57"/>
      <c r="DZ1055" s="57"/>
      <c r="EA1055" s="57"/>
      <c r="EB1055" s="57"/>
      <c r="EC1055" s="57"/>
      <c r="ED1055" s="57"/>
      <c r="EE1055" s="57"/>
    </row>
    <row r="1056">
      <c r="B1056" s="140"/>
      <c r="C1056" s="140"/>
      <c r="D1056" s="140"/>
      <c r="E1056" s="140"/>
      <c r="F1056" s="140"/>
      <c r="AH1056" s="57"/>
      <c r="AI1056" s="57"/>
      <c r="AJ1056" s="57"/>
      <c r="AK1056" s="57"/>
      <c r="AL1056" s="57"/>
      <c r="AM1056" s="57"/>
      <c r="AN1056" s="57"/>
      <c r="AO1056" s="57"/>
      <c r="AP1056" s="57"/>
      <c r="AQ1056" s="57"/>
      <c r="AR1056" s="57"/>
      <c r="AS1056" s="57"/>
      <c r="AT1056" s="57"/>
      <c r="AU1056" s="57"/>
      <c r="AV1056" s="57"/>
      <c r="AW1056" s="57"/>
      <c r="AX1056" s="57"/>
      <c r="AY1056" s="57"/>
      <c r="AZ1056" s="57"/>
      <c r="BA1056" s="57"/>
      <c r="BB1056" s="57"/>
      <c r="BC1056" s="57"/>
      <c r="BD1056" s="57"/>
      <c r="BE1056" s="57"/>
      <c r="BF1056" s="57"/>
      <c r="BG1056" s="57"/>
      <c r="BH1056" s="57"/>
      <c r="BI1056" s="57"/>
      <c r="BJ1056" s="57"/>
      <c r="BK1056" s="57"/>
      <c r="BL1056" s="57"/>
      <c r="BM1056" s="57"/>
      <c r="BN1056" s="57"/>
      <c r="BO1056" s="57"/>
      <c r="BP1056" s="57"/>
      <c r="BQ1056" s="57"/>
      <c r="BR1056" s="57"/>
      <c r="BS1056" s="57"/>
      <c r="BT1056" s="57"/>
      <c r="BU1056" s="57"/>
      <c r="BV1056" s="57"/>
      <c r="BW1056" s="57"/>
      <c r="BX1056" s="57"/>
      <c r="BY1056" s="57"/>
      <c r="BZ1056" s="57"/>
      <c r="CA1056" s="57"/>
      <c r="CB1056" s="57"/>
      <c r="CC1056" s="57"/>
      <c r="CD1056" s="57"/>
      <c r="CE1056" s="57"/>
      <c r="CF1056" s="57"/>
      <c r="CG1056" s="57"/>
      <c r="CH1056" s="57"/>
      <c r="CI1056" s="57"/>
      <c r="CJ1056" s="57"/>
      <c r="CK1056" s="57"/>
      <c r="CL1056" s="57"/>
      <c r="CM1056" s="57"/>
      <c r="CN1056" s="57"/>
      <c r="CO1056" s="57"/>
      <c r="CP1056" s="57"/>
      <c r="CQ1056" s="57"/>
      <c r="CR1056" s="57"/>
      <c r="CS1056" s="57"/>
      <c r="CT1056" s="57"/>
      <c r="CU1056" s="57"/>
      <c r="CV1056" s="57"/>
      <c r="CW1056" s="57"/>
      <c r="CX1056" s="57"/>
      <c r="CY1056" s="57"/>
      <c r="CZ1056" s="57"/>
      <c r="DA1056" s="57"/>
      <c r="DB1056" s="57"/>
      <c r="DC1056" s="57"/>
      <c r="DD1056" s="57"/>
      <c r="DE1056" s="57"/>
      <c r="DF1056" s="57"/>
      <c r="DG1056" s="57"/>
      <c r="DH1056" s="57"/>
      <c r="DI1056" s="57"/>
      <c r="DJ1056" s="57"/>
      <c r="DK1056" s="57"/>
      <c r="DL1056" s="57"/>
      <c r="DM1056" s="57"/>
      <c r="DN1056" s="57"/>
      <c r="DO1056" s="57"/>
      <c r="DP1056" s="57"/>
      <c r="DQ1056" s="57"/>
      <c r="DR1056" s="57"/>
      <c r="DS1056" s="57"/>
      <c r="DT1056" s="57"/>
      <c r="DU1056" s="57"/>
      <c r="DV1056" s="57"/>
      <c r="DW1056" s="57"/>
      <c r="DX1056" s="57"/>
      <c r="DY1056" s="57"/>
      <c r="DZ1056" s="57"/>
      <c r="EA1056" s="57"/>
      <c r="EB1056" s="57"/>
      <c r="EC1056" s="57"/>
      <c r="ED1056" s="57"/>
      <c r="EE1056" s="57"/>
    </row>
    <row r="1057">
      <c r="B1057" s="140"/>
      <c r="C1057" s="140"/>
      <c r="D1057" s="140"/>
      <c r="E1057" s="140"/>
      <c r="F1057" s="140"/>
      <c r="AH1057" s="57"/>
      <c r="AI1057" s="57"/>
      <c r="AJ1057" s="57"/>
      <c r="AK1057" s="57"/>
      <c r="AL1057" s="57"/>
      <c r="AM1057" s="57"/>
      <c r="AN1057" s="57"/>
      <c r="AO1057" s="57"/>
      <c r="AP1057" s="57"/>
      <c r="AQ1057" s="57"/>
      <c r="AR1057" s="57"/>
      <c r="AS1057" s="57"/>
      <c r="AT1057" s="57"/>
      <c r="AU1057" s="57"/>
      <c r="AV1057" s="57"/>
      <c r="AW1057" s="57"/>
      <c r="AX1057" s="57"/>
      <c r="AY1057" s="57"/>
      <c r="AZ1057" s="57"/>
      <c r="BA1057" s="57"/>
      <c r="BB1057" s="57"/>
      <c r="BC1057" s="57"/>
      <c r="BD1057" s="57"/>
      <c r="BE1057" s="57"/>
      <c r="BF1057" s="57"/>
      <c r="BG1057" s="57"/>
      <c r="BH1057" s="57"/>
      <c r="BI1057" s="57"/>
      <c r="BJ1057" s="57"/>
      <c r="BK1057" s="57"/>
      <c r="BL1057" s="57"/>
      <c r="BM1057" s="57"/>
      <c r="BN1057" s="57"/>
      <c r="BO1057" s="57"/>
      <c r="BP1057" s="57"/>
      <c r="BQ1057" s="57"/>
      <c r="BR1057" s="57"/>
      <c r="BS1057" s="57"/>
      <c r="BT1057" s="57"/>
      <c r="BU1057" s="57"/>
      <c r="BV1057" s="57"/>
      <c r="BW1057" s="57"/>
      <c r="BX1057" s="57"/>
      <c r="BY1057" s="57"/>
      <c r="BZ1057" s="57"/>
      <c r="CA1057" s="57"/>
      <c r="CB1057" s="57"/>
      <c r="CC1057" s="57"/>
      <c r="CD1057" s="57"/>
      <c r="CE1057" s="57"/>
      <c r="CF1057" s="57"/>
      <c r="CG1057" s="57"/>
      <c r="CH1057" s="57"/>
      <c r="CI1057" s="57"/>
      <c r="CJ1057" s="57"/>
      <c r="CK1057" s="57"/>
      <c r="CL1057" s="57"/>
      <c r="CM1057" s="57"/>
      <c r="CN1057" s="57"/>
      <c r="CO1057" s="57"/>
      <c r="CP1057" s="57"/>
      <c r="CQ1057" s="57"/>
      <c r="CR1057" s="57"/>
      <c r="CS1057" s="57"/>
      <c r="CT1057" s="57"/>
      <c r="CU1057" s="57"/>
      <c r="CV1057" s="57"/>
      <c r="CW1057" s="57"/>
      <c r="CX1057" s="57"/>
      <c r="CY1057" s="57"/>
      <c r="CZ1057" s="57"/>
      <c r="DA1057" s="57"/>
      <c r="DB1057" s="57"/>
      <c r="DC1057" s="57"/>
      <c r="DD1057" s="57"/>
      <c r="DE1057" s="57"/>
      <c r="DF1057" s="57"/>
      <c r="DG1057" s="57"/>
      <c r="DH1057" s="57"/>
      <c r="DI1057" s="57"/>
      <c r="DJ1057" s="57"/>
      <c r="DK1057" s="57"/>
      <c r="DL1057" s="57"/>
      <c r="DM1057" s="57"/>
      <c r="DN1057" s="57"/>
      <c r="DO1057" s="57"/>
      <c r="DP1057" s="57"/>
      <c r="DQ1057" s="57"/>
      <c r="DR1057" s="57"/>
      <c r="DS1057" s="57"/>
      <c r="DT1057" s="57"/>
      <c r="DU1057" s="57"/>
      <c r="DV1057" s="57"/>
      <c r="DW1057" s="57"/>
      <c r="DX1057" s="57"/>
      <c r="DY1057" s="57"/>
      <c r="DZ1057" s="57"/>
      <c r="EA1057" s="57"/>
      <c r="EB1057" s="57"/>
      <c r="EC1057" s="57"/>
      <c r="ED1057" s="57"/>
      <c r="EE1057" s="57"/>
    </row>
    <row r="1058">
      <c r="B1058" s="140"/>
      <c r="C1058" s="140"/>
      <c r="D1058" s="140"/>
      <c r="E1058" s="140"/>
      <c r="F1058" s="140"/>
      <c r="AH1058" s="57"/>
      <c r="AI1058" s="57"/>
      <c r="AJ1058" s="57"/>
      <c r="AK1058" s="57"/>
      <c r="AL1058" s="57"/>
      <c r="AM1058" s="57"/>
      <c r="AN1058" s="57"/>
      <c r="AO1058" s="57"/>
      <c r="AP1058" s="57"/>
      <c r="AQ1058" s="57"/>
      <c r="AR1058" s="57"/>
      <c r="AS1058" s="57"/>
      <c r="AT1058" s="57"/>
      <c r="AU1058" s="57"/>
      <c r="AV1058" s="57"/>
      <c r="AW1058" s="57"/>
      <c r="AX1058" s="57"/>
      <c r="AY1058" s="57"/>
      <c r="AZ1058" s="57"/>
      <c r="BA1058" s="57"/>
      <c r="BB1058" s="57"/>
      <c r="BC1058" s="57"/>
      <c r="BD1058" s="57"/>
      <c r="BE1058" s="57"/>
      <c r="BF1058" s="57"/>
      <c r="BG1058" s="57"/>
      <c r="BH1058" s="57"/>
      <c r="BI1058" s="57"/>
      <c r="BJ1058" s="57"/>
      <c r="BK1058" s="57"/>
      <c r="BL1058" s="57"/>
      <c r="BM1058" s="57"/>
      <c r="BN1058" s="57"/>
      <c r="BO1058" s="57"/>
      <c r="BP1058" s="57"/>
      <c r="BQ1058" s="57"/>
      <c r="BR1058" s="57"/>
      <c r="BS1058" s="57"/>
      <c r="BT1058" s="57"/>
      <c r="BU1058" s="57"/>
      <c r="BV1058" s="57"/>
      <c r="BW1058" s="57"/>
      <c r="BX1058" s="57"/>
      <c r="BY1058" s="57"/>
      <c r="BZ1058" s="57"/>
      <c r="CA1058" s="57"/>
      <c r="CB1058" s="57"/>
      <c r="CC1058" s="57"/>
      <c r="CD1058" s="57"/>
      <c r="CE1058" s="57"/>
      <c r="CF1058" s="57"/>
      <c r="CG1058" s="57"/>
      <c r="CH1058" s="57"/>
      <c r="CI1058" s="57"/>
      <c r="CJ1058" s="57"/>
      <c r="CK1058" s="57"/>
      <c r="CL1058" s="57"/>
      <c r="CM1058" s="57"/>
      <c r="CN1058" s="57"/>
      <c r="CO1058" s="57"/>
      <c r="CP1058" s="57"/>
      <c r="CQ1058" s="57"/>
      <c r="CR1058" s="57"/>
      <c r="CS1058" s="57"/>
      <c r="CT1058" s="57"/>
      <c r="CU1058" s="57"/>
      <c r="CV1058" s="57"/>
      <c r="CW1058" s="57"/>
      <c r="CX1058" s="57"/>
      <c r="CY1058" s="57"/>
      <c r="CZ1058" s="57"/>
      <c r="DA1058" s="57"/>
      <c r="DB1058" s="57"/>
      <c r="DC1058" s="57"/>
      <c r="DD1058" s="57"/>
      <c r="DE1058" s="57"/>
      <c r="DF1058" s="57"/>
      <c r="DG1058" s="57"/>
      <c r="DH1058" s="57"/>
      <c r="DI1058" s="57"/>
      <c r="DJ1058" s="57"/>
      <c r="DK1058" s="57"/>
      <c r="DL1058" s="57"/>
      <c r="DM1058" s="57"/>
      <c r="DN1058" s="57"/>
      <c r="DO1058" s="57"/>
      <c r="DP1058" s="57"/>
      <c r="DQ1058" s="57"/>
      <c r="DR1058" s="57"/>
      <c r="DS1058" s="57"/>
      <c r="DT1058" s="57"/>
      <c r="DU1058" s="57"/>
      <c r="DV1058" s="57"/>
      <c r="DW1058" s="57"/>
      <c r="DX1058" s="57"/>
      <c r="DY1058" s="57"/>
      <c r="DZ1058" s="57"/>
      <c r="EA1058" s="57"/>
      <c r="EB1058" s="57"/>
      <c r="EC1058" s="57"/>
      <c r="ED1058" s="57"/>
      <c r="EE1058" s="57"/>
    </row>
    <row r="1059">
      <c r="B1059" s="140"/>
      <c r="C1059" s="140"/>
      <c r="D1059" s="140"/>
      <c r="E1059" s="140"/>
      <c r="F1059" s="140"/>
      <c r="AH1059" s="57"/>
      <c r="AI1059" s="57"/>
      <c r="AJ1059" s="57"/>
      <c r="AK1059" s="57"/>
      <c r="AL1059" s="57"/>
      <c r="AM1059" s="57"/>
      <c r="AN1059" s="57"/>
      <c r="AO1059" s="57"/>
      <c r="AP1059" s="57"/>
      <c r="AQ1059" s="57"/>
      <c r="AR1059" s="57"/>
      <c r="AS1059" s="57"/>
      <c r="AT1059" s="57"/>
      <c r="AU1059" s="57"/>
      <c r="AV1059" s="57"/>
      <c r="AW1059" s="57"/>
      <c r="AX1059" s="57"/>
      <c r="AY1059" s="57"/>
      <c r="AZ1059" s="57"/>
      <c r="BA1059" s="57"/>
      <c r="BB1059" s="57"/>
      <c r="BC1059" s="57"/>
      <c r="BD1059" s="57"/>
      <c r="BE1059" s="57"/>
      <c r="BF1059" s="57"/>
      <c r="BG1059" s="57"/>
      <c r="BH1059" s="57"/>
      <c r="BI1059" s="57"/>
      <c r="BJ1059" s="57"/>
      <c r="BK1059" s="57"/>
      <c r="BL1059" s="57"/>
      <c r="BM1059" s="57"/>
      <c r="BN1059" s="57"/>
      <c r="BO1059" s="57"/>
      <c r="BP1059" s="57"/>
      <c r="BQ1059" s="57"/>
      <c r="BR1059" s="57"/>
      <c r="BS1059" s="57"/>
      <c r="BT1059" s="57"/>
      <c r="BU1059" s="57"/>
      <c r="BV1059" s="57"/>
      <c r="BW1059" s="57"/>
      <c r="BX1059" s="57"/>
      <c r="BY1059" s="57"/>
      <c r="BZ1059" s="57"/>
      <c r="CA1059" s="57"/>
      <c r="CB1059" s="57"/>
      <c r="CC1059" s="57"/>
      <c r="CD1059" s="57"/>
      <c r="CE1059" s="57"/>
      <c r="CF1059" s="57"/>
      <c r="CG1059" s="57"/>
      <c r="CH1059" s="57"/>
      <c r="CI1059" s="57"/>
      <c r="CJ1059" s="57"/>
      <c r="CK1059" s="57"/>
      <c r="CL1059" s="57"/>
      <c r="CM1059" s="57"/>
      <c r="CN1059" s="57"/>
      <c r="CO1059" s="57"/>
      <c r="CP1059" s="57"/>
      <c r="CQ1059" s="57"/>
      <c r="CR1059" s="57"/>
      <c r="CS1059" s="57"/>
      <c r="CT1059" s="57"/>
      <c r="CU1059" s="57"/>
      <c r="CV1059" s="57"/>
      <c r="CW1059" s="57"/>
      <c r="CX1059" s="57"/>
      <c r="CY1059" s="57"/>
      <c r="CZ1059" s="57"/>
      <c r="DA1059" s="57"/>
      <c r="DB1059" s="57"/>
      <c r="DC1059" s="57"/>
      <c r="DD1059" s="57"/>
      <c r="DE1059" s="57"/>
      <c r="DF1059" s="57"/>
      <c r="DG1059" s="57"/>
      <c r="DH1059" s="57"/>
      <c r="DI1059" s="57"/>
      <c r="DJ1059" s="57"/>
      <c r="DK1059" s="57"/>
      <c r="DL1059" s="57"/>
      <c r="DM1059" s="57"/>
      <c r="DN1059" s="57"/>
      <c r="DO1059" s="57"/>
      <c r="DP1059" s="57"/>
      <c r="DQ1059" s="57"/>
      <c r="DR1059" s="57"/>
      <c r="DS1059" s="57"/>
      <c r="DT1059" s="57"/>
      <c r="DU1059" s="57"/>
      <c r="DV1059" s="57"/>
      <c r="DW1059" s="57"/>
      <c r="DX1059" s="57"/>
      <c r="DY1059" s="57"/>
      <c r="DZ1059" s="57"/>
      <c r="EA1059" s="57"/>
      <c r="EB1059" s="57"/>
      <c r="EC1059" s="57"/>
      <c r="ED1059" s="57"/>
      <c r="EE1059" s="57"/>
    </row>
    <row r="1060">
      <c r="B1060" s="140"/>
      <c r="C1060" s="140"/>
      <c r="D1060" s="140"/>
      <c r="E1060" s="140"/>
      <c r="F1060" s="140"/>
      <c r="AH1060" s="57"/>
      <c r="AI1060" s="57"/>
      <c r="AJ1060" s="57"/>
      <c r="AK1060" s="57"/>
      <c r="AL1060" s="57"/>
      <c r="AM1060" s="57"/>
      <c r="AN1060" s="57"/>
      <c r="AO1060" s="57"/>
      <c r="AP1060" s="57"/>
      <c r="AQ1060" s="57"/>
      <c r="AR1060" s="57"/>
      <c r="AS1060" s="57"/>
      <c r="AT1060" s="57"/>
      <c r="AU1060" s="57"/>
      <c r="AV1060" s="57"/>
      <c r="AW1060" s="57"/>
      <c r="AX1060" s="57"/>
      <c r="AY1060" s="57"/>
      <c r="AZ1060" s="57"/>
      <c r="BA1060" s="57"/>
      <c r="BB1060" s="57"/>
      <c r="BC1060" s="57"/>
      <c r="BD1060" s="57"/>
      <c r="BE1060" s="57"/>
      <c r="BF1060" s="57"/>
      <c r="BG1060" s="57"/>
      <c r="BH1060" s="57"/>
      <c r="BI1060" s="57"/>
      <c r="BJ1060" s="57"/>
      <c r="BK1060" s="57"/>
      <c r="BL1060" s="57"/>
      <c r="BM1060" s="57"/>
      <c r="BN1060" s="57"/>
      <c r="BO1060" s="57"/>
      <c r="BP1060" s="57"/>
      <c r="BQ1060" s="57"/>
      <c r="BR1060" s="57"/>
      <c r="BS1060" s="57"/>
      <c r="BT1060" s="57"/>
      <c r="BU1060" s="57"/>
      <c r="BV1060" s="57"/>
      <c r="BW1060" s="57"/>
      <c r="BX1060" s="57"/>
      <c r="BY1060" s="57"/>
      <c r="BZ1060" s="57"/>
      <c r="CA1060" s="57"/>
      <c r="CB1060" s="57"/>
      <c r="CC1060" s="57"/>
      <c r="CD1060" s="57"/>
      <c r="CE1060" s="57"/>
      <c r="CF1060" s="57"/>
      <c r="CG1060" s="57"/>
      <c r="CH1060" s="57"/>
      <c r="CI1060" s="57"/>
      <c r="CJ1060" s="57"/>
      <c r="CK1060" s="57"/>
      <c r="CL1060" s="57"/>
      <c r="CM1060" s="57"/>
      <c r="CN1060" s="57"/>
      <c r="CO1060" s="57"/>
      <c r="CP1060" s="57"/>
      <c r="CQ1060" s="57"/>
      <c r="CR1060" s="57"/>
      <c r="CS1060" s="57"/>
      <c r="CT1060" s="57"/>
      <c r="CU1060" s="57"/>
      <c r="CV1060" s="57"/>
      <c r="CW1060" s="57"/>
      <c r="CX1060" s="57"/>
      <c r="CY1060" s="57"/>
      <c r="CZ1060" s="57"/>
      <c r="DA1060" s="57"/>
      <c r="DB1060" s="57"/>
      <c r="DC1060" s="57"/>
      <c r="DD1060" s="57"/>
      <c r="DE1060" s="57"/>
      <c r="DF1060" s="57"/>
      <c r="DG1060" s="57"/>
      <c r="DH1060" s="57"/>
      <c r="DI1060" s="57"/>
      <c r="DJ1060" s="57"/>
      <c r="DK1060" s="57"/>
      <c r="DL1060" s="57"/>
      <c r="DM1060" s="57"/>
      <c r="DN1060" s="57"/>
      <c r="DO1060" s="57"/>
      <c r="DP1060" s="57"/>
      <c r="DQ1060" s="57"/>
      <c r="DR1060" s="57"/>
      <c r="DS1060" s="57"/>
      <c r="DT1060" s="57"/>
      <c r="DU1060" s="57"/>
      <c r="DV1060" s="57"/>
      <c r="DW1060" s="57"/>
      <c r="DX1060" s="57"/>
      <c r="DY1060" s="57"/>
      <c r="DZ1060" s="57"/>
      <c r="EA1060" s="57"/>
      <c r="EB1060" s="57"/>
      <c r="EC1060" s="57"/>
      <c r="ED1060" s="57"/>
      <c r="EE1060" s="57"/>
    </row>
    <row r="1061">
      <c r="B1061" s="140"/>
      <c r="C1061" s="140"/>
      <c r="D1061" s="140"/>
      <c r="E1061" s="140"/>
      <c r="F1061" s="140"/>
      <c r="AH1061" s="57"/>
      <c r="AI1061" s="57"/>
      <c r="AJ1061" s="57"/>
      <c r="AK1061" s="57"/>
      <c r="AL1061" s="57"/>
      <c r="AM1061" s="57"/>
      <c r="AN1061" s="57"/>
      <c r="AO1061" s="57"/>
      <c r="AP1061" s="57"/>
      <c r="AQ1061" s="57"/>
      <c r="AR1061" s="57"/>
      <c r="AS1061" s="57"/>
      <c r="AT1061" s="57"/>
      <c r="AU1061" s="57"/>
      <c r="AV1061" s="57"/>
      <c r="AW1061" s="57"/>
      <c r="AX1061" s="57"/>
      <c r="AY1061" s="57"/>
      <c r="AZ1061" s="57"/>
      <c r="BA1061" s="57"/>
      <c r="BB1061" s="57"/>
      <c r="BC1061" s="57"/>
      <c r="BD1061" s="57"/>
      <c r="BE1061" s="57"/>
      <c r="BF1061" s="57"/>
      <c r="BG1061" s="57"/>
      <c r="BH1061" s="57"/>
      <c r="BI1061" s="57"/>
      <c r="BJ1061" s="57"/>
      <c r="BK1061" s="57"/>
      <c r="BL1061" s="57"/>
      <c r="BM1061" s="57"/>
      <c r="BN1061" s="57"/>
      <c r="BO1061" s="57"/>
      <c r="BP1061" s="57"/>
      <c r="BQ1061" s="57"/>
      <c r="BR1061" s="57"/>
      <c r="BS1061" s="57"/>
      <c r="BT1061" s="57"/>
      <c r="BU1061" s="57"/>
      <c r="BV1061" s="57"/>
      <c r="BW1061" s="57"/>
      <c r="BX1061" s="57"/>
      <c r="BY1061" s="57"/>
      <c r="BZ1061" s="57"/>
      <c r="CA1061" s="57"/>
      <c r="CB1061" s="57"/>
      <c r="CC1061" s="57"/>
      <c r="CD1061" s="57"/>
      <c r="CE1061" s="57"/>
      <c r="CF1061" s="57"/>
      <c r="CG1061" s="57"/>
      <c r="CH1061" s="57"/>
      <c r="CI1061" s="57"/>
      <c r="CJ1061" s="57"/>
      <c r="CK1061" s="57"/>
      <c r="CL1061" s="57"/>
      <c r="CM1061" s="57"/>
      <c r="CN1061" s="57"/>
      <c r="CO1061" s="57"/>
      <c r="CP1061" s="57"/>
      <c r="CQ1061" s="57"/>
      <c r="CR1061" s="57"/>
      <c r="CS1061" s="57"/>
      <c r="CT1061" s="57"/>
      <c r="CU1061" s="57"/>
      <c r="CV1061" s="57"/>
      <c r="CW1061" s="57"/>
      <c r="CX1061" s="57"/>
      <c r="CY1061" s="57"/>
      <c r="CZ1061" s="57"/>
      <c r="DA1061" s="57"/>
      <c r="DB1061" s="57"/>
      <c r="DC1061" s="57"/>
      <c r="DD1061" s="57"/>
      <c r="DE1061" s="57"/>
      <c r="DF1061" s="57"/>
      <c r="DG1061" s="57"/>
      <c r="DH1061" s="57"/>
      <c r="DI1061" s="57"/>
      <c r="DJ1061" s="57"/>
      <c r="DK1061" s="57"/>
      <c r="DL1061" s="57"/>
      <c r="DM1061" s="57"/>
      <c r="DN1061" s="57"/>
      <c r="DO1061" s="57"/>
      <c r="DP1061" s="57"/>
      <c r="DQ1061" s="57"/>
      <c r="DR1061" s="57"/>
      <c r="DS1061" s="57"/>
      <c r="DT1061" s="57"/>
      <c r="DU1061" s="57"/>
      <c r="DV1061" s="57"/>
      <c r="DW1061" s="57"/>
      <c r="DX1061" s="57"/>
      <c r="DY1061" s="57"/>
      <c r="DZ1061" s="57"/>
      <c r="EA1061" s="57"/>
      <c r="EB1061" s="57"/>
      <c r="EC1061" s="57"/>
      <c r="ED1061" s="57"/>
      <c r="EE1061" s="57"/>
    </row>
    <row r="1062">
      <c r="B1062" s="140"/>
      <c r="C1062" s="140"/>
      <c r="D1062" s="140"/>
      <c r="E1062" s="140"/>
      <c r="F1062" s="140"/>
      <c r="AH1062" s="57"/>
      <c r="AI1062" s="57"/>
      <c r="AJ1062" s="57"/>
      <c r="AK1062" s="57"/>
      <c r="AL1062" s="57"/>
      <c r="AM1062" s="57"/>
      <c r="AN1062" s="57"/>
      <c r="AO1062" s="57"/>
      <c r="AP1062" s="57"/>
      <c r="AQ1062" s="57"/>
      <c r="AR1062" s="57"/>
      <c r="AS1062" s="57"/>
      <c r="AT1062" s="57"/>
      <c r="AU1062" s="57"/>
      <c r="AV1062" s="57"/>
      <c r="AW1062" s="57"/>
      <c r="AX1062" s="57"/>
      <c r="AY1062" s="57"/>
      <c r="AZ1062" s="57"/>
      <c r="BA1062" s="57"/>
      <c r="BB1062" s="57"/>
      <c r="BC1062" s="57"/>
      <c r="BD1062" s="57"/>
      <c r="BE1062" s="57"/>
      <c r="BF1062" s="57"/>
      <c r="BG1062" s="57"/>
      <c r="BH1062" s="57"/>
      <c r="BI1062" s="57"/>
      <c r="BJ1062" s="57"/>
      <c r="BK1062" s="57"/>
      <c r="BL1062" s="57"/>
      <c r="BM1062" s="57"/>
      <c r="BN1062" s="57"/>
      <c r="BO1062" s="57"/>
      <c r="BP1062" s="57"/>
      <c r="BQ1062" s="57"/>
      <c r="BR1062" s="57"/>
      <c r="BS1062" s="57"/>
      <c r="BT1062" s="57"/>
      <c r="BU1062" s="57"/>
      <c r="BV1062" s="57"/>
      <c r="BW1062" s="57"/>
      <c r="BX1062" s="57"/>
      <c r="BY1062" s="57"/>
      <c r="BZ1062" s="57"/>
      <c r="CA1062" s="57"/>
      <c r="CB1062" s="57"/>
      <c r="CC1062" s="57"/>
      <c r="CD1062" s="57"/>
      <c r="CE1062" s="57"/>
      <c r="CF1062" s="57"/>
      <c r="CG1062" s="57"/>
      <c r="CH1062" s="57"/>
      <c r="CI1062" s="57"/>
      <c r="CJ1062" s="57"/>
      <c r="CK1062" s="57"/>
      <c r="CL1062" s="57"/>
      <c r="CM1062" s="57"/>
      <c r="CN1062" s="57"/>
      <c r="CO1062" s="57"/>
      <c r="CP1062" s="57"/>
      <c r="CQ1062" s="57"/>
      <c r="CR1062" s="57"/>
      <c r="CS1062" s="57"/>
      <c r="CT1062" s="57"/>
      <c r="CU1062" s="57"/>
      <c r="CV1062" s="57"/>
      <c r="CW1062" s="57"/>
      <c r="CX1062" s="57"/>
      <c r="CY1062" s="57"/>
      <c r="CZ1062" s="57"/>
      <c r="DA1062" s="57"/>
      <c r="DB1062" s="57"/>
      <c r="DC1062" s="57"/>
      <c r="DD1062" s="57"/>
      <c r="DE1062" s="57"/>
      <c r="DF1062" s="57"/>
      <c r="DG1062" s="57"/>
      <c r="DH1062" s="57"/>
      <c r="DI1062" s="57"/>
      <c r="DJ1062" s="57"/>
      <c r="DK1062" s="57"/>
      <c r="DL1062" s="57"/>
      <c r="DM1062" s="57"/>
      <c r="DN1062" s="57"/>
      <c r="DO1062" s="57"/>
      <c r="DP1062" s="57"/>
      <c r="DQ1062" s="57"/>
      <c r="DR1062" s="57"/>
      <c r="DS1062" s="57"/>
      <c r="DT1062" s="57"/>
      <c r="DU1062" s="57"/>
      <c r="DV1062" s="57"/>
      <c r="DW1062" s="57"/>
      <c r="DX1062" s="57"/>
      <c r="DY1062" s="57"/>
      <c r="DZ1062" s="57"/>
      <c r="EA1062" s="57"/>
      <c r="EB1062" s="57"/>
      <c r="EC1062" s="57"/>
      <c r="ED1062" s="57"/>
      <c r="EE1062" s="57"/>
    </row>
    <row r="1063">
      <c r="B1063" s="140"/>
      <c r="C1063" s="140"/>
      <c r="D1063" s="140"/>
      <c r="E1063" s="140"/>
      <c r="F1063" s="140"/>
      <c r="AH1063" s="57"/>
      <c r="AI1063" s="57"/>
      <c r="AJ1063" s="57"/>
      <c r="AK1063" s="57"/>
      <c r="AL1063" s="57"/>
      <c r="AM1063" s="57"/>
      <c r="AN1063" s="57"/>
      <c r="AO1063" s="57"/>
      <c r="AP1063" s="57"/>
      <c r="AQ1063" s="57"/>
      <c r="AR1063" s="57"/>
      <c r="AS1063" s="57"/>
      <c r="AT1063" s="57"/>
      <c r="AU1063" s="57"/>
      <c r="AV1063" s="57"/>
      <c r="AW1063" s="57"/>
      <c r="AX1063" s="57"/>
      <c r="AY1063" s="57"/>
      <c r="AZ1063" s="57"/>
      <c r="BA1063" s="57"/>
      <c r="BB1063" s="57"/>
      <c r="BC1063" s="57"/>
      <c r="BD1063" s="57"/>
      <c r="BE1063" s="57"/>
      <c r="BF1063" s="57"/>
      <c r="BG1063" s="57"/>
      <c r="BH1063" s="57"/>
      <c r="BI1063" s="57"/>
      <c r="BJ1063" s="57"/>
      <c r="BK1063" s="57"/>
      <c r="BL1063" s="57"/>
      <c r="BM1063" s="57"/>
      <c r="BN1063" s="57"/>
      <c r="BO1063" s="57"/>
      <c r="BP1063" s="57"/>
      <c r="BQ1063" s="57"/>
      <c r="BR1063" s="57"/>
      <c r="BS1063" s="57"/>
      <c r="BT1063" s="57"/>
      <c r="BU1063" s="57"/>
      <c r="BV1063" s="57"/>
      <c r="BW1063" s="57"/>
      <c r="BX1063" s="57"/>
      <c r="BY1063" s="57"/>
      <c r="BZ1063" s="57"/>
      <c r="CA1063" s="57"/>
      <c r="CB1063" s="57"/>
      <c r="CC1063" s="57"/>
      <c r="CD1063" s="57"/>
      <c r="CE1063" s="57"/>
      <c r="CF1063" s="57"/>
      <c r="CG1063" s="57"/>
      <c r="CH1063" s="57"/>
      <c r="CI1063" s="57"/>
      <c r="CJ1063" s="57"/>
      <c r="CK1063" s="57"/>
      <c r="CL1063" s="57"/>
      <c r="CM1063" s="57"/>
      <c r="CN1063" s="57"/>
      <c r="CO1063" s="57"/>
      <c r="CP1063" s="57"/>
      <c r="CQ1063" s="57"/>
      <c r="CR1063" s="57"/>
      <c r="CS1063" s="57"/>
      <c r="CT1063" s="57"/>
      <c r="CU1063" s="57"/>
      <c r="CV1063" s="57"/>
      <c r="CW1063" s="57"/>
      <c r="CX1063" s="57"/>
      <c r="CY1063" s="57"/>
      <c r="CZ1063" s="57"/>
      <c r="DA1063" s="57"/>
      <c r="DB1063" s="57"/>
      <c r="DC1063" s="57"/>
      <c r="DD1063" s="57"/>
      <c r="DE1063" s="57"/>
      <c r="DF1063" s="57"/>
      <c r="DG1063" s="57"/>
      <c r="DH1063" s="57"/>
      <c r="DI1063" s="57"/>
      <c r="DJ1063" s="57"/>
      <c r="DK1063" s="57"/>
      <c r="DL1063" s="57"/>
      <c r="DM1063" s="57"/>
      <c r="DN1063" s="57"/>
      <c r="DO1063" s="57"/>
      <c r="DP1063" s="57"/>
      <c r="DQ1063" s="57"/>
      <c r="DR1063" s="57"/>
      <c r="DS1063" s="57"/>
      <c r="DT1063" s="57"/>
      <c r="DU1063" s="57"/>
      <c r="DV1063" s="57"/>
      <c r="DW1063" s="57"/>
      <c r="DX1063" s="57"/>
      <c r="DY1063" s="57"/>
      <c r="DZ1063" s="57"/>
      <c r="EA1063" s="57"/>
      <c r="EB1063" s="57"/>
      <c r="EC1063" s="57"/>
      <c r="ED1063" s="57"/>
      <c r="EE1063" s="57"/>
    </row>
    <row r="1064">
      <c r="B1064" s="140"/>
      <c r="C1064" s="140"/>
      <c r="D1064" s="140"/>
      <c r="E1064" s="140"/>
      <c r="F1064" s="140"/>
      <c r="AH1064" s="57"/>
      <c r="AI1064" s="57"/>
      <c r="AJ1064" s="57"/>
      <c r="AK1064" s="57"/>
      <c r="AL1064" s="57"/>
      <c r="AM1064" s="57"/>
      <c r="AN1064" s="57"/>
      <c r="AO1064" s="57"/>
      <c r="AP1064" s="57"/>
      <c r="AQ1064" s="57"/>
      <c r="AR1064" s="57"/>
      <c r="AS1064" s="57"/>
      <c r="AT1064" s="57"/>
      <c r="AU1064" s="57"/>
      <c r="AV1064" s="57"/>
      <c r="AW1064" s="57"/>
      <c r="AX1064" s="57"/>
      <c r="AY1064" s="57"/>
      <c r="AZ1064" s="57"/>
      <c r="BA1064" s="57"/>
      <c r="BB1064" s="57"/>
      <c r="BC1064" s="57"/>
      <c r="BD1064" s="57"/>
      <c r="BE1064" s="57"/>
      <c r="BF1064" s="57"/>
      <c r="BG1064" s="57"/>
      <c r="BH1064" s="57"/>
      <c r="BI1064" s="57"/>
      <c r="BJ1064" s="57"/>
      <c r="BK1064" s="57"/>
      <c r="BL1064" s="57"/>
      <c r="BM1064" s="57"/>
      <c r="BN1064" s="57"/>
      <c r="BO1064" s="57"/>
      <c r="BP1064" s="57"/>
      <c r="BQ1064" s="57"/>
      <c r="BR1064" s="57"/>
      <c r="BS1064" s="57"/>
      <c r="BT1064" s="57"/>
      <c r="BU1064" s="57"/>
      <c r="BV1064" s="57"/>
      <c r="BW1064" s="57"/>
      <c r="BX1064" s="57"/>
      <c r="BY1064" s="57"/>
      <c r="BZ1064" s="57"/>
      <c r="CA1064" s="57"/>
      <c r="CB1064" s="57"/>
      <c r="CC1064" s="57"/>
      <c r="CD1064" s="57"/>
      <c r="CE1064" s="57"/>
      <c r="CF1064" s="57"/>
      <c r="CG1064" s="57"/>
      <c r="CH1064" s="57"/>
      <c r="CI1064" s="57"/>
      <c r="CJ1064" s="57"/>
      <c r="CK1064" s="57"/>
      <c r="CL1064" s="57"/>
      <c r="CM1064" s="57"/>
      <c r="CN1064" s="57"/>
      <c r="CO1064" s="57"/>
      <c r="CP1064" s="57"/>
      <c r="CQ1064" s="57"/>
      <c r="CR1064" s="57"/>
      <c r="CS1064" s="57"/>
      <c r="CT1064" s="57"/>
      <c r="CU1064" s="57"/>
      <c r="CV1064" s="57"/>
      <c r="CW1064" s="57"/>
      <c r="CX1064" s="57"/>
      <c r="CY1064" s="57"/>
      <c r="CZ1064" s="57"/>
      <c r="DA1064" s="57"/>
      <c r="DB1064" s="57"/>
      <c r="DC1064" s="57"/>
      <c r="DD1064" s="57"/>
      <c r="DE1064" s="57"/>
      <c r="DF1064" s="57"/>
      <c r="DG1064" s="57"/>
      <c r="DH1064" s="57"/>
      <c r="DI1064" s="57"/>
      <c r="DJ1064" s="57"/>
      <c r="DK1064" s="57"/>
      <c r="DL1064" s="57"/>
      <c r="DM1064" s="57"/>
      <c r="DN1064" s="57"/>
      <c r="DO1064" s="57"/>
      <c r="DP1064" s="57"/>
      <c r="DQ1064" s="57"/>
      <c r="DR1064" s="57"/>
      <c r="DS1064" s="57"/>
      <c r="DT1064" s="57"/>
      <c r="DU1064" s="57"/>
      <c r="DV1064" s="57"/>
      <c r="DW1064" s="57"/>
      <c r="DX1064" s="57"/>
      <c r="DY1064" s="57"/>
      <c r="DZ1064" s="57"/>
      <c r="EA1064" s="57"/>
      <c r="EB1064" s="57"/>
      <c r="EC1064" s="57"/>
      <c r="ED1064" s="57"/>
      <c r="EE1064" s="57"/>
    </row>
    <row r="1065">
      <c r="B1065" s="140"/>
      <c r="C1065" s="140"/>
      <c r="D1065" s="140"/>
      <c r="E1065" s="140"/>
      <c r="F1065" s="140"/>
      <c r="AH1065" s="57"/>
      <c r="AI1065" s="57"/>
      <c r="AJ1065" s="57"/>
      <c r="AK1065" s="57"/>
      <c r="AL1065" s="57"/>
      <c r="AM1065" s="57"/>
      <c r="AN1065" s="57"/>
      <c r="AO1065" s="57"/>
      <c r="AP1065" s="57"/>
      <c r="AQ1065" s="57"/>
      <c r="AR1065" s="57"/>
      <c r="AS1065" s="57"/>
      <c r="AT1065" s="57"/>
      <c r="AU1065" s="57"/>
      <c r="AV1065" s="57"/>
      <c r="AW1065" s="57"/>
      <c r="AX1065" s="57"/>
      <c r="AY1065" s="57"/>
      <c r="AZ1065" s="57"/>
      <c r="BA1065" s="57"/>
      <c r="BB1065" s="57"/>
      <c r="BC1065" s="57"/>
      <c r="BD1065" s="57"/>
      <c r="BE1065" s="57"/>
      <c r="BF1065" s="57"/>
      <c r="BG1065" s="57"/>
      <c r="BH1065" s="57"/>
      <c r="BI1065" s="57"/>
      <c r="BJ1065" s="57"/>
      <c r="BK1065" s="57"/>
      <c r="BL1065" s="57"/>
      <c r="BM1065" s="57"/>
      <c r="BN1065" s="57"/>
      <c r="BO1065" s="57"/>
      <c r="BP1065" s="57"/>
      <c r="BQ1065" s="57"/>
      <c r="BR1065" s="57"/>
      <c r="BS1065" s="57"/>
      <c r="BT1065" s="57"/>
      <c r="BU1065" s="57"/>
      <c r="BV1065" s="57"/>
      <c r="BW1065" s="57"/>
      <c r="BX1065" s="57"/>
      <c r="BY1065" s="57"/>
      <c r="BZ1065" s="57"/>
      <c r="CA1065" s="57"/>
      <c r="CB1065" s="57"/>
      <c r="CC1065" s="57"/>
      <c r="CD1065" s="57"/>
      <c r="CE1065" s="57"/>
      <c r="CF1065" s="57"/>
      <c r="CG1065" s="57"/>
      <c r="CH1065" s="57"/>
      <c r="CI1065" s="57"/>
      <c r="CJ1065" s="57"/>
      <c r="CK1065" s="57"/>
      <c r="CL1065" s="57"/>
      <c r="CM1065" s="57"/>
      <c r="CN1065" s="57"/>
      <c r="CO1065" s="57"/>
      <c r="CP1065" s="57"/>
      <c r="CQ1065" s="57"/>
      <c r="CR1065" s="57"/>
      <c r="CS1065" s="57"/>
      <c r="CT1065" s="57"/>
      <c r="CU1065" s="57"/>
      <c r="CV1065" s="57"/>
      <c r="CW1065" s="57"/>
      <c r="CX1065" s="57"/>
      <c r="CY1065" s="57"/>
      <c r="CZ1065" s="57"/>
      <c r="DA1065" s="57"/>
      <c r="DB1065" s="57"/>
      <c r="DC1065" s="57"/>
      <c r="DD1065" s="57"/>
      <c r="DE1065" s="57"/>
      <c r="DF1065" s="57"/>
      <c r="DG1065" s="57"/>
      <c r="DH1065" s="57"/>
      <c r="DI1065" s="57"/>
      <c r="DJ1065" s="57"/>
      <c r="DK1065" s="57"/>
      <c r="DL1065" s="57"/>
      <c r="DM1065" s="57"/>
      <c r="DN1065" s="57"/>
      <c r="DO1065" s="57"/>
      <c r="DP1065" s="57"/>
      <c r="DQ1065" s="57"/>
      <c r="DR1065" s="57"/>
      <c r="DS1065" s="57"/>
      <c r="DT1065" s="57"/>
      <c r="DU1065" s="57"/>
      <c r="DV1065" s="57"/>
      <c r="DW1065" s="57"/>
      <c r="DX1065" s="57"/>
      <c r="DY1065" s="57"/>
      <c r="DZ1065" s="57"/>
      <c r="EA1065" s="57"/>
      <c r="EB1065" s="57"/>
      <c r="EC1065" s="57"/>
      <c r="ED1065" s="57"/>
      <c r="EE1065" s="57"/>
    </row>
    <row r="1066">
      <c r="B1066" s="140"/>
      <c r="C1066" s="140"/>
      <c r="D1066" s="140"/>
      <c r="E1066" s="140"/>
      <c r="F1066" s="140"/>
      <c r="AH1066" s="57"/>
      <c r="AI1066" s="57"/>
      <c r="AJ1066" s="57"/>
      <c r="AK1066" s="57"/>
      <c r="AL1066" s="57"/>
      <c r="AM1066" s="57"/>
      <c r="AN1066" s="57"/>
      <c r="AO1066" s="57"/>
      <c r="AP1066" s="57"/>
      <c r="AQ1066" s="57"/>
      <c r="AR1066" s="57"/>
      <c r="AS1066" s="57"/>
      <c r="AT1066" s="57"/>
      <c r="AU1066" s="57"/>
      <c r="AV1066" s="57"/>
      <c r="AW1066" s="57"/>
      <c r="AX1066" s="57"/>
      <c r="AY1066" s="57"/>
      <c r="AZ1066" s="57"/>
      <c r="BA1066" s="57"/>
      <c r="BB1066" s="57"/>
      <c r="BC1066" s="57"/>
      <c r="BD1066" s="57"/>
      <c r="BE1066" s="57"/>
      <c r="BF1066" s="57"/>
      <c r="BG1066" s="57"/>
      <c r="BH1066" s="57"/>
      <c r="BI1066" s="57"/>
      <c r="BJ1066" s="57"/>
      <c r="BK1066" s="57"/>
      <c r="BL1066" s="57"/>
      <c r="BM1066" s="57"/>
      <c r="BN1066" s="57"/>
      <c r="BO1066" s="57"/>
      <c r="BP1066" s="57"/>
      <c r="BQ1066" s="57"/>
      <c r="BR1066" s="57"/>
      <c r="BS1066" s="57"/>
      <c r="BT1066" s="57"/>
      <c r="BU1066" s="57"/>
      <c r="BV1066" s="57"/>
      <c r="BW1066" s="57"/>
      <c r="BX1066" s="57"/>
      <c r="BY1066" s="57"/>
      <c r="BZ1066" s="57"/>
      <c r="CA1066" s="57"/>
      <c r="CB1066" s="57"/>
      <c r="CC1066" s="57"/>
      <c r="CD1066" s="57"/>
      <c r="CE1066" s="57"/>
      <c r="CF1066" s="57"/>
      <c r="CG1066" s="57"/>
      <c r="CH1066" s="57"/>
      <c r="CI1066" s="57"/>
      <c r="CJ1066" s="57"/>
      <c r="CK1066" s="57"/>
      <c r="CL1066" s="57"/>
      <c r="CM1066" s="57"/>
      <c r="CN1066" s="57"/>
      <c r="CO1066" s="57"/>
      <c r="CP1066" s="57"/>
      <c r="CQ1066" s="57"/>
      <c r="CR1066" s="57"/>
      <c r="CS1066" s="57"/>
      <c r="CT1066" s="57"/>
      <c r="CU1066" s="57"/>
      <c r="CV1066" s="57"/>
      <c r="CW1066" s="57"/>
      <c r="CX1066" s="57"/>
      <c r="CY1066" s="57"/>
      <c r="CZ1066" s="57"/>
      <c r="DA1066" s="57"/>
      <c r="DB1066" s="57"/>
      <c r="DC1066" s="57"/>
      <c r="DD1066" s="57"/>
      <c r="DE1066" s="57"/>
      <c r="DF1066" s="57"/>
      <c r="DG1066" s="57"/>
      <c r="DH1066" s="57"/>
      <c r="DI1066" s="57"/>
      <c r="DJ1066" s="57"/>
      <c r="DK1066" s="57"/>
      <c r="DL1066" s="57"/>
      <c r="DM1066" s="57"/>
      <c r="DN1066" s="57"/>
      <c r="DO1066" s="57"/>
      <c r="DP1066" s="57"/>
      <c r="DQ1066" s="57"/>
      <c r="DR1066" s="57"/>
      <c r="DS1066" s="57"/>
      <c r="DT1066" s="57"/>
      <c r="DU1066" s="57"/>
      <c r="DV1066" s="57"/>
      <c r="DW1066" s="57"/>
      <c r="DX1066" s="57"/>
      <c r="DY1066" s="57"/>
      <c r="DZ1066" s="57"/>
      <c r="EA1066" s="57"/>
      <c r="EB1066" s="57"/>
      <c r="EC1066" s="57"/>
      <c r="ED1066" s="57"/>
      <c r="EE1066" s="57"/>
    </row>
    <row r="1067">
      <c r="B1067" s="140"/>
      <c r="C1067" s="140"/>
      <c r="D1067" s="140"/>
      <c r="E1067" s="140"/>
      <c r="F1067" s="140"/>
      <c r="AH1067" s="57"/>
      <c r="AI1067" s="57"/>
      <c r="AJ1067" s="57"/>
      <c r="AK1067" s="57"/>
      <c r="AL1067" s="57"/>
      <c r="AM1067" s="57"/>
      <c r="AN1067" s="57"/>
      <c r="AO1067" s="57"/>
      <c r="AP1067" s="57"/>
      <c r="AQ1067" s="57"/>
      <c r="AR1067" s="57"/>
      <c r="AS1067" s="57"/>
      <c r="AT1067" s="57"/>
      <c r="AU1067" s="57"/>
      <c r="AV1067" s="57"/>
      <c r="AW1067" s="57"/>
      <c r="AX1067" s="57"/>
      <c r="AY1067" s="57"/>
      <c r="AZ1067" s="57"/>
      <c r="BA1067" s="57"/>
      <c r="BB1067" s="57"/>
      <c r="BC1067" s="57"/>
      <c r="BD1067" s="57"/>
      <c r="BE1067" s="57"/>
      <c r="BF1067" s="57"/>
      <c r="BG1067" s="57"/>
      <c r="BH1067" s="57"/>
      <c r="BI1067" s="57"/>
      <c r="BJ1067" s="57"/>
      <c r="BK1067" s="57"/>
      <c r="BL1067" s="57"/>
      <c r="BM1067" s="57"/>
      <c r="BN1067" s="57"/>
      <c r="BO1067" s="57"/>
      <c r="BP1067" s="57"/>
      <c r="BQ1067" s="57"/>
      <c r="BR1067" s="57"/>
      <c r="BS1067" s="57"/>
      <c r="BT1067" s="57"/>
      <c r="BU1067" s="57"/>
      <c r="BV1067" s="57"/>
      <c r="BW1067" s="57"/>
      <c r="BX1067" s="57"/>
      <c r="BY1067" s="57"/>
      <c r="BZ1067" s="57"/>
      <c r="CA1067" s="57"/>
      <c r="CB1067" s="57"/>
      <c r="CC1067" s="57"/>
      <c r="CD1067" s="57"/>
      <c r="CE1067" s="57"/>
      <c r="CF1067" s="57"/>
      <c r="CG1067" s="57"/>
      <c r="CH1067" s="57"/>
      <c r="CI1067" s="57"/>
      <c r="CJ1067" s="57"/>
      <c r="CK1067" s="57"/>
      <c r="CL1067" s="57"/>
      <c r="CM1067" s="57"/>
      <c r="CN1067" s="57"/>
      <c r="CO1067" s="57"/>
      <c r="CP1067" s="57"/>
      <c r="CQ1067" s="57"/>
      <c r="CR1067" s="57"/>
      <c r="CS1067" s="57"/>
      <c r="CT1067" s="57"/>
      <c r="CU1067" s="57"/>
      <c r="CV1067" s="57"/>
      <c r="CW1067" s="57"/>
      <c r="CX1067" s="57"/>
      <c r="CY1067" s="57"/>
      <c r="CZ1067" s="57"/>
      <c r="DA1067" s="57"/>
      <c r="DB1067" s="57"/>
      <c r="DC1067" s="57"/>
      <c r="DD1067" s="57"/>
      <c r="DE1067" s="57"/>
      <c r="DF1067" s="57"/>
      <c r="DG1067" s="57"/>
      <c r="DH1067" s="57"/>
      <c r="DI1067" s="57"/>
      <c r="DJ1067" s="57"/>
      <c r="DK1067" s="57"/>
      <c r="DL1067" s="57"/>
      <c r="DM1067" s="57"/>
      <c r="DN1067" s="57"/>
      <c r="DO1067" s="57"/>
      <c r="DP1067" s="57"/>
      <c r="DQ1067" s="57"/>
      <c r="DR1067" s="57"/>
      <c r="DS1067" s="57"/>
      <c r="DT1067" s="57"/>
      <c r="DU1067" s="57"/>
      <c r="DV1067" s="57"/>
      <c r="DW1067" s="57"/>
      <c r="DX1067" s="57"/>
      <c r="DY1067" s="57"/>
      <c r="DZ1067" s="57"/>
      <c r="EA1067" s="57"/>
      <c r="EB1067" s="57"/>
      <c r="EC1067" s="57"/>
      <c r="ED1067" s="57"/>
      <c r="EE1067" s="57"/>
    </row>
    <row r="1068">
      <c r="B1068" s="140"/>
      <c r="C1068" s="140"/>
      <c r="D1068" s="140"/>
      <c r="E1068" s="140"/>
      <c r="F1068" s="140"/>
      <c r="AH1068" s="57"/>
      <c r="AI1068" s="57"/>
      <c r="AJ1068" s="57"/>
      <c r="AK1068" s="57"/>
      <c r="AL1068" s="57"/>
      <c r="AM1068" s="57"/>
      <c r="AN1068" s="57"/>
      <c r="AO1068" s="57"/>
      <c r="AP1068" s="57"/>
      <c r="AQ1068" s="57"/>
      <c r="AR1068" s="57"/>
      <c r="AS1068" s="57"/>
      <c r="AT1068" s="57"/>
      <c r="AU1068" s="57"/>
      <c r="AV1068" s="57"/>
      <c r="AW1068" s="57"/>
      <c r="AX1068" s="57"/>
      <c r="AY1068" s="57"/>
      <c r="AZ1068" s="57"/>
      <c r="BA1068" s="57"/>
      <c r="BB1068" s="57"/>
      <c r="BC1068" s="57"/>
      <c r="BD1068" s="57"/>
      <c r="BE1068" s="57"/>
      <c r="BF1068" s="57"/>
      <c r="BG1068" s="57"/>
      <c r="BH1068" s="57"/>
      <c r="BI1068" s="57"/>
      <c r="BJ1068" s="57"/>
      <c r="BK1068" s="57"/>
      <c r="BL1068" s="57"/>
      <c r="BM1068" s="57"/>
      <c r="BN1068" s="57"/>
      <c r="BO1068" s="57"/>
      <c r="BP1068" s="57"/>
      <c r="BQ1068" s="57"/>
      <c r="BR1068" s="57"/>
      <c r="BS1068" s="57"/>
      <c r="BT1068" s="57"/>
      <c r="BU1068" s="57"/>
      <c r="BV1068" s="57"/>
      <c r="BW1068" s="57"/>
      <c r="BX1068" s="57"/>
      <c r="BY1068" s="57"/>
      <c r="BZ1068" s="57"/>
      <c r="CA1068" s="57"/>
      <c r="CB1068" s="57"/>
      <c r="CC1068" s="57"/>
      <c r="CD1068" s="57"/>
      <c r="CE1068" s="57"/>
      <c r="CF1068" s="57"/>
      <c r="CG1068" s="57"/>
      <c r="CH1068" s="57"/>
      <c r="CI1068" s="57"/>
      <c r="CJ1068" s="57"/>
      <c r="CK1068" s="57"/>
      <c r="CL1068" s="57"/>
      <c r="CM1068" s="57"/>
      <c r="CN1068" s="57"/>
      <c r="CO1068" s="57"/>
      <c r="CP1068" s="57"/>
      <c r="CQ1068" s="57"/>
      <c r="CR1068" s="57"/>
      <c r="CS1068" s="57"/>
      <c r="CT1068" s="57"/>
      <c r="CU1068" s="57"/>
      <c r="CV1068" s="57"/>
      <c r="CW1068" s="57"/>
      <c r="CX1068" s="57"/>
      <c r="CY1068" s="57"/>
      <c r="CZ1068" s="57"/>
      <c r="DA1068" s="57"/>
      <c r="DB1068" s="57"/>
      <c r="DC1068" s="57"/>
      <c r="DD1068" s="57"/>
      <c r="DE1068" s="57"/>
      <c r="DF1068" s="57"/>
      <c r="DG1068" s="57"/>
      <c r="DH1068" s="57"/>
      <c r="DI1068" s="57"/>
      <c r="DJ1068" s="57"/>
      <c r="DK1068" s="57"/>
      <c r="DL1068" s="57"/>
      <c r="DM1068" s="57"/>
      <c r="DN1068" s="57"/>
      <c r="DO1068" s="57"/>
      <c r="DP1068" s="57"/>
      <c r="DQ1068" s="57"/>
      <c r="DR1068" s="57"/>
      <c r="DS1068" s="57"/>
      <c r="DT1068" s="57"/>
      <c r="DU1068" s="57"/>
      <c r="DV1068" s="57"/>
      <c r="DW1068" s="57"/>
      <c r="DX1068" s="57"/>
      <c r="DY1068" s="57"/>
      <c r="DZ1068" s="57"/>
      <c r="EA1068" s="57"/>
      <c r="EB1068" s="57"/>
      <c r="EC1068" s="57"/>
      <c r="ED1068" s="57"/>
      <c r="EE1068" s="57"/>
    </row>
    <row r="1069">
      <c r="B1069" s="140"/>
      <c r="C1069" s="140"/>
      <c r="D1069" s="140"/>
      <c r="E1069" s="140"/>
      <c r="F1069" s="140"/>
      <c r="AH1069" s="57"/>
      <c r="AI1069" s="57"/>
      <c r="AJ1069" s="57"/>
      <c r="AK1069" s="57"/>
      <c r="AL1069" s="57"/>
      <c r="AM1069" s="57"/>
      <c r="AN1069" s="57"/>
      <c r="AO1069" s="57"/>
      <c r="AP1069" s="57"/>
      <c r="AQ1069" s="57"/>
      <c r="AR1069" s="57"/>
      <c r="AS1069" s="57"/>
      <c r="AT1069" s="57"/>
      <c r="AU1069" s="57"/>
      <c r="AV1069" s="57"/>
      <c r="AW1069" s="57"/>
      <c r="AX1069" s="57"/>
      <c r="AY1069" s="57"/>
      <c r="AZ1069" s="57"/>
      <c r="BA1069" s="57"/>
      <c r="BB1069" s="57"/>
      <c r="BC1069" s="57"/>
      <c r="BD1069" s="57"/>
      <c r="BE1069" s="57"/>
      <c r="BF1069" s="57"/>
      <c r="BG1069" s="57"/>
      <c r="BH1069" s="57"/>
      <c r="BI1069" s="57"/>
      <c r="BJ1069" s="57"/>
      <c r="BK1069" s="57"/>
      <c r="BL1069" s="57"/>
      <c r="BM1069" s="57"/>
      <c r="BN1069" s="57"/>
      <c r="BO1069" s="57"/>
      <c r="BP1069" s="57"/>
      <c r="BQ1069" s="57"/>
      <c r="BR1069" s="57"/>
      <c r="BS1069" s="57"/>
      <c r="BT1069" s="57"/>
      <c r="BU1069" s="57"/>
      <c r="BV1069" s="57"/>
      <c r="BW1069" s="57"/>
      <c r="BX1069" s="57"/>
      <c r="BY1069" s="57"/>
      <c r="BZ1069" s="57"/>
      <c r="CA1069" s="57"/>
      <c r="CB1069" s="57"/>
      <c r="CC1069" s="57"/>
      <c r="CD1069" s="57"/>
      <c r="CE1069" s="57"/>
      <c r="CF1069" s="57"/>
      <c r="CG1069" s="57"/>
      <c r="CH1069" s="57"/>
      <c r="CI1069" s="57"/>
      <c r="CJ1069" s="57"/>
      <c r="CK1069" s="57"/>
      <c r="CL1069" s="57"/>
      <c r="CM1069" s="57"/>
      <c r="CN1069" s="57"/>
      <c r="CO1069" s="57"/>
      <c r="CP1069" s="57"/>
      <c r="CQ1069" s="57"/>
      <c r="CR1069" s="57"/>
      <c r="CS1069" s="57"/>
      <c r="CT1069" s="57"/>
      <c r="CU1069" s="57"/>
      <c r="CV1069" s="57"/>
      <c r="CW1069" s="57"/>
      <c r="CX1069" s="57"/>
      <c r="CY1069" s="57"/>
      <c r="CZ1069" s="57"/>
      <c r="DA1069" s="57"/>
      <c r="DB1069" s="57"/>
      <c r="DC1069" s="57"/>
      <c r="DD1069" s="57"/>
      <c r="DE1069" s="57"/>
      <c r="DF1069" s="57"/>
      <c r="DG1069" s="57"/>
      <c r="DH1069" s="57"/>
      <c r="DI1069" s="57"/>
      <c r="DJ1069" s="57"/>
      <c r="DK1069" s="57"/>
      <c r="DL1069" s="57"/>
      <c r="DM1069" s="57"/>
      <c r="DN1069" s="57"/>
      <c r="DO1069" s="57"/>
      <c r="DP1069" s="57"/>
      <c r="DQ1069" s="57"/>
      <c r="DR1069" s="57"/>
      <c r="DS1069" s="57"/>
      <c r="DT1069" s="57"/>
      <c r="DU1069" s="57"/>
      <c r="DV1069" s="57"/>
      <c r="DW1069" s="57"/>
      <c r="DX1069" s="57"/>
      <c r="DY1069" s="57"/>
      <c r="DZ1069" s="57"/>
      <c r="EA1069" s="57"/>
      <c r="EB1069" s="57"/>
      <c r="EC1069" s="57"/>
      <c r="ED1069" s="57"/>
      <c r="EE1069" s="57"/>
    </row>
    <row r="1070">
      <c r="B1070" s="140"/>
      <c r="C1070" s="140"/>
      <c r="D1070" s="140"/>
      <c r="E1070" s="140"/>
      <c r="F1070" s="140"/>
      <c r="AH1070" s="57"/>
      <c r="AI1070" s="57"/>
      <c r="AJ1070" s="57"/>
      <c r="AK1070" s="57"/>
      <c r="AL1070" s="57"/>
      <c r="AM1070" s="57"/>
      <c r="AN1070" s="57"/>
      <c r="AO1070" s="57"/>
      <c r="AP1070" s="57"/>
      <c r="AQ1070" s="57"/>
      <c r="AR1070" s="57"/>
      <c r="AS1070" s="57"/>
      <c r="AT1070" s="57"/>
      <c r="AU1070" s="57"/>
      <c r="AV1070" s="57"/>
      <c r="AW1070" s="57"/>
      <c r="AX1070" s="57"/>
      <c r="AY1070" s="57"/>
      <c r="AZ1070" s="57"/>
      <c r="BA1070" s="57"/>
      <c r="BB1070" s="57"/>
      <c r="BC1070" s="57"/>
      <c r="BD1070" s="57"/>
      <c r="BE1070" s="57"/>
      <c r="BF1070" s="57"/>
      <c r="BG1070" s="57"/>
      <c r="BH1070" s="57"/>
      <c r="BI1070" s="57"/>
      <c r="BJ1070" s="57"/>
      <c r="BK1070" s="57"/>
      <c r="BL1070" s="57"/>
      <c r="BM1070" s="57"/>
      <c r="BN1070" s="57"/>
      <c r="BO1070" s="57"/>
      <c r="BP1070" s="57"/>
      <c r="BQ1070" s="57"/>
      <c r="BR1070" s="57"/>
      <c r="BS1070" s="57"/>
      <c r="BT1070" s="57"/>
      <c r="BU1070" s="57"/>
      <c r="BV1070" s="57"/>
      <c r="BW1070" s="57"/>
      <c r="BX1070" s="57"/>
      <c r="BY1070" s="57"/>
      <c r="BZ1070" s="57"/>
      <c r="CA1070" s="57"/>
      <c r="CB1070" s="57"/>
      <c r="CC1070" s="57"/>
      <c r="CD1070" s="57"/>
      <c r="CE1070" s="57"/>
      <c r="CF1070" s="57"/>
      <c r="CG1070" s="57"/>
      <c r="CH1070" s="57"/>
      <c r="CI1070" s="57"/>
      <c r="CJ1070" s="57"/>
      <c r="CK1070" s="57"/>
      <c r="CL1070" s="57"/>
      <c r="CM1070" s="57"/>
      <c r="CN1070" s="57"/>
      <c r="CO1070" s="57"/>
      <c r="CP1070" s="57"/>
      <c r="CQ1070" s="57"/>
      <c r="CR1070" s="57"/>
      <c r="CS1070" s="57"/>
      <c r="CT1070" s="57"/>
      <c r="CU1070" s="57"/>
      <c r="CV1070" s="57"/>
      <c r="CW1070" s="57"/>
      <c r="CX1070" s="57"/>
      <c r="CY1070" s="57"/>
      <c r="CZ1070" s="57"/>
      <c r="DA1070" s="57"/>
      <c r="DB1070" s="57"/>
      <c r="DC1070" s="57"/>
      <c r="DD1070" s="57"/>
      <c r="DE1070" s="57"/>
      <c r="DF1070" s="57"/>
      <c r="DG1070" s="57"/>
      <c r="DH1070" s="57"/>
      <c r="DI1070" s="57"/>
      <c r="DJ1070" s="57"/>
      <c r="DK1070" s="57"/>
      <c r="DL1070" s="57"/>
      <c r="DM1070" s="57"/>
      <c r="DN1070" s="57"/>
      <c r="DO1070" s="57"/>
      <c r="DP1070" s="57"/>
      <c r="DQ1070" s="57"/>
      <c r="DR1070" s="57"/>
      <c r="DS1070" s="57"/>
      <c r="DT1070" s="57"/>
      <c r="DU1070" s="57"/>
      <c r="DV1070" s="57"/>
      <c r="DW1070" s="57"/>
      <c r="DX1070" s="57"/>
      <c r="DY1070" s="57"/>
      <c r="DZ1070" s="57"/>
      <c r="EA1070" s="57"/>
      <c r="EB1070" s="57"/>
      <c r="EC1070" s="57"/>
      <c r="ED1070" s="57"/>
      <c r="EE1070" s="57"/>
    </row>
    <row r="1071">
      <c r="B1071" s="140"/>
      <c r="C1071" s="140"/>
      <c r="D1071" s="140"/>
      <c r="E1071" s="140"/>
      <c r="F1071" s="140"/>
      <c r="AH1071" s="57"/>
      <c r="AI1071" s="57"/>
      <c r="AJ1071" s="57"/>
      <c r="AK1071" s="57"/>
      <c r="AL1071" s="57"/>
      <c r="AM1071" s="57"/>
      <c r="AN1071" s="57"/>
      <c r="AO1071" s="57"/>
      <c r="AP1071" s="57"/>
      <c r="AQ1071" s="57"/>
      <c r="AR1071" s="57"/>
      <c r="AS1071" s="57"/>
      <c r="AT1071" s="57"/>
      <c r="AU1071" s="57"/>
      <c r="AV1071" s="57"/>
      <c r="AW1071" s="57"/>
      <c r="AX1071" s="57"/>
      <c r="AY1071" s="57"/>
      <c r="AZ1071" s="57"/>
      <c r="BA1071" s="57"/>
      <c r="BB1071" s="57"/>
      <c r="BC1071" s="57"/>
      <c r="BD1071" s="57"/>
      <c r="BE1071" s="57"/>
      <c r="BF1071" s="57"/>
      <c r="BG1071" s="57"/>
      <c r="BH1071" s="57"/>
      <c r="BI1071" s="57"/>
      <c r="BJ1071" s="57"/>
      <c r="BK1071" s="57"/>
      <c r="BL1071" s="57"/>
      <c r="BM1071" s="57"/>
      <c r="BN1071" s="57"/>
      <c r="BO1071" s="57"/>
      <c r="BP1071" s="57"/>
      <c r="BQ1071" s="57"/>
      <c r="BR1071" s="57"/>
      <c r="BS1071" s="57"/>
      <c r="BT1071" s="57"/>
      <c r="BU1071" s="57"/>
      <c r="BV1071" s="57"/>
      <c r="BW1071" s="57"/>
      <c r="BX1071" s="57"/>
      <c r="BY1071" s="57"/>
      <c r="BZ1071" s="57"/>
      <c r="CA1071" s="57"/>
      <c r="CB1071" s="57"/>
      <c r="CC1071" s="57"/>
      <c r="CD1071" s="57"/>
      <c r="CE1071" s="57"/>
      <c r="CF1071" s="57"/>
      <c r="CG1071" s="57"/>
      <c r="CH1071" s="57"/>
      <c r="CI1071" s="57"/>
      <c r="CJ1071" s="57"/>
      <c r="CK1071" s="57"/>
      <c r="CL1071" s="57"/>
      <c r="CM1071" s="57"/>
      <c r="CN1071" s="57"/>
      <c r="CO1071" s="57"/>
      <c r="CP1071" s="57"/>
      <c r="CQ1071" s="57"/>
      <c r="CR1071" s="57"/>
      <c r="CS1071" s="57"/>
      <c r="CT1071" s="57"/>
      <c r="CU1071" s="57"/>
      <c r="CV1071" s="57"/>
      <c r="CW1071" s="57"/>
      <c r="CX1071" s="57"/>
      <c r="CY1071" s="57"/>
      <c r="CZ1071" s="57"/>
      <c r="DA1071" s="57"/>
      <c r="DB1071" s="57"/>
      <c r="DC1071" s="57"/>
      <c r="DD1071" s="57"/>
      <c r="DE1071" s="57"/>
      <c r="DF1071" s="57"/>
      <c r="DG1071" s="57"/>
      <c r="DH1071" s="57"/>
      <c r="DI1071" s="57"/>
      <c r="DJ1071" s="57"/>
      <c r="DK1071" s="57"/>
      <c r="DL1071" s="57"/>
      <c r="DM1071" s="57"/>
      <c r="DN1071" s="57"/>
      <c r="DO1071" s="57"/>
      <c r="DP1071" s="57"/>
      <c r="DQ1071" s="57"/>
      <c r="DR1071" s="57"/>
      <c r="DS1071" s="57"/>
      <c r="DT1071" s="57"/>
      <c r="DU1071" s="57"/>
      <c r="DV1071" s="57"/>
      <c r="DW1071" s="57"/>
      <c r="DX1071" s="57"/>
      <c r="DY1071" s="57"/>
      <c r="DZ1071" s="57"/>
      <c r="EA1071" s="57"/>
      <c r="EB1071" s="57"/>
      <c r="EC1071" s="57"/>
      <c r="ED1071" s="57"/>
      <c r="EE1071" s="57"/>
    </row>
    <row r="1072">
      <c r="B1072" s="140"/>
      <c r="C1072" s="140"/>
      <c r="D1072" s="140"/>
      <c r="E1072" s="140"/>
      <c r="F1072" s="140"/>
      <c r="AH1072" s="57"/>
      <c r="AI1072" s="57"/>
      <c r="AJ1072" s="57"/>
      <c r="AK1072" s="57"/>
      <c r="AL1072" s="57"/>
      <c r="AM1072" s="57"/>
      <c r="AN1072" s="57"/>
      <c r="AO1072" s="57"/>
      <c r="AP1072" s="57"/>
      <c r="AQ1072" s="57"/>
      <c r="AR1072" s="57"/>
      <c r="AS1072" s="57"/>
      <c r="AT1072" s="57"/>
      <c r="AU1072" s="57"/>
      <c r="AV1072" s="57"/>
      <c r="AW1072" s="57"/>
      <c r="AX1072" s="57"/>
      <c r="AY1072" s="57"/>
      <c r="AZ1072" s="57"/>
      <c r="BA1072" s="57"/>
      <c r="BB1072" s="57"/>
      <c r="BC1072" s="57"/>
      <c r="BD1072" s="57"/>
      <c r="BE1072" s="57"/>
      <c r="BF1072" s="57"/>
      <c r="BG1072" s="57"/>
      <c r="BH1072" s="57"/>
      <c r="BI1072" s="57"/>
      <c r="BJ1072" s="57"/>
      <c r="BK1072" s="57"/>
      <c r="BL1072" s="57"/>
      <c r="BM1072" s="57"/>
      <c r="BN1072" s="57"/>
      <c r="BO1072" s="57"/>
      <c r="BP1072" s="57"/>
      <c r="BQ1072" s="57"/>
      <c r="BR1072" s="57"/>
      <c r="BS1072" s="57"/>
      <c r="BT1072" s="57"/>
      <c r="BU1072" s="57"/>
      <c r="BV1072" s="57"/>
      <c r="BW1072" s="57"/>
      <c r="BX1072" s="57"/>
      <c r="BY1072" s="57"/>
      <c r="BZ1072" s="57"/>
      <c r="CA1072" s="57"/>
      <c r="CB1072" s="57"/>
      <c r="CC1072" s="57"/>
      <c r="CD1072" s="57"/>
      <c r="CE1072" s="57"/>
      <c r="CF1072" s="57"/>
      <c r="CG1072" s="57"/>
      <c r="CH1072" s="57"/>
      <c r="CI1072" s="57"/>
      <c r="CJ1072" s="57"/>
      <c r="CK1072" s="57"/>
      <c r="CL1072" s="57"/>
      <c r="CM1072" s="57"/>
      <c r="CN1072" s="57"/>
      <c r="CO1072" s="57"/>
      <c r="CP1072" s="57"/>
      <c r="CQ1072" s="57"/>
      <c r="CR1072" s="57"/>
      <c r="CS1072" s="57"/>
      <c r="CT1072" s="57"/>
      <c r="CU1072" s="57"/>
      <c r="CV1072" s="57"/>
      <c r="CW1072" s="57"/>
      <c r="CX1072" s="57"/>
      <c r="CY1072" s="57"/>
      <c r="CZ1072" s="57"/>
      <c r="DA1072" s="57"/>
      <c r="DB1072" s="57"/>
      <c r="DC1072" s="57"/>
      <c r="DD1072" s="57"/>
      <c r="DE1072" s="57"/>
      <c r="DF1072" s="57"/>
      <c r="DG1072" s="57"/>
      <c r="DH1072" s="57"/>
      <c r="DI1072" s="57"/>
      <c r="DJ1072" s="57"/>
      <c r="DK1072" s="57"/>
      <c r="DL1072" s="57"/>
      <c r="DM1072" s="57"/>
      <c r="DN1072" s="57"/>
      <c r="DO1072" s="57"/>
      <c r="DP1072" s="57"/>
      <c r="DQ1072" s="57"/>
      <c r="DR1072" s="57"/>
      <c r="DS1072" s="57"/>
      <c r="DT1072" s="57"/>
      <c r="DU1072" s="57"/>
      <c r="DV1072" s="57"/>
      <c r="DW1072" s="57"/>
      <c r="DX1072" s="57"/>
      <c r="DY1072" s="57"/>
      <c r="DZ1072" s="57"/>
      <c r="EA1072" s="57"/>
      <c r="EB1072" s="57"/>
      <c r="EC1072" s="57"/>
      <c r="ED1072" s="57"/>
      <c r="EE1072" s="57"/>
    </row>
    <row r="1073">
      <c r="B1073" s="140"/>
      <c r="C1073" s="140"/>
      <c r="D1073" s="140"/>
      <c r="E1073" s="140"/>
      <c r="F1073" s="140"/>
      <c r="AH1073" s="57"/>
      <c r="AI1073" s="57"/>
      <c r="AJ1073" s="57"/>
      <c r="AK1073" s="57"/>
      <c r="AL1073" s="57"/>
      <c r="AM1073" s="57"/>
      <c r="AN1073" s="57"/>
      <c r="AO1073" s="57"/>
      <c r="AP1073" s="57"/>
      <c r="AQ1073" s="57"/>
      <c r="AR1073" s="57"/>
      <c r="AS1073" s="57"/>
      <c r="AT1073" s="57"/>
      <c r="AU1073" s="57"/>
      <c r="AV1073" s="57"/>
      <c r="AW1073" s="57"/>
      <c r="AX1073" s="57"/>
      <c r="AY1073" s="57"/>
      <c r="AZ1073" s="57"/>
      <c r="BA1073" s="57"/>
      <c r="BB1073" s="57"/>
      <c r="BC1073" s="57"/>
      <c r="BD1073" s="57"/>
      <c r="BE1073" s="57"/>
      <c r="BF1073" s="57"/>
      <c r="BG1073" s="57"/>
      <c r="BH1073" s="57"/>
      <c r="BI1073" s="57"/>
      <c r="BJ1073" s="57"/>
      <c r="BK1073" s="57"/>
      <c r="BL1073" s="57"/>
      <c r="BM1073" s="57"/>
      <c r="BN1073" s="57"/>
      <c r="BO1073" s="57"/>
      <c r="BP1073" s="57"/>
      <c r="BQ1073" s="57"/>
      <c r="BR1073" s="57"/>
      <c r="BS1073" s="57"/>
      <c r="BT1073" s="57"/>
      <c r="BU1073" s="57"/>
      <c r="BV1073" s="57"/>
      <c r="BW1073" s="57"/>
      <c r="BX1073" s="57"/>
      <c r="BY1073" s="57"/>
      <c r="BZ1073" s="57"/>
      <c r="CA1073" s="57"/>
      <c r="CB1073" s="57"/>
      <c r="CC1073" s="57"/>
      <c r="CD1073" s="57"/>
      <c r="CE1073" s="57"/>
      <c r="CF1073" s="57"/>
      <c r="CG1073" s="57"/>
      <c r="CH1073" s="57"/>
      <c r="CI1073" s="57"/>
      <c r="CJ1073" s="57"/>
      <c r="CK1073" s="57"/>
      <c r="CL1073" s="57"/>
      <c r="CM1073" s="57"/>
      <c r="CN1073" s="57"/>
      <c r="CO1073" s="57"/>
      <c r="CP1073" s="57"/>
      <c r="CQ1073" s="57"/>
      <c r="CR1073" s="57"/>
      <c r="CS1073" s="57"/>
      <c r="CT1073" s="57"/>
      <c r="CU1073" s="57"/>
      <c r="CV1073" s="57"/>
      <c r="CW1073" s="57"/>
      <c r="CX1073" s="57"/>
      <c r="CY1073" s="57"/>
      <c r="CZ1073" s="57"/>
      <c r="DA1073" s="57"/>
      <c r="DB1073" s="57"/>
      <c r="DC1073" s="57"/>
      <c r="DD1073" s="57"/>
      <c r="DE1073" s="57"/>
      <c r="DF1073" s="57"/>
      <c r="DG1073" s="57"/>
      <c r="DH1073" s="57"/>
      <c r="DI1073" s="57"/>
      <c r="DJ1073" s="57"/>
      <c r="DK1073" s="57"/>
      <c r="DL1073" s="57"/>
      <c r="DM1073" s="57"/>
      <c r="DN1073" s="57"/>
      <c r="DO1073" s="57"/>
      <c r="DP1073" s="57"/>
      <c r="DQ1073" s="57"/>
      <c r="DR1073" s="57"/>
      <c r="DS1073" s="57"/>
      <c r="DT1073" s="57"/>
      <c r="DU1073" s="57"/>
      <c r="DV1073" s="57"/>
      <c r="DW1073" s="57"/>
      <c r="DX1073" s="57"/>
      <c r="DY1073" s="57"/>
      <c r="DZ1073" s="57"/>
      <c r="EA1073" s="57"/>
      <c r="EB1073" s="57"/>
      <c r="EC1073" s="57"/>
      <c r="ED1073" s="57"/>
      <c r="EE1073" s="57"/>
    </row>
    <row r="1074">
      <c r="B1074" s="140"/>
      <c r="C1074" s="140"/>
      <c r="D1074" s="140"/>
      <c r="E1074" s="140"/>
      <c r="F1074" s="140"/>
      <c r="AH1074" s="57"/>
      <c r="AI1074" s="57"/>
      <c r="AJ1074" s="57"/>
      <c r="AK1074" s="57"/>
      <c r="AL1074" s="57"/>
      <c r="AM1074" s="57"/>
      <c r="AN1074" s="57"/>
      <c r="AO1074" s="57"/>
      <c r="AP1074" s="57"/>
      <c r="AQ1074" s="57"/>
      <c r="AR1074" s="57"/>
      <c r="AS1074" s="57"/>
      <c r="AT1074" s="57"/>
      <c r="AU1074" s="57"/>
      <c r="AV1074" s="57"/>
      <c r="AW1074" s="57"/>
      <c r="AX1074" s="57"/>
      <c r="AY1074" s="57"/>
      <c r="AZ1074" s="57"/>
      <c r="BA1074" s="57"/>
      <c r="BB1074" s="57"/>
      <c r="BC1074" s="57"/>
      <c r="BD1074" s="57"/>
      <c r="BE1074" s="57"/>
      <c r="BF1074" s="57"/>
      <c r="BG1074" s="57"/>
      <c r="BH1074" s="57"/>
      <c r="BI1074" s="57"/>
      <c r="BJ1074" s="57"/>
      <c r="BK1074" s="57"/>
      <c r="BL1074" s="57"/>
      <c r="BM1074" s="57"/>
      <c r="BN1074" s="57"/>
      <c r="BO1074" s="57"/>
      <c r="BP1074" s="57"/>
      <c r="BQ1074" s="57"/>
      <c r="BR1074" s="57"/>
      <c r="BS1074" s="57"/>
      <c r="BT1074" s="57"/>
      <c r="BU1074" s="57"/>
      <c r="BV1074" s="57"/>
      <c r="BW1074" s="57"/>
      <c r="BX1074" s="57"/>
      <c r="BY1074" s="57"/>
      <c r="BZ1074" s="57"/>
      <c r="CA1074" s="57"/>
      <c r="CB1074" s="57"/>
      <c r="CC1074" s="57"/>
      <c r="CD1074" s="57"/>
      <c r="CE1074" s="57"/>
      <c r="CF1074" s="57"/>
      <c r="CG1074" s="57"/>
      <c r="CH1074" s="57"/>
      <c r="CI1074" s="57"/>
      <c r="CJ1074" s="57"/>
      <c r="CK1074" s="57"/>
      <c r="CL1074" s="57"/>
      <c r="CM1074" s="57"/>
      <c r="CN1074" s="57"/>
      <c r="CO1074" s="57"/>
      <c r="CP1074" s="57"/>
      <c r="CQ1074" s="57"/>
      <c r="CR1074" s="57"/>
      <c r="CS1074" s="57"/>
      <c r="CT1074" s="57"/>
      <c r="CU1074" s="57"/>
      <c r="CV1074" s="57"/>
      <c r="CW1074" s="57"/>
      <c r="CX1074" s="57"/>
      <c r="CY1074" s="57"/>
      <c r="CZ1074" s="57"/>
      <c r="DA1074" s="57"/>
      <c r="DB1074" s="57"/>
      <c r="DC1074" s="57"/>
      <c r="DD1074" s="57"/>
      <c r="DE1074" s="57"/>
      <c r="DF1074" s="57"/>
      <c r="DG1074" s="57"/>
      <c r="DH1074" s="57"/>
      <c r="DI1074" s="57"/>
      <c r="DJ1074" s="57"/>
      <c r="DK1074" s="57"/>
      <c r="DL1074" s="57"/>
      <c r="DM1074" s="57"/>
      <c r="DN1074" s="57"/>
      <c r="DO1074" s="57"/>
      <c r="DP1074" s="57"/>
      <c r="DQ1074" s="57"/>
      <c r="DR1074" s="57"/>
      <c r="DS1074" s="57"/>
      <c r="DT1074" s="57"/>
      <c r="DU1074" s="57"/>
      <c r="DV1074" s="57"/>
      <c r="DW1074" s="57"/>
      <c r="DX1074" s="57"/>
      <c r="DY1074" s="57"/>
      <c r="DZ1074" s="57"/>
      <c r="EA1074" s="57"/>
      <c r="EB1074" s="57"/>
      <c r="EC1074" s="57"/>
      <c r="ED1074" s="57"/>
      <c r="EE1074" s="57"/>
    </row>
    <row r="1075">
      <c r="B1075" s="140"/>
      <c r="C1075" s="140"/>
      <c r="D1075" s="140"/>
      <c r="E1075" s="140"/>
      <c r="F1075" s="140"/>
      <c r="AH1075" s="57"/>
      <c r="AI1075" s="57"/>
      <c r="AJ1075" s="57"/>
      <c r="AK1075" s="57"/>
      <c r="AL1075" s="57"/>
      <c r="AM1075" s="57"/>
      <c r="AN1075" s="57"/>
      <c r="AO1075" s="57"/>
      <c r="AP1075" s="57"/>
      <c r="AQ1075" s="57"/>
      <c r="AR1075" s="57"/>
      <c r="AS1075" s="57"/>
      <c r="AT1075" s="57"/>
      <c r="AU1075" s="57"/>
      <c r="AV1075" s="57"/>
      <c r="AW1075" s="57"/>
      <c r="AX1075" s="57"/>
      <c r="AY1075" s="57"/>
      <c r="AZ1075" s="57"/>
      <c r="BA1075" s="57"/>
      <c r="BB1075" s="57"/>
      <c r="BC1075" s="57"/>
      <c r="BD1075" s="57"/>
      <c r="BE1075" s="57"/>
      <c r="BF1075" s="57"/>
      <c r="BG1075" s="57"/>
      <c r="BH1075" s="57"/>
      <c r="BI1075" s="57"/>
      <c r="BJ1075" s="57"/>
      <c r="BK1075" s="57"/>
      <c r="BL1075" s="57"/>
      <c r="BM1075" s="57"/>
      <c r="BN1075" s="57"/>
      <c r="BO1075" s="57"/>
      <c r="BP1075" s="57"/>
      <c r="BQ1075" s="57"/>
      <c r="BR1075" s="57"/>
      <c r="BS1075" s="57"/>
      <c r="BT1075" s="57"/>
      <c r="BU1075" s="57"/>
      <c r="BV1075" s="57"/>
      <c r="BW1075" s="57"/>
      <c r="BX1075" s="57"/>
      <c r="BY1075" s="57"/>
      <c r="BZ1075" s="57"/>
      <c r="CA1075" s="57"/>
      <c r="CB1075" s="57"/>
      <c r="CC1075" s="57"/>
      <c r="CD1075" s="57"/>
      <c r="CE1075" s="57"/>
      <c r="CF1075" s="57"/>
      <c r="CG1075" s="57"/>
      <c r="CH1075" s="57"/>
      <c r="CI1075" s="57"/>
      <c r="CJ1075" s="57"/>
      <c r="CK1075" s="57"/>
      <c r="CL1075" s="57"/>
      <c r="CM1075" s="57"/>
      <c r="CN1075" s="57"/>
      <c r="CO1075" s="57"/>
      <c r="CP1075" s="57"/>
      <c r="CQ1075" s="57"/>
      <c r="CR1075" s="57"/>
      <c r="CS1075" s="57"/>
      <c r="CT1075" s="57"/>
      <c r="CU1075" s="57"/>
      <c r="CV1075" s="57"/>
      <c r="CW1075" s="57"/>
      <c r="CX1075" s="57"/>
      <c r="CY1075" s="57"/>
      <c r="CZ1075" s="57"/>
      <c r="DA1075" s="57"/>
      <c r="DB1075" s="57"/>
      <c r="DC1075" s="57"/>
      <c r="DD1075" s="57"/>
      <c r="DE1075" s="57"/>
      <c r="DF1075" s="57"/>
      <c r="DG1075" s="57"/>
      <c r="DH1075" s="57"/>
      <c r="DI1075" s="57"/>
      <c r="DJ1075" s="57"/>
      <c r="DK1075" s="57"/>
      <c r="DL1075" s="57"/>
      <c r="DM1075" s="57"/>
      <c r="DN1075" s="57"/>
      <c r="DO1075" s="57"/>
      <c r="DP1075" s="57"/>
      <c r="DQ1075" s="57"/>
      <c r="DR1075" s="57"/>
      <c r="DS1075" s="57"/>
      <c r="DT1075" s="57"/>
      <c r="DU1075" s="57"/>
      <c r="DV1075" s="57"/>
      <c r="DW1075" s="57"/>
      <c r="DX1075" s="57"/>
      <c r="DY1075" s="57"/>
      <c r="DZ1075" s="57"/>
      <c r="EA1075" s="57"/>
      <c r="EB1075" s="57"/>
      <c r="EC1075" s="57"/>
      <c r="ED1075" s="57"/>
      <c r="EE1075" s="57"/>
    </row>
    <row r="1076">
      <c r="B1076" s="140"/>
      <c r="C1076" s="140"/>
      <c r="D1076" s="140"/>
      <c r="E1076" s="140"/>
      <c r="F1076" s="140"/>
      <c r="AH1076" s="57"/>
      <c r="AI1076" s="57"/>
      <c r="AJ1076" s="57"/>
      <c r="AK1076" s="57"/>
      <c r="AL1076" s="57"/>
      <c r="AM1076" s="57"/>
      <c r="AN1076" s="57"/>
      <c r="AO1076" s="57"/>
      <c r="AP1076" s="57"/>
      <c r="AQ1076" s="57"/>
      <c r="AR1076" s="57"/>
      <c r="AS1076" s="57"/>
      <c r="AT1076" s="57"/>
      <c r="AU1076" s="57"/>
      <c r="AV1076" s="57"/>
      <c r="AW1076" s="57"/>
      <c r="AX1076" s="57"/>
      <c r="AY1076" s="57"/>
      <c r="AZ1076" s="57"/>
      <c r="BA1076" s="57"/>
      <c r="BB1076" s="57"/>
      <c r="BC1076" s="57"/>
      <c r="BD1076" s="57"/>
      <c r="BE1076" s="57"/>
      <c r="BF1076" s="57"/>
      <c r="BG1076" s="57"/>
      <c r="BH1076" s="57"/>
      <c r="BI1076" s="57"/>
      <c r="BJ1076" s="57"/>
      <c r="BK1076" s="57"/>
      <c r="BL1076" s="57"/>
      <c r="BM1076" s="57"/>
      <c r="BN1076" s="57"/>
      <c r="BO1076" s="57"/>
      <c r="BP1076" s="57"/>
      <c r="BQ1076" s="57"/>
      <c r="BR1076" s="57"/>
      <c r="BS1076" s="57"/>
      <c r="BT1076" s="57"/>
      <c r="BU1076" s="57"/>
      <c r="BV1076" s="57"/>
      <c r="BW1076" s="57"/>
      <c r="BX1076" s="57"/>
      <c r="BY1076" s="57"/>
      <c r="BZ1076" s="57"/>
      <c r="CA1076" s="57"/>
      <c r="CB1076" s="57"/>
      <c r="CC1076" s="57"/>
      <c r="CD1076" s="57"/>
      <c r="CE1076" s="57"/>
      <c r="CF1076" s="57"/>
      <c r="CG1076" s="57"/>
      <c r="CH1076" s="57"/>
      <c r="CI1076" s="57"/>
      <c r="CJ1076" s="57"/>
      <c r="CK1076" s="57"/>
      <c r="CL1076" s="57"/>
      <c r="CM1076" s="57"/>
      <c r="CN1076" s="57"/>
      <c r="CO1076" s="57"/>
      <c r="CP1076" s="57"/>
      <c r="CQ1076" s="57"/>
      <c r="CR1076" s="57"/>
      <c r="CS1076" s="57"/>
      <c r="CT1076" s="57"/>
      <c r="CU1076" s="57"/>
      <c r="CV1076" s="57"/>
      <c r="CW1076" s="57"/>
      <c r="CX1076" s="57"/>
      <c r="CY1076" s="57"/>
      <c r="CZ1076" s="57"/>
      <c r="DA1076" s="57"/>
      <c r="DB1076" s="57"/>
      <c r="DC1076" s="57"/>
      <c r="DD1076" s="57"/>
      <c r="DE1076" s="57"/>
      <c r="DF1076" s="57"/>
      <c r="DG1076" s="57"/>
      <c r="DH1076" s="57"/>
      <c r="DI1076" s="57"/>
      <c r="DJ1076" s="57"/>
      <c r="DK1076" s="57"/>
      <c r="DL1076" s="57"/>
      <c r="DM1076" s="57"/>
      <c r="DN1076" s="57"/>
      <c r="DO1076" s="57"/>
      <c r="DP1076" s="57"/>
      <c r="DQ1076" s="57"/>
      <c r="DR1076" s="57"/>
      <c r="DS1076" s="57"/>
      <c r="DT1076" s="57"/>
      <c r="DU1076" s="57"/>
      <c r="DV1076" s="57"/>
      <c r="DW1076" s="57"/>
      <c r="DX1076" s="57"/>
      <c r="DY1076" s="57"/>
      <c r="DZ1076" s="57"/>
      <c r="EA1076" s="57"/>
      <c r="EB1076" s="57"/>
      <c r="EC1076" s="57"/>
      <c r="ED1076" s="57"/>
      <c r="EE1076" s="57"/>
    </row>
    <row r="1077">
      <c r="B1077" s="140"/>
      <c r="C1077" s="140"/>
      <c r="D1077" s="140"/>
      <c r="E1077" s="140"/>
      <c r="F1077" s="140"/>
      <c r="AH1077" s="57"/>
      <c r="AI1077" s="57"/>
      <c r="AJ1077" s="57"/>
      <c r="AK1077" s="57"/>
      <c r="AL1077" s="57"/>
      <c r="AM1077" s="57"/>
      <c r="AN1077" s="57"/>
      <c r="AO1077" s="57"/>
      <c r="AP1077" s="57"/>
      <c r="AQ1077" s="57"/>
      <c r="AR1077" s="57"/>
      <c r="AS1077" s="57"/>
      <c r="AT1077" s="57"/>
      <c r="AU1077" s="57"/>
      <c r="AV1077" s="57"/>
      <c r="AW1077" s="57"/>
      <c r="AX1077" s="57"/>
      <c r="AY1077" s="57"/>
      <c r="AZ1077" s="57"/>
      <c r="BA1077" s="57"/>
      <c r="BB1077" s="57"/>
      <c r="BC1077" s="57"/>
      <c r="BD1077" s="57"/>
      <c r="BE1077" s="57"/>
      <c r="BF1077" s="57"/>
      <c r="BG1077" s="57"/>
      <c r="BH1077" s="57"/>
      <c r="BI1077" s="57"/>
      <c r="BJ1077" s="57"/>
      <c r="BK1077" s="57"/>
      <c r="BL1077" s="57"/>
      <c r="BM1077" s="57"/>
      <c r="BN1077" s="57"/>
      <c r="BO1077" s="57"/>
      <c r="BP1077" s="57"/>
      <c r="BQ1077" s="57"/>
      <c r="BR1077" s="57"/>
      <c r="BS1077" s="57"/>
      <c r="BT1077" s="57"/>
      <c r="BU1077" s="57"/>
      <c r="BV1077" s="57"/>
      <c r="BW1077" s="57"/>
      <c r="BX1077" s="57"/>
      <c r="BY1077" s="57"/>
      <c r="BZ1077" s="57"/>
      <c r="CA1077" s="57"/>
      <c r="CB1077" s="57"/>
      <c r="CC1077" s="57"/>
      <c r="CD1077" s="57"/>
      <c r="CE1077" s="57"/>
      <c r="CF1077" s="57"/>
      <c r="CG1077" s="57"/>
      <c r="CH1077" s="57"/>
      <c r="CI1077" s="57"/>
      <c r="CJ1077" s="57"/>
      <c r="CK1077" s="57"/>
      <c r="CL1077" s="57"/>
      <c r="CM1077" s="57"/>
      <c r="CN1077" s="57"/>
      <c r="CO1077" s="57"/>
      <c r="CP1077" s="57"/>
      <c r="CQ1077" s="57"/>
      <c r="CR1077" s="57"/>
      <c r="CS1077" s="57"/>
      <c r="CT1077" s="57"/>
      <c r="CU1077" s="57"/>
      <c r="CV1077" s="57"/>
      <c r="CW1077" s="57"/>
      <c r="CX1077" s="57"/>
      <c r="CY1077" s="57"/>
      <c r="CZ1077" s="57"/>
      <c r="DA1077" s="57"/>
      <c r="DB1077" s="57"/>
      <c r="DC1077" s="57"/>
      <c r="DD1077" s="57"/>
      <c r="DE1077" s="57"/>
      <c r="DF1077" s="57"/>
      <c r="DG1077" s="57"/>
      <c r="DH1077" s="57"/>
      <c r="DI1077" s="57"/>
      <c r="DJ1077" s="57"/>
      <c r="DK1077" s="57"/>
      <c r="DL1077" s="57"/>
      <c r="DM1077" s="57"/>
      <c r="DN1077" s="57"/>
      <c r="DO1077" s="57"/>
      <c r="DP1077" s="57"/>
      <c r="DQ1077" s="57"/>
      <c r="DR1077" s="57"/>
      <c r="DS1077" s="57"/>
      <c r="DT1077" s="57"/>
      <c r="DU1077" s="57"/>
      <c r="DV1077" s="57"/>
      <c r="DW1077" s="57"/>
      <c r="DX1077" s="57"/>
      <c r="DY1077" s="57"/>
      <c r="DZ1077" s="57"/>
      <c r="EA1077" s="57"/>
      <c r="EB1077" s="57"/>
      <c r="EC1077" s="57"/>
      <c r="ED1077" s="57"/>
      <c r="EE1077" s="57"/>
    </row>
    <row r="1078">
      <c r="B1078" s="140"/>
      <c r="C1078" s="140"/>
      <c r="D1078" s="140"/>
      <c r="E1078" s="140"/>
      <c r="F1078" s="140"/>
      <c r="AH1078" s="57"/>
      <c r="AI1078" s="57"/>
      <c r="AJ1078" s="57"/>
      <c r="AK1078" s="57"/>
      <c r="AL1078" s="57"/>
      <c r="AM1078" s="57"/>
      <c r="AN1078" s="57"/>
      <c r="AO1078" s="57"/>
      <c r="AP1078" s="57"/>
      <c r="AQ1078" s="57"/>
      <c r="AR1078" s="57"/>
      <c r="AS1078" s="57"/>
      <c r="AT1078" s="57"/>
      <c r="AU1078" s="57"/>
      <c r="AV1078" s="57"/>
      <c r="AW1078" s="57"/>
      <c r="AX1078" s="57"/>
      <c r="AY1078" s="57"/>
      <c r="AZ1078" s="57"/>
      <c r="BA1078" s="57"/>
      <c r="BB1078" s="57"/>
      <c r="BC1078" s="57"/>
      <c r="BD1078" s="57"/>
      <c r="BE1078" s="57"/>
      <c r="BF1078" s="57"/>
      <c r="BG1078" s="57"/>
      <c r="BH1078" s="57"/>
      <c r="BI1078" s="57"/>
      <c r="BJ1078" s="57"/>
      <c r="BK1078" s="57"/>
      <c r="BL1078" s="57"/>
      <c r="BM1078" s="57"/>
      <c r="BN1078" s="57"/>
      <c r="BO1078" s="57"/>
      <c r="BP1078" s="57"/>
      <c r="BQ1078" s="57"/>
      <c r="BR1078" s="57"/>
      <c r="BS1078" s="57"/>
      <c r="BT1078" s="57"/>
      <c r="BU1078" s="57"/>
      <c r="BV1078" s="57"/>
      <c r="BW1078" s="57"/>
      <c r="BX1078" s="57"/>
      <c r="BY1078" s="57"/>
      <c r="BZ1078" s="57"/>
      <c r="CA1078" s="57"/>
      <c r="CB1078" s="57"/>
      <c r="CC1078" s="57"/>
      <c r="CD1078" s="57"/>
      <c r="CE1078" s="57"/>
      <c r="CF1078" s="57"/>
      <c r="CG1078" s="57"/>
      <c r="CH1078" s="57"/>
      <c r="CI1078" s="57"/>
      <c r="CJ1078" s="57"/>
      <c r="CK1078" s="57"/>
      <c r="CL1078" s="57"/>
      <c r="CM1078" s="57"/>
      <c r="CN1078" s="57"/>
      <c r="CO1078" s="57"/>
      <c r="CP1078" s="57"/>
      <c r="CQ1078" s="57"/>
      <c r="CR1078" s="57"/>
      <c r="CS1078" s="57"/>
      <c r="CT1078" s="57"/>
      <c r="CU1078" s="57"/>
      <c r="CV1078" s="57"/>
      <c r="CW1078" s="57"/>
      <c r="CX1078" s="57"/>
      <c r="CY1078" s="57"/>
      <c r="CZ1078" s="57"/>
      <c r="DA1078" s="57"/>
      <c r="DB1078" s="57"/>
      <c r="DC1078" s="57"/>
      <c r="DD1078" s="57"/>
      <c r="DE1078" s="57"/>
      <c r="DF1078" s="57"/>
      <c r="DG1078" s="57"/>
      <c r="DH1078" s="57"/>
      <c r="DI1078" s="57"/>
      <c r="DJ1078" s="57"/>
      <c r="DK1078" s="57"/>
      <c r="DL1078" s="57"/>
      <c r="DM1078" s="57"/>
      <c r="DN1078" s="57"/>
      <c r="DO1078" s="57"/>
      <c r="DP1078" s="57"/>
      <c r="DQ1078" s="57"/>
      <c r="DR1078" s="57"/>
      <c r="DS1078" s="57"/>
      <c r="DT1078" s="57"/>
      <c r="DU1078" s="57"/>
      <c r="DV1078" s="57"/>
      <c r="DW1078" s="57"/>
      <c r="DX1078" s="57"/>
      <c r="DY1078" s="57"/>
      <c r="DZ1078" s="57"/>
      <c r="EA1078" s="57"/>
      <c r="EB1078" s="57"/>
      <c r="EC1078" s="57"/>
      <c r="ED1078" s="57"/>
      <c r="EE1078" s="57"/>
    </row>
    <row r="1079">
      <c r="B1079" s="140"/>
      <c r="C1079" s="140"/>
      <c r="D1079" s="140"/>
      <c r="E1079" s="140"/>
      <c r="F1079" s="140"/>
      <c r="AH1079" s="57"/>
      <c r="AI1079" s="57"/>
      <c r="AJ1079" s="57"/>
      <c r="AK1079" s="57"/>
      <c r="AL1079" s="57"/>
      <c r="AM1079" s="57"/>
      <c r="AN1079" s="57"/>
      <c r="AO1079" s="57"/>
      <c r="AP1079" s="57"/>
      <c r="AQ1079" s="57"/>
      <c r="AR1079" s="57"/>
      <c r="AS1079" s="57"/>
      <c r="AT1079" s="57"/>
      <c r="AU1079" s="57"/>
      <c r="AV1079" s="57"/>
      <c r="AW1079" s="57"/>
      <c r="AX1079" s="57"/>
      <c r="AY1079" s="57"/>
      <c r="AZ1079" s="57"/>
      <c r="BA1079" s="57"/>
      <c r="BB1079" s="57"/>
      <c r="BC1079" s="57"/>
      <c r="BD1079" s="57"/>
      <c r="BE1079" s="57"/>
      <c r="BF1079" s="57"/>
      <c r="BG1079" s="57"/>
      <c r="BH1079" s="57"/>
      <c r="BI1079" s="57"/>
      <c r="BJ1079" s="57"/>
      <c r="BK1079" s="57"/>
      <c r="BL1079" s="57"/>
      <c r="BM1079" s="57"/>
      <c r="BN1079" s="57"/>
      <c r="BO1079" s="57"/>
      <c r="BP1079" s="57"/>
      <c r="BQ1079" s="57"/>
      <c r="BR1079" s="57"/>
      <c r="BS1079" s="57"/>
      <c r="BT1079" s="57"/>
      <c r="BU1079" s="57"/>
      <c r="BV1079" s="57"/>
      <c r="BW1079" s="57"/>
      <c r="BX1079" s="57"/>
      <c r="BY1079" s="57"/>
      <c r="BZ1079" s="57"/>
      <c r="CA1079" s="57"/>
      <c r="CB1079" s="57"/>
      <c r="CC1079" s="57"/>
      <c r="CD1079" s="57"/>
      <c r="CE1079" s="57"/>
      <c r="CF1079" s="57"/>
      <c r="CG1079" s="57"/>
      <c r="CH1079" s="57"/>
      <c r="CI1079" s="57"/>
      <c r="CJ1079" s="57"/>
      <c r="CK1079" s="57"/>
      <c r="CL1079" s="57"/>
      <c r="CM1079" s="57"/>
      <c r="CN1079" s="57"/>
      <c r="CO1079" s="57"/>
      <c r="CP1079" s="57"/>
      <c r="CQ1079" s="57"/>
      <c r="CR1079" s="57"/>
      <c r="CS1079" s="57"/>
      <c r="CT1079" s="57"/>
      <c r="CU1079" s="57"/>
      <c r="CV1079" s="57"/>
      <c r="CW1079" s="57"/>
      <c r="CX1079" s="57"/>
      <c r="CY1079" s="57"/>
      <c r="CZ1079" s="57"/>
      <c r="DA1079" s="57"/>
      <c r="DB1079" s="57"/>
      <c r="DC1079" s="57"/>
      <c r="DD1079" s="57"/>
      <c r="DE1079" s="57"/>
      <c r="DF1079" s="57"/>
      <c r="DG1079" s="57"/>
      <c r="DH1079" s="57"/>
      <c r="DI1079" s="57"/>
      <c r="DJ1079" s="57"/>
      <c r="DK1079" s="57"/>
      <c r="DL1079" s="57"/>
      <c r="DM1079" s="57"/>
      <c r="DN1079" s="57"/>
      <c r="DO1079" s="57"/>
      <c r="DP1079" s="57"/>
      <c r="DQ1079" s="57"/>
      <c r="DR1079" s="57"/>
      <c r="DS1079" s="57"/>
      <c r="DT1079" s="57"/>
      <c r="DU1079" s="57"/>
      <c r="DV1079" s="57"/>
      <c r="DW1079" s="57"/>
      <c r="DX1079" s="57"/>
      <c r="DY1079" s="57"/>
      <c r="DZ1079" s="57"/>
      <c r="EA1079" s="57"/>
      <c r="EB1079" s="57"/>
      <c r="EC1079" s="57"/>
      <c r="ED1079" s="57"/>
      <c r="EE1079" s="57"/>
    </row>
    <row r="1080">
      <c r="B1080" s="140"/>
      <c r="C1080" s="140"/>
      <c r="D1080" s="140"/>
      <c r="E1080" s="140"/>
      <c r="F1080" s="140"/>
      <c r="AH1080" s="57"/>
      <c r="AI1080" s="57"/>
      <c r="AJ1080" s="57"/>
      <c r="AK1080" s="57"/>
      <c r="AL1080" s="57"/>
      <c r="AM1080" s="57"/>
      <c r="AN1080" s="57"/>
      <c r="AO1080" s="57"/>
      <c r="AP1080" s="57"/>
      <c r="AQ1080" s="57"/>
      <c r="AR1080" s="57"/>
      <c r="AS1080" s="57"/>
      <c r="AT1080" s="57"/>
      <c r="AU1080" s="57"/>
      <c r="AV1080" s="57"/>
      <c r="AW1080" s="57"/>
      <c r="AX1080" s="57"/>
      <c r="AY1080" s="57"/>
      <c r="AZ1080" s="57"/>
      <c r="BA1080" s="57"/>
      <c r="BB1080" s="57"/>
      <c r="BC1080" s="57"/>
      <c r="BD1080" s="57"/>
      <c r="BE1080" s="57"/>
      <c r="BF1080" s="57"/>
      <c r="BG1080" s="57"/>
      <c r="BH1080" s="57"/>
      <c r="BI1080" s="57"/>
      <c r="BJ1080" s="57"/>
      <c r="BK1080" s="57"/>
      <c r="BL1080" s="57"/>
      <c r="BM1080" s="57"/>
      <c r="BN1080" s="57"/>
      <c r="BO1080" s="57"/>
      <c r="BP1080" s="57"/>
      <c r="BQ1080" s="57"/>
      <c r="BR1080" s="57"/>
      <c r="BS1080" s="57"/>
      <c r="BT1080" s="57"/>
      <c r="BU1080" s="57"/>
      <c r="BV1080" s="57"/>
      <c r="BW1080" s="57"/>
      <c r="BX1080" s="57"/>
      <c r="BY1080" s="57"/>
      <c r="BZ1080" s="57"/>
      <c r="CA1080" s="57"/>
      <c r="CB1080" s="57"/>
      <c r="CC1080" s="57"/>
      <c r="CD1080" s="57"/>
      <c r="CE1080" s="57"/>
      <c r="CF1080" s="57"/>
      <c r="CG1080" s="57"/>
      <c r="CH1080" s="57"/>
      <c r="CI1080" s="57"/>
      <c r="CJ1080" s="57"/>
      <c r="CK1080" s="57"/>
      <c r="CL1080" s="57"/>
      <c r="CM1080" s="57"/>
      <c r="CN1080" s="57"/>
      <c r="CO1080" s="57"/>
      <c r="CP1080" s="57"/>
      <c r="CQ1080" s="57"/>
      <c r="CR1080" s="57"/>
      <c r="CS1080" s="57"/>
      <c r="CT1080" s="57"/>
      <c r="CU1080" s="57"/>
      <c r="CV1080" s="57"/>
      <c r="CW1080" s="57"/>
      <c r="CX1080" s="57"/>
      <c r="CY1080" s="57"/>
      <c r="CZ1080" s="57"/>
      <c r="DA1080" s="57"/>
      <c r="DB1080" s="57"/>
      <c r="DC1080" s="57"/>
      <c r="DD1080" s="57"/>
      <c r="DE1080" s="57"/>
      <c r="DF1080" s="57"/>
      <c r="DG1080" s="57"/>
      <c r="DH1080" s="57"/>
      <c r="DI1080" s="57"/>
      <c r="DJ1080" s="57"/>
      <c r="DK1080" s="57"/>
      <c r="DL1080" s="57"/>
      <c r="DM1080" s="57"/>
      <c r="DN1080" s="57"/>
      <c r="DO1080" s="57"/>
      <c r="DP1080" s="57"/>
      <c r="DQ1080" s="57"/>
      <c r="DR1080" s="57"/>
      <c r="DS1080" s="57"/>
      <c r="DT1080" s="57"/>
      <c r="DU1080" s="57"/>
      <c r="DV1080" s="57"/>
      <c r="DW1080" s="57"/>
      <c r="DX1080" s="57"/>
      <c r="DY1080" s="57"/>
      <c r="DZ1080" s="57"/>
      <c r="EA1080" s="57"/>
      <c r="EB1080" s="57"/>
      <c r="EC1080" s="57"/>
      <c r="ED1080" s="57"/>
      <c r="EE1080" s="57"/>
    </row>
    <row r="1081">
      <c r="B1081" s="140"/>
      <c r="C1081" s="140"/>
      <c r="D1081" s="140"/>
      <c r="E1081" s="140"/>
      <c r="F1081" s="140"/>
      <c r="AH1081" s="57"/>
      <c r="AI1081" s="57"/>
      <c r="AJ1081" s="57"/>
      <c r="AK1081" s="57"/>
      <c r="AL1081" s="57"/>
      <c r="AM1081" s="57"/>
      <c r="AN1081" s="57"/>
      <c r="AO1081" s="57"/>
      <c r="AP1081" s="57"/>
      <c r="AQ1081" s="57"/>
      <c r="AR1081" s="57"/>
      <c r="AS1081" s="57"/>
      <c r="AT1081" s="57"/>
      <c r="AU1081" s="57"/>
      <c r="AV1081" s="57"/>
      <c r="AW1081" s="57"/>
      <c r="AX1081" s="57"/>
      <c r="AY1081" s="57"/>
      <c r="AZ1081" s="57"/>
      <c r="BA1081" s="57"/>
      <c r="BB1081" s="57"/>
      <c r="BC1081" s="57"/>
      <c r="BD1081" s="57"/>
      <c r="BE1081" s="57"/>
      <c r="BF1081" s="57"/>
      <c r="BG1081" s="57"/>
      <c r="BH1081" s="57"/>
      <c r="BI1081" s="57"/>
      <c r="BJ1081" s="57"/>
      <c r="BK1081" s="57"/>
      <c r="BL1081" s="57"/>
      <c r="BM1081" s="57"/>
      <c r="BN1081" s="57"/>
      <c r="BO1081" s="57"/>
      <c r="BP1081" s="57"/>
      <c r="BQ1081" s="57"/>
      <c r="BR1081" s="57"/>
      <c r="BS1081" s="57"/>
      <c r="BT1081" s="57"/>
      <c r="BU1081" s="57"/>
      <c r="BV1081" s="57"/>
      <c r="BW1081" s="57"/>
      <c r="BX1081" s="57"/>
      <c r="BY1081" s="57"/>
      <c r="BZ1081" s="57"/>
      <c r="CA1081" s="57"/>
      <c r="CB1081" s="57"/>
      <c r="CC1081" s="57"/>
      <c r="CD1081" s="57"/>
      <c r="CE1081" s="57"/>
      <c r="CF1081" s="57"/>
      <c r="CG1081" s="57"/>
      <c r="CH1081" s="57"/>
      <c r="CI1081" s="57"/>
      <c r="CJ1081" s="57"/>
      <c r="CK1081" s="57"/>
      <c r="CL1081" s="57"/>
      <c r="CM1081" s="57"/>
      <c r="CN1081" s="57"/>
      <c r="CO1081" s="57"/>
      <c r="CP1081" s="57"/>
      <c r="CQ1081" s="57"/>
      <c r="CR1081" s="57"/>
      <c r="CS1081" s="57"/>
      <c r="CT1081" s="57"/>
      <c r="CU1081" s="57"/>
      <c r="CV1081" s="57"/>
      <c r="CW1081" s="57"/>
      <c r="CX1081" s="57"/>
      <c r="CY1081" s="57"/>
      <c r="CZ1081" s="57"/>
      <c r="DA1081" s="57"/>
      <c r="DB1081" s="57"/>
      <c r="DC1081" s="57"/>
      <c r="DD1081" s="57"/>
      <c r="DE1081" s="57"/>
      <c r="DF1081" s="57"/>
      <c r="DG1081" s="57"/>
      <c r="DH1081" s="57"/>
      <c r="DI1081" s="57"/>
      <c r="DJ1081" s="57"/>
      <c r="DK1081" s="57"/>
      <c r="DL1081" s="57"/>
      <c r="DM1081" s="57"/>
      <c r="DN1081" s="57"/>
      <c r="DO1081" s="57"/>
      <c r="DP1081" s="57"/>
      <c r="DQ1081" s="57"/>
      <c r="DR1081" s="57"/>
      <c r="DS1081" s="57"/>
      <c r="DT1081" s="57"/>
      <c r="DU1081" s="57"/>
      <c r="DV1081" s="57"/>
      <c r="DW1081" s="57"/>
      <c r="DX1081" s="57"/>
      <c r="DY1081" s="57"/>
      <c r="DZ1081" s="57"/>
      <c r="EA1081" s="57"/>
      <c r="EB1081" s="57"/>
      <c r="EC1081" s="57"/>
      <c r="ED1081" s="57"/>
      <c r="EE1081" s="57"/>
    </row>
    <row r="1082">
      <c r="B1082" s="140"/>
      <c r="C1082" s="140"/>
      <c r="D1082" s="140"/>
      <c r="E1082" s="140"/>
      <c r="F1082" s="140"/>
      <c r="AH1082" s="57"/>
      <c r="AI1082" s="57"/>
      <c r="AJ1082" s="57"/>
      <c r="AK1082" s="57"/>
      <c r="AL1082" s="57"/>
      <c r="AM1082" s="57"/>
      <c r="AN1082" s="57"/>
      <c r="AO1082" s="57"/>
      <c r="AP1082" s="57"/>
      <c r="AQ1082" s="57"/>
      <c r="AR1082" s="57"/>
      <c r="AS1082" s="57"/>
      <c r="AT1082" s="57"/>
      <c r="AU1082" s="57"/>
      <c r="AV1082" s="57"/>
      <c r="AW1082" s="57"/>
      <c r="AX1082" s="57"/>
      <c r="AY1082" s="57"/>
      <c r="AZ1082" s="57"/>
      <c r="BA1082" s="57"/>
      <c r="BB1082" s="57"/>
      <c r="BC1082" s="57"/>
      <c r="BD1082" s="57"/>
      <c r="BE1082" s="57"/>
      <c r="BF1082" s="57"/>
      <c r="BG1082" s="57"/>
      <c r="BH1082" s="57"/>
      <c r="BI1082" s="57"/>
      <c r="BJ1082" s="57"/>
      <c r="BK1082" s="57"/>
      <c r="BL1082" s="57"/>
      <c r="BM1082" s="57"/>
      <c r="BN1082" s="57"/>
      <c r="BO1082" s="57"/>
      <c r="BP1082" s="57"/>
      <c r="BQ1082" s="57"/>
      <c r="BR1082" s="57"/>
      <c r="BS1082" s="57"/>
      <c r="BT1082" s="57"/>
      <c r="BU1082" s="57"/>
      <c r="BV1082" s="57"/>
      <c r="BW1082" s="57"/>
      <c r="BX1082" s="57"/>
      <c r="BY1082" s="57"/>
      <c r="BZ1082" s="57"/>
      <c r="CA1082" s="57"/>
      <c r="CB1082" s="57"/>
      <c r="CC1082" s="57"/>
      <c r="CD1082" s="57"/>
      <c r="CE1082" s="57"/>
      <c r="CF1082" s="57"/>
      <c r="CG1082" s="57"/>
      <c r="CH1082" s="57"/>
      <c r="CI1082" s="57"/>
      <c r="CJ1082" s="57"/>
      <c r="CK1082" s="57"/>
      <c r="CL1082" s="57"/>
      <c r="CM1082" s="57"/>
      <c r="CN1082" s="57"/>
      <c r="CO1082" s="57"/>
      <c r="CP1082" s="57"/>
      <c r="CQ1082" s="57"/>
      <c r="CR1082" s="57"/>
      <c r="CS1082" s="57"/>
      <c r="CT1082" s="57"/>
      <c r="CU1082" s="57"/>
      <c r="CV1082" s="57"/>
      <c r="CW1082" s="57"/>
      <c r="CX1082" s="57"/>
      <c r="CY1082" s="57"/>
      <c r="CZ1082" s="57"/>
      <c r="DA1082" s="57"/>
      <c r="DB1082" s="57"/>
      <c r="DC1082" s="57"/>
      <c r="DD1082" s="57"/>
      <c r="DE1082" s="57"/>
      <c r="DF1082" s="57"/>
      <c r="DG1082" s="57"/>
      <c r="DH1082" s="57"/>
      <c r="DI1082" s="57"/>
      <c r="DJ1082" s="57"/>
      <c r="DK1082" s="57"/>
      <c r="DL1082" s="57"/>
      <c r="DM1082" s="57"/>
      <c r="DN1082" s="57"/>
      <c r="DO1082" s="57"/>
      <c r="DP1082" s="57"/>
      <c r="DQ1082" s="57"/>
      <c r="DR1082" s="57"/>
      <c r="DS1082" s="57"/>
      <c r="DT1082" s="57"/>
      <c r="DU1082" s="57"/>
      <c r="DV1082" s="57"/>
      <c r="DW1082" s="57"/>
      <c r="DX1082" s="57"/>
      <c r="DY1082" s="57"/>
      <c r="DZ1082" s="57"/>
      <c r="EA1082" s="57"/>
      <c r="EB1082" s="57"/>
      <c r="EC1082" s="57"/>
      <c r="ED1082" s="57"/>
      <c r="EE1082" s="57"/>
    </row>
    <row r="1083">
      <c r="B1083" s="140"/>
      <c r="C1083" s="140"/>
      <c r="D1083" s="140"/>
      <c r="E1083" s="140"/>
      <c r="F1083" s="140"/>
      <c r="AH1083" s="57"/>
      <c r="AI1083" s="57"/>
      <c r="AJ1083" s="57"/>
      <c r="AK1083" s="57"/>
      <c r="AL1083" s="57"/>
      <c r="AM1083" s="57"/>
      <c r="AN1083" s="57"/>
      <c r="AO1083" s="57"/>
      <c r="AP1083" s="57"/>
      <c r="AQ1083" s="57"/>
      <c r="AR1083" s="57"/>
      <c r="AS1083" s="57"/>
      <c r="AT1083" s="57"/>
      <c r="AU1083" s="57"/>
      <c r="AV1083" s="57"/>
      <c r="AW1083" s="57"/>
      <c r="AX1083" s="57"/>
      <c r="AY1083" s="57"/>
      <c r="AZ1083" s="57"/>
      <c r="BA1083" s="57"/>
      <c r="BB1083" s="57"/>
      <c r="BC1083" s="57"/>
      <c r="BD1083" s="57"/>
      <c r="BE1083" s="57"/>
      <c r="BF1083" s="57"/>
      <c r="BG1083" s="57"/>
      <c r="BH1083" s="57"/>
      <c r="BI1083" s="57"/>
      <c r="BJ1083" s="57"/>
      <c r="BK1083" s="57"/>
      <c r="BL1083" s="57"/>
      <c r="BM1083" s="57"/>
      <c r="BN1083" s="57"/>
      <c r="BO1083" s="57"/>
      <c r="BP1083" s="57"/>
      <c r="BQ1083" s="57"/>
      <c r="BR1083" s="57"/>
      <c r="BS1083" s="57"/>
      <c r="BT1083" s="57"/>
      <c r="BU1083" s="57"/>
      <c r="BV1083" s="57"/>
      <c r="BW1083" s="57"/>
      <c r="BX1083" s="57"/>
      <c r="BY1083" s="57"/>
      <c r="BZ1083" s="57"/>
      <c r="CA1083" s="57"/>
      <c r="CB1083" s="57"/>
      <c r="CC1083" s="57"/>
      <c r="CD1083" s="57"/>
      <c r="CE1083" s="57"/>
      <c r="CF1083" s="57"/>
      <c r="CG1083" s="57"/>
      <c r="CH1083" s="57"/>
      <c r="CI1083" s="57"/>
      <c r="CJ1083" s="57"/>
      <c r="CK1083" s="57"/>
      <c r="CL1083" s="57"/>
      <c r="CM1083" s="57"/>
      <c r="CN1083" s="57"/>
      <c r="CO1083" s="57"/>
      <c r="CP1083" s="57"/>
      <c r="CQ1083" s="57"/>
      <c r="CR1083" s="57"/>
      <c r="CS1083" s="57"/>
      <c r="CT1083" s="57"/>
      <c r="CU1083" s="57"/>
      <c r="CV1083" s="57"/>
      <c r="CW1083" s="57"/>
      <c r="CX1083" s="57"/>
      <c r="CY1083" s="57"/>
      <c r="CZ1083" s="57"/>
      <c r="DA1083" s="57"/>
      <c r="DB1083" s="57"/>
      <c r="DC1083" s="57"/>
      <c r="DD1083" s="57"/>
      <c r="DE1083" s="57"/>
      <c r="DF1083" s="57"/>
      <c r="DG1083" s="57"/>
      <c r="DH1083" s="57"/>
      <c r="DI1083" s="57"/>
      <c r="DJ1083" s="57"/>
      <c r="DK1083" s="57"/>
      <c r="DL1083" s="57"/>
      <c r="DM1083" s="57"/>
      <c r="DN1083" s="57"/>
      <c r="DO1083" s="57"/>
      <c r="DP1083" s="57"/>
      <c r="DQ1083" s="57"/>
      <c r="DR1083" s="57"/>
      <c r="DS1083" s="57"/>
      <c r="DT1083" s="57"/>
      <c r="DU1083" s="57"/>
      <c r="DV1083" s="57"/>
      <c r="DW1083" s="57"/>
      <c r="DX1083" s="57"/>
      <c r="DY1083" s="57"/>
      <c r="DZ1083" s="57"/>
      <c r="EA1083" s="57"/>
      <c r="EB1083" s="57"/>
      <c r="EC1083" s="57"/>
      <c r="ED1083" s="57"/>
      <c r="EE1083" s="57"/>
    </row>
    <row r="1084">
      <c r="B1084" s="140"/>
      <c r="C1084" s="140"/>
      <c r="D1084" s="140"/>
      <c r="E1084" s="140"/>
      <c r="F1084" s="140"/>
      <c r="AH1084" s="57"/>
      <c r="AI1084" s="57"/>
      <c r="AJ1084" s="57"/>
      <c r="AK1084" s="57"/>
      <c r="AL1084" s="57"/>
      <c r="AM1084" s="57"/>
      <c r="AN1084" s="57"/>
      <c r="AO1084" s="57"/>
      <c r="AP1084" s="57"/>
      <c r="AQ1084" s="57"/>
      <c r="AR1084" s="57"/>
      <c r="AS1084" s="57"/>
      <c r="AT1084" s="57"/>
      <c r="AU1084" s="57"/>
      <c r="AV1084" s="57"/>
      <c r="AW1084" s="57"/>
      <c r="AX1084" s="57"/>
      <c r="AY1084" s="57"/>
      <c r="AZ1084" s="57"/>
      <c r="BA1084" s="57"/>
      <c r="BB1084" s="57"/>
      <c r="BC1084" s="57"/>
      <c r="BD1084" s="57"/>
      <c r="BE1084" s="57"/>
      <c r="BF1084" s="57"/>
      <c r="BG1084" s="57"/>
      <c r="BH1084" s="57"/>
      <c r="BI1084" s="57"/>
      <c r="BJ1084" s="57"/>
      <c r="BK1084" s="57"/>
      <c r="BL1084" s="57"/>
      <c r="BM1084" s="57"/>
      <c r="BN1084" s="57"/>
      <c r="BO1084" s="57"/>
      <c r="BP1084" s="57"/>
      <c r="BQ1084" s="57"/>
      <c r="BR1084" s="57"/>
      <c r="BS1084" s="57"/>
      <c r="BT1084" s="57"/>
      <c r="BU1084" s="57"/>
      <c r="BV1084" s="57"/>
      <c r="BW1084" s="57"/>
      <c r="BX1084" s="57"/>
      <c r="BY1084" s="57"/>
      <c r="BZ1084" s="57"/>
      <c r="CA1084" s="57"/>
      <c r="CB1084" s="57"/>
      <c r="CC1084" s="57"/>
      <c r="CD1084" s="57"/>
      <c r="CE1084" s="57"/>
      <c r="CF1084" s="57"/>
      <c r="CG1084" s="57"/>
      <c r="CH1084" s="57"/>
      <c r="CI1084" s="57"/>
      <c r="CJ1084" s="57"/>
      <c r="CK1084" s="57"/>
      <c r="CL1084" s="57"/>
      <c r="CM1084" s="57"/>
      <c r="CN1084" s="57"/>
      <c r="CO1084" s="57"/>
      <c r="CP1084" s="57"/>
      <c r="CQ1084" s="57"/>
      <c r="CR1084" s="57"/>
      <c r="CS1084" s="57"/>
      <c r="CT1084" s="57"/>
      <c r="CU1084" s="57"/>
      <c r="CV1084" s="57"/>
      <c r="CW1084" s="57"/>
      <c r="CX1084" s="57"/>
      <c r="CY1084" s="57"/>
      <c r="CZ1084" s="57"/>
      <c r="DA1084" s="57"/>
      <c r="DB1084" s="57"/>
      <c r="DC1084" s="57"/>
      <c r="DD1084" s="57"/>
      <c r="DE1084" s="57"/>
      <c r="DF1084" s="57"/>
      <c r="DG1084" s="57"/>
      <c r="DH1084" s="57"/>
      <c r="DI1084" s="57"/>
      <c r="DJ1084" s="57"/>
      <c r="DK1084" s="57"/>
      <c r="DL1084" s="57"/>
      <c r="DM1084" s="57"/>
      <c r="DN1084" s="57"/>
      <c r="DO1084" s="57"/>
      <c r="DP1084" s="57"/>
      <c r="DQ1084" s="57"/>
      <c r="DR1084" s="57"/>
      <c r="DS1084" s="57"/>
      <c r="DT1084" s="57"/>
      <c r="DU1084" s="57"/>
      <c r="DV1084" s="57"/>
      <c r="DW1084" s="57"/>
      <c r="DX1084" s="57"/>
      <c r="DY1084" s="57"/>
      <c r="DZ1084" s="57"/>
      <c r="EA1084" s="57"/>
      <c r="EB1084" s="57"/>
      <c r="EC1084" s="57"/>
      <c r="ED1084" s="57"/>
      <c r="EE1084" s="57"/>
    </row>
    <row r="1085">
      <c r="B1085" s="140"/>
      <c r="C1085" s="140"/>
      <c r="D1085" s="140"/>
      <c r="E1085" s="140"/>
      <c r="F1085" s="140"/>
      <c r="AH1085" s="57"/>
      <c r="AI1085" s="57"/>
      <c r="AJ1085" s="57"/>
      <c r="AK1085" s="57"/>
      <c r="AL1085" s="57"/>
      <c r="AM1085" s="57"/>
      <c r="AN1085" s="57"/>
      <c r="AO1085" s="57"/>
      <c r="AP1085" s="57"/>
      <c r="AQ1085" s="57"/>
      <c r="AR1085" s="57"/>
      <c r="AS1085" s="57"/>
      <c r="AT1085" s="57"/>
      <c r="AU1085" s="57"/>
      <c r="AV1085" s="57"/>
      <c r="AW1085" s="57"/>
      <c r="AX1085" s="57"/>
      <c r="AY1085" s="57"/>
      <c r="AZ1085" s="57"/>
      <c r="BA1085" s="57"/>
      <c r="BB1085" s="57"/>
      <c r="BC1085" s="57"/>
      <c r="BD1085" s="57"/>
      <c r="BE1085" s="57"/>
      <c r="BF1085" s="57"/>
      <c r="BG1085" s="57"/>
      <c r="BH1085" s="57"/>
      <c r="BI1085" s="57"/>
      <c r="BJ1085" s="57"/>
      <c r="BK1085" s="57"/>
      <c r="BL1085" s="57"/>
      <c r="BM1085" s="57"/>
      <c r="BN1085" s="57"/>
      <c r="BO1085" s="57"/>
      <c r="BP1085" s="57"/>
      <c r="BQ1085" s="57"/>
      <c r="BR1085" s="57"/>
      <c r="BS1085" s="57"/>
      <c r="BT1085" s="57"/>
      <c r="BU1085" s="57"/>
      <c r="BV1085" s="57"/>
      <c r="BW1085" s="57"/>
      <c r="BX1085" s="57"/>
      <c r="BY1085" s="57"/>
      <c r="BZ1085" s="57"/>
      <c r="CA1085" s="57"/>
      <c r="CB1085" s="57"/>
      <c r="CC1085" s="57"/>
      <c r="CD1085" s="57"/>
      <c r="CE1085" s="57"/>
      <c r="CF1085" s="57"/>
      <c r="CG1085" s="57"/>
      <c r="CH1085" s="57"/>
      <c r="CI1085" s="57"/>
      <c r="CJ1085" s="57"/>
      <c r="CK1085" s="57"/>
      <c r="CL1085" s="57"/>
      <c r="CM1085" s="57"/>
      <c r="CN1085" s="57"/>
      <c r="CO1085" s="57"/>
      <c r="CP1085" s="57"/>
      <c r="CQ1085" s="57"/>
      <c r="CR1085" s="57"/>
      <c r="CS1085" s="57"/>
      <c r="CT1085" s="57"/>
      <c r="CU1085" s="57"/>
      <c r="CV1085" s="57"/>
      <c r="CW1085" s="57"/>
      <c r="CX1085" s="57"/>
      <c r="CY1085" s="57"/>
      <c r="CZ1085" s="57"/>
      <c r="DA1085" s="57"/>
      <c r="DB1085" s="57"/>
      <c r="DC1085" s="57"/>
      <c r="DD1085" s="57"/>
      <c r="DE1085" s="57"/>
      <c r="DF1085" s="57"/>
      <c r="DG1085" s="57"/>
      <c r="DH1085" s="57"/>
      <c r="DI1085" s="57"/>
      <c r="DJ1085" s="57"/>
      <c r="DK1085" s="57"/>
      <c r="DL1085" s="57"/>
      <c r="DM1085" s="57"/>
      <c r="DN1085" s="57"/>
      <c r="DO1085" s="57"/>
      <c r="DP1085" s="57"/>
      <c r="DQ1085" s="57"/>
      <c r="DR1085" s="57"/>
      <c r="DS1085" s="57"/>
      <c r="DT1085" s="57"/>
      <c r="DU1085" s="57"/>
      <c r="DV1085" s="57"/>
      <c r="DW1085" s="57"/>
      <c r="DX1085" s="57"/>
      <c r="DY1085" s="57"/>
      <c r="DZ1085" s="57"/>
      <c r="EA1085" s="57"/>
      <c r="EB1085" s="57"/>
      <c r="EC1085" s="57"/>
      <c r="ED1085" s="57"/>
      <c r="EE1085" s="57"/>
    </row>
    <row r="1086">
      <c r="B1086" s="140"/>
      <c r="C1086" s="140"/>
      <c r="D1086" s="140"/>
      <c r="E1086" s="140"/>
      <c r="F1086" s="140"/>
      <c r="AH1086" s="57"/>
      <c r="AI1086" s="57"/>
      <c r="AJ1086" s="57"/>
      <c r="AK1086" s="57"/>
      <c r="AL1086" s="57"/>
      <c r="AM1086" s="57"/>
      <c r="AN1086" s="57"/>
      <c r="AO1086" s="57"/>
      <c r="AP1086" s="57"/>
      <c r="AQ1086" s="57"/>
      <c r="AR1086" s="57"/>
      <c r="AS1086" s="57"/>
      <c r="AT1086" s="57"/>
      <c r="AU1086" s="57"/>
      <c r="AV1086" s="57"/>
      <c r="AW1086" s="57"/>
      <c r="AX1086" s="57"/>
      <c r="AY1086" s="57"/>
      <c r="AZ1086" s="57"/>
      <c r="BA1086" s="57"/>
      <c r="BB1086" s="57"/>
      <c r="BC1086" s="57"/>
      <c r="BD1086" s="57"/>
      <c r="BE1086" s="57"/>
      <c r="BF1086" s="57"/>
      <c r="BG1086" s="57"/>
      <c r="BH1086" s="57"/>
      <c r="BI1086" s="57"/>
      <c r="BJ1086" s="57"/>
      <c r="BK1086" s="57"/>
      <c r="BL1086" s="57"/>
      <c r="BM1086" s="57"/>
      <c r="BN1086" s="57"/>
      <c r="BO1086" s="57"/>
      <c r="BP1086" s="57"/>
      <c r="BQ1086" s="57"/>
      <c r="BR1086" s="57"/>
      <c r="BS1086" s="57"/>
      <c r="BT1086" s="57"/>
      <c r="BU1086" s="57"/>
      <c r="BV1086" s="57"/>
      <c r="BW1086" s="57"/>
      <c r="BX1086" s="57"/>
      <c r="BY1086" s="57"/>
      <c r="BZ1086" s="57"/>
      <c r="CA1086" s="57"/>
      <c r="CB1086" s="57"/>
      <c r="CC1086" s="57"/>
      <c r="CD1086" s="57"/>
      <c r="CE1086" s="57"/>
      <c r="CF1086" s="57"/>
      <c r="CG1086" s="57"/>
      <c r="CH1086" s="57"/>
      <c r="CI1086" s="57"/>
      <c r="CJ1086" s="57"/>
      <c r="CK1086" s="57"/>
      <c r="CL1086" s="57"/>
      <c r="CM1086" s="57"/>
      <c r="CN1086" s="57"/>
      <c r="CO1086" s="57"/>
      <c r="CP1086" s="57"/>
      <c r="CQ1086" s="57"/>
      <c r="CR1086" s="57"/>
      <c r="CS1086" s="57"/>
      <c r="CT1086" s="57"/>
      <c r="CU1086" s="57"/>
      <c r="CV1086" s="57"/>
      <c r="CW1086" s="57"/>
      <c r="CX1086" s="57"/>
      <c r="CY1086" s="57"/>
      <c r="CZ1086" s="57"/>
      <c r="DA1086" s="57"/>
      <c r="DB1086" s="57"/>
      <c r="DC1086" s="57"/>
      <c r="DD1086" s="57"/>
      <c r="DE1086" s="57"/>
      <c r="DF1086" s="57"/>
      <c r="DG1086" s="57"/>
      <c r="DH1086" s="57"/>
      <c r="DI1086" s="57"/>
      <c r="DJ1086" s="57"/>
      <c r="DK1086" s="57"/>
      <c r="DL1086" s="57"/>
      <c r="DM1086" s="57"/>
      <c r="DN1086" s="57"/>
      <c r="DO1086" s="57"/>
      <c r="DP1086" s="57"/>
      <c r="DQ1086" s="57"/>
      <c r="DR1086" s="57"/>
      <c r="DS1086" s="57"/>
      <c r="DT1086" s="57"/>
      <c r="DU1086" s="57"/>
      <c r="DV1086" s="57"/>
      <c r="DW1086" s="57"/>
      <c r="DX1086" s="57"/>
      <c r="DY1086" s="57"/>
      <c r="DZ1086" s="57"/>
      <c r="EA1086" s="57"/>
      <c r="EB1086" s="57"/>
      <c r="EC1086" s="57"/>
      <c r="ED1086" s="57"/>
      <c r="EE1086" s="57"/>
    </row>
    <row r="1087">
      <c r="B1087" s="140"/>
      <c r="C1087" s="140"/>
      <c r="D1087" s="140"/>
      <c r="E1087" s="140"/>
      <c r="F1087" s="140"/>
      <c r="AH1087" s="57"/>
      <c r="AI1087" s="57"/>
      <c r="AJ1087" s="57"/>
      <c r="AK1087" s="57"/>
      <c r="AL1087" s="57"/>
      <c r="AM1087" s="57"/>
      <c r="AN1087" s="57"/>
      <c r="AO1087" s="57"/>
      <c r="AP1087" s="57"/>
      <c r="AQ1087" s="57"/>
      <c r="AR1087" s="57"/>
      <c r="AS1087" s="57"/>
      <c r="AT1087" s="57"/>
      <c r="AU1087" s="57"/>
      <c r="AV1087" s="57"/>
      <c r="AW1087" s="57"/>
      <c r="AX1087" s="57"/>
      <c r="AY1087" s="57"/>
      <c r="AZ1087" s="57"/>
      <c r="BA1087" s="57"/>
      <c r="BB1087" s="57"/>
      <c r="BC1087" s="57"/>
      <c r="BD1087" s="57"/>
      <c r="BE1087" s="57"/>
      <c r="BF1087" s="57"/>
      <c r="BG1087" s="57"/>
      <c r="BH1087" s="57"/>
      <c r="BI1087" s="57"/>
      <c r="BJ1087" s="57"/>
      <c r="BK1087" s="57"/>
      <c r="BL1087" s="57"/>
      <c r="BM1087" s="57"/>
      <c r="BN1087" s="57"/>
      <c r="BO1087" s="57"/>
      <c r="BP1087" s="57"/>
      <c r="BQ1087" s="57"/>
      <c r="BR1087" s="57"/>
      <c r="BS1087" s="57"/>
      <c r="BT1087" s="57"/>
      <c r="BU1087" s="57"/>
      <c r="BV1087" s="57"/>
      <c r="BW1087" s="57"/>
      <c r="BX1087" s="57"/>
      <c r="BY1087" s="57"/>
      <c r="BZ1087" s="57"/>
      <c r="CA1087" s="57"/>
      <c r="CB1087" s="57"/>
      <c r="CC1087" s="57"/>
      <c r="CD1087" s="57"/>
      <c r="CE1087" s="57"/>
      <c r="CF1087" s="57"/>
      <c r="CG1087" s="57"/>
      <c r="CH1087" s="57"/>
      <c r="CI1087" s="57"/>
      <c r="CJ1087" s="57"/>
      <c r="CK1087" s="57"/>
      <c r="CL1087" s="57"/>
      <c r="CM1087" s="57"/>
      <c r="CN1087" s="57"/>
      <c r="CO1087" s="57"/>
      <c r="CP1087" s="57"/>
      <c r="CQ1087" s="57"/>
      <c r="CR1087" s="57"/>
      <c r="CS1087" s="57"/>
      <c r="CT1087" s="57"/>
      <c r="CU1087" s="57"/>
      <c r="CV1087" s="57"/>
      <c r="CW1087" s="57"/>
      <c r="CX1087" s="57"/>
      <c r="CY1087" s="57"/>
      <c r="CZ1087" s="57"/>
      <c r="DA1087" s="57"/>
      <c r="DB1087" s="57"/>
      <c r="DC1087" s="57"/>
      <c r="DD1087" s="57"/>
      <c r="DE1087" s="57"/>
      <c r="DF1087" s="57"/>
      <c r="DG1087" s="57"/>
      <c r="DH1087" s="57"/>
      <c r="DI1087" s="57"/>
      <c r="DJ1087" s="57"/>
      <c r="DK1087" s="57"/>
      <c r="DL1087" s="57"/>
      <c r="DM1087" s="57"/>
      <c r="DN1087" s="57"/>
      <c r="DO1087" s="57"/>
      <c r="DP1087" s="57"/>
      <c r="DQ1087" s="57"/>
      <c r="DR1087" s="57"/>
      <c r="DS1087" s="57"/>
      <c r="DT1087" s="57"/>
      <c r="DU1087" s="57"/>
      <c r="DV1087" s="57"/>
      <c r="DW1087" s="57"/>
      <c r="DX1087" s="57"/>
      <c r="DY1087" s="57"/>
      <c r="DZ1087" s="57"/>
      <c r="EA1087" s="57"/>
      <c r="EB1087" s="57"/>
      <c r="EC1087" s="57"/>
      <c r="ED1087" s="57"/>
      <c r="EE1087" s="57"/>
    </row>
    <row r="1088">
      <c r="B1088" s="140"/>
      <c r="C1088" s="140"/>
      <c r="D1088" s="140"/>
      <c r="E1088" s="140"/>
      <c r="F1088" s="140"/>
      <c r="AH1088" s="57"/>
      <c r="AI1088" s="57"/>
      <c r="AJ1088" s="57"/>
      <c r="AK1088" s="57"/>
      <c r="AL1088" s="57"/>
      <c r="AM1088" s="57"/>
      <c r="AN1088" s="57"/>
      <c r="AO1088" s="57"/>
      <c r="AP1088" s="57"/>
      <c r="AQ1088" s="57"/>
      <c r="AR1088" s="57"/>
      <c r="AS1088" s="57"/>
      <c r="AT1088" s="57"/>
      <c r="AU1088" s="57"/>
      <c r="AV1088" s="57"/>
      <c r="AW1088" s="57"/>
      <c r="AX1088" s="57"/>
      <c r="AY1088" s="57"/>
      <c r="AZ1088" s="57"/>
      <c r="BA1088" s="57"/>
      <c r="BB1088" s="57"/>
      <c r="BC1088" s="57"/>
      <c r="BD1088" s="57"/>
      <c r="BE1088" s="57"/>
      <c r="BF1088" s="57"/>
      <c r="BG1088" s="57"/>
      <c r="BH1088" s="57"/>
      <c r="BI1088" s="57"/>
      <c r="BJ1088" s="57"/>
      <c r="BK1088" s="57"/>
      <c r="BL1088" s="57"/>
      <c r="BM1088" s="57"/>
      <c r="BN1088" s="57"/>
      <c r="BO1088" s="57"/>
      <c r="BP1088" s="57"/>
      <c r="BQ1088" s="57"/>
      <c r="BR1088" s="57"/>
      <c r="BS1088" s="57"/>
      <c r="BT1088" s="57"/>
      <c r="BU1088" s="57"/>
      <c r="BV1088" s="57"/>
      <c r="BW1088" s="57"/>
      <c r="BX1088" s="57"/>
      <c r="BY1088" s="57"/>
      <c r="BZ1088" s="57"/>
      <c r="CA1088" s="57"/>
      <c r="CB1088" s="57"/>
      <c r="CC1088" s="57"/>
      <c r="CD1088" s="57"/>
      <c r="CE1088" s="57"/>
      <c r="CF1088" s="57"/>
      <c r="CG1088" s="57"/>
      <c r="CH1088" s="57"/>
      <c r="CI1088" s="57"/>
      <c r="CJ1088" s="57"/>
      <c r="CK1088" s="57"/>
      <c r="CL1088" s="57"/>
      <c r="CM1088" s="57"/>
      <c r="CN1088" s="57"/>
      <c r="CO1088" s="57"/>
      <c r="CP1088" s="57"/>
      <c r="CQ1088" s="57"/>
      <c r="CR1088" s="57"/>
      <c r="CS1088" s="57"/>
      <c r="CT1088" s="57"/>
      <c r="CU1088" s="57"/>
      <c r="CV1088" s="57"/>
      <c r="CW1088" s="57"/>
      <c r="CX1088" s="57"/>
      <c r="CY1088" s="57"/>
      <c r="CZ1088" s="57"/>
      <c r="DA1088" s="57"/>
      <c r="DB1088" s="57"/>
      <c r="DC1088" s="57"/>
      <c r="DD1088" s="57"/>
      <c r="DE1088" s="57"/>
      <c r="DF1088" s="57"/>
      <c r="DG1088" s="57"/>
      <c r="DH1088" s="57"/>
      <c r="DI1088" s="57"/>
      <c r="DJ1088" s="57"/>
      <c r="DK1088" s="57"/>
      <c r="DL1088" s="57"/>
      <c r="DM1088" s="57"/>
      <c r="DN1088" s="57"/>
      <c r="DO1088" s="57"/>
      <c r="DP1088" s="57"/>
      <c r="DQ1088" s="57"/>
      <c r="DR1088" s="57"/>
      <c r="DS1088" s="57"/>
      <c r="DT1088" s="57"/>
      <c r="DU1088" s="57"/>
      <c r="DV1088" s="57"/>
      <c r="DW1088" s="57"/>
      <c r="DX1088" s="57"/>
      <c r="DY1088" s="57"/>
      <c r="DZ1088" s="57"/>
      <c r="EA1088" s="57"/>
      <c r="EB1088" s="57"/>
      <c r="EC1088" s="57"/>
      <c r="ED1088" s="57"/>
      <c r="EE1088" s="57"/>
    </row>
    <row r="1089">
      <c r="B1089" s="140"/>
      <c r="C1089" s="140"/>
      <c r="D1089" s="140"/>
      <c r="E1089" s="140"/>
      <c r="F1089" s="140"/>
      <c r="AH1089" s="57"/>
      <c r="AI1089" s="57"/>
      <c r="AJ1089" s="57"/>
      <c r="AK1089" s="57"/>
      <c r="AL1089" s="57"/>
      <c r="AM1089" s="57"/>
      <c r="AN1089" s="57"/>
      <c r="AO1089" s="57"/>
      <c r="AP1089" s="57"/>
      <c r="AQ1089" s="57"/>
      <c r="AR1089" s="57"/>
      <c r="AS1089" s="57"/>
      <c r="AT1089" s="57"/>
      <c r="AU1089" s="57"/>
      <c r="AV1089" s="57"/>
      <c r="AW1089" s="57"/>
      <c r="AX1089" s="57"/>
      <c r="AY1089" s="57"/>
      <c r="AZ1089" s="57"/>
      <c r="BA1089" s="57"/>
      <c r="BB1089" s="57"/>
      <c r="BC1089" s="57"/>
      <c r="BD1089" s="57"/>
      <c r="BE1089" s="57"/>
      <c r="BF1089" s="57"/>
      <c r="BG1089" s="57"/>
      <c r="BH1089" s="57"/>
      <c r="BI1089" s="57"/>
      <c r="BJ1089" s="57"/>
      <c r="BK1089" s="57"/>
      <c r="BL1089" s="57"/>
      <c r="BM1089" s="57"/>
      <c r="BN1089" s="57"/>
      <c r="BO1089" s="57"/>
      <c r="BP1089" s="57"/>
      <c r="BQ1089" s="57"/>
      <c r="BR1089" s="57"/>
      <c r="BS1089" s="57"/>
      <c r="BT1089" s="57"/>
      <c r="BU1089" s="57"/>
      <c r="BV1089" s="57"/>
      <c r="BW1089" s="57"/>
      <c r="BX1089" s="57"/>
      <c r="BY1089" s="57"/>
      <c r="BZ1089" s="57"/>
      <c r="CA1089" s="57"/>
      <c r="CB1089" s="57"/>
      <c r="CC1089" s="57"/>
      <c r="CD1089" s="57"/>
      <c r="CE1089" s="57"/>
      <c r="CF1089" s="57"/>
      <c r="CG1089" s="57"/>
      <c r="CH1089" s="57"/>
      <c r="CI1089" s="57"/>
      <c r="CJ1089" s="57"/>
      <c r="CK1089" s="57"/>
      <c r="CL1089" s="57"/>
      <c r="CM1089" s="57"/>
      <c r="CN1089" s="57"/>
      <c r="CO1089" s="57"/>
      <c r="CP1089" s="57"/>
      <c r="CQ1089" s="57"/>
      <c r="CR1089" s="57"/>
      <c r="CS1089" s="57"/>
      <c r="CT1089" s="57"/>
      <c r="CU1089" s="57"/>
      <c r="CV1089" s="57"/>
      <c r="CW1089" s="57"/>
      <c r="CX1089" s="57"/>
      <c r="CY1089" s="57"/>
      <c r="CZ1089" s="57"/>
      <c r="DA1089" s="57"/>
      <c r="DB1089" s="57"/>
      <c r="DC1089" s="57"/>
      <c r="DD1089" s="57"/>
      <c r="DE1089" s="57"/>
      <c r="DF1089" s="57"/>
      <c r="DG1089" s="57"/>
      <c r="DH1089" s="57"/>
      <c r="DI1089" s="57"/>
      <c r="DJ1089" s="57"/>
      <c r="DK1089" s="57"/>
      <c r="DL1089" s="57"/>
      <c r="DM1089" s="57"/>
      <c r="DN1089" s="57"/>
      <c r="DO1089" s="57"/>
      <c r="DP1089" s="57"/>
      <c r="DQ1089" s="57"/>
      <c r="DR1089" s="57"/>
      <c r="DS1089" s="57"/>
      <c r="DT1089" s="57"/>
      <c r="DU1089" s="57"/>
      <c r="DV1089" s="57"/>
      <c r="DW1089" s="57"/>
      <c r="DX1089" s="57"/>
      <c r="DY1089" s="57"/>
      <c r="DZ1089" s="57"/>
      <c r="EA1089" s="57"/>
      <c r="EB1089" s="57"/>
      <c r="EC1089" s="57"/>
      <c r="ED1089" s="57"/>
      <c r="EE1089" s="57"/>
    </row>
    <row r="1090">
      <c r="B1090" s="140"/>
      <c r="C1090" s="140"/>
      <c r="D1090" s="140"/>
      <c r="E1090" s="140"/>
      <c r="F1090" s="140"/>
      <c r="AH1090" s="57"/>
      <c r="AI1090" s="57"/>
      <c r="AJ1090" s="57"/>
      <c r="AK1090" s="57"/>
      <c r="AL1090" s="57"/>
      <c r="AM1090" s="57"/>
      <c r="AN1090" s="57"/>
      <c r="AO1090" s="57"/>
      <c r="AP1090" s="57"/>
      <c r="AQ1090" s="57"/>
      <c r="AR1090" s="57"/>
      <c r="AS1090" s="57"/>
      <c r="AT1090" s="57"/>
      <c r="AU1090" s="57"/>
      <c r="AV1090" s="57"/>
      <c r="AW1090" s="57"/>
      <c r="AX1090" s="57"/>
      <c r="AY1090" s="57"/>
      <c r="AZ1090" s="57"/>
      <c r="BA1090" s="57"/>
      <c r="BB1090" s="57"/>
      <c r="BC1090" s="57"/>
      <c r="BD1090" s="57"/>
      <c r="BE1090" s="57"/>
      <c r="BF1090" s="57"/>
      <c r="BG1090" s="57"/>
      <c r="BH1090" s="57"/>
      <c r="BI1090" s="57"/>
      <c r="BJ1090" s="57"/>
      <c r="BK1090" s="57"/>
      <c r="BL1090" s="57"/>
      <c r="BM1090" s="57"/>
      <c r="BN1090" s="57"/>
      <c r="BO1090" s="57"/>
      <c r="BP1090" s="57"/>
      <c r="BQ1090" s="57"/>
      <c r="BR1090" s="57"/>
      <c r="BS1090" s="57"/>
      <c r="BT1090" s="57"/>
      <c r="BU1090" s="57"/>
      <c r="BV1090" s="57"/>
      <c r="BW1090" s="57"/>
      <c r="BX1090" s="57"/>
      <c r="BY1090" s="57"/>
      <c r="BZ1090" s="57"/>
      <c r="CA1090" s="57"/>
      <c r="CB1090" s="57"/>
      <c r="CC1090" s="57"/>
      <c r="CD1090" s="57"/>
      <c r="CE1090" s="57"/>
      <c r="CF1090" s="57"/>
      <c r="CG1090" s="57"/>
      <c r="CH1090" s="57"/>
      <c r="CI1090" s="57"/>
      <c r="CJ1090" s="57"/>
      <c r="CK1090" s="57"/>
      <c r="CL1090" s="57"/>
      <c r="CM1090" s="57"/>
      <c r="CN1090" s="57"/>
      <c r="CO1090" s="57"/>
      <c r="CP1090" s="57"/>
      <c r="CQ1090" s="57"/>
      <c r="CR1090" s="57"/>
      <c r="CS1090" s="57"/>
      <c r="CT1090" s="57"/>
      <c r="CU1090" s="57"/>
      <c r="CV1090" s="57"/>
      <c r="CW1090" s="57"/>
      <c r="CX1090" s="57"/>
      <c r="CY1090" s="57"/>
      <c r="CZ1090" s="57"/>
      <c r="DA1090" s="57"/>
      <c r="DB1090" s="57"/>
      <c r="DC1090" s="57"/>
      <c r="DD1090" s="57"/>
      <c r="DE1090" s="57"/>
      <c r="DF1090" s="57"/>
      <c r="DG1090" s="57"/>
      <c r="DH1090" s="57"/>
      <c r="DI1090" s="57"/>
      <c r="DJ1090" s="57"/>
      <c r="DK1090" s="57"/>
      <c r="DL1090" s="57"/>
      <c r="DM1090" s="57"/>
      <c r="DN1090" s="57"/>
      <c r="DO1090" s="57"/>
      <c r="DP1090" s="57"/>
      <c r="DQ1090" s="57"/>
      <c r="DR1090" s="57"/>
      <c r="DS1090" s="57"/>
      <c r="DT1090" s="57"/>
      <c r="DU1090" s="57"/>
      <c r="DV1090" s="57"/>
      <c r="DW1090" s="57"/>
      <c r="DX1090" s="57"/>
      <c r="DY1090" s="57"/>
      <c r="DZ1090" s="57"/>
      <c r="EA1090" s="57"/>
      <c r="EB1090" s="57"/>
      <c r="EC1090" s="57"/>
      <c r="ED1090" s="57"/>
      <c r="EE1090" s="57"/>
    </row>
    <row r="1091">
      <c r="B1091" s="140"/>
      <c r="C1091" s="140"/>
      <c r="D1091" s="140"/>
      <c r="E1091" s="140"/>
      <c r="F1091" s="140"/>
      <c r="AH1091" s="57"/>
      <c r="AI1091" s="57"/>
      <c r="AJ1091" s="57"/>
      <c r="AK1091" s="57"/>
      <c r="AL1091" s="57"/>
      <c r="AM1091" s="57"/>
      <c r="AN1091" s="57"/>
      <c r="AO1091" s="57"/>
      <c r="AP1091" s="57"/>
      <c r="AQ1091" s="57"/>
      <c r="AR1091" s="57"/>
      <c r="AS1091" s="57"/>
      <c r="AT1091" s="57"/>
      <c r="AU1091" s="57"/>
      <c r="AV1091" s="57"/>
      <c r="AW1091" s="57"/>
      <c r="AX1091" s="57"/>
      <c r="AY1091" s="57"/>
      <c r="AZ1091" s="57"/>
      <c r="BA1091" s="57"/>
      <c r="BB1091" s="57"/>
      <c r="BC1091" s="57"/>
      <c r="BD1091" s="57"/>
      <c r="BE1091" s="57"/>
      <c r="BF1091" s="57"/>
      <c r="BG1091" s="57"/>
      <c r="BH1091" s="57"/>
      <c r="BI1091" s="57"/>
      <c r="BJ1091" s="57"/>
      <c r="BK1091" s="57"/>
      <c r="BL1091" s="57"/>
      <c r="BM1091" s="57"/>
      <c r="BN1091" s="57"/>
      <c r="BO1091" s="57"/>
      <c r="BP1091" s="57"/>
      <c r="BQ1091" s="57"/>
      <c r="BR1091" s="57"/>
      <c r="BS1091" s="57"/>
      <c r="BT1091" s="57"/>
      <c r="BU1091" s="57"/>
      <c r="BV1091" s="57"/>
      <c r="BW1091" s="57"/>
      <c r="BX1091" s="57"/>
      <c r="BY1091" s="57"/>
      <c r="BZ1091" s="57"/>
      <c r="CA1091" s="57"/>
      <c r="CB1091" s="57"/>
      <c r="CC1091" s="57"/>
      <c r="CD1091" s="57"/>
      <c r="CE1091" s="57"/>
      <c r="CF1091" s="57"/>
      <c r="CG1091" s="57"/>
      <c r="CH1091" s="57"/>
      <c r="CI1091" s="57"/>
      <c r="CJ1091" s="57"/>
      <c r="CK1091" s="57"/>
      <c r="CL1091" s="57"/>
      <c r="CM1091" s="57"/>
      <c r="CN1091" s="57"/>
      <c r="CO1091" s="57"/>
      <c r="CP1091" s="57"/>
      <c r="CQ1091" s="57"/>
      <c r="CR1091" s="57"/>
      <c r="CS1091" s="57"/>
      <c r="CT1091" s="57"/>
      <c r="CU1091" s="57"/>
      <c r="CV1091" s="57"/>
      <c r="CW1091" s="57"/>
      <c r="CX1091" s="57"/>
      <c r="CY1091" s="57"/>
      <c r="CZ1091" s="57"/>
      <c r="DA1091" s="57"/>
      <c r="DB1091" s="57"/>
      <c r="DC1091" s="57"/>
      <c r="DD1091" s="57"/>
      <c r="DE1091" s="57"/>
      <c r="DF1091" s="57"/>
      <c r="DG1091" s="57"/>
      <c r="DH1091" s="57"/>
      <c r="DI1091" s="57"/>
      <c r="DJ1091" s="57"/>
      <c r="DK1091" s="57"/>
      <c r="DL1091" s="57"/>
      <c r="DM1091" s="57"/>
      <c r="DN1091" s="57"/>
      <c r="DO1091" s="57"/>
      <c r="DP1091" s="57"/>
      <c r="DQ1091" s="57"/>
      <c r="DR1091" s="57"/>
      <c r="DS1091" s="57"/>
      <c r="DT1091" s="57"/>
      <c r="DU1091" s="57"/>
      <c r="DV1091" s="57"/>
      <c r="DW1091" s="57"/>
      <c r="DX1091" s="57"/>
      <c r="DY1091" s="57"/>
      <c r="DZ1091" s="57"/>
      <c r="EA1091" s="57"/>
      <c r="EB1091" s="57"/>
      <c r="EC1091" s="57"/>
      <c r="ED1091" s="57"/>
      <c r="EE1091" s="57"/>
    </row>
    <row r="1092">
      <c r="B1092" s="140"/>
      <c r="C1092" s="140"/>
      <c r="D1092" s="140"/>
      <c r="E1092" s="140"/>
      <c r="F1092" s="140"/>
      <c r="AH1092" s="57"/>
      <c r="AI1092" s="57"/>
      <c r="AJ1092" s="57"/>
      <c r="AK1092" s="57"/>
      <c r="AL1092" s="57"/>
      <c r="AM1092" s="57"/>
      <c r="AN1092" s="57"/>
      <c r="AO1092" s="57"/>
      <c r="AP1092" s="57"/>
      <c r="AQ1092" s="57"/>
      <c r="AR1092" s="57"/>
      <c r="AS1092" s="57"/>
      <c r="AT1092" s="57"/>
      <c r="AU1092" s="57"/>
      <c r="AV1092" s="57"/>
      <c r="AW1092" s="57"/>
      <c r="AX1092" s="57"/>
      <c r="AY1092" s="57"/>
      <c r="AZ1092" s="57"/>
      <c r="BA1092" s="57"/>
      <c r="BB1092" s="57"/>
      <c r="BC1092" s="57"/>
      <c r="BD1092" s="57"/>
      <c r="BE1092" s="57"/>
      <c r="BF1092" s="57"/>
      <c r="BG1092" s="57"/>
      <c r="BH1092" s="57"/>
      <c r="BI1092" s="57"/>
      <c r="BJ1092" s="57"/>
      <c r="BK1092" s="57"/>
      <c r="BL1092" s="57"/>
      <c r="BM1092" s="57"/>
      <c r="BN1092" s="57"/>
      <c r="BO1092" s="57"/>
      <c r="BP1092" s="57"/>
      <c r="BQ1092" s="57"/>
      <c r="BR1092" s="57"/>
      <c r="BS1092" s="57"/>
      <c r="BT1092" s="57"/>
      <c r="BU1092" s="57"/>
      <c r="BV1092" s="57"/>
      <c r="BW1092" s="57"/>
      <c r="BX1092" s="57"/>
      <c r="BY1092" s="57"/>
      <c r="BZ1092" s="57"/>
      <c r="CA1092" s="57"/>
      <c r="CB1092" s="57"/>
      <c r="CC1092" s="57"/>
      <c r="CD1092" s="57"/>
      <c r="CE1092" s="57"/>
      <c r="CF1092" s="57"/>
      <c r="CG1092" s="57"/>
      <c r="CH1092" s="57"/>
      <c r="CI1092" s="57"/>
      <c r="CJ1092" s="57"/>
      <c r="CK1092" s="57"/>
      <c r="CL1092" s="57"/>
      <c r="CM1092" s="57"/>
      <c r="CN1092" s="57"/>
      <c r="CO1092" s="57"/>
      <c r="CP1092" s="57"/>
      <c r="CQ1092" s="57"/>
      <c r="CR1092" s="57"/>
      <c r="CS1092" s="57"/>
      <c r="CT1092" s="57"/>
      <c r="CU1092" s="57"/>
      <c r="CV1092" s="57"/>
      <c r="CW1092" s="57"/>
      <c r="CX1092" s="57"/>
      <c r="CY1092" s="57"/>
      <c r="CZ1092" s="57"/>
      <c r="DA1092" s="57"/>
      <c r="DB1092" s="57"/>
      <c r="DC1092" s="57"/>
      <c r="DD1092" s="57"/>
      <c r="DE1092" s="57"/>
      <c r="DF1092" s="57"/>
      <c r="DG1092" s="57"/>
      <c r="DH1092" s="57"/>
      <c r="DI1092" s="57"/>
      <c r="DJ1092" s="57"/>
      <c r="DK1092" s="57"/>
      <c r="DL1092" s="57"/>
      <c r="DM1092" s="57"/>
      <c r="DN1092" s="57"/>
      <c r="DO1092" s="57"/>
      <c r="DP1092" s="57"/>
      <c r="DQ1092" s="57"/>
      <c r="DR1092" s="57"/>
      <c r="DS1092" s="57"/>
      <c r="DT1092" s="57"/>
      <c r="DU1092" s="57"/>
      <c r="DV1092" s="57"/>
      <c r="DW1092" s="57"/>
      <c r="DX1092" s="57"/>
      <c r="DY1092" s="57"/>
      <c r="DZ1092" s="57"/>
      <c r="EA1092" s="57"/>
      <c r="EB1092" s="57"/>
      <c r="EC1092" s="57"/>
      <c r="ED1092" s="57"/>
      <c r="EE1092" s="57"/>
    </row>
    <row r="1093">
      <c r="B1093" s="140"/>
      <c r="C1093" s="140"/>
      <c r="D1093" s="140"/>
      <c r="E1093" s="140"/>
      <c r="F1093" s="140"/>
      <c r="AH1093" s="57"/>
      <c r="AI1093" s="57"/>
      <c r="AJ1093" s="57"/>
      <c r="AK1093" s="57"/>
      <c r="AL1093" s="57"/>
      <c r="AM1093" s="57"/>
      <c r="AN1093" s="57"/>
      <c r="AO1093" s="57"/>
      <c r="AP1093" s="57"/>
      <c r="AQ1093" s="57"/>
      <c r="AR1093" s="57"/>
      <c r="AS1093" s="57"/>
      <c r="AT1093" s="57"/>
      <c r="AU1093" s="57"/>
      <c r="AV1093" s="57"/>
      <c r="AW1093" s="57"/>
      <c r="AX1093" s="57"/>
      <c r="AY1093" s="57"/>
      <c r="AZ1093" s="57"/>
      <c r="BA1093" s="57"/>
      <c r="BB1093" s="57"/>
      <c r="BC1093" s="57"/>
      <c r="BD1093" s="57"/>
      <c r="BE1093" s="57"/>
      <c r="BF1093" s="57"/>
      <c r="BG1093" s="57"/>
      <c r="BH1093" s="57"/>
      <c r="BI1093" s="57"/>
      <c r="BJ1093" s="57"/>
      <c r="BK1093" s="57"/>
      <c r="BL1093" s="57"/>
      <c r="BM1093" s="57"/>
      <c r="BN1093" s="57"/>
      <c r="BO1093" s="57"/>
      <c r="BP1093" s="57"/>
      <c r="BQ1093" s="57"/>
      <c r="BR1093" s="57"/>
      <c r="BS1093" s="57"/>
      <c r="BT1093" s="57"/>
      <c r="BU1093" s="57"/>
      <c r="BV1093" s="57"/>
      <c r="BW1093" s="57"/>
      <c r="BX1093" s="57"/>
      <c r="BY1093" s="57"/>
      <c r="BZ1093" s="57"/>
      <c r="CA1093" s="57"/>
      <c r="CB1093" s="57"/>
      <c r="CC1093" s="57"/>
      <c r="CD1093" s="57"/>
      <c r="CE1093" s="57"/>
      <c r="CF1093" s="57"/>
      <c r="CG1093" s="57"/>
      <c r="CH1093" s="57"/>
      <c r="CI1093" s="57"/>
      <c r="CJ1093" s="57"/>
      <c r="CK1093" s="57"/>
      <c r="CL1093" s="57"/>
      <c r="CM1093" s="57"/>
      <c r="CN1093" s="57"/>
      <c r="CO1093" s="57"/>
      <c r="CP1093" s="57"/>
      <c r="CQ1093" s="57"/>
      <c r="CR1093" s="57"/>
      <c r="CS1093" s="57"/>
      <c r="CT1093" s="57"/>
      <c r="CU1093" s="57"/>
      <c r="CV1093" s="57"/>
      <c r="CW1093" s="57"/>
      <c r="CX1093" s="57"/>
      <c r="CY1093" s="57"/>
      <c r="CZ1093" s="57"/>
      <c r="DA1093" s="57"/>
      <c r="DB1093" s="57"/>
      <c r="DC1093" s="57"/>
      <c r="DD1093" s="57"/>
      <c r="DE1093" s="57"/>
      <c r="DF1093" s="57"/>
      <c r="DG1093" s="57"/>
      <c r="DH1093" s="57"/>
      <c r="DI1093" s="57"/>
      <c r="DJ1093" s="57"/>
      <c r="DK1093" s="57"/>
      <c r="DL1093" s="57"/>
      <c r="DM1093" s="57"/>
      <c r="DN1093" s="57"/>
      <c r="DO1093" s="57"/>
      <c r="DP1093" s="57"/>
      <c r="DQ1093" s="57"/>
      <c r="DR1093" s="57"/>
      <c r="DS1093" s="57"/>
      <c r="DT1093" s="57"/>
      <c r="DU1093" s="57"/>
      <c r="DV1093" s="57"/>
      <c r="DW1093" s="57"/>
      <c r="DX1093" s="57"/>
      <c r="DY1093" s="57"/>
      <c r="DZ1093" s="57"/>
      <c r="EA1093" s="57"/>
      <c r="EB1093" s="57"/>
      <c r="EC1093" s="57"/>
      <c r="ED1093" s="57"/>
      <c r="EE1093" s="57"/>
    </row>
    <row r="1094">
      <c r="B1094" s="140"/>
      <c r="C1094" s="140"/>
      <c r="D1094" s="140"/>
      <c r="E1094" s="140"/>
      <c r="F1094" s="140"/>
      <c r="AH1094" s="57"/>
      <c r="AI1094" s="57"/>
      <c r="AJ1094" s="57"/>
      <c r="AK1094" s="57"/>
      <c r="AL1094" s="57"/>
      <c r="AM1094" s="57"/>
      <c r="AN1094" s="57"/>
      <c r="AO1094" s="57"/>
      <c r="AP1094" s="57"/>
      <c r="AQ1094" s="57"/>
      <c r="AR1094" s="57"/>
      <c r="AS1094" s="57"/>
      <c r="AT1094" s="57"/>
      <c r="AU1094" s="57"/>
      <c r="AV1094" s="57"/>
      <c r="AW1094" s="57"/>
      <c r="AX1094" s="57"/>
      <c r="AY1094" s="57"/>
      <c r="AZ1094" s="57"/>
      <c r="BA1094" s="57"/>
      <c r="BB1094" s="57"/>
      <c r="BC1094" s="57"/>
      <c r="BD1094" s="57"/>
      <c r="BE1094" s="57"/>
      <c r="BF1094" s="57"/>
      <c r="BG1094" s="57"/>
      <c r="BH1094" s="57"/>
      <c r="BI1094" s="57"/>
      <c r="BJ1094" s="57"/>
      <c r="BK1094" s="57"/>
      <c r="BL1094" s="57"/>
      <c r="BM1094" s="57"/>
      <c r="BN1094" s="57"/>
      <c r="BO1094" s="57"/>
      <c r="BP1094" s="57"/>
      <c r="BQ1094" s="57"/>
      <c r="BR1094" s="57"/>
      <c r="BS1094" s="57"/>
      <c r="BT1094" s="57"/>
      <c r="BU1094" s="57"/>
      <c r="BV1094" s="57"/>
      <c r="BW1094" s="57"/>
      <c r="BX1094" s="57"/>
      <c r="BY1094" s="57"/>
      <c r="BZ1094" s="57"/>
      <c r="CA1094" s="57"/>
      <c r="CB1094" s="57"/>
      <c r="CC1094" s="57"/>
      <c r="CD1094" s="57"/>
      <c r="CE1094" s="57"/>
      <c r="CF1094" s="57"/>
      <c r="CG1094" s="57"/>
      <c r="CH1094" s="57"/>
      <c r="CI1094" s="57"/>
      <c r="CJ1094" s="57"/>
      <c r="CK1094" s="57"/>
      <c r="CL1094" s="57"/>
      <c r="CM1094" s="57"/>
      <c r="CN1094" s="57"/>
      <c r="CO1094" s="57"/>
      <c r="CP1094" s="57"/>
      <c r="CQ1094" s="57"/>
      <c r="CR1094" s="57"/>
      <c r="CS1094" s="57"/>
      <c r="CT1094" s="57"/>
      <c r="CU1094" s="57"/>
      <c r="CV1094" s="57"/>
      <c r="CW1094" s="57"/>
      <c r="CX1094" s="57"/>
      <c r="CY1094" s="57"/>
      <c r="CZ1094" s="57"/>
      <c r="DA1094" s="57"/>
      <c r="DB1094" s="57"/>
      <c r="DC1094" s="57"/>
      <c r="DD1094" s="57"/>
      <c r="DE1094" s="57"/>
      <c r="DF1094" s="57"/>
      <c r="DG1094" s="57"/>
      <c r="DH1094" s="57"/>
      <c r="DI1094" s="57"/>
      <c r="DJ1094" s="57"/>
      <c r="DK1094" s="57"/>
      <c r="DL1094" s="57"/>
      <c r="DM1094" s="57"/>
      <c r="DN1094" s="57"/>
      <c r="DO1094" s="57"/>
      <c r="DP1094" s="57"/>
      <c r="DQ1094" s="57"/>
      <c r="DR1094" s="57"/>
      <c r="DS1094" s="57"/>
      <c r="DT1094" s="57"/>
      <c r="DU1094" s="57"/>
      <c r="DV1094" s="57"/>
      <c r="DW1094" s="57"/>
      <c r="DX1094" s="57"/>
      <c r="DY1094" s="57"/>
      <c r="DZ1094" s="57"/>
      <c r="EA1094" s="57"/>
      <c r="EB1094" s="57"/>
      <c r="EC1094" s="57"/>
      <c r="ED1094" s="57"/>
      <c r="EE1094" s="57"/>
    </row>
    <row r="1095">
      <c r="B1095" s="140"/>
      <c r="C1095" s="140"/>
      <c r="D1095" s="140"/>
      <c r="E1095" s="140"/>
      <c r="F1095" s="140"/>
      <c r="AH1095" s="57"/>
      <c r="AI1095" s="57"/>
      <c r="AJ1095" s="57"/>
      <c r="AK1095" s="57"/>
      <c r="AL1095" s="57"/>
      <c r="AM1095" s="57"/>
      <c r="AN1095" s="57"/>
      <c r="AO1095" s="57"/>
      <c r="AP1095" s="57"/>
      <c r="AQ1095" s="57"/>
      <c r="AR1095" s="57"/>
      <c r="AS1095" s="57"/>
      <c r="AT1095" s="57"/>
      <c r="AU1095" s="57"/>
      <c r="AV1095" s="57"/>
      <c r="AW1095" s="57"/>
      <c r="AX1095" s="57"/>
      <c r="AY1095" s="57"/>
      <c r="AZ1095" s="57"/>
      <c r="BA1095" s="57"/>
      <c r="BB1095" s="57"/>
      <c r="BC1095" s="57"/>
      <c r="BD1095" s="57"/>
      <c r="BE1095" s="57"/>
      <c r="BF1095" s="57"/>
      <c r="BG1095" s="57"/>
      <c r="BH1095" s="57"/>
      <c r="BI1095" s="57"/>
      <c r="BJ1095" s="57"/>
      <c r="BK1095" s="57"/>
      <c r="BL1095" s="57"/>
      <c r="BM1095" s="57"/>
      <c r="BN1095" s="57"/>
      <c r="BO1095" s="57"/>
      <c r="BP1095" s="57"/>
      <c r="BQ1095" s="57"/>
      <c r="BR1095" s="57"/>
      <c r="BS1095" s="57"/>
      <c r="BT1095" s="57"/>
      <c r="BU1095" s="57"/>
      <c r="BV1095" s="57"/>
      <c r="BW1095" s="57"/>
      <c r="BX1095" s="57"/>
      <c r="BY1095" s="57"/>
      <c r="BZ1095" s="57"/>
      <c r="CA1095" s="57"/>
      <c r="CB1095" s="57"/>
      <c r="CC1095" s="57"/>
      <c r="CD1095" s="57"/>
      <c r="CE1095" s="57"/>
      <c r="CF1095" s="57"/>
      <c r="CG1095" s="57"/>
      <c r="CH1095" s="57"/>
      <c r="CI1095" s="57"/>
      <c r="CJ1095" s="57"/>
      <c r="CK1095" s="57"/>
      <c r="CL1095" s="57"/>
      <c r="CM1095" s="57"/>
      <c r="CN1095" s="57"/>
      <c r="CO1095" s="57"/>
      <c r="CP1095" s="57"/>
      <c r="CQ1095" s="57"/>
      <c r="CR1095" s="57"/>
      <c r="CS1095" s="57"/>
      <c r="CT1095" s="57"/>
      <c r="CU1095" s="57"/>
      <c r="CV1095" s="57"/>
      <c r="CW1095" s="57"/>
      <c r="CX1095" s="57"/>
      <c r="CY1095" s="57"/>
      <c r="CZ1095" s="57"/>
      <c r="DA1095" s="57"/>
      <c r="DB1095" s="57"/>
      <c r="DC1095" s="57"/>
      <c r="DD1095" s="57"/>
      <c r="DE1095" s="57"/>
      <c r="DF1095" s="57"/>
      <c r="DG1095" s="57"/>
      <c r="DH1095" s="57"/>
      <c r="DI1095" s="57"/>
      <c r="DJ1095" s="57"/>
      <c r="DK1095" s="57"/>
      <c r="DL1095" s="57"/>
      <c r="DM1095" s="57"/>
      <c r="DN1095" s="57"/>
      <c r="DO1095" s="57"/>
      <c r="DP1095" s="57"/>
      <c r="DQ1095" s="57"/>
      <c r="DR1095" s="57"/>
      <c r="DS1095" s="57"/>
      <c r="DT1095" s="57"/>
      <c r="DU1095" s="57"/>
      <c r="DV1095" s="57"/>
      <c r="DW1095" s="57"/>
      <c r="DX1095" s="57"/>
      <c r="DY1095" s="57"/>
      <c r="DZ1095" s="57"/>
      <c r="EA1095" s="57"/>
      <c r="EB1095" s="57"/>
      <c r="EC1095" s="57"/>
      <c r="ED1095" s="57"/>
      <c r="EE1095" s="57"/>
    </row>
    <row r="1096">
      <c r="B1096" s="140"/>
      <c r="C1096" s="140"/>
      <c r="D1096" s="140"/>
      <c r="E1096" s="140"/>
      <c r="F1096" s="140"/>
      <c r="AH1096" s="57"/>
      <c r="AI1096" s="57"/>
      <c r="AJ1096" s="57"/>
      <c r="AK1096" s="57"/>
      <c r="AL1096" s="57"/>
      <c r="AM1096" s="57"/>
      <c r="AN1096" s="57"/>
      <c r="AO1096" s="57"/>
      <c r="AP1096" s="57"/>
      <c r="AQ1096" s="57"/>
      <c r="AR1096" s="57"/>
      <c r="AS1096" s="57"/>
      <c r="AT1096" s="57"/>
      <c r="AU1096" s="57"/>
      <c r="AV1096" s="57"/>
      <c r="AW1096" s="57"/>
      <c r="AX1096" s="57"/>
      <c r="AY1096" s="57"/>
      <c r="AZ1096" s="57"/>
      <c r="BA1096" s="57"/>
      <c r="BB1096" s="57"/>
      <c r="BC1096" s="57"/>
      <c r="BD1096" s="57"/>
      <c r="BE1096" s="57"/>
      <c r="BF1096" s="57"/>
      <c r="BG1096" s="57"/>
      <c r="BH1096" s="57"/>
      <c r="BI1096" s="57"/>
      <c r="BJ1096" s="57"/>
      <c r="BK1096" s="57"/>
      <c r="BL1096" s="57"/>
      <c r="BM1096" s="57"/>
      <c r="BN1096" s="57"/>
      <c r="BO1096" s="57"/>
      <c r="BP1096" s="57"/>
      <c r="BQ1096" s="57"/>
      <c r="BR1096" s="57"/>
      <c r="BS1096" s="57"/>
      <c r="BT1096" s="57"/>
      <c r="BU1096" s="57"/>
      <c r="BV1096" s="57"/>
      <c r="BW1096" s="57"/>
      <c r="BX1096" s="57"/>
      <c r="BY1096" s="57"/>
      <c r="BZ1096" s="57"/>
      <c r="CA1096" s="57"/>
      <c r="CB1096" s="57"/>
      <c r="CC1096" s="57"/>
      <c r="CD1096" s="57"/>
      <c r="CE1096" s="57"/>
      <c r="CF1096" s="57"/>
      <c r="CG1096" s="57"/>
      <c r="CH1096" s="57"/>
      <c r="CI1096" s="57"/>
      <c r="CJ1096" s="57"/>
      <c r="CK1096" s="57"/>
      <c r="CL1096" s="57"/>
      <c r="CM1096" s="57"/>
      <c r="CN1096" s="57"/>
      <c r="CO1096" s="57"/>
      <c r="CP1096" s="57"/>
      <c r="CQ1096" s="57"/>
      <c r="CR1096" s="57"/>
      <c r="CS1096" s="57"/>
      <c r="CT1096" s="57"/>
      <c r="CU1096" s="57"/>
      <c r="CV1096" s="57"/>
      <c r="CW1096" s="57"/>
      <c r="CX1096" s="57"/>
      <c r="CY1096" s="57"/>
      <c r="CZ1096" s="57"/>
      <c r="DA1096" s="57"/>
      <c r="DB1096" s="57"/>
      <c r="DC1096" s="57"/>
      <c r="DD1096" s="57"/>
      <c r="DE1096" s="57"/>
      <c r="DF1096" s="57"/>
      <c r="DG1096" s="57"/>
      <c r="DH1096" s="57"/>
      <c r="DI1096" s="57"/>
      <c r="DJ1096" s="57"/>
      <c r="DK1096" s="57"/>
      <c r="DL1096" s="57"/>
      <c r="DM1096" s="57"/>
      <c r="DN1096" s="57"/>
      <c r="DO1096" s="57"/>
      <c r="DP1096" s="57"/>
      <c r="DQ1096" s="57"/>
      <c r="DR1096" s="57"/>
      <c r="DS1096" s="57"/>
      <c r="DT1096" s="57"/>
      <c r="DU1096" s="57"/>
      <c r="DV1096" s="57"/>
      <c r="DW1096" s="57"/>
      <c r="DX1096" s="57"/>
      <c r="DY1096" s="57"/>
      <c r="DZ1096" s="57"/>
      <c r="EA1096" s="57"/>
      <c r="EB1096" s="57"/>
      <c r="EC1096" s="57"/>
      <c r="ED1096" s="57"/>
      <c r="EE1096" s="57"/>
    </row>
    <row r="1097">
      <c r="B1097" s="140"/>
      <c r="C1097" s="140"/>
      <c r="D1097" s="140"/>
      <c r="E1097" s="140"/>
      <c r="F1097" s="140"/>
      <c r="AH1097" s="57"/>
      <c r="AI1097" s="57"/>
      <c r="AJ1097" s="57"/>
      <c r="AK1097" s="57"/>
      <c r="AL1097" s="57"/>
      <c r="AM1097" s="57"/>
      <c r="AN1097" s="57"/>
      <c r="AO1097" s="57"/>
      <c r="AP1097" s="57"/>
      <c r="AQ1097" s="57"/>
      <c r="AR1097" s="57"/>
      <c r="AS1097" s="57"/>
      <c r="AT1097" s="57"/>
      <c r="AU1097" s="57"/>
      <c r="AV1097" s="57"/>
      <c r="AW1097" s="57"/>
      <c r="AX1097" s="57"/>
      <c r="AY1097" s="57"/>
      <c r="AZ1097" s="57"/>
      <c r="BA1097" s="57"/>
      <c r="BB1097" s="57"/>
      <c r="BC1097" s="57"/>
      <c r="BD1097" s="57"/>
      <c r="BE1097" s="57"/>
      <c r="BF1097" s="57"/>
      <c r="BG1097" s="57"/>
      <c r="BH1097" s="57"/>
      <c r="BI1097" s="57"/>
      <c r="BJ1097" s="57"/>
      <c r="BK1097" s="57"/>
      <c r="BL1097" s="57"/>
      <c r="BM1097" s="57"/>
      <c r="BN1097" s="57"/>
      <c r="BO1097" s="57"/>
      <c r="BP1097" s="57"/>
      <c r="BQ1097" s="57"/>
      <c r="BR1097" s="57"/>
      <c r="BS1097" s="57"/>
      <c r="BT1097" s="57"/>
      <c r="BU1097" s="57"/>
      <c r="BV1097" s="57"/>
      <c r="BW1097" s="57"/>
      <c r="BX1097" s="57"/>
      <c r="BY1097" s="57"/>
      <c r="BZ1097" s="57"/>
      <c r="CA1097" s="57"/>
      <c r="CB1097" s="57"/>
      <c r="CC1097" s="57"/>
      <c r="CD1097" s="57"/>
      <c r="CE1097" s="57"/>
      <c r="CF1097" s="57"/>
      <c r="CG1097" s="57"/>
      <c r="CH1097" s="57"/>
      <c r="CI1097" s="57"/>
      <c r="CJ1097" s="57"/>
      <c r="CK1097" s="57"/>
      <c r="CL1097" s="57"/>
      <c r="CM1097" s="57"/>
      <c r="CN1097" s="57"/>
      <c r="CO1097" s="57"/>
      <c r="CP1097" s="57"/>
      <c r="CQ1097" s="57"/>
      <c r="CR1097" s="57"/>
      <c r="CS1097" s="57"/>
      <c r="CT1097" s="57"/>
      <c r="CU1097" s="57"/>
      <c r="CV1097" s="57"/>
      <c r="CW1097" s="57"/>
      <c r="CX1097" s="57"/>
      <c r="CY1097" s="57"/>
      <c r="CZ1097" s="57"/>
      <c r="DA1097" s="57"/>
      <c r="DB1097" s="57"/>
      <c r="DC1097" s="57"/>
      <c r="DD1097" s="57"/>
      <c r="DE1097" s="57"/>
      <c r="DF1097" s="57"/>
      <c r="DG1097" s="57"/>
      <c r="DH1097" s="57"/>
      <c r="DI1097" s="57"/>
      <c r="DJ1097" s="57"/>
      <c r="DK1097" s="57"/>
      <c r="DL1097" s="57"/>
      <c r="DM1097" s="57"/>
      <c r="DN1097" s="57"/>
      <c r="DO1097" s="57"/>
      <c r="DP1097" s="57"/>
      <c r="DQ1097" s="57"/>
      <c r="DR1097" s="57"/>
      <c r="DS1097" s="57"/>
      <c r="DT1097" s="57"/>
      <c r="DU1097" s="57"/>
      <c r="DV1097" s="57"/>
      <c r="DW1097" s="57"/>
      <c r="DX1097" s="57"/>
      <c r="DY1097" s="57"/>
      <c r="DZ1097" s="57"/>
      <c r="EA1097" s="57"/>
      <c r="EB1097" s="57"/>
      <c r="EC1097" s="57"/>
      <c r="ED1097" s="57"/>
      <c r="EE1097" s="57"/>
    </row>
    <row r="1098">
      <c r="B1098" s="140"/>
      <c r="C1098" s="140"/>
      <c r="D1098" s="140"/>
      <c r="E1098" s="140"/>
      <c r="F1098" s="140"/>
      <c r="AH1098" s="57"/>
      <c r="AI1098" s="57"/>
      <c r="AJ1098" s="57"/>
      <c r="AK1098" s="57"/>
      <c r="AL1098" s="57"/>
      <c r="AM1098" s="57"/>
      <c r="AN1098" s="57"/>
      <c r="AO1098" s="57"/>
      <c r="AP1098" s="57"/>
      <c r="AQ1098" s="57"/>
      <c r="AR1098" s="57"/>
      <c r="AS1098" s="57"/>
      <c r="AT1098" s="57"/>
      <c r="AU1098" s="57"/>
      <c r="AV1098" s="57"/>
      <c r="AW1098" s="57"/>
      <c r="AX1098" s="57"/>
      <c r="AY1098" s="57"/>
      <c r="AZ1098" s="57"/>
      <c r="BA1098" s="57"/>
      <c r="BB1098" s="57"/>
      <c r="BC1098" s="57"/>
      <c r="BD1098" s="57"/>
      <c r="BE1098" s="57"/>
      <c r="BF1098" s="57"/>
      <c r="BG1098" s="57"/>
      <c r="BH1098" s="57"/>
      <c r="BI1098" s="57"/>
      <c r="BJ1098" s="57"/>
      <c r="BK1098" s="57"/>
      <c r="BL1098" s="57"/>
      <c r="BM1098" s="57"/>
      <c r="BN1098" s="57"/>
      <c r="BO1098" s="57"/>
      <c r="BP1098" s="57"/>
      <c r="BQ1098" s="57"/>
      <c r="BR1098" s="57"/>
      <c r="BS1098" s="57"/>
      <c r="BT1098" s="57"/>
      <c r="BU1098" s="57"/>
      <c r="BV1098" s="57"/>
      <c r="BW1098" s="57"/>
      <c r="BX1098" s="57"/>
      <c r="BY1098" s="57"/>
      <c r="BZ1098" s="57"/>
      <c r="CA1098" s="57"/>
      <c r="CB1098" s="57"/>
      <c r="CC1098" s="57"/>
      <c r="CD1098" s="57"/>
      <c r="CE1098" s="57"/>
      <c r="CF1098" s="57"/>
      <c r="CG1098" s="57"/>
      <c r="CH1098" s="57"/>
      <c r="CI1098" s="57"/>
      <c r="CJ1098" s="57"/>
      <c r="CK1098" s="57"/>
      <c r="CL1098" s="57"/>
      <c r="CM1098" s="57"/>
      <c r="CN1098" s="57"/>
      <c r="CO1098" s="57"/>
      <c r="CP1098" s="57"/>
      <c r="CQ1098" s="57"/>
      <c r="CR1098" s="57"/>
      <c r="CS1098" s="57"/>
      <c r="CT1098" s="57"/>
      <c r="CU1098" s="57"/>
      <c r="CV1098" s="57"/>
      <c r="CW1098" s="57"/>
      <c r="CX1098" s="57"/>
      <c r="CY1098" s="57"/>
      <c r="CZ1098" s="57"/>
      <c r="DA1098" s="57"/>
      <c r="DB1098" s="57"/>
      <c r="DC1098" s="57"/>
      <c r="DD1098" s="57"/>
      <c r="DE1098" s="57"/>
      <c r="DF1098" s="57"/>
      <c r="DG1098" s="57"/>
      <c r="DH1098" s="57"/>
      <c r="DI1098" s="57"/>
      <c r="DJ1098" s="57"/>
      <c r="DK1098" s="57"/>
      <c r="DL1098" s="57"/>
      <c r="DM1098" s="57"/>
      <c r="DN1098" s="57"/>
      <c r="DO1098" s="57"/>
      <c r="DP1098" s="57"/>
      <c r="DQ1098" s="57"/>
      <c r="DR1098" s="57"/>
      <c r="DS1098" s="57"/>
      <c r="DT1098" s="57"/>
      <c r="DU1098" s="57"/>
      <c r="DV1098" s="57"/>
      <c r="DW1098" s="57"/>
      <c r="DX1098" s="57"/>
      <c r="DY1098" s="57"/>
      <c r="DZ1098" s="57"/>
      <c r="EA1098" s="57"/>
      <c r="EB1098" s="57"/>
      <c r="EC1098" s="57"/>
      <c r="ED1098" s="57"/>
      <c r="EE1098" s="57"/>
    </row>
    <row r="1099">
      <c r="B1099" s="140"/>
      <c r="C1099" s="140"/>
      <c r="D1099" s="140"/>
      <c r="E1099" s="140"/>
      <c r="F1099" s="140"/>
      <c r="AH1099" s="57"/>
      <c r="AI1099" s="57"/>
      <c r="AJ1099" s="57"/>
      <c r="AK1099" s="57"/>
      <c r="AL1099" s="57"/>
      <c r="AM1099" s="57"/>
      <c r="AN1099" s="57"/>
      <c r="AO1099" s="57"/>
      <c r="AP1099" s="57"/>
      <c r="AQ1099" s="57"/>
      <c r="AR1099" s="57"/>
      <c r="AS1099" s="57"/>
      <c r="AT1099" s="57"/>
      <c r="AU1099" s="57"/>
      <c r="AV1099" s="57"/>
      <c r="AW1099" s="57"/>
      <c r="AX1099" s="57"/>
      <c r="AY1099" s="57"/>
      <c r="AZ1099" s="57"/>
      <c r="BA1099" s="57"/>
      <c r="BB1099" s="57"/>
      <c r="BC1099" s="57"/>
      <c r="BD1099" s="57"/>
      <c r="BE1099" s="57"/>
      <c r="BF1099" s="57"/>
      <c r="BG1099" s="57"/>
      <c r="BH1099" s="57"/>
      <c r="BI1099" s="57"/>
      <c r="BJ1099" s="57"/>
      <c r="BK1099" s="57"/>
      <c r="BL1099" s="57"/>
      <c r="BM1099" s="57"/>
      <c r="BN1099" s="57"/>
      <c r="BO1099" s="57"/>
      <c r="BP1099" s="57"/>
      <c r="BQ1099" s="57"/>
      <c r="BR1099" s="57"/>
      <c r="BS1099" s="57"/>
      <c r="BT1099" s="57"/>
      <c r="BU1099" s="57"/>
      <c r="BV1099" s="57"/>
      <c r="BW1099" s="57"/>
      <c r="BX1099" s="57"/>
      <c r="BY1099" s="57"/>
      <c r="BZ1099" s="57"/>
      <c r="CA1099" s="57"/>
      <c r="CB1099" s="57"/>
      <c r="CC1099" s="57"/>
      <c r="CD1099" s="57"/>
      <c r="CE1099" s="57"/>
      <c r="CF1099" s="57"/>
      <c r="CG1099" s="57"/>
      <c r="CH1099" s="57"/>
      <c r="CI1099" s="57"/>
      <c r="CJ1099" s="57"/>
      <c r="CK1099" s="57"/>
      <c r="CL1099" s="57"/>
      <c r="CM1099" s="57"/>
      <c r="CN1099" s="57"/>
      <c r="CO1099" s="57"/>
      <c r="CP1099" s="57"/>
      <c r="CQ1099" s="57"/>
      <c r="CR1099" s="57"/>
      <c r="CS1099" s="57"/>
      <c r="CT1099" s="57"/>
      <c r="CU1099" s="57"/>
      <c r="CV1099" s="57"/>
      <c r="CW1099" s="57"/>
      <c r="CX1099" s="57"/>
      <c r="CY1099" s="57"/>
      <c r="CZ1099" s="57"/>
      <c r="DA1099" s="57"/>
      <c r="DB1099" s="57"/>
      <c r="DC1099" s="57"/>
      <c r="DD1099" s="57"/>
      <c r="DE1099" s="57"/>
      <c r="DF1099" s="57"/>
      <c r="DG1099" s="57"/>
      <c r="DH1099" s="57"/>
      <c r="DI1099" s="57"/>
      <c r="DJ1099" s="57"/>
      <c r="DK1099" s="57"/>
      <c r="DL1099" s="57"/>
      <c r="DM1099" s="57"/>
      <c r="DN1099" s="57"/>
      <c r="DO1099" s="57"/>
      <c r="DP1099" s="57"/>
      <c r="DQ1099" s="57"/>
      <c r="DR1099" s="57"/>
      <c r="DS1099" s="57"/>
      <c r="DT1099" s="57"/>
      <c r="DU1099" s="57"/>
      <c r="DV1099" s="57"/>
      <c r="DW1099" s="57"/>
      <c r="DX1099" s="57"/>
      <c r="DY1099" s="57"/>
      <c r="DZ1099" s="57"/>
      <c r="EA1099" s="57"/>
      <c r="EB1099" s="57"/>
      <c r="EC1099" s="57"/>
      <c r="ED1099" s="57"/>
      <c r="EE1099" s="57"/>
    </row>
    <row r="1100">
      <c r="B1100" s="140"/>
      <c r="C1100" s="140"/>
      <c r="D1100" s="140"/>
      <c r="E1100" s="140"/>
      <c r="F1100" s="140"/>
      <c r="AH1100" s="57"/>
      <c r="AI1100" s="57"/>
      <c r="AJ1100" s="57"/>
      <c r="AK1100" s="57"/>
      <c r="AL1100" s="57"/>
      <c r="AM1100" s="57"/>
      <c r="AN1100" s="57"/>
      <c r="AO1100" s="57"/>
      <c r="AP1100" s="57"/>
      <c r="AQ1100" s="57"/>
      <c r="AR1100" s="57"/>
      <c r="AS1100" s="57"/>
      <c r="AT1100" s="57"/>
      <c r="AU1100" s="57"/>
      <c r="AV1100" s="57"/>
      <c r="AW1100" s="57"/>
      <c r="AX1100" s="57"/>
      <c r="AY1100" s="57"/>
      <c r="AZ1100" s="57"/>
      <c r="BA1100" s="57"/>
      <c r="BB1100" s="57"/>
      <c r="BC1100" s="57"/>
      <c r="BD1100" s="57"/>
      <c r="BE1100" s="57"/>
      <c r="BF1100" s="57"/>
      <c r="BG1100" s="57"/>
      <c r="BH1100" s="57"/>
      <c r="BI1100" s="57"/>
      <c r="BJ1100" s="57"/>
      <c r="BK1100" s="57"/>
      <c r="BL1100" s="57"/>
      <c r="BM1100" s="57"/>
      <c r="BN1100" s="57"/>
      <c r="BO1100" s="57"/>
      <c r="BP1100" s="57"/>
      <c r="BQ1100" s="57"/>
      <c r="BR1100" s="57"/>
      <c r="BS1100" s="57"/>
      <c r="BT1100" s="57"/>
      <c r="BU1100" s="57"/>
      <c r="BV1100" s="57"/>
      <c r="BW1100" s="57"/>
      <c r="BX1100" s="57"/>
      <c r="BY1100" s="57"/>
      <c r="BZ1100" s="57"/>
      <c r="CA1100" s="57"/>
      <c r="CB1100" s="57"/>
      <c r="CC1100" s="57"/>
      <c r="CD1100" s="57"/>
      <c r="CE1100" s="57"/>
      <c r="CF1100" s="57"/>
      <c r="CG1100" s="57"/>
      <c r="CH1100" s="57"/>
      <c r="CI1100" s="57"/>
      <c r="CJ1100" s="57"/>
      <c r="CK1100" s="57"/>
      <c r="CL1100" s="57"/>
      <c r="CM1100" s="57"/>
      <c r="CN1100" s="57"/>
      <c r="CO1100" s="57"/>
      <c r="CP1100" s="57"/>
      <c r="CQ1100" s="57"/>
      <c r="CR1100" s="57"/>
      <c r="CS1100" s="57"/>
      <c r="CT1100" s="57"/>
      <c r="CU1100" s="57"/>
      <c r="CV1100" s="57"/>
      <c r="CW1100" s="57"/>
      <c r="CX1100" s="57"/>
      <c r="CY1100" s="57"/>
      <c r="CZ1100" s="57"/>
      <c r="DA1100" s="57"/>
      <c r="DB1100" s="57"/>
      <c r="DC1100" s="57"/>
      <c r="DD1100" s="57"/>
      <c r="DE1100" s="57"/>
      <c r="DF1100" s="57"/>
      <c r="DG1100" s="57"/>
      <c r="DH1100" s="57"/>
      <c r="DI1100" s="57"/>
      <c r="DJ1100" s="57"/>
      <c r="DK1100" s="57"/>
      <c r="DL1100" s="57"/>
      <c r="DM1100" s="57"/>
      <c r="DN1100" s="57"/>
      <c r="DO1100" s="57"/>
      <c r="DP1100" s="57"/>
      <c r="DQ1100" s="57"/>
      <c r="DR1100" s="57"/>
      <c r="DS1100" s="57"/>
      <c r="DT1100" s="57"/>
      <c r="DU1100" s="57"/>
      <c r="DV1100" s="57"/>
      <c r="DW1100" s="57"/>
      <c r="DX1100" s="57"/>
      <c r="DY1100" s="57"/>
      <c r="DZ1100" s="57"/>
      <c r="EA1100" s="57"/>
      <c r="EB1100" s="57"/>
      <c r="EC1100" s="57"/>
      <c r="ED1100" s="57"/>
      <c r="EE1100" s="57"/>
    </row>
    <row r="1101">
      <c r="B1101" s="140"/>
      <c r="C1101" s="140"/>
      <c r="D1101" s="140"/>
      <c r="E1101" s="140"/>
      <c r="F1101" s="140"/>
      <c r="AH1101" s="57"/>
      <c r="AI1101" s="57"/>
      <c r="AJ1101" s="57"/>
      <c r="AK1101" s="57"/>
      <c r="AL1101" s="57"/>
      <c r="AM1101" s="57"/>
      <c r="AN1101" s="57"/>
      <c r="AO1101" s="57"/>
      <c r="AP1101" s="57"/>
      <c r="AQ1101" s="57"/>
      <c r="AR1101" s="57"/>
      <c r="AS1101" s="57"/>
      <c r="AT1101" s="57"/>
      <c r="AU1101" s="57"/>
      <c r="AV1101" s="57"/>
      <c r="AW1101" s="57"/>
      <c r="AX1101" s="57"/>
      <c r="AY1101" s="57"/>
      <c r="AZ1101" s="57"/>
      <c r="BA1101" s="57"/>
      <c r="BB1101" s="57"/>
      <c r="BC1101" s="57"/>
      <c r="BD1101" s="57"/>
      <c r="BE1101" s="57"/>
      <c r="BF1101" s="57"/>
      <c r="BG1101" s="57"/>
      <c r="BH1101" s="57"/>
      <c r="BI1101" s="57"/>
      <c r="BJ1101" s="57"/>
      <c r="BK1101" s="57"/>
      <c r="BL1101" s="57"/>
      <c r="BM1101" s="57"/>
      <c r="BN1101" s="57"/>
      <c r="BO1101" s="57"/>
      <c r="BP1101" s="57"/>
      <c r="BQ1101" s="57"/>
      <c r="BR1101" s="57"/>
      <c r="BS1101" s="57"/>
      <c r="BT1101" s="57"/>
      <c r="BU1101" s="57"/>
      <c r="BV1101" s="57"/>
      <c r="BW1101" s="57"/>
      <c r="BX1101" s="57"/>
      <c r="BY1101" s="57"/>
      <c r="BZ1101" s="57"/>
      <c r="CA1101" s="57"/>
      <c r="CB1101" s="57"/>
      <c r="CC1101" s="57"/>
      <c r="CD1101" s="57"/>
      <c r="CE1101" s="57"/>
      <c r="CF1101" s="57"/>
      <c r="CG1101" s="57"/>
      <c r="CH1101" s="57"/>
      <c r="CI1101" s="57"/>
      <c r="CJ1101" s="57"/>
      <c r="CK1101" s="57"/>
      <c r="CL1101" s="57"/>
      <c r="CM1101" s="57"/>
      <c r="CN1101" s="57"/>
      <c r="CO1101" s="57"/>
      <c r="CP1101" s="57"/>
      <c r="CQ1101" s="57"/>
      <c r="CR1101" s="57"/>
      <c r="CS1101" s="57"/>
      <c r="CT1101" s="57"/>
      <c r="CU1101" s="57"/>
      <c r="CV1101" s="57"/>
      <c r="CW1101" s="57"/>
      <c r="CX1101" s="57"/>
      <c r="CY1101" s="57"/>
      <c r="CZ1101" s="57"/>
      <c r="DA1101" s="57"/>
      <c r="DB1101" s="57"/>
      <c r="DC1101" s="57"/>
      <c r="DD1101" s="57"/>
      <c r="DE1101" s="57"/>
      <c r="DF1101" s="57"/>
      <c r="DG1101" s="57"/>
      <c r="DH1101" s="57"/>
      <c r="DI1101" s="57"/>
      <c r="DJ1101" s="57"/>
      <c r="DK1101" s="57"/>
      <c r="DL1101" s="57"/>
      <c r="DM1101" s="57"/>
      <c r="DN1101" s="57"/>
      <c r="DO1101" s="57"/>
      <c r="DP1101" s="57"/>
      <c r="DQ1101" s="57"/>
      <c r="DR1101" s="57"/>
      <c r="DS1101" s="57"/>
      <c r="DT1101" s="57"/>
      <c r="DU1101" s="57"/>
      <c r="DV1101" s="57"/>
      <c r="DW1101" s="57"/>
      <c r="DX1101" s="57"/>
      <c r="DY1101" s="57"/>
      <c r="DZ1101" s="57"/>
      <c r="EA1101" s="57"/>
      <c r="EB1101" s="57"/>
      <c r="EC1101" s="57"/>
      <c r="ED1101" s="57"/>
      <c r="EE1101" s="57"/>
    </row>
    <row r="1102">
      <c r="B1102" s="140"/>
      <c r="C1102" s="140"/>
      <c r="D1102" s="140"/>
      <c r="E1102" s="140"/>
      <c r="F1102" s="140"/>
      <c r="AH1102" s="57"/>
      <c r="AI1102" s="57"/>
      <c r="AJ1102" s="57"/>
      <c r="AK1102" s="57"/>
      <c r="AL1102" s="57"/>
      <c r="AM1102" s="57"/>
      <c r="AN1102" s="57"/>
      <c r="AO1102" s="57"/>
      <c r="AP1102" s="57"/>
      <c r="AQ1102" s="57"/>
      <c r="AR1102" s="57"/>
      <c r="AS1102" s="57"/>
      <c r="AT1102" s="57"/>
      <c r="AU1102" s="57"/>
      <c r="AV1102" s="57"/>
      <c r="AW1102" s="57"/>
      <c r="AX1102" s="57"/>
      <c r="AY1102" s="57"/>
      <c r="AZ1102" s="57"/>
      <c r="BA1102" s="57"/>
      <c r="BB1102" s="57"/>
      <c r="BC1102" s="57"/>
      <c r="BD1102" s="57"/>
      <c r="BE1102" s="57"/>
      <c r="BF1102" s="57"/>
      <c r="BG1102" s="57"/>
      <c r="BH1102" s="57"/>
      <c r="BI1102" s="57"/>
      <c r="BJ1102" s="57"/>
      <c r="BK1102" s="57"/>
      <c r="BL1102" s="57"/>
      <c r="BM1102" s="57"/>
      <c r="BN1102" s="57"/>
      <c r="BO1102" s="57"/>
      <c r="BP1102" s="57"/>
      <c r="BQ1102" s="57"/>
      <c r="BR1102" s="57"/>
      <c r="BS1102" s="57"/>
      <c r="BT1102" s="57"/>
      <c r="BU1102" s="57"/>
      <c r="BV1102" s="57"/>
      <c r="BW1102" s="57"/>
      <c r="BX1102" s="57"/>
      <c r="BY1102" s="57"/>
      <c r="BZ1102" s="57"/>
      <c r="CA1102" s="57"/>
      <c r="CB1102" s="57"/>
      <c r="CC1102" s="57"/>
      <c r="CD1102" s="57"/>
      <c r="CE1102" s="57"/>
      <c r="CF1102" s="57"/>
      <c r="CG1102" s="57"/>
      <c r="CH1102" s="57"/>
      <c r="CI1102" s="57"/>
      <c r="CJ1102" s="57"/>
      <c r="CK1102" s="57"/>
      <c r="CL1102" s="57"/>
      <c r="CM1102" s="57"/>
      <c r="CN1102" s="57"/>
      <c r="CO1102" s="57"/>
      <c r="CP1102" s="57"/>
      <c r="CQ1102" s="57"/>
      <c r="CR1102" s="57"/>
      <c r="CS1102" s="57"/>
      <c r="CT1102" s="57"/>
      <c r="CU1102" s="57"/>
      <c r="CV1102" s="57"/>
      <c r="CW1102" s="57"/>
      <c r="CX1102" s="57"/>
      <c r="CY1102" s="57"/>
      <c r="CZ1102" s="57"/>
      <c r="DA1102" s="57"/>
      <c r="DB1102" s="57"/>
      <c r="DC1102" s="57"/>
      <c r="DD1102" s="57"/>
      <c r="DE1102" s="57"/>
      <c r="DF1102" s="57"/>
      <c r="DG1102" s="57"/>
      <c r="DH1102" s="57"/>
      <c r="DI1102" s="57"/>
      <c r="DJ1102" s="57"/>
      <c r="DK1102" s="57"/>
      <c r="DL1102" s="57"/>
      <c r="DM1102" s="57"/>
      <c r="DN1102" s="57"/>
      <c r="DO1102" s="57"/>
      <c r="DP1102" s="57"/>
      <c r="DQ1102" s="57"/>
      <c r="DR1102" s="57"/>
      <c r="DS1102" s="57"/>
      <c r="DT1102" s="57"/>
      <c r="DU1102" s="57"/>
      <c r="DV1102" s="57"/>
      <c r="DW1102" s="57"/>
      <c r="DX1102" s="57"/>
      <c r="DY1102" s="57"/>
      <c r="DZ1102" s="57"/>
      <c r="EA1102" s="57"/>
      <c r="EB1102" s="57"/>
      <c r="EC1102" s="57"/>
      <c r="ED1102" s="57"/>
      <c r="EE1102" s="57"/>
    </row>
    <row r="1103">
      <c r="B1103" s="140"/>
      <c r="C1103" s="140"/>
      <c r="D1103" s="140"/>
      <c r="E1103" s="140"/>
      <c r="F1103" s="140"/>
      <c r="AH1103" s="57"/>
      <c r="AI1103" s="57"/>
      <c r="AJ1103" s="57"/>
      <c r="AK1103" s="57"/>
      <c r="AL1103" s="57"/>
      <c r="AM1103" s="57"/>
      <c r="AN1103" s="57"/>
      <c r="AO1103" s="57"/>
      <c r="AP1103" s="57"/>
      <c r="AQ1103" s="57"/>
      <c r="AR1103" s="57"/>
      <c r="AS1103" s="57"/>
      <c r="AT1103" s="57"/>
      <c r="AU1103" s="57"/>
      <c r="AV1103" s="57"/>
      <c r="AW1103" s="57"/>
      <c r="AX1103" s="57"/>
      <c r="AY1103" s="57"/>
      <c r="AZ1103" s="57"/>
      <c r="BA1103" s="57"/>
      <c r="BB1103" s="57"/>
      <c r="BC1103" s="57"/>
      <c r="BD1103" s="57"/>
      <c r="BE1103" s="57"/>
      <c r="BF1103" s="57"/>
      <c r="BG1103" s="57"/>
      <c r="BH1103" s="57"/>
      <c r="BI1103" s="57"/>
      <c r="BJ1103" s="57"/>
      <c r="BK1103" s="57"/>
      <c r="BL1103" s="57"/>
      <c r="BM1103" s="57"/>
      <c r="BN1103" s="57"/>
      <c r="BO1103" s="57"/>
      <c r="BP1103" s="57"/>
      <c r="BQ1103" s="57"/>
      <c r="BR1103" s="57"/>
      <c r="BS1103" s="57"/>
      <c r="BT1103" s="57"/>
      <c r="BU1103" s="57"/>
      <c r="BV1103" s="57"/>
      <c r="BW1103" s="57"/>
      <c r="BX1103" s="57"/>
      <c r="BY1103" s="57"/>
      <c r="BZ1103" s="57"/>
      <c r="CA1103" s="57"/>
      <c r="CB1103" s="57"/>
      <c r="CC1103" s="57"/>
      <c r="CD1103" s="57"/>
      <c r="CE1103" s="57"/>
      <c r="CF1103" s="57"/>
      <c r="CG1103" s="57"/>
      <c r="CH1103" s="57"/>
      <c r="CI1103" s="57"/>
      <c r="CJ1103" s="57"/>
      <c r="CK1103" s="57"/>
      <c r="CL1103" s="57"/>
      <c r="CM1103" s="57"/>
      <c r="CN1103" s="57"/>
      <c r="CO1103" s="57"/>
      <c r="CP1103" s="57"/>
      <c r="CQ1103" s="57"/>
      <c r="CR1103" s="57"/>
      <c r="CS1103" s="57"/>
      <c r="CT1103" s="57"/>
      <c r="CU1103" s="57"/>
      <c r="CV1103" s="57"/>
      <c r="CW1103" s="57"/>
      <c r="CX1103" s="57"/>
      <c r="CY1103" s="57"/>
      <c r="CZ1103" s="57"/>
      <c r="DA1103" s="57"/>
      <c r="DB1103" s="57"/>
      <c r="DC1103" s="57"/>
      <c r="DD1103" s="57"/>
      <c r="DE1103" s="57"/>
      <c r="DF1103" s="57"/>
      <c r="DG1103" s="57"/>
      <c r="DH1103" s="57"/>
      <c r="DI1103" s="57"/>
      <c r="DJ1103" s="57"/>
      <c r="DK1103" s="57"/>
      <c r="DL1103" s="57"/>
      <c r="DM1103" s="57"/>
      <c r="DN1103" s="57"/>
      <c r="DO1103" s="57"/>
      <c r="DP1103" s="57"/>
      <c r="DQ1103" s="57"/>
      <c r="DR1103" s="57"/>
      <c r="DS1103" s="57"/>
      <c r="DT1103" s="57"/>
      <c r="DU1103" s="57"/>
      <c r="DV1103" s="57"/>
      <c r="DW1103" s="57"/>
      <c r="DX1103" s="57"/>
      <c r="DY1103" s="57"/>
      <c r="DZ1103" s="57"/>
      <c r="EA1103" s="57"/>
      <c r="EB1103" s="57"/>
      <c r="EC1103" s="57"/>
      <c r="ED1103" s="57"/>
      <c r="EE1103" s="57"/>
    </row>
    <row r="1104">
      <c r="B1104" s="140"/>
      <c r="C1104" s="140"/>
      <c r="D1104" s="140"/>
      <c r="E1104" s="140"/>
      <c r="F1104" s="140"/>
      <c r="AH1104" s="57"/>
      <c r="AI1104" s="57"/>
      <c r="AJ1104" s="57"/>
      <c r="AK1104" s="57"/>
      <c r="AL1104" s="57"/>
      <c r="AM1104" s="57"/>
      <c r="AN1104" s="57"/>
      <c r="AO1104" s="57"/>
      <c r="AP1104" s="57"/>
      <c r="AQ1104" s="57"/>
      <c r="AR1104" s="57"/>
      <c r="AS1104" s="57"/>
      <c r="AT1104" s="57"/>
      <c r="AU1104" s="57"/>
      <c r="AV1104" s="57"/>
      <c r="AW1104" s="57"/>
      <c r="AX1104" s="57"/>
      <c r="AY1104" s="57"/>
      <c r="AZ1104" s="57"/>
      <c r="BA1104" s="57"/>
      <c r="BB1104" s="57"/>
      <c r="BC1104" s="57"/>
      <c r="BD1104" s="57"/>
      <c r="BE1104" s="57"/>
      <c r="BF1104" s="57"/>
      <c r="BG1104" s="57"/>
      <c r="BH1104" s="57"/>
      <c r="BI1104" s="57"/>
      <c r="BJ1104" s="57"/>
      <c r="BK1104" s="57"/>
      <c r="BL1104" s="57"/>
      <c r="BM1104" s="57"/>
      <c r="BN1104" s="57"/>
      <c r="BO1104" s="57"/>
      <c r="BP1104" s="57"/>
      <c r="BQ1104" s="57"/>
      <c r="BR1104" s="57"/>
      <c r="BS1104" s="57"/>
      <c r="BT1104" s="57"/>
      <c r="BU1104" s="57"/>
      <c r="BV1104" s="57"/>
      <c r="BW1104" s="57"/>
      <c r="BX1104" s="57"/>
      <c r="BY1104" s="57"/>
      <c r="BZ1104" s="57"/>
      <c r="CA1104" s="57"/>
      <c r="CB1104" s="57"/>
      <c r="CC1104" s="57"/>
      <c r="CD1104" s="57"/>
      <c r="CE1104" s="57"/>
      <c r="CF1104" s="57"/>
      <c r="CG1104" s="57"/>
      <c r="CH1104" s="57"/>
      <c r="CI1104" s="57"/>
      <c r="CJ1104" s="57"/>
      <c r="CK1104" s="57"/>
      <c r="CL1104" s="57"/>
      <c r="CM1104" s="57"/>
      <c r="CN1104" s="57"/>
      <c r="CO1104" s="57"/>
      <c r="CP1104" s="57"/>
      <c r="CQ1104" s="57"/>
      <c r="CR1104" s="57"/>
      <c r="CS1104" s="57"/>
      <c r="CT1104" s="57"/>
      <c r="CU1104" s="57"/>
      <c r="CV1104" s="57"/>
      <c r="CW1104" s="57"/>
      <c r="CX1104" s="57"/>
      <c r="CY1104" s="57"/>
      <c r="CZ1104" s="57"/>
      <c r="DA1104" s="57"/>
      <c r="DB1104" s="57"/>
      <c r="DC1104" s="57"/>
      <c r="DD1104" s="57"/>
      <c r="DE1104" s="57"/>
      <c r="DF1104" s="57"/>
      <c r="DG1104" s="57"/>
      <c r="DH1104" s="57"/>
      <c r="DI1104" s="57"/>
      <c r="DJ1104" s="57"/>
      <c r="DK1104" s="57"/>
      <c r="DL1104" s="57"/>
      <c r="DM1104" s="57"/>
      <c r="DN1104" s="57"/>
      <c r="DO1104" s="57"/>
      <c r="DP1104" s="57"/>
      <c r="DQ1104" s="57"/>
      <c r="DR1104" s="57"/>
      <c r="DS1104" s="57"/>
      <c r="DT1104" s="57"/>
      <c r="DU1104" s="57"/>
      <c r="DV1104" s="57"/>
      <c r="DW1104" s="57"/>
      <c r="DX1104" s="57"/>
      <c r="DY1104" s="57"/>
      <c r="DZ1104" s="57"/>
      <c r="EA1104" s="57"/>
      <c r="EB1104" s="57"/>
      <c r="EC1104" s="57"/>
      <c r="ED1104" s="57"/>
      <c r="EE1104" s="57"/>
    </row>
    <row r="1105">
      <c r="B1105" s="140"/>
      <c r="C1105" s="140"/>
      <c r="D1105" s="140"/>
      <c r="E1105" s="140"/>
      <c r="F1105" s="140"/>
      <c r="AH1105" s="57"/>
      <c r="AI1105" s="57"/>
      <c r="AJ1105" s="57"/>
      <c r="AK1105" s="57"/>
      <c r="AL1105" s="57"/>
      <c r="AM1105" s="57"/>
      <c r="AN1105" s="57"/>
      <c r="AO1105" s="57"/>
      <c r="AP1105" s="57"/>
      <c r="AQ1105" s="57"/>
      <c r="AR1105" s="57"/>
      <c r="AS1105" s="57"/>
      <c r="AT1105" s="57"/>
      <c r="AU1105" s="57"/>
      <c r="AV1105" s="57"/>
      <c r="AW1105" s="57"/>
      <c r="AX1105" s="57"/>
      <c r="AY1105" s="57"/>
      <c r="AZ1105" s="57"/>
      <c r="BA1105" s="57"/>
      <c r="BB1105" s="57"/>
      <c r="BC1105" s="57"/>
      <c r="BD1105" s="57"/>
      <c r="BE1105" s="57"/>
      <c r="BF1105" s="57"/>
      <c r="BG1105" s="57"/>
      <c r="BH1105" s="57"/>
      <c r="BI1105" s="57"/>
      <c r="BJ1105" s="57"/>
      <c r="BK1105" s="57"/>
      <c r="BL1105" s="57"/>
      <c r="BM1105" s="57"/>
      <c r="BN1105" s="57"/>
      <c r="BO1105" s="57"/>
      <c r="BP1105" s="57"/>
      <c r="BQ1105" s="57"/>
      <c r="BR1105" s="57"/>
      <c r="BS1105" s="57"/>
      <c r="BT1105" s="57"/>
      <c r="BU1105" s="57"/>
      <c r="BV1105" s="57"/>
      <c r="BW1105" s="57"/>
      <c r="BX1105" s="57"/>
      <c r="BY1105" s="57"/>
      <c r="BZ1105" s="57"/>
      <c r="CA1105" s="57"/>
      <c r="CB1105" s="57"/>
      <c r="CC1105" s="57"/>
      <c r="CD1105" s="57"/>
      <c r="CE1105" s="57"/>
      <c r="CF1105" s="57"/>
      <c r="CG1105" s="57"/>
      <c r="CH1105" s="57"/>
      <c r="CI1105" s="57"/>
      <c r="CJ1105" s="57"/>
      <c r="CK1105" s="57"/>
      <c r="CL1105" s="57"/>
      <c r="CM1105" s="57"/>
      <c r="CN1105" s="57"/>
      <c r="CO1105" s="57"/>
      <c r="CP1105" s="57"/>
      <c r="CQ1105" s="57"/>
      <c r="CR1105" s="57"/>
      <c r="CS1105" s="57"/>
      <c r="CT1105" s="57"/>
      <c r="CU1105" s="57"/>
      <c r="CV1105" s="57"/>
      <c r="CW1105" s="57"/>
      <c r="CX1105" s="57"/>
      <c r="CY1105" s="57"/>
      <c r="CZ1105" s="57"/>
      <c r="DA1105" s="57"/>
      <c r="DB1105" s="57"/>
      <c r="DC1105" s="57"/>
      <c r="DD1105" s="57"/>
      <c r="DE1105" s="57"/>
      <c r="DF1105" s="57"/>
      <c r="DG1105" s="57"/>
      <c r="DH1105" s="57"/>
      <c r="DI1105" s="57"/>
      <c r="DJ1105" s="57"/>
      <c r="DK1105" s="57"/>
      <c r="DL1105" s="57"/>
      <c r="DM1105" s="57"/>
      <c r="DN1105" s="57"/>
      <c r="DO1105" s="57"/>
      <c r="DP1105" s="57"/>
      <c r="DQ1105" s="57"/>
      <c r="DR1105" s="57"/>
      <c r="DS1105" s="57"/>
      <c r="DT1105" s="57"/>
      <c r="DU1105" s="57"/>
      <c r="DV1105" s="57"/>
      <c r="DW1105" s="57"/>
      <c r="DX1105" s="57"/>
      <c r="DY1105" s="57"/>
      <c r="DZ1105" s="57"/>
      <c r="EA1105" s="57"/>
      <c r="EB1105" s="57"/>
      <c r="EC1105" s="57"/>
      <c r="ED1105" s="57"/>
      <c r="EE1105" s="57"/>
    </row>
    <row r="1106">
      <c r="B1106" s="140"/>
      <c r="C1106" s="140"/>
      <c r="D1106" s="140"/>
      <c r="E1106" s="140"/>
      <c r="F1106" s="140"/>
      <c r="AH1106" s="57"/>
      <c r="AI1106" s="57"/>
      <c r="AJ1106" s="57"/>
      <c r="AK1106" s="57"/>
      <c r="AL1106" s="57"/>
      <c r="AM1106" s="57"/>
      <c r="AN1106" s="57"/>
      <c r="AO1106" s="57"/>
      <c r="AP1106" s="57"/>
      <c r="AQ1106" s="57"/>
      <c r="AR1106" s="57"/>
      <c r="AS1106" s="57"/>
      <c r="AT1106" s="57"/>
      <c r="AU1106" s="57"/>
      <c r="AV1106" s="57"/>
      <c r="AW1106" s="57"/>
      <c r="AX1106" s="57"/>
      <c r="AY1106" s="57"/>
      <c r="AZ1106" s="57"/>
      <c r="BA1106" s="57"/>
      <c r="BB1106" s="57"/>
      <c r="BC1106" s="57"/>
      <c r="BD1106" s="57"/>
      <c r="BE1106" s="57"/>
      <c r="BF1106" s="57"/>
      <c r="BG1106" s="57"/>
      <c r="BH1106" s="57"/>
      <c r="BI1106" s="57"/>
      <c r="BJ1106" s="57"/>
      <c r="BK1106" s="57"/>
      <c r="BL1106" s="57"/>
      <c r="BM1106" s="57"/>
      <c r="BN1106" s="57"/>
      <c r="BO1106" s="57"/>
      <c r="BP1106" s="57"/>
      <c r="BQ1106" s="57"/>
      <c r="BR1106" s="57"/>
      <c r="BS1106" s="57"/>
      <c r="BT1106" s="57"/>
      <c r="BU1106" s="57"/>
      <c r="BV1106" s="57"/>
      <c r="BW1106" s="57"/>
      <c r="BX1106" s="57"/>
      <c r="BY1106" s="57"/>
      <c r="BZ1106" s="57"/>
      <c r="CA1106" s="57"/>
      <c r="CB1106" s="57"/>
      <c r="CC1106" s="57"/>
      <c r="CD1106" s="57"/>
      <c r="CE1106" s="57"/>
      <c r="CF1106" s="57"/>
      <c r="CG1106" s="57"/>
      <c r="CH1106" s="57"/>
      <c r="CI1106" s="57"/>
      <c r="CJ1106" s="57"/>
      <c r="CK1106" s="57"/>
      <c r="CL1106" s="57"/>
      <c r="CM1106" s="57"/>
      <c r="CN1106" s="57"/>
      <c r="CO1106" s="57"/>
      <c r="CP1106" s="57"/>
      <c r="CQ1106" s="57"/>
      <c r="CR1106" s="57"/>
      <c r="CS1106" s="57"/>
      <c r="CT1106" s="57"/>
      <c r="CU1106" s="57"/>
      <c r="CV1106" s="57"/>
      <c r="CW1106" s="57"/>
      <c r="CX1106" s="57"/>
      <c r="CY1106" s="57"/>
      <c r="CZ1106" s="57"/>
      <c r="DA1106" s="57"/>
      <c r="DB1106" s="57"/>
      <c r="DC1106" s="57"/>
      <c r="DD1106" s="57"/>
      <c r="DE1106" s="57"/>
      <c r="DF1106" s="57"/>
      <c r="DG1106" s="57"/>
      <c r="DH1106" s="57"/>
      <c r="DI1106" s="57"/>
      <c r="DJ1106" s="57"/>
      <c r="DK1106" s="57"/>
      <c r="DL1106" s="57"/>
      <c r="DM1106" s="57"/>
      <c r="DN1106" s="57"/>
      <c r="DO1106" s="57"/>
      <c r="DP1106" s="57"/>
      <c r="DQ1106" s="57"/>
      <c r="DR1106" s="57"/>
      <c r="DS1106" s="57"/>
      <c r="DT1106" s="57"/>
      <c r="DU1106" s="57"/>
      <c r="DV1106" s="57"/>
      <c r="DW1106" s="57"/>
      <c r="DX1106" s="57"/>
      <c r="DY1106" s="57"/>
      <c r="DZ1106" s="57"/>
      <c r="EA1106" s="57"/>
      <c r="EB1106" s="57"/>
      <c r="EC1106" s="57"/>
      <c r="ED1106" s="57"/>
      <c r="EE1106" s="57"/>
    </row>
    <row r="1107">
      <c r="B1107" s="140"/>
      <c r="C1107" s="140"/>
      <c r="D1107" s="140"/>
      <c r="E1107" s="140"/>
      <c r="F1107" s="140"/>
      <c r="AH1107" s="57"/>
      <c r="AI1107" s="57"/>
      <c r="AJ1107" s="57"/>
      <c r="AK1107" s="57"/>
      <c r="AL1107" s="57"/>
      <c r="AM1107" s="57"/>
      <c r="AN1107" s="57"/>
      <c r="AO1107" s="57"/>
      <c r="AP1107" s="57"/>
      <c r="AQ1107" s="57"/>
      <c r="AR1107" s="57"/>
      <c r="AS1107" s="57"/>
      <c r="AT1107" s="57"/>
      <c r="AU1107" s="57"/>
      <c r="AV1107" s="57"/>
      <c r="AW1107" s="57"/>
      <c r="AX1107" s="57"/>
      <c r="AY1107" s="57"/>
      <c r="AZ1107" s="57"/>
      <c r="BA1107" s="57"/>
      <c r="BB1107" s="57"/>
      <c r="BC1107" s="57"/>
      <c r="BD1107" s="57"/>
      <c r="BE1107" s="57"/>
      <c r="BF1107" s="57"/>
      <c r="BG1107" s="57"/>
      <c r="BH1107" s="57"/>
      <c r="BI1107" s="57"/>
      <c r="BJ1107" s="57"/>
      <c r="BK1107" s="57"/>
      <c r="BL1107" s="57"/>
      <c r="BM1107" s="57"/>
      <c r="BN1107" s="57"/>
      <c r="BO1107" s="57"/>
      <c r="BP1107" s="57"/>
      <c r="BQ1107" s="57"/>
      <c r="BR1107" s="57"/>
      <c r="BS1107" s="57"/>
      <c r="BT1107" s="57"/>
      <c r="BU1107" s="57"/>
      <c r="BV1107" s="57"/>
      <c r="BW1107" s="57"/>
      <c r="BX1107" s="57"/>
      <c r="BY1107" s="57"/>
      <c r="BZ1107" s="57"/>
      <c r="CA1107" s="57"/>
      <c r="CB1107" s="57"/>
      <c r="CC1107" s="57"/>
      <c r="CD1107" s="57"/>
      <c r="CE1107" s="57"/>
      <c r="CF1107" s="57"/>
      <c r="CG1107" s="57"/>
      <c r="CH1107" s="57"/>
      <c r="CI1107" s="57"/>
      <c r="CJ1107" s="57"/>
      <c r="CK1107" s="57"/>
      <c r="CL1107" s="57"/>
      <c r="CM1107" s="57"/>
      <c r="CN1107" s="57"/>
      <c r="CO1107" s="57"/>
      <c r="CP1107" s="57"/>
      <c r="CQ1107" s="57"/>
      <c r="CR1107" s="57"/>
      <c r="CS1107" s="57"/>
      <c r="CT1107" s="57"/>
      <c r="CU1107" s="57"/>
      <c r="CV1107" s="57"/>
      <c r="CW1107" s="57"/>
      <c r="CX1107" s="57"/>
      <c r="CY1107" s="57"/>
      <c r="CZ1107" s="57"/>
      <c r="DA1107" s="57"/>
      <c r="DB1107" s="57"/>
      <c r="DC1107" s="57"/>
      <c r="DD1107" s="57"/>
      <c r="DE1107" s="57"/>
      <c r="DF1107" s="57"/>
      <c r="DG1107" s="57"/>
      <c r="DH1107" s="57"/>
      <c r="DI1107" s="57"/>
      <c r="DJ1107" s="57"/>
      <c r="DK1107" s="57"/>
      <c r="DL1107" s="57"/>
      <c r="DM1107" s="57"/>
      <c r="DN1107" s="57"/>
      <c r="DO1107" s="57"/>
      <c r="DP1107" s="57"/>
      <c r="DQ1107" s="57"/>
      <c r="DR1107" s="57"/>
      <c r="DS1107" s="57"/>
      <c r="DT1107" s="57"/>
      <c r="DU1107" s="57"/>
      <c r="DV1107" s="57"/>
      <c r="DW1107" s="57"/>
      <c r="DX1107" s="57"/>
      <c r="DY1107" s="57"/>
      <c r="DZ1107" s="57"/>
      <c r="EA1107" s="57"/>
      <c r="EB1107" s="57"/>
      <c r="EC1107" s="57"/>
      <c r="ED1107" s="57"/>
      <c r="EE1107" s="57"/>
    </row>
    <row r="1108">
      <c r="B1108" s="140"/>
      <c r="C1108" s="140"/>
      <c r="D1108" s="140"/>
      <c r="E1108" s="140"/>
      <c r="F1108" s="140"/>
      <c r="AH1108" s="57"/>
      <c r="AI1108" s="57"/>
      <c r="AJ1108" s="57"/>
      <c r="AK1108" s="57"/>
      <c r="AL1108" s="57"/>
      <c r="AM1108" s="57"/>
      <c r="AN1108" s="57"/>
      <c r="AO1108" s="57"/>
      <c r="AP1108" s="57"/>
      <c r="AQ1108" s="57"/>
      <c r="AR1108" s="57"/>
      <c r="AS1108" s="57"/>
      <c r="AT1108" s="57"/>
      <c r="AU1108" s="57"/>
      <c r="AV1108" s="57"/>
      <c r="AW1108" s="57"/>
      <c r="AX1108" s="57"/>
      <c r="AY1108" s="57"/>
      <c r="AZ1108" s="57"/>
      <c r="BA1108" s="57"/>
      <c r="BB1108" s="57"/>
      <c r="BC1108" s="57"/>
      <c r="BD1108" s="57"/>
      <c r="BE1108" s="57"/>
      <c r="BF1108" s="57"/>
      <c r="BG1108" s="57"/>
      <c r="BH1108" s="57"/>
      <c r="BI1108" s="57"/>
      <c r="BJ1108" s="57"/>
      <c r="BK1108" s="57"/>
      <c r="BL1108" s="57"/>
      <c r="BM1108" s="57"/>
      <c r="BN1108" s="57"/>
      <c r="BO1108" s="57"/>
      <c r="BP1108" s="57"/>
      <c r="BQ1108" s="57"/>
      <c r="BR1108" s="57"/>
      <c r="BS1108" s="57"/>
      <c r="BT1108" s="57"/>
      <c r="BU1108" s="57"/>
      <c r="BV1108" s="57"/>
      <c r="BW1108" s="57"/>
      <c r="BX1108" s="57"/>
      <c r="BY1108" s="57"/>
      <c r="BZ1108" s="57"/>
      <c r="CA1108" s="57"/>
      <c r="CB1108" s="57"/>
      <c r="CC1108" s="57"/>
      <c r="CD1108" s="57"/>
      <c r="CE1108" s="57"/>
      <c r="CF1108" s="57"/>
      <c r="CG1108" s="57"/>
      <c r="CH1108" s="57"/>
      <c r="CI1108" s="57"/>
      <c r="CJ1108" s="57"/>
      <c r="CK1108" s="57"/>
      <c r="CL1108" s="57"/>
      <c r="CM1108" s="57"/>
      <c r="CN1108" s="57"/>
      <c r="CO1108" s="57"/>
      <c r="CP1108" s="57"/>
      <c r="CQ1108" s="57"/>
      <c r="CR1108" s="57"/>
      <c r="CS1108" s="57"/>
      <c r="CT1108" s="57"/>
      <c r="CU1108" s="57"/>
      <c r="CV1108" s="57"/>
      <c r="CW1108" s="57"/>
      <c r="CX1108" s="57"/>
      <c r="CY1108" s="57"/>
      <c r="CZ1108" s="57"/>
      <c r="DA1108" s="57"/>
      <c r="DB1108" s="57"/>
      <c r="DC1108" s="57"/>
      <c r="DD1108" s="57"/>
      <c r="DE1108" s="57"/>
      <c r="DF1108" s="57"/>
      <c r="DG1108" s="57"/>
      <c r="DH1108" s="57"/>
      <c r="DI1108" s="57"/>
      <c r="DJ1108" s="57"/>
      <c r="DK1108" s="57"/>
      <c r="DL1108" s="57"/>
      <c r="DM1108" s="57"/>
      <c r="DN1108" s="57"/>
      <c r="DO1108" s="57"/>
      <c r="DP1108" s="57"/>
      <c r="DQ1108" s="57"/>
      <c r="DR1108" s="57"/>
      <c r="DS1108" s="57"/>
      <c r="DT1108" s="57"/>
      <c r="DU1108" s="57"/>
      <c r="DV1108" s="57"/>
      <c r="DW1108" s="57"/>
      <c r="DX1108" s="57"/>
      <c r="DY1108" s="57"/>
      <c r="DZ1108" s="57"/>
      <c r="EA1108" s="57"/>
      <c r="EB1108" s="57"/>
      <c r="EC1108" s="57"/>
      <c r="ED1108" s="57"/>
      <c r="EE1108" s="57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2"/>
      <c r="B1" s="2"/>
      <c r="C1" s="5"/>
      <c r="D1" s="5"/>
      <c r="E1" s="5"/>
      <c r="F1" s="7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3"/>
      <c r="T1" s="1"/>
      <c r="U1" s="1"/>
      <c r="V1" s="4"/>
      <c r="W1" s="4"/>
      <c r="Y1" s="11"/>
    </row>
    <row r="2">
      <c r="A2" s="2"/>
      <c r="B2" s="2"/>
      <c r="C2" s="5"/>
      <c r="D2" s="5"/>
      <c r="E2" s="5"/>
      <c r="F2" s="7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3"/>
      <c r="T2" s="1"/>
      <c r="U2" s="1"/>
      <c r="V2" s="4"/>
      <c r="W2" s="4"/>
      <c r="Y2" s="11"/>
    </row>
    <row r="3">
      <c r="A3" s="2"/>
      <c r="B3" s="18" t="s">
        <v>11</v>
      </c>
      <c r="C3" s="19"/>
      <c r="D3" s="19"/>
      <c r="E3" s="20"/>
      <c r="F3" s="21"/>
      <c r="G3" s="22" t="s">
        <v>16</v>
      </c>
      <c r="H3" s="19"/>
      <c r="I3" s="19"/>
      <c r="J3" s="19"/>
      <c r="K3" s="19"/>
      <c r="L3" s="19"/>
      <c r="M3" s="19"/>
      <c r="N3" s="19"/>
      <c r="O3" s="19"/>
      <c r="P3" s="19"/>
      <c r="Q3" s="20"/>
      <c r="R3" s="1"/>
      <c r="S3" s="3"/>
      <c r="T3" s="1"/>
      <c r="U3" s="1"/>
      <c r="V3" s="4"/>
      <c r="W3" s="4"/>
      <c r="Y3" s="11"/>
    </row>
    <row r="4">
      <c r="A4" s="25"/>
      <c r="B4" s="28" t="s">
        <v>21</v>
      </c>
      <c r="C4" s="29" t="s">
        <v>25</v>
      </c>
      <c r="D4" s="30" t="s">
        <v>26</v>
      </c>
      <c r="E4" s="32" t="s">
        <v>27</v>
      </c>
      <c r="F4" s="34"/>
      <c r="G4" s="36" t="s">
        <v>29</v>
      </c>
      <c r="H4" s="37" t="s">
        <v>31</v>
      </c>
      <c r="I4" s="37" t="s">
        <v>32</v>
      </c>
      <c r="J4" s="37" t="s">
        <v>33</v>
      </c>
      <c r="K4" s="39" t="s">
        <v>34</v>
      </c>
      <c r="L4" s="37" t="s">
        <v>35</v>
      </c>
      <c r="M4" s="39" t="s">
        <v>36</v>
      </c>
      <c r="N4" s="39" t="s">
        <v>37</v>
      </c>
      <c r="O4" s="39" t="s">
        <v>38</v>
      </c>
      <c r="P4" s="39" t="s">
        <v>39</v>
      </c>
      <c r="Q4" s="42" t="s">
        <v>40</v>
      </c>
      <c r="R4" s="1"/>
      <c r="S4" s="1"/>
      <c r="T4" s="1"/>
      <c r="U4" s="1"/>
      <c r="V4" s="4"/>
      <c r="W4" s="4"/>
    </row>
    <row r="5">
      <c r="A5" s="33"/>
      <c r="B5" s="44">
        <v>1.0</v>
      </c>
      <c r="C5" s="45" t="s">
        <v>43</v>
      </c>
      <c r="D5" s="45" t="s">
        <v>51</v>
      </c>
      <c r="E5" s="49">
        <v>2004.7320791361367</v>
      </c>
      <c r="F5" s="51"/>
      <c r="G5" s="61">
        <f>if(isblank(C5),"",(countif(Pelitulokset!E:E,C5)))</f>
        <v>2</v>
      </c>
      <c r="H5" s="64">
        <f>if(isblank(C5),"",countif(Pelitulokset!B:C,C5))</f>
        <v>2</v>
      </c>
      <c r="I5" s="73" t="str">
        <f t="array" ref="I5">iferror(index('Säännöt ja ohjeet'!$H$19:$H$46,match(J5,'Säännöt ja ohjeet'!$J$19:$J$46,-1)+1,0) &amp; if(J5&gt;1600," (" &amp; round(J5,0) &amp; ")",""),"")</f>
        <v>1 kyu (2016)</v>
      </c>
      <c r="J5" s="73">
        <f t="array" ref="J5">iferror(index(Pelitulokset!$AI$183:$JL$183,1,match($C5,Pelitulokset!$AI$3:$JL$3,0)),"")</f>
        <v>2016.131251</v>
      </c>
      <c r="K5" s="73" t="str">
        <f t="array" ref="K5">iferror(index('Säännöt ja ohjeet'!$H$19:$H$45,match(L5,'Säännöt ja ohjeet'!$J$19:$J$45,-1)+1,0) &amp; " (" &amp; round(L5,0) &amp; ")","")</f>
        <v>1 kyu (2016)</v>
      </c>
      <c r="L5" s="73">
        <f t="array" ref="L5">iferror(index(Pelitulokset!$AI$184:$JL$184,1,match($C5,Pelitulokset!$AI$3:$JL$3,0)),"")</f>
        <v>2016.131251</v>
      </c>
      <c r="M5" s="80">
        <f t="shared" ref="M5:M74" si="1">if(isblank(C5),"",round(max(0,L5-E5),0))</f>
        <v>11</v>
      </c>
      <c r="N5" s="64"/>
      <c r="O5" s="64" t="str">
        <f t="shared" ref="O5:O74" si="2">if(isblank(C5),"",rank(M5,$M$5:$M$30) &amp; ".")</f>
        <v>1.</v>
      </c>
      <c r="P5" s="64" t="str">
        <f t="shared" ref="P5:P74" si="3">if(isblank(C5),"",rank(G5,$G$5:$G$30) &amp; ".")</f>
        <v>1.</v>
      </c>
      <c r="Q5" s="64" t="str">
        <f t="shared" ref="Q5:Q74" si="4">iferror(rank(J5,J:J) &amp; ".","")</f>
        <v>7.</v>
      </c>
      <c r="R5" s="1"/>
      <c r="S5" s="26"/>
      <c r="T5" s="25"/>
      <c r="V5" s="82"/>
      <c r="Y5" s="83"/>
      <c r="Z5" s="83"/>
    </row>
    <row r="6">
      <c r="A6" s="33"/>
      <c r="B6" s="44">
        <v>2.0</v>
      </c>
      <c r="C6" s="84" t="s">
        <v>127</v>
      </c>
      <c r="D6" s="84" t="s">
        <v>59</v>
      </c>
      <c r="E6" s="85">
        <v>1839.1416506650237</v>
      </c>
      <c r="F6" s="51"/>
      <c r="G6" s="61">
        <f>if(isblank(C6),"",(countif(Pelitulokset!E:E,C6)))</f>
        <v>0</v>
      </c>
      <c r="H6" s="64">
        <f>if(isblank(C6),"",countif(Pelitulokset!B:C,C6))</f>
        <v>1</v>
      </c>
      <c r="I6" s="73" t="str">
        <f t="array" ref="I6">iferror(index('Säännöt ja ohjeet'!$H$19:$H$46,match(J6,'Säännöt ja ohjeet'!$J$19:$J$46,-1)+1,0) &amp; if(J6&gt;1600," (" &amp; round(J6,0) &amp; ")",""),"")</f>
        <v>3 kyu (1833)</v>
      </c>
      <c r="J6" s="73">
        <f t="array" ref="J6">iferror(index(Pelitulokset!$AI$183:$JL$183,1,match($C6,Pelitulokset!$AI$3:$JL$3,0)),"")</f>
        <v>1832.955298</v>
      </c>
      <c r="K6" s="73" t="str">
        <f t="array" ref="K6">iferror(index('Säännöt ja ohjeet'!$H$19:$H$45,match(L6,'Säännöt ja ohjeet'!$J$19:$J$45,-1)+1,0) &amp; " (" &amp; round(L6,0) &amp; ")","")</f>
        <v>3 kyu (1839)</v>
      </c>
      <c r="L6" s="73">
        <f t="array" ref="L6">iferror(index(Pelitulokset!$AI$184:$JL$184,1,match($C6,Pelitulokset!$AI$3:$JL$3,0)),"")</f>
        <v>1839.141651</v>
      </c>
      <c r="M6" s="80">
        <f t="shared" si="1"/>
        <v>0</v>
      </c>
      <c r="N6" s="64"/>
      <c r="O6" s="64" t="str">
        <f t="shared" si="2"/>
        <v>4.</v>
      </c>
      <c r="P6" s="64" t="str">
        <f t="shared" si="3"/>
        <v>3.</v>
      </c>
      <c r="Q6" s="64" t="str">
        <f t="shared" si="4"/>
        <v>9.</v>
      </c>
      <c r="R6" s="1"/>
      <c r="S6" s="26"/>
      <c r="T6" s="33"/>
      <c r="U6" s="33"/>
      <c r="V6" s="88"/>
      <c r="W6" s="88"/>
      <c r="Y6" s="84"/>
      <c r="Z6" s="84"/>
    </row>
    <row r="7">
      <c r="A7" s="33"/>
      <c r="B7" s="44">
        <v>3.0</v>
      </c>
      <c r="C7" s="45" t="s">
        <v>130</v>
      </c>
      <c r="D7" s="45" t="s">
        <v>44</v>
      </c>
      <c r="E7" s="49">
        <v>2430.670149422108</v>
      </c>
      <c r="F7" s="51"/>
      <c r="G7" s="61">
        <f>if(isblank(C7),"",(countif(Pelitulokset!E:E,C7)))</f>
        <v>1</v>
      </c>
      <c r="H7" s="64">
        <f>if(isblank(C7),"",countif(Pelitulokset!B:C,C7))</f>
        <v>1</v>
      </c>
      <c r="I7" s="73" t="str">
        <f t="array" ref="I7">iferror(index('Säännöt ja ohjeet'!$H$19:$H$46,match(J7,'Säännöt ja ohjeet'!$J$19:$J$46,-1)+1,0) &amp; if(J7&gt;1600," (" &amp; round(J7,0) &amp; ")",""),"")</f>
        <v>4 dan (2434)</v>
      </c>
      <c r="J7" s="73">
        <f t="array" ref="J7">iferror(index(Pelitulokset!$AI$183:$JL$183,1,match($C7,Pelitulokset!$AI$3:$JL$3,0)),"")</f>
        <v>2433.904474</v>
      </c>
      <c r="K7" s="73" t="str">
        <f t="array" ref="K7">iferror(index('Säännöt ja ohjeet'!$H$19:$H$45,match(L7,'Säännöt ja ohjeet'!$J$19:$J$45,-1)+1,0) &amp; " (" &amp; round(L7,0) &amp; ")","")</f>
        <v>4 dan (2434)</v>
      </c>
      <c r="L7" s="73">
        <f t="array" ref="L7">iferror(index(Pelitulokset!$AI$184:$JL$184,1,match($C7,Pelitulokset!$AI$3:$JL$3,0)),"")</f>
        <v>2433.904474</v>
      </c>
      <c r="M7" s="80">
        <f t="shared" si="1"/>
        <v>3</v>
      </c>
      <c r="N7" s="64"/>
      <c r="O7" s="64" t="str">
        <f t="shared" si="2"/>
        <v>2.</v>
      </c>
      <c r="P7" s="64" t="str">
        <f t="shared" si="3"/>
        <v>2.</v>
      </c>
      <c r="Q7" s="64" t="str">
        <f t="shared" si="4"/>
        <v>1.</v>
      </c>
      <c r="R7" s="1"/>
      <c r="S7" s="26"/>
      <c r="T7" s="41"/>
      <c r="U7" s="40"/>
      <c r="V7" s="89"/>
      <c r="W7" s="90"/>
      <c r="Y7" s="84"/>
      <c r="Z7" s="84"/>
    </row>
    <row r="8">
      <c r="A8" s="33"/>
      <c r="B8" s="44">
        <v>4.0</v>
      </c>
      <c r="C8" s="84" t="s">
        <v>131</v>
      </c>
      <c r="D8" s="84" t="s">
        <v>61</v>
      </c>
      <c r="E8" s="85">
        <v>1676.3031279554023</v>
      </c>
      <c r="F8" s="51"/>
      <c r="G8" s="61">
        <f>if(isblank(C8),"",(countif(Pelitulokset!E:E,C8)))</f>
        <v>0</v>
      </c>
      <c r="H8" s="64">
        <f>if(isblank(C8),"",countif(Pelitulokset!B:C,C8))</f>
        <v>0</v>
      </c>
      <c r="I8" s="73" t="str">
        <f t="array" ref="I8">iferror(index('Säännöt ja ohjeet'!$H$19:$H$46,match(J8,'Säännöt ja ohjeet'!$J$19:$J$46,-1)+1,0) &amp; if(J8&gt;1600," (" &amp; round(J8,0) &amp; ")",""),"")</f>
        <v>4 kyu (1676)</v>
      </c>
      <c r="J8" s="73">
        <f t="array" ref="J8">iferror(index(Pelitulokset!$AI$183:$JL$183,1,match($C8,Pelitulokset!$AI$3:$JL$3,0)),"")</f>
        <v>1676.303128</v>
      </c>
      <c r="K8" s="73" t="str">
        <f t="array" ref="K8">iferror(index('Säännöt ja ohjeet'!$H$19:$H$45,match(L8,'Säännöt ja ohjeet'!$J$19:$J$45,-1)+1,0) &amp; " (" &amp; round(L8,0) &amp; ")","")</f>
        <v>4 kyu (1676)</v>
      </c>
      <c r="L8" s="73">
        <f t="array" ref="L8">iferror(index(Pelitulokset!$AI$184:$JL$184,1,match($C8,Pelitulokset!$AI$3:$JL$3,0)),"")</f>
        <v>1676.303128</v>
      </c>
      <c r="M8" s="80">
        <f t="shared" si="1"/>
        <v>0</v>
      </c>
      <c r="N8" s="64"/>
      <c r="O8" s="64" t="str">
        <f t="shared" si="2"/>
        <v>4.</v>
      </c>
      <c r="P8" s="64" t="str">
        <f t="shared" si="3"/>
        <v>3.</v>
      </c>
      <c r="Q8" s="64" t="str">
        <f t="shared" si="4"/>
        <v>13.</v>
      </c>
      <c r="R8" s="1"/>
      <c r="S8" s="26"/>
      <c r="T8" s="41"/>
      <c r="U8" s="40"/>
      <c r="V8" s="89"/>
      <c r="W8" s="90"/>
      <c r="Y8" s="84"/>
      <c r="Z8" s="84"/>
    </row>
    <row r="9">
      <c r="A9" s="33"/>
      <c r="B9" s="44">
        <v>5.0</v>
      </c>
      <c r="C9" s="84" t="s">
        <v>138</v>
      </c>
      <c r="D9" s="84" t="s">
        <v>59</v>
      </c>
      <c r="E9" s="85">
        <v>1775.9264322363476</v>
      </c>
      <c r="F9" s="51"/>
      <c r="G9" s="61">
        <f>if(isblank(C9),"",(countif(Pelitulokset!E:E,C9)))</f>
        <v>0</v>
      </c>
      <c r="H9" s="64">
        <f>if(isblank(C9),"",countif(Pelitulokset!B:C,C9))</f>
        <v>0</v>
      </c>
      <c r="I9" s="73" t="str">
        <f t="array" ref="I9">iferror(index('Säännöt ja ohjeet'!$H$19:$H$46,match(J9,'Säännöt ja ohjeet'!$J$19:$J$46,-1)+1,0) &amp; if(J9&gt;1600," (" &amp; round(J9,0) &amp; ")",""),"")</f>
        <v>3 kyu (1776)</v>
      </c>
      <c r="J9" s="73">
        <f t="array" ref="J9">iferror(index(Pelitulokset!$AI$183:$JL$183,1,match($C9,Pelitulokset!$AI$3:$JL$3,0)),"")</f>
        <v>1775.926432</v>
      </c>
      <c r="K9" s="73" t="str">
        <f t="array" ref="K9">iferror(index('Säännöt ja ohjeet'!$H$19:$H$45,match(L9,'Säännöt ja ohjeet'!$J$19:$J$45,-1)+1,0) &amp; " (" &amp; round(L9,0) &amp; ")","")</f>
        <v>3 kyu (1776)</v>
      </c>
      <c r="L9" s="73">
        <f t="array" ref="L9">iferror(index(Pelitulokset!$AI$184:$JL$184,1,match($C9,Pelitulokset!$AI$3:$JL$3,0)),"")</f>
        <v>1775.926432</v>
      </c>
      <c r="M9" s="80">
        <f t="shared" si="1"/>
        <v>0</v>
      </c>
      <c r="N9" s="64"/>
      <c r="O9" s="64" t="str">
        <f t="shared" si="2"/>
        <v>4.</v>
      </c>
      <c r="P9" s="64" t="str">
        <f t="shared" si="3"/>
        <v>3.</v>
      </c>
      <c r="Q9" s="64" t="str">
        <f t="shared" si="4"/>
        <v>10.</v>
      </c>
      <c r="R9" s="1"/>
      <c r="S9" s="26"/>
      <c r="T9" s="41"/>
      <c r="U9" s="40"/>
      <c r="V9" s="89"/>
      <c r="W9" s="90"/>
      <c r="Y9" s="84"/>
      <c r="Z9" s="84"/>
    </row>
    <row r="10">
      <c r="A10" s="33"/>
      <c r="B10" s="44">
        <v>6.0</v>
      </c>
      <c r="C10" s="84" t="s">
        <v>139</v>
      </c>
      <c r="D10" s="84" t="s">
        <v>45</v>
      </c>
      <c r="E10" s="85">
        <v>2303.10674424957</v>
      </c>
      <c r="F10" s="51"/>
      <c r="G10" s="61">
        <f>if(isblank(C10),"",(countif(Pelitulokset!E:E,C10)))</f>
        <v>0</v>
      </c>
      <c r="H10" s="64">
        <f>if(isblank(C10),"",countif(Pelitulokset!B:C,C10))</f>
        <v>0</v>
      </c>
      <c r="I10" s="73" t="str">
        <f t="array" ref="I10">iferror(index('Säännöt ja ohjeet'!$H$19:$H$46,match(J10,'Säännöt ja ohjeet'!$J$19:$J$46,-1)+1,0) &amp; if(J10&gt;1600," (" &amp; round(J10,0) &amp; ")",""),"")</f>
        <v>3 dan (2303)</v>
      </c>
      <c r="J10" s="73">
        <f t="array" ref="J10">iferror(index(Pelitulokset!$AI$183:$JL$183,1,match($C10,Pelitulokset!$AI$3:$JL$3,0)),"")</f>
        <v>2303.106744</v>
      </c>
      <c r="K10" s="73" t="str">
        <f t="array" ref="K10">iferror(index('Säännöt ja ohjeet'!$H$19:$H$45,match(L10,'Säännöt ja ohjeet'!$J$19:$J$45,-1)+1,0) &amp; " (" &amp; round(L10,0) &amp; ")","")</f>
        <v>3 dan (2303)</v>
      </c>
      <c r="L10" s="73">
        <f t="array" ref="L10">iferror(index(Pelitulokset!$AI$184:$JL$184,1,match($C10,Pelitulokset!$AI$3:$JL$3,0)),"")</f>
        <v>2303.106744</v>
      </c>
      <c r="M10" s="80">
        <f t="shared" si="1"/>
        <v>0</v>
      </c>
      <c r="N10" s="64"/>
      <c r="O10" s="64" t="str">
        <f t="shared" si="2"/>
        <v>4.</v>
      </c>
      <c r="P10" s="64" t="str">
        <f t="shared" si="3"/>
        <v>3.</v>
      </c>
      <c r="Q10" s="64" t="str">
        <f t="shared" si="4"/>
        <v>2.</v>
      </c>
      <c r="R10" s="1"/>
      <c r="S10" s="26"/>
      <c r="T10" s="41"/>
      <c r="U10" s="40"/>
      <c r="V10" s="89"/>
      <c r="W10" s="90"/>
      <c r="Y10" s="84"/>
      <c r="Z10" s="84"/>
    </row>
    <row r="11">
      <c r="A11" s="33"/>
      <c r="B11" s="44">
        <v>7.0</v>
      </c>
      <c r="C11" s="84" t="s">
        <v>140</v>
      </c>
      <c r="D11" s="84" t="s">
        <v>45</v>
      </c>
      <c r="E11" s="85">
        <v>2279.0216372152818</v>
      </c>
      <c r="F11" s="51"/>
      <c r="G11" s="61">
        <f>if(isblank(C11),"",(countif(Pelitulokset!E:E,C11)))</f>
        <v>0</v>
      </c>
      <c r="H11" s="64">
        <f>if(isblank(C11),"",countif(Pelitulokset!B:C,C11))</f>
        <v>0</v>
      </c>
      <c r="I11" s="73" t="str">
        <f t="array" ref="I11">iferror(index('Säännöt ja ohjeet'!$H$19:$H$46,match(J11,'Säännöt ja ohjeet'!$J$19:$J$46,-1)+1,0) &amp; if(J11&gt;1600," (" &amp; round(J11,0) &amp; ")",""),"")</f>
        <v>3 dan (2279)</v>
      </c>
      <c r="J11" s="73">
        <f t="array" ref="J11">iferror(index(Pelitulokset!$AI$183:$JL$183,1,match($C11,Pelitulokset!$AI$3:$JL$3,0)),"")</f>
        <v>2279.021637</v>
      </c>
      <c r="K11" s="73" t="str">
        <f t="array" ref="K11">iferror(index('Säännöt ja ohjeet'!$H$19:$H$45,match(L11,'Säännöt ja ohjeet'!$J$19:$J$45,-1)+1,0) &amp; " (" &amp; round(L11,0) &amp; ")","")</f>
        <v>3 dan (2279)</v>
      </c>
      <c r="L11" s="73">
        <f t="array" ref="L11">iferror(index(Pelitulokset!$AI$184:$JL$184,1,match($C11,Pelitulokset!$AI$3:$JL$3,0)),"")</f>
        <v>2279.021637</v>
      </c>
      <c r="M11" s="80">
        <f t="shared" si="1"/>
        <v>0</v>
      </c>
      <c r="N11" s="64"/>
      <c r="O11" s="64" t="str">
        <f t="shared" si="2"/>
        <v>4.</v>
      </c>
      <c r="P11" s="64" t="str">
        <f t="shared" si="3"/>
        <v>3.</v>
      </c>
      <c r="Q11" s="64" t="str">
        <f t="shared" si="4"/>
        <v>3.</v>
      </c>
      <c r="R11" s="1"/>
      <c r="S11" s="26"/>
      <c r="T11" s="41"/>
      <c r="U11" s="40"/>
      <c r="V11" s="89"/>
      <c r="W11" s="90"/>
      <c r="Y11" s="84"/>
      <c r="Z11" s="84"/>
    </row>
    <row r="12">
      <c r="A12" s="33"/>
      <c r="B12" s="44">
        <v>8.0</v>
      </c>
      <c r="C12" s="45" t="s">
        <v>141</v>
      </c>
      <c r="D12" s="45" t="s">
        <v>61</v>
      </c>
      <c r="E12" s="49">
        <v>1721.5365985930075</v>
      </c>
      <c r="F12" s="51"/>
      <c r="G12" s="61">
        <f>if(isblank(C12),"",(countif(Pelitulokset!E:E,C12)))</f>
        <v>0</v>
      </c>
      <c r="H12" s="64">
        <f>if(isblank(C12),"",countif(Pelitulokset!B:C,C12))</f>
        <v>1</v>
      </c>
      <c r="I12" s="73" t="str">
        <f t="array" ref="I12">iferror(index('Säännöt ja ohjeet'!$H$19:$H$46,match(J12,'Säännöt ja ohjeet'!$J$19:$J$46,-1)+1,0) &amp; if(J12&gt;1600," (" &amp; round(J12,0) &amp; ")",""),"")</f>
        <v>4 kyu (1710)</v>
      </c>
      <c r="J12" s="73">
        <f t="array" ref="J12">iferror(index(Pelitulokset!$AI$183:$JL$183,1,match($C12,Pelitulokset!$AI$3:$JL$3,0)),"")</f>
        <v>1709.959002</v>
      </c>
      <c r="K12" s="73" t="str">
        <f t="array" ref="K12">iferror(index('Säännöt ja ohjeet'!$H$19:$H$45,match(L12,'Säännöt ja ohjeet'!$J$19:$J$45,-1)+1,0) &amp; " (" &amp; round(L12,0) &amp; ")","")</f>
        <v>4 kyu (1722)</v>
      </c>
      <c r="L12" s="73">
        <f t="array" ref="L12">iferror(index(Pelitulokset!$AI$184:$JL$184,1,match($C12,Pelitulokset!$AI$3:$JL$3,0)),"")</f>
        <v>1721.536599</v>
      </c>
      <c r="M12" s="80">
        <f t="shared" si="1"/>
        <v>0</v>
      </c>
      <c r="N12" s="64"/>
      <c r="O12" s="64" t="str">
        <f t="shared" si="2"/>
        <v>4.</v>
      </c>
      <c r="P12" s="64" t="str">
        <f t="shared" si="3"/>
        <v>3.</v>
      </c>
      <c r="Q12" s="64" t="str">
        <f t="shared" si="4"/>
        <v>12.</v>
      </c>
      <c r="R12" s="1"/>
      <c r="S12" s="26"/>
      <c r="T12" s="41"/>
      <c r="U12" s="40"/>
      <c r="V12" s="89"/>
      <c r="W12" s="90"/>
      <c r="Y12" s="84"/>
      <c r="Z12" s="84"/>
    </row>
    <row r="13">
      <c r="A13" s="33"/>
      <c r="B13" s="44">
        <v>9.0</v>
      </c>
      <c r="C13" s="84" t="s">
        <v>142</v>
      </c>
      <c r="D13" s="84" t="s">
        <v>89</v>
      </c>
      <c r="E13" s="85">
        <v>880.3044819086427</v>
      </c>
      <c r="F13" s="51"/>
      <c r="G13" s="61">
        <f>if(isblank(C13),"",(countif(Pelitulokset!E:E,C13)))</f>
        <v>0</v>
      </c>
      <c r="H13" s="64">
        <f>if(isblank(C13),"",countif(Pelitulokset!B:C,C13))</f>
        <v>0</v>
      </c>
      <c r="I13" s="73" t="str">
        <f t="array" ref="I13">iferror(index('Säännöt ja ohjeet'!$H$19:$H$46,match(J13,'Säännöt ja ohjeet'!$J$19:$J$46,-1)+1,0) &amp; if(J13&gt;1600," (" &amp; round(J13,0) &amp; ")",""),"")</f>
        <v>12 kyu</v>
      </c>
      <c r="J13" s="73">
        <f t="array" ref="J13">iferror(index(Pelitulokset!$AI$183:$JL$183,1,match($C13,Pelitulokset!$AI$3:$JL$3,0)),"")</f>
        <v>880.3044819</v>
      </c>
      <c r="K13" s="73" t="str">
        <f t="array" ref="K13">iferror(index('Säännöt ja ohjeet'!$H$19:$H$45,match(L13,'Säännöt ja ohjeet'!$J$19:$J$45,-1)+1,0) &amp; " (" &amp; round(L13,0) &amp; ")","")</f>
        <v>12 kyu (880)</v>
      </c>
      <c r="L13" s="73">
        <f t="array" ref="L13">iferror(index(Pelitulokset!$AI$184:$JL$184,1,match($C13,Pelitulokset!$AI$3:$JL$3,0)),"")</f>
        <v>880.3044819</v>
      </c>
      <c r="M13" s="80">
        <f t="shared" si="1"/>
        <v>0</v>
      </c>
      <c r="N13" s="64"/>
      <c r="O13" s="64" t="str">
        <f t="shared" si="2"/>
        <v>4.</v>
      </c>
      <c r="P13" s="64" t="str">
        <f t="shared" si="3"/>
        <v>3.</v>
      </c>
      <c r="Q13" s="64" t="str">
        <f t="shared" si="4"/>
        <v>19.</v>
      </c>
      <c r="R13" s="1"/>
      <c r="S13" s="26"/>
      <c r="T13" s="41"/>
      <c r="U13" s="40"/>
      <c r="V13" s="89"/>
      <c r="W13" s="90"/>
      <c r="Y13" s="84"/>
      <c r="Z13" s="84"/>
    </row>
    <row r="14">
      <c r="A14" s="33"/>
      <c r="B14" s="44">
        <v>10.0</v>
      </c>
      <c r="C14" s="84" t="s">
        <v>143</v>
      </c>
      <c r="D14" s="84" t="s">
        <v>94</v>
      </c>
      <c r="E14" s="85">
        <v>818.2042679563253</v>
      </c>
      <c r="F14" s="51"/>
      <c r="G14" s="61">
        <f>if(isblank(C14),"",(countif(Pelitulokset!E:E,C14)))</f>
        <v>0</v>
      </c>
      <c r="H14" s="64">
        <f>if(isblank(C14),"",countif(Pelitulokset!B:C,C14))</f>
        <v>1</v>
      </c>
      <c r="I14" s="73" t="str">
        <f t="array" ref="I14">iferror(index('Säännöt ja ohjeet'!$H$19:$H$46,match(J14,'Säännöt ja ohjeet'!$J$19:$J$46,-1)+1,0) &amp; if(J14&gt;1600," (" &amp; round(J14,0) &amp; ")",""),"")</f>
        <v>13 kyu</v>
      </c>
      <c r="J14" s="73">
        <f t="array" ref="J14">iferror(index(Pelitulokset!$AI$183:$JL$183,1,match($C14,Pelitulokset!$AI$3:$JL$3,0)),"")</f>
        <v>820.629523</v>
      </c>
      <c r="K14" s="73" t="str">
        <f t="array" ref="K14">iferror(index('Säännöt ja ohjeet'!$H$19:$H$45,match(L14,'Säännöt ja ohjeet'!$J$19:$J$45,-1)+1,0) &amp; " (" &amp; round(L14,0) &amp; ")","")</f>
        <v>13 kyu (821)</v>
      </c>
      <c r="L14" s="73">
        <f t="array" ref="L14">iferror(index(Pelitulokset!$AI$184:$JL$184,1,match($C14,Pelitulokset!$AI$3:$JL$3,0)),"")</f>
        <v>820.629523</v>
      </c>
      <c r="M14" s="80">
        <f t="shared" si="1"/>
        <v>2</v>
      </c>
      <c r="N14" s="64"/>
      <c r="O14" s="64" t="str">
        <f t="shared" si="2"/>
        <v>3.</v>
      </c>
      <c r="P14" s="64" t="str">
        <f t="shared" si="3"/>
        <v>3.</v>
      </c>
      <c r="Q14" s="64" t="str">
        <f t="shared" si="4"/>
        <v>20.</v>
      </c>
      <c r="R14" s="1"/>
      <c r="S14" s="26"/>
      <c r="T14" s="41"/>
      <c r="U14" s="40"/>
      <c r="V14" s="89"/>
      <c r="W14" s="90"/>
      <c r="Y14" s="84"/>
      <c r="Z14" s="84"/>
    </row>
    <row r="15">
      <c r="A15" s="33"/>
      <c r="B15" s="44">
        <v>11.0</v>
      </c>
      <c r="C15" s="84" t="s">
        <v>144</v>
      </c>
      <c r="D15" s="84" t="s">
        <v>46</v>
      </c>
      <c r="E15" s="85">
        <v>2178.7713295131175</v>
      </c>
      <c r="F15" s="51"/>
      <c r="G15" s="61">
        <f>if(isblank(C15),"",(countif(Pelitulokset!E:E,C15)))</f>
        <v>0</v>
      </c>
      <c r="H15" s="64">
        <f>if(isblank(C15),"",countif(Pelitulokset!B:C,C15))</f>
        <v>0</v>
      </c>
      <c r="I15" s="73" t="str">
        <f t="array" ref="I15">iferror(index('Säännöt ja ohjeet'!$H$19:$H$46,match(J15,'Säännöt ja ohjeet'!$J$19:$J$46,-1)+1,0) &amp; if(J15&gt;1600," (" &amp; round(J15,0) &amp; ")",""),"")</f>
        <v>2 dan (2179)</v>
      </c>
      <c r="J15" s="73">
        <f t="array" ref="J15">iferror(index(Pelitulokset!$AI$183:$JL$183,1,match($C15,Pelitulokset!$AI$3:$JL$3,0)),"")</f>
        <v>2178.77133</v>
      </c>
      <c r="K15" s="73" t="str">
        <f t="array" ref="K15">iferror(index('Säännöt ja ohjeet'!$H$19:$H$45,match(L15,'Säännöt ja ohjeet'!$J$19:$J$45,-1)+1,0) &amp; " (" &amp; round(L15,0) &amp; ")","")</f>
        <v>2 dan (2179)</v>
      </c>
      <c r="L15" s="73">
        <f t="array" ref="L15">iferror(index(Pelitulokset!$AI$184:$JL$184,1,match($C15,Pelitulokset!$AI$3:$JL$3,0)),"")</f>
        <v>2178.77133</v>
      </c>
      <c r="M15" s="80">
        <f t="shared" si="1"/>
        <v>0</v>
      </c>
      <c r="N15" s="64"/>
      <c r="O15" s="64" t="str">
        <f t="shared" si="2"/>
        <v>4.</v>
      </c>
      <c r="P15" s="64" t="str">
        <f t="shared" si="3"/>
        <v>3.</v>
      </c>
      <c r="Q15" s="64" t="str">
        <f t="shared" si="4"/>
        <v>5.</v>
      </c>
      <c r="R15" s="1"/>
      <c r="S15" s="26"/>
      <c r="T15" s="41"/>
      <c r="U15" s="40"/>
      <c r="V15" s="89"/>
      <c r="W15" s="90"/>
      <c r="Y15" s="84"/>
      <c r="Z15" s="84"/>
    </row>
    <row r="16">
      <c r="A16" s="33"/>
      <c r="B16" s="44">
        <v>12.0</v>
      </c>
      <c r="C16" s="84" t="s">
        <v>145</v>
      </c>
      <c r="D16" s="84" t="s">
        <v>94</v>
      </c>
      <c r="E16" s="85">
        <v>811.6490609624191</v>
      </c>
      <c r="F16" s="51"/>
      <c r="G16" s="61">
        <f>if(isblank(C16),"",(countif(Pelitulokset!E:E,C16)))</f>
        <v>0</v>
      </c>
      <c r="H16" s="64">
        <f>if(isblank(C16),"",countif(Pelitulokset!B:C,C16))</f>
        <v>0</v>
      </c>
      <c r="I16" s="73" t="str">
        <f t="array" ref="I16">iferror(index('Säännöt ja ohjeet'!$H$19:$H$46,match(J16,'Säännöt ja ohjeet'!$J$19:$J$46,-1)+1,0) &amp; if(J16&gt;1600," (" &amp; round(J16,0) &amp; ")",""),"")</f>
        <v>13 kyu</v>
      </c>
      <c r="J16" s="73">
        <f t="array" ref="J16">iferror(index(Pelitulokset!$AI$183:$JL$183,1,match($C16,Pelitulokset!$AI$3:$JL$3,0)),"")</f>
        <v>811.649061</v>
      </c>
      <c r="K16" s="73" t="str">
        <f t="array" ref="K16">iferror(index('Säännöt ja ohjeet'!$H$19:$H$45,match(L16,'Säännöt ja ohjeet'!$J$19:$J$45,-1)+1,0) &amp; " (" &amp; round(L16,0) &amp; ")","")</f>
        <v>13 kyu (812)</v>
      </c>
      <c r="L16" s="73">
        <f t="array" ref="L16">iferror(index(Pelitulokset!$AI$184:$JL$184,1,match($C16,Pelitulokset!$AI$3:$JL$3,0)),"")</f>
        <v>811.649061</v>
      </c>
      <c r="M16" s="80">
        <f t="shared" si="1"/>
        <v>0</v>
      </c>
      <c r="N16" s="64"/>
      <c r="O16" s="64" t="str">
        <f t="shared" si="2"/>
        <v>4.</v>
      </c>
      <c r="P16" s="64" t="str">
        <f t="shared" si="3"/>
        <v>3.</v>
      </c>
      <c r="Q16" s="64" t="str">
        <f t="shared" si="4"/>
        <v>21.</v>
      </c>
      <c r="R16" s="1"/>
      <c r="S16" s="26"/>
      <c r="T16" s="41"/>
      <c r="U16" s="40"/>
      <c r="V16" s="89"/>
      <c r="W16" s="90"/>
      <c r="Y16" s="84"/>
      <c r="Z16" s="84"/>
    </row>
    <row r="17">
      <c r="A17" s="33"/>
      <c r="B17" s="44">
        <v>13.0</v>
      </c>
      <c r="C17" s="84" t="s">
        <v>147</v>
      </c>
      <c r="D17" s="84" t="s">
        <v>70</v>
      </c>
      <c r="E17" s="85">
        <v>1243.1738500066951</v>
      </c>
      <c r="F17" s="51"/>
      <c r="G17" s="61">
        <f>if(isblank(C17),"",(countif(Pelitulokset!E:E,C17)))</f>
        <v>0</v>
      </c>
      <c r="H17" s="64">
        <f>if(isblank(C17),"",countif(Pelitulokset!B:C,C17))</f>
        <v>0</v>
      </c>
      <c r="I17" s="73" t="str">
        <f t="array" ref="I17">iferror(index('Säännöt ja ohjeet'!$H$19:$H$46,match(J17,'Säännöt ja ohjeet'!$J$19:$J$46,-1)+1,0) &amp; if(J17&gt;1600," (" &amp; round(J17,0) &amp; ")",""),"")</f>
        <v>9 kyu</v>
      </c>
      <c r="J17" s="73">
        <f t="array" ref="J17">iferror(index(Pelitulokset!$AI$183:$JL$183,1,match($C17,Pelitulokset!$AI$3:$JL$3,0)),"")</f>
        <v>1243.17385</v>
      </c>
      <c r="K17" s="73" t="str">
        <f t="array" ref="K17">iferror(index('Säännöt ja ohjeet'!$H$19:$H$45,match(L17,'Säännöt ja ohjeet'!$J$19:$J$45,-1)+1,0) &amp; " (" &amp; round(L17,0) &amp; ")","")</f>
        <v>9 kyu (1243)</v>
      </c>
      <c r="L17" s="73">
        <f t="array" ref="L17">iferror(index(Pelitulokset!$AI$184:$JL$184,1,match($C17,Pelitulokset!$AI$3:$JL$3,0)),"")</f>
        <v>1243.17385</v>
      </c>
      <c r="M17" s="80">
        <f t="shared" si="1"/>
        <v>0</v>
      </c>
      <c r="N17" s="64"/>
      <c r="O17" s="64" t="str">
        <f t="shared" si="2"/>
        <v>4.</v>
      </c>
      <c r="P17" s="64" t="str">
        <f t="shared" si="3"/>
        <v>3.</v>
      </c>
      <c r="Q17" s="64" t="str">
        <f t="shared" si="4"/>
        <v>16.</v>
      </c>
      <c r="R17" s="1"/>
      <c r="S17" s="26"/>
      <c r="T17" s="41"/>
      <c r="U17" s="40"/>
      <c r="V17" s="89"/>
      <c r="W17" s="90"/>
      <c r="Y17" s="84"/>
      <c r="Z17" s="84"/>
    </row>
    <row r="18">
      <c r="A18" s="33"/>
      <c r="B18" s="44">
        <v>14.0</v>
      </c>
      <c r="C18" s="84" t="s">
        <v>148</v>
      </c>
      <c r="D18" s="84" t="s">
        <v>68</v>
      </c>
      <c r="E18" s="85">
        <v>1314.6552330105644</v>
      </c>
      <c r="F18" s="51"/>
      <c r="G18" s="61">
        <f>if(isblank(C18),"",(countif(Pelitulokset!E:E,C18)))</f>
        <v>0</v>
      </c>
      <c r="H18" s="64">
        <f>if(isblank(C18),"",countif(Pelitulokset!B:C,C18))</f>
        <v>0</v>
      </c>
      <c r="I18" s="73" t="str">
        <f t="array" ref="I18">iferror(index('Säännöt ja ohjeet'!$H$19:$H$46,match(J18,'Säännöt ja ohjeet'!$J$19:$J$46,-1)+1,0) &amp; if(J18&gt;1600," (" &amp; round(J18,0) &amp; ")",""),"")</f>
        <v>8 kyu</v>
      </c>
      <c r="J18" s="73">
        <f t="array" ref="J18">iferror(index(Pelitulokset!$AI$183:$JL$183,1,match($C18,Pelitulokset!$AI$3:$JL$3,0)),"")</f>
        <v>1314.655233</v>
      </c>
      <c r="K18" s="73" t="str">
        <f t="array" ref="K18">iferror(index('Säännöt ja ohjeet'!$H$19:$H$45,match(L18,'Säännöt ja ohjeet'!$J$19:$J$45,-1)+1,0) &amp; " (" &amp; round(L18,0) &amp; ")","")</f>
        <v>8 kyu (1315)</v>
      </c>
      <c r="L18" s="73">
        <f t="array" ref="L18">iferror(index(Pelitulokset!$AI$184:$JL$184,1,match($C18,Pelitulokset!$AI$3:$JL$3,0)),"")</f>
        <v>1314.655233</v>
      </c>
      <c r="M18" s="80">
        <f t="shared" si="1"/>
        <v>0</v>
      </c>
      <c r="N18" s="64"/>
      <c r="O18" s="64" t="str">
        <f t="shared" si="2"/>
        <v>4.</v>
      </c>
      <c r="P18" s="64" t="str">
        <f t="shared" si="3"/>
        <v>3.</v>
      </c>
      <c r="Q18" s="64" t="str">
        <f t="shared" si="4"/>
        <v>15.</v>
      </c>
      <c r="R18" s="1"/>
      <c r="S18" s="26"/>
      <c r="T18" s="1"/>
      <c r="U18" s="1"/>
      <c r="V18" s="4"/>
      <c r="W18" s="4"/>
      <c r="Y18" s="84"/>
      <c r="Z18" s="84"/>
    </row>
    <row r="19">
      <c r="A19" s="33"/>
      <c r="B19" s="44">
        <v>15.0</v>
      </c>
      <c r="C19" s="45" t="s">
        <v>149</v>
      </c>
      <c r="D19" s="45" t="s">
        <v>70</v>
      </c>
      <c r="E19" s="49">
        <v>1186.8809958756713</v>
      </c>
      <c r="F19" s="51"/>
      <c r="G19" s="61">
        <f>if(isblank(C19),"",(countif(Pelitulokset!E:E,C19)))</f>
        <v>0</v>
      </c>
      <c r="H19" s="64">
        <f>if(isblank(C19),"",countif(Pelitulokset!B:C,C19))</f>
        <v>0</v>
      </c>
      <c r="I19" s="73" t="str">
        <f t="array" ref="I19">iferror(index('Säännöt ja ohjeet'!$H$19:$H$46,match(J19,'Säännöt ja ohjeet'!$J$19:$J$46,-1)+1,0) &amp; if(J19&gt;1600," (" &amp; round(J19,0) &amp; ")",""),"")</f>
        <v>9 kyu</v>
      </c>
      <c r="J19" s="73">
        <f t="array" ref="J19">iferror(index(Pelitulokset!$AI$183:$JL$183,1,match($C19,Pelitulokset!$AI$3:$JL$3,0)),"")</f>
        <v>1186.880996</v>
      </c>
      <c r="K19" s="73" t="str">
        <f t="array" ref="K19">iferror(index('Säännöt ja ohjeet'!$H$19:$H$45,match(L19,'Säännöt ja ohjeet'!$J$19:$J$45,-1)+1,0) &amp; " (" &amp; round(L19,0) &amp; ")","")</f>
        <v>9 kyu (1187)</v>
      </c>
      <c r="L19" s="73">
        <f t="array" ref="L19">iferror(index(Pelitulokset!$AI$184:$JL$184,1,match($C19,Pelitulokset!$AI$3:$JL$3,0)),"")</f>
        <v>1186.880996</v>
      </c>
      <c r="M19" s="80">
        <f t="shared" si="1"/>
        <v>0</v>
      </c>
      <c r="N19" s="64"/>
      <c r="O19" s="64" t="str">
        <f t="shared" si="2"/>
        <v>4.</v>
      </c>
      <c r="P19" s="64" t="str">
        <f t="shared" si="3"/>
        <v>3.</v>
      </c>
      <c r="Q19" s="64" t="str">
        <f t="shared" si="4"/>
        <v>17.</v>
      </c>
      <c r="R19" s="1"/>
      <c r="S19" s="26"/>
      <c r="T19" s="1"/>
      <c r="U19" s="1"/>
      <c r="V19" s="4"/>
      <c r="W19" s="4"/>
      <c r="Y19" s="84"/>
      <c r="Z19" s="84"/>
    </row>
    <row r="20">
      <c r="A20" s="33"/>
      <c r="B20" s="44">
        <v>16.0</v>
      </c>
      <c r="C20" s="84" t="s">
        <v>150</v>
      </c>
      <c r="D20" s="84" t="s">
        <v>73</v>
      </c>
      <c r="E20" s="85">
        <v>1130.4199352611288</v>
      </c>
      <c r="F20" s="51"/>
      <c r="G20" s="61">
        <f>if(isblank(C20),"",(countif(Pelitulokset!E:E,C20)))</f>
        <v>0</v>
      </c>
      <c r="H20" s="64">
        <f>if(isblank(C20),"",countif(Pelitulokset!B:C,C20))</f>
        <v>0</v>
      </c>
      <c r="I20" s="73" t="str">
        <f t="array" ref="I20">iferror(index('Säännöt ja ohjeet'!$H$19:$H$46,match(J20,'Säännöt ja ohjeet'!$J$19:$J$46,-1)+1,0) &amp; if(J20&gt;1600," (" &amp; round(J20,0) &amp; ")",""),"")</f>
        <v>10 kyu</v>
      </c>
      <c r="J20" s="73">
        <f t="array" ref="J20">iferror(index(Pelitulokset!$AI$183:$JL$183,1,match($C20,Pelitulokset!$AI$3:$JL$3,0)),"")</f>
        <v>1130.419935</v>
      </c>
      <c r="K20" s="73" t="str">
        <f t="array" ref="K20">iferror(index('Säännöt ja ohjeet'!$H$19:$H$45,match(L20,'Säännöt ja ohjeet'!$J$19:$J$45,-1)+1,0) &amp; " (" &amp; round(L20,0) &amp; ")","")</f>
        <v>10 kyu (1130)</v>
      </c>
      <c r="L20" s="73">
        <f t="array" ref="L20">iferror(index(Pelitulokset!$AI$184:$JL$184,1,match($C20,Pelitulokset!$AI$3:$JL$3,0)),"")</f>
        <v>1130.419935</v>
      </c>
      <c r="M20" s="80">
        <f t="shared" si="1"/>
        <v>0</v>
      </c>
      <c r="N20" s="64"/>
      <c r="O20" s="64" t="str">
        <f t="shared" si="2"/>
        <v>4.</v>
      </c>
      <c r="P20" s="64" t="str">
        <f t="shared" si="3"/>
        <v>3.</v>
      </c>
      <c r="Q20" s="64" t="str">
        <f t="shared" si="4"/>
        <v>18.</v>
      </c>
      <c r="R20" s="1"/>
      <c r="S20" s="26"/>
      <c r="T20" s="1"/>
      <c r="U20" s="1"/>
      <c r="V20" s="4"/>
      <c r="W20" s="4"/>
      <c r="Y20" s="84"/>
      <c r="Z20" s="84"/>
    </row>
    <row r="21">
      <c r="A21" s="33"/>
      <c r="B21" s="44">
        <v>17.0</v>
      </c>
      <c r="C21" s="84" t="s">
        <v>151</v>
      </c>
      <c r="D21" s="84" t="s">
        <v>68</v>
      </c>
      <c r="E21" s="85">
        <v>1367.7049482903253</v>
      </c>
      <c r="F21" s="51"/>
      <c r="G21" s="61">
        <f>if(isblank(C21),"",(countif(Pelitulokset!E:E,C21)))</f>
        <v>0</v>
      </c>
      <c r="H21" s="64">
        <f>if(isblank(C21),"",countif(Pelitulokset!B:C,C21))</f>
        <v>0</v>
      </c>
      <c r="I21" s="73" t="str">
        <f t="array" ref="I21">iferror(index('Säännöt ja ohjeet'!$H$19:$H$46,match(J21,'Säännöt ja ohjeet'!$J$19:$J$46,-1)+1,0) &amp; if(J21&gt;1600," (" &amp; round(J21,0) &amp; ")",""),"")</f>
        <v>7 kyu</v>
      </c>
      <c r="J21" s="73">
        <f t="array" ref="J21">iferror(index(Pelitulokset!$AI$183:$JL$183,1,match($C21,Pelitulokset!$AI$3:$JL$3,0)),"")</f>
        <v>1367.704948</v>
      </c>
      <c r="K21" s="73" t="str">
        <f t="array" ref="K21">iferror(index('Säännöt ja ohjeet'!$H$19:$H$45,match(L21,'Säännöt ja ohjeet'!$J$19:$J$45,-1)+1,0) &amp; " (" &amp; round(L21,0) &amp; ")","")</f>
        <v>7 kyu (1368)</v>
      </c>
      <c r="L21" s="73">
        <f t="array" ref="L21">iferror(index(Pelitulokset!$AI$184:$JL$184,1,match($C21,Pelitulokset!$AI$3:$JL$3,0)),"")</f>
        <v>1367.704948</v>
      </c>
      <c r="M21" s="80">
        <f t="shared" si="1"/>
        <v>0</v>
      </c>
      <c r="N21" s="64"/>
      <c r="O21" s="64" t="str">
        <f t="shared" si="2"/>
        <v>4.</v>
      </c>
      <c r="P21" s="64" t="str">
        <f t="shared" si="3"/>
        <v>3.</v>
      </c>
      <c r="Q21" s="64" t="str">
        <f t="shared" si="4"/>
        <v>14.</v>
      </c>
      <c r="R21" s="1"/>
      <c r="S21" s="26"/>
      <c r="T21" s="1"/>
      <c r="U21" s="1"/>
      <c r="V21" s="4"/>
      <c r="W21" s="4"/>
      <c r="Y21" s="84"/>
      <c r="Z21" s="84"/>
    </row>
    <row r="22">
      <c r="A22" s="33"/>
      <c r="B22" s="44">
        <v>18.0</v>
      </c>
      <c r="C22" s="84" t="s">
        <v>152</v>
      </c>
      <c r="D22" s="84" t="s">
        <v>59</v>
      </c>
      <c r="E22" s="85">
        <v>1757.5614061844658</v>
      </c>
      <c r="F22" s="51"/>
      <c r="G22" s="61">
        <f>if(isblank(C22),"",(countif(Pelitulokset!E:E,C22)))</f>
        <v>0</v>
      </c>
      <c r="H22" s="64">
        <f>if(isblank(C22),"",countif(Pelitulokset!B:C,C22))</f>
        <v>0</v>
      </c>
      <c r="I22" s="73" t="str">
        <f t="array" ref="I22">iferror(index('Säännöt ja ohjeet'!$H$19:$H$46,match(J22,'Säännöt ja ohjeet'!$J$19:$J$46,-1)+1,0) &amp; if(J22&gt;1600," (" &amp; round(J22,0) &amp; ")",""),"")</f>
        <v>3 kyu (1758)</v>
      </c>
      <c r="J22" s="73">
        <f t="array" ref="J22">iferror(index(Pelitulokset!$AI$183:$JL$183,1,match($C22,Pelitulokset!$AI$3:$JL$3,0)),"")</f>
        <v>1757.561406</v>
      </c>
      <c r="K22" s="73" t="str">
        <f t="array" ref="K22">iferror(index('Säännöt ja ohjeet'!$H$19:$H$45,match(L22,'Säännöt ja ohjeet'!$J$19:$J$45,-1)+1,0) &amp; " (" &amp; round(L22,0) &amp; ")","")</f>
        <v>3 kyu (1758)</v>
      </c>
      <c r="L22" s="73">
        <f t="array" ref="L22">iferror(index(Pelitulokset!$AI$184:$JL$184,1,match($C22,Pelitulokset!$AI$3:$JL$3,0)),"")</f>
        <v>1757.561406</v>
      </c>
      <c r="M22" s="80">
        <f t="shared" si="1"/>
        <v>0</v>
      </c>
      <c r="N22" s="64"/>
      <c r="O22" s="64" t="str">
        <f t="shared" si="2"/>
        <v>4.</v>
      </c>
      <c r="P22" s="64" t="str">
        <f t="shared" si="3"/>
        <v>3.</v>
      </c>
      <c r="Q22" s="64" t="str">
        <f t="shared" si="4"/>
        <v>11.</v>
      </c>
      <c r="R22" s="1"/>
      <c r="S22" s="26"/>
      <c r="T22" s="1"/>
      <c r="U22" s="1"/>
      <c r="V22" s="4"/>
      <c r="W22" s="4"/>
      <c r="Y22" s="84"/>
      <c r="Z22" s="84"/>
    </row>
    <row r="23">
      <c r="A23" s="33"/>
      <c r="B23" s="44">
        <v>19.0</v>
      </c>
      <c r="C23" s="84" t="s">
        <v>153</v>
      </c>
      <c r="D23" s="84" t="s">
        <v>59</v>
      </c>
      <c r="E23" s="85">
        <v>1843.9699325640386</v>
      </c>
      <c r="F23" s="51"/>
      <c r="G23" s="61">
        <f>if(isblank(C23),"",(countif(Pelitulokset!E:E,C23)))</f>
        <v>0</v>
      </c>
      <c r="H23" s="64">
        <f>if(isblank(C23),"",countif(Pelitulokset!B:C,C23))</f>
        <v>0</v>
      </c>
      <c r="I23" s="73" t="str">
        <f t="array" ref="I23">iferror(index('Säännöt ja ohjeet'!$H$19:$H$46,match(J23,'Säännöt ja ohjeet'!$J$19:$J$46,-1)+1,0) &amp; if(J23&gt;1600," (" &amp; round(J23,0) &amp; ")",""),"")</f>
        <v>3 kyu (1844)</v>
      </c>
      <c r="J23" s="73">
        <f t="array" ref="J23">iferror(index(Pelitulokset!$AI$183:$JL$183,1,match($C23,Pelitulokset!$AI$3:$JL$3,0)),"")</f>
        <v>1843.969933</v>
      </c>
      <c r="K23" s="73" t="str">
        <f t="array" ref="K23">iferror(index('Säännöt ja ohjeet'!$H$19:$H$45,match(L23,'Säännöt ja ohjeet'!$J$19:$J$45,-1)+1,0) &amp; " (" &amp; round(L23,0) &amp; ")","")</f>
        <v>3 kyu (1844)</v>
      </c>
      <c r="L23" s="73">
        <f t="array" ref="L23">iferror(index(Pelitulokset!$AI$184:$JL$184,1,match($C23,Pelitulokset!$AI$3:$JL$3,0)),"")</f>
        <v>1843.969933</v>
      </c>
      <c r="M23" s="80">
        <f t="shared" si="1"/>
        <v>0</v>
      </c>
      <c r="N23" s="64"/>
      <c r="O23" s="64" t="str">
        <f t="shared" si="2"/>
        <v>4.</v>
      </c>
      <c r="P23" s="64" t="str">
        <f t="shared" si="3"/>
        <v>3.</v>
      </c>
      <c r="Q23" s="64" t="str">
        <f t="shared" si="4"/>
        <v>8.</v>
      </c>
      <c r="R23" s="1"/>
      <c r="S23" s="26"/>
      <c r="T23" s="1"/>
      <c r="U23" s="1"/>
      <c r="V23" s="4"/>
      <c r="W23" s="4"/>
      <c r="Y23" s="84"/>
      <c r="Z23" s="84"/>
    </row>
    <row r="24">
      <c r="A24" s="33"/>
      <c r="B24" s="44">
        <v>20.0</v>
      </c>
      <c r="C24" s="84" t="s">
        <v>154</v>
      </c>
      <c r="D24" s="84" t="s">
        <v>46</v>
      </c>
      <c r="E24" s="85">
        <v>2151.9766982459214</v>
      </c>
      <c r="F24" s="51"/>
      <c r="G24" s="61">
        <f>if(isblank(C24),"",(countif(Pelitulokset!E:E,C24)))</f>
        <v>0</v>
      </c>
      <c r="H24" s="64">
        <f>if(isblank(C24),"",countif(Pelitulokset!B:C,C24))</f>
        <v>0</v>
      </c>
      <c r="I24" s="73" t="str">
        <f t="array" ref="I24">iferror(index('Säännöt ja ohjeet'!$H$19:$H$46,match(J24,'Säännöt ja ohjeet'!$J$19:$J$46,-1)+1,0) &amp; if(J24&gt;1600," (" &amp; round(J24,0) &amp; ")",""),"")</f>
        <v>2 dan (2152)</v>
      </c>
      <c r="J24" s="73">
        <f t="array" ref="J24">iferror(index(Pelitulokset!$AI$183:$JL$183,1,match($C24,Pelitulokset!$AI$3:$JL$3,0)),"")</f>
        <v>2151.976698</v>
      </c>
      <c r="K24" s="73" t="str">
        <f t="array" ref="K24">iferror(index('Säännöt ja ohjeet'!$H$19:$H$45,match(L24,'Säännöt ja ohjeet'!$J$19:$J$45,-1)+1,0) &amp; " (" &amp; round(L24,0) &amp; ")","")</f>
        <v>2 dan (2152)</v>
      </c>
      <c r="L24" s="73">
        <f t="array" ref="L24">iferror(index(Pelitulokset!$AI$184:$JL$184,1,match($C24,Pelitulokset!$AI$3:$JL$3,0)),"")</f>
        <v>2151.976698</v>
      </c>
      <c r="M24" s="80">
        <f t="shared" si="1"/>
        <v>0</v>
      </c>
      <c r="N24" s="64"/>
      <c r="O24" s="64" t="str">
        <f t="shared" si="2"/>
        <v>4.</v>
      </c>
      <c r="P24" s="64" t="str">
        <f t="shared" si="3"/>
        <v>3.</v>
      </c>
      <c r="Q24" s="64" t="str">
        <f t="shared" si="4"/>
        <v>6.</v>
      </c>
      <c r="R24" s="1"/>
      <c r="S24" s="26"/>
      <c r="T24" s="1"/>
      <c r="U24" s="1"/>
      <c r="V24" s="4"/>
      <c r="W24" s="4"/>
      <c r="Y24" s="84"/>
      <c r="Z24" s="84"/>
    </row>
    <row r="25">
      <c r="A25" s="33"/>
      <c r="B25" s="44">
        <v>21.0</v>
      </c>
      <c r="C25" s="84" t="s">
        <v>155</v>
      </c>
      <c r="D25" s="84" t="s">
        <v>46</v>
      </c>
      <c r="E25" s="85">
        <v>2206.995622337045</v>
      </c>
      <c r="F25" s="104"/>
      <c r="G25" s="61">
        <f>if(isblank(C25),"",(countif(Pelitulokset!E:E,C25)))</f>
        <v>0</v>
      </c>
      <c r="H25" s="64">
        <f>if(isblank(C25),"",countif(Pelitulokset!B:C,C25))</f>
        <v>0</v>
      </c>
      <c r="I25" s="73" t="str">
        <f t="array" ref="I25">iferror(index('Säännöt ja ohjeet'!$H$19:$H$46,match(J25,'Säännöt ja ohjeet'!$J$19:$J$46,-1)+1,0) &amp; if(J25&gt;1600," (" &amp; round(J25,0) &amp; ")",""),"")</f>
        <v>2 dan (2207)</v>
      </c>
      <c r="J25" s="73">
        <f t="array" ref="J25">iferror(index(Pelitulokset!$AI$183:$JL$183,1,match($C25,Pelitulokset!$AI$3:$JL$3,0)),"")</f>
        <v>2206.995622</v>
      </c>
      <c r="K25" s="73" t="str">
        <f t="array" ref="K25">iferror(index('Säännöt ja ohjeet'!$H$19:$H$45,match(L25,'Säännöt ja ohjeet'!$J$19:$J$45,-1)+1,0) &amp; " (" &amp; round(L25,0) &amp; ")","")</f>
        <v>2 dan (2207)</v>
      </c>
      <c r="L25" s="73">
        <f t="array" ref="L25">iferror(index(Pelitulokset!$AI$184:$JL$184,1,match($C25,Pelitulokset!$AI$3:$JL$3,0)),"")</f>
        <v>2206.995622</v>
      </c>
      <c r="M25" s="80">
        <f t="shared" si="1"/>
        <v>0</v>
      </c>
      <c r="N25" s="64"/>
      <c r="O25" s="64" t="str">
        <f t="shared" si="2"/>
        <v>4.</v>
      </c>
      <c r="P25" s="64" t="str">
        <f t="shared" si="3"/>
        <v>3.</v>
      </c>
      <c r="Q25" s="64" t="str">
        <f t="shared" si="4"/>
        <v>4.</v>
      </c>
      <c r="R25" s="1"/>
      <c r="S25" s="1"/>
      <c r="T25" s="1"/>
      <c r="U25" s="1"/>
      <c r="V25" s="4"/>
      <c r="W25" s="4"/>
      <c r="Y25" s="84"/>
      <c r="Z25" s="84"/>
    </row>
    <row r="26">
      <c r="A26" s="33"/>
      <c r="B26" s="44">
        <v>22.0</v>
      </c>
      <c r="C26" s="84"/>
      <c r="D26" s="84"/>
      <c r="E26" s="85"/>
      <c r="F26" s="104"/>
      <c r="G26" s="61" t="str">
        <f>if(isblank(C26),"",(countif(Pelitulokset!E:E,C26)))</f>
        <v/>
      </c>
      <c r="H26" s="64" t="str">
        <f>if(isblank(C26),"",countif(Pelitulokset!B:C,C26))</f>
        <v/>
      </c>
      <c r="I26" s="73" t="str">
        <f t="array" ref="I26">iferror(index('Säännöt ja ohjeet'!$H$19:$H$46,match(J26,'Säännöt ja ohjeet'!$J$19:$J$46,-1)+1,0) &amp; if(J26&gt;1600," (" &amp; round(J26,0) &amp; ")",""),"")</f>
        <v/>
      </c>
      <c r="J26" s="73" t="str">
        <f t="array" ref="J26">iferror(index(Pelitulokset!$AI$183:$JL$183,1,match($C26,Pelitulokset!$AI$3:$JL$3,0)),"")</f>
        <v/>
      </c>
      <c r="K26" s="73" t="str">
        <f t="array" ref="K26">iferror(index('Säännöt ja ohjeet'!$H$19:$H$45,match(L26,'Säännöt ja ohjeet'!$J$19:$J$45,-1)+1,0) &amp; " (" &amp; round(L26,0) &amp; ")","")</f>
        <v/>
      </c>
      <c r="L26" s="73" t="str">
        <f t="array" ref="L26">iferror(index(Pelitulokset!$AI$184:$JL$184,1,match($C26,Pelitulokset!$AI$3:$JL$3,0)),"")</f>
        <v/>
      </c>
      <c r="M26" s="80" t="str">
        <f t="shared" si="1"/>
        <v/>
      </c>
      <c r="N26" s="64"/>
      <c r="O26" s="64" t="str">
        <f t="shared" si="2"/>
        <v/>
      </c>
      <c r="P26" s="64" t="str">
        <f t="shared" si="3"/>
        <v/>
      </c>
      <c r="Q26" s="64" t="str">
        <f t="shared" si="4"/>
        <v/>
      </c>
      <c r="R26" s="1"/>
      <c r="S26" s="1"/>
      <c r="T26" s="1"/>
      <c r="U26" s="1"/>
      <c r="V26" s="4"/>
      <c r="W26" s="4"/>
      <c r="Y26" s="84"/>
      <c r="Z26" s="84"/>
    </row>
    <row r="27">
      <c r="A27" s="33"/>
      <c r="B27" s="44">
        <v>23.0</v>
      </c>
      <c r="C27" s="84"/>
      <c r="D27" s="84"/>
      <c r="E27" s="85"/>
      <c r="F27" s="104"/>
      <c r="G27" s="61" t="str">
        <f>if(isblank(C27),"",(countif(Pelitulokset!E:E,C27)))</f>
        <v/>
      </c>
      <c r="H27" s="64" t="str">
        <f>if(isblank(C27),"",countif(Pelitulokset!B:C,C27))</f>
        <v/>
      </c>
      <c r="I27" s="73" t="str">
        <f t="array" ref="I27">iferror(index('Säännöt ja ohjeet'!$H$19:$H$46,match(J27,'Säännöt ja ohjeet'!$J$19:$J$46,-1)+1,0) &amp; if(J27&gt;1600," (" &amp; round(J27,0) &amp; ")",""),"")</f>
        <v/>
      </c>
      <c r="J27" s="73" t="str">
        <f t="array" ref="J27">iferror(index(Pelitulokset!$AI$183:$JL$183,1,match($C27,Pelitulokset!$AI$3:$JL$3,0)),"")</f>
        <v/>
      </c>
      <c r="K27" s="73" t="str">
        <f t="array" ref="K27">iferror(index('Säännöt ja ohjeet'!$H$19:$H$45,match(L27,'Säännöt ja ohjeet'!$J$19:$J$45,-1)+1,0) &amp; " (" &amp; round(L27,0) &amp; ")","")</f>
        <v/>
      </c>
      <c r="L27" s="73" t="str">
        <f t="array" ref="L27">iferror(index(Pelitulokset!$AI$184:$JL$184,1,match($C27,Pelitulokset!$AI$3:$JL$3,0)),"")</f>
        <v/>
      </c>
      <c r="M27" s="80" t="str">
        <f t="shared" si="1"/>
        <v/>
      </c>
      <c r="N27" s="64"/>
      <c r="O27" s="64" t="str">
        <f t="shared" si="2"/>
        <v/>
      </c>
      <c r="P27" s="64" t="str">
        <f t="shared" si="3"/>
        <v/>
      </c>
      <c r="Q27" s="64" t="str">
        <f t="shared" si="4"/>
        <v/>
      </c>
      <c r="R27" s="1"/>
      <c r="S27" s="1"/>
      <c r="T27" s="1"/>
      <c r="U27" s="1"/>
      <c r="V27" s="4"/>
      <c r="W27" s="4"/>
      <c r="Y27" s="84"/>
      <c r="Z27" s="84"/>
    </row>
    <row r="28">
      <c r="A28" s="33"/>
      <c r="B28" s="44">
        <v>24.0</v>
      </c>
      <c r="C28" s="84"/>
      <c r="D28" s="84"/>
      <c r="E28" s="85"/>
      <c r="F28" s="104"/>
      <c r="G28" s="61" t="str">
        <f>if(isblank(C28),"",(countif(Pelitulokset!E:E,C28)))</f>
        <v/>
      </c>
      <c r="H28" s="64" t="str">
        <f>if(isblank(C28),"",countif(Pelitulokset!B:C,C28))</f>
        <v/>
      </c>
      <c r="I28" s="73" t="str">
        <f t="array" ref="I28">iferror(index('Säännöt ja ohjeet'!$H$19:$H$46,match(J28,'Säännöt ja ohjeet'!$J$19:$J$46,-1)+1,0) &amp; if(J28&gt;1600," (" &amp; round(J28,0) &amp; ")",""),"")</f>
        <v/>
      </c>
      <c r="J28" s="73" t="str">
        <f t="array" ref="J28">iferror(index(Pelitulokset!$AI$183:$JL$183,1,match($C28,Pelitulokset!$AI$3:$JL$3,0)),"")</f>
        <v/>
      </c>
      <c r="K28" s="73" t="str">
        <f t="array" ref="K28">iferror(index('Säännöt ja ohjeet'!$H$19:$H$45,match(L28,'Säännöt ja ohjeet'!$J$19:$J$45,-1)+1,0) &amp; " (" &amp; round(L28,0) &amp; ")","")</f>
        <v/>
      </c>
      <c r="L28" s="73" t="str">
        <f t="array" ref="L28">iferror(index(Pelitulokset!$AI$184:$JL$184,1,match($C28,Pelitulokset!$AI$3:$JL$3,0)),"")</f>
        <v/>
      </c>
      <c r="M28" s="80" t="str">
        <f t="shared" si="1"/>
        <v/>
      </c>
      <c r="N28" s="64"/>
      <c r="O28" s="64" t="str">
        <f t="shared" si="2"/>
        <v/>
      </c>
      <c r="P28" s="64" t="str">
        <f t="shared" si="3"/>
        <v/>
      </c>
      <c r="Q28" s="64" t="str">
        <f t="shared" si="4"/>
        <v/>
      </c>
      <c r="R28" s="1"/>
      <c r="S28" s="1"/>
      <c r="T28" s="1"/>
      <c r="U28" s="1"/>
      <c r="V28" s="4"/>
      <c r="W28" s="4"/>
      <c r="Y28" s="84"/>
      <c r="Z28" s="84"/>
    </row>
    <row r="29">
      <c r="A29" s="33"/>
      <c r="B29" s="44">
        <v>25.0</v>
      </c>
      <c r="C29" s="84"/>
      <c r="D29" s="84"/>
      <c r="E29" s="85"/>
      <c r="F29" s="104"/>
      <c r="G29" s="61" t="str">
        <f>if(isblank(C29),"",(countif(Pelitulokset!E:E,C29)))</f>
        <v/>
      </c>
      <c r="H29" s="64" t="str">
        <f>if(isblank(C29),"",countif(Pelitulokset!B:C,C29))</f>
        <v/>
      </c>
      <c r="I29" s="73" t="str">
        <f t="array" ref="I29">iferror(index('Säännöt ja ohjeet'!$H$19:$H$46,match(J29,'Säännöt ja ohjeet'!$J$19:$J$46,-1)+1,0) &amp; if(J29&gt;1600," (" &amp; round(J29,0) &amp; ")",""),"")</f>
        <v/>
      </c>
      <c r="J29" s="73" t="str">
        <f t="array" ref="J29">iferror(index(Pelitulokset!$AI$183:$JL$183,1,match($C29,Pelitulokset!$AI$3:$JL$3,0)),"")</f>
        <v/>
      </c>
      <c r="K29" s="73" t="str">
        <f t="array" ref="K29">iferror(index('Säännöt ja ohjeet'!$H$19:$H$45,match(L29,'Säännöt ja ohjeet'!$J$19:$J$45,-1)+1,0) &amp; " (" &amp; round(L29,0) &amp; ")","")</f>
        <v/>
      </c>
      <c r="L29" s="73" t="str">
        <f t="array" ref="L29">iferror(index(Pelitulokset!$AI$184:$JL$184,1,match($C29,Pelitulokset!$AI$3:$JL$3,0)),"")</f>
        <v/>
      </c>
      <c r="M29" s="80" t="str">
        <f t="shared" si="1"/>
        <v/>
      </c>
      <c r="N29" s="64"/>
      <c r="O29" s="64" t="str">
        <f t="shared" si="2"/>
        <v/>
      </c>
      <c r="P29" s="64" t="str">
        <f t="shared" si="3"/>
        <v/>
      </c>
      <c r="Q29" s="64" t="str">
        <f t="shared" si="4"/>
        <v/>
      </c>
      <c r="R29" s="1"/>
      <c r="S29" s="1"/>
      <c r="T29" s="1"/>
      <c r="U29" s="1"/>
      <c r="V29" s="4"/>
      <c r="W29" s="4"/>
      <c r="Y29" s="84"/>
      <c r="Z29" s="84"/>
    </row>
    <row r="30">
      <c r="A30" s="33"/>
      <c r="B30" s="44">
        <v>26.0</v>
      </c>
      <c r="C30" s="84"/>
      <c r="D30" s="84"/>
      <c r="E30" s="85"/>
      <c r="F30" s="1"/>
      <c r="G30" s="61" t="str">
        <f>if(isblank(C30),"",(countif(Pelitulokset!E:E,C30)))</f>
        <v/>
      </c>
      <c r="H30" s="64" t="str">
        <f>if(isblank(C30),"",countif(Pelitulokset!B:C,C30))</f>
        <v/>
      </c>
      <c r="I30" s="73" t="str">
        <f t="array" ref="I30">iferror(index('Säännöt ja ohjeet'!$H$19:$H$46,match(J30,'Säännöt ja ohjeet'!$J$19:$J$46,-1)+1,0) &amp; if(J30&gt;1600," (" &amp; round(J30,0) &amp; ")",""),"")</f>
        <v/>
      </c>
      <c r="J30" s="73" t="str">
        <f t="array" ref="J30">iferror(index(Pelitulokset!$AI$183:$JL$183,1,match($C30,Pelitulokset!$AI$3:$JL$3,0)),"")</f>
        <v/>
      </c>
      <c r="K30" s="73" t="str">
        <f t="array" ref="K30">iferror(index('Säännöt ja ohjeet'!$H$19:$H$45,match(L30,'Säännöt ja ohjeet'!$J$19:$J$45,-1)+1,0) &amp; " (" &amp; round(L30,0) &amp; ")","")</f>
        <v/>
      </c>
      <c r="L30" s="73" t="str">
        <f t="array" ref="L30">iferror(index(Pelitulokset!$AI$184:$JL$184,1,match($C30,Pelitulokset!$AI$3:$JL$3,0)),"")</f>
        <v/>
      </c>
      <c r="M30" s="80" t="str">
        <f t="shared" si="1"/>
        <v/>
      </c>
      <c r="N30" s="64"/>
      <c r="O30" s="64" t="str">
        <f t="shared" si="2"/>
        <v/>
      </c>
      <c r="P30" s="64" t="str">
        <f t="shared" si="3"/>
        <v/>
      </c>
      <c r="Q30" s="64" t="str">
        <f t="shared" si="4"/>
        <v/>
      </c>
      <c r="R30" s="1"/>
      <c r="S30" s="1"/>
      <c r="T30" s="1"/>
      <c r="U30" s="1"/>
      <c r="V30" s="4"/>
      <c r="W30" s="4"/>
      <c r="Y30" s="84"/>
      <c r="Z30" s="84"/>
    </row>
    <row r="31">
      <c r="A31" s="33"/>
      <c r="B31" s="44">
        <v>27.0</v>
      </c>
      <c r="C31" s="84"/>
      <c r="D31" s="84"/>
      <c r="E31" s="85"/>
      <c r="F31" s="1"/>
      <c r="G31" s="61" t="str">
        <f>if(isblank(C31),"",(countif(Pelitulokset!E:E,C31)))</f>
        <v/>
      </c>
      <c r="H31" s="64" t="str">
        <f>if(isblank(C31),"",countif(Pelitulokset!B:C,C31))</f>
        <v/>
      </c>
      <c r="I31" s="73" t="str">
        <f t="array" ref="I31">iferror(index('Säännöt ja ohjeet'!$H$19:$H$46,match(J31,'Säännöt ja ohjeet'!$J$19:$J$46,-1)+1,0) &amp; if(J31&gt;1600," (" &amp; round(J31,0) &amp; ")",""),"")</f>
        <v/>
      </c>
      <c r="J31" s="73" t="str">
        <f t="array" ref="J31">iferror(index(Pelitulokset!$AI$183:$JL$183,1,match($C31,Pelitulokset!$AI$3:$JL$3,0)),"")</f>
        <v/>
      </c>
      <c r="K31" s="73" t="str">
        <f t="array" ref="K31">iferror(index('Säännöt ja ohjeet'!$H$19:$H$45,match(L31,'Säännöt ja ohjeet'!$J$19:$J$45,-1)+1,0) &amp; " (" &amp; round(L31,0) &amp; ")","")</f>
        <v/>
      </c>
      <c r="L31" s="73" t="str">
        <f t="array" ref="L31">iferror(index(Pelitulokset!$AI$184:$JL$184,1,match($C31,Pelitulokset!$AI$3:$JL$3,0)),"")</f>
        <v/>
      </c>
      <c r="M31" s="80" t="str">
        <f t="shared" si="1"/>
        <v/>
      </c>
      <c r="N31" s="64"/>
      <c r="O31" s="64" t="str">
        <f t="shared" si="2"/>
        <v/>
      </c>
      <c r="P31" s="64" t="str">
        <f t="shared" si="3"/>
        <v/>
      </c>
      <c r="Q31" s="64" t="str">
        <f t="shared" si="4"/>
        <v/>
      </c>
      <c r="R31" s="1"/>
      <c r="S31" s="1"/>
      <c r="T31" s="1"/>
      <c r="U31" s="1"/>
      <c r="V31" s="4"/>
      <c r="W31" s="4"/>
      <c r="Y31" s="84"/>
      <c r="Z31" s="84"/>
    </row>
    <row r="32">
      <c r="A32" s="33"/>
      <c r="B32" s="44">
        <v>28.0</v>
      </c>
      <c r="C32" s="84"/>
      <c r="D32" s="84"/>
      <c r="E32" s="85"/>
      <c r="F32" s="1"/>
      <c r="G32" s="61" t="str">
        <f>if(isblank(C32),"",(countif(Pelitulokset!E:E,C32)))</f>
        <v/>
      </c>
      <c r="H32" s="64" t="str">
        <f>if(isblank(C32),"",countif(Pelitulokset!B:C,C32))</f>
        <v/>
      </c>
      <c r="I32" s="73" t="str">
        <f t="array" ref="I32">iferror(index('Säännöt ja ohjeet'!$H$19:$H$46,match(J32,'Säännöt ja ohjeet'!$J$19:$J$46,-1)+1,0) &amp; if(J32&gt;1600," (" &amp; round(J32,0) &amp; ")",""),"")</f>
        <v/>
      </c>
      <c r="J32" s="73" t="str">
        <f t="array" ref="J32">iferror(index(Pelitulokset!$AI$183:$JL$183,1,match($C32,Pelitulokset!$AI$3:$JL$3,0)),"")</f>
        <v/>
      </c>
      <c r="K32" s="73" t="str">
        <f t="array" ref="K32">iferror(index('Säännöt ja ohjeet'!$H$19:$H$45,match(L32,'Säännöt ja ohjeet'!$J$19:$J$45,-1)+1,0) &amp; " (" &amp; round(L32,0) &amp; ")","")</f>
        <v/>
      </c>
      <c r="L32" s="73" t="str">
        <f t="array" ref="L32">iferror(index(Pelitulokset!$AI$184:$JL$184,1,match($C32,Pelitulokset!$AI$3:$JL$3,0)),"")</f>
        <v/>
      </c>
      <c r="M32" s="80" t="str">
        <f t="shared" si="1"/>
        <v/>
      </c>
      <c r="N32" s="64"/>
      <c r="O32" s="64" t="str">
        <f t="shared" si="2"/>
        <v/>
      </c>
      <c r="P32" s="64" t="str">
        <f t="shared" si="3"/>
        <v/>
      </c>
      <c r="Q32" s="64" t="str">
        <f t="shared" si="4"/>
        <v/>
      </c>
      <c r="R32" s="1"/>
      <c r="S32" s="1"/>
      <c r="T32" s="1"/>
      <c r="U32" s="1"/>
      <c r="V32" s="4"/>
      <c r="W32" s="4"/>
      <c r="Y32" s="84"/>
      <c r="Z32" s="84"/>
    </row>
    <row r="33">
      <c r="A33" s="33"/>
      <c r="B33" s="44">
        <v>29.0</v>
      </c>
      <c r="C33" s="84"/>
      <c r="D33" s="84"/>
      <c r="E33" s="85"/>
      <c r="F33" s="1"/>
      <c r="G33" s="61" t="str">
        <f>if(isblank(C33),"",(countif(Pelitulokset!E:E,C33)))</f>
        <v/>
      </c>
      <c r="H33" s="64" t="str">
        <f>if(isblank(C33),"",countif(Pelitulokset!B:C,C33))</f>
        <v/>
      </c>
      <c r="I33" s="73" t="str">
        <f t="array" ref="I33">iferror(index('Säännöt ja ohjeet'!$H$19:$H$46,match(J33,'Säännöt ja ohjeet'!$J$19:$J$46,-1)+1,0) &amp; if(J33&gt;1600," (" &amp; round(J33,0) &amp; ")",""),"")</f>
        <v/>
      </c>
      <c r="J33" s="73" t="str">
        <f t="array" ref="J33">iferror(index(Pelitulokset!$AI$183:$JL$183,1,match($C33,Pelitulokset!$AI$3:$JL$3,0)),"")</f>
        <v/>
      </c>
      <c r="K33" s="73" t="str">
        <f t="array" ref="K33">iferror(index('Säännöt ja ohjeet'!$H$19:$H$45,match(L33,'Säännöt ja ohjeet'!$J$19:$J$45,-1)+1,0) &amp; " (" &amp; round(L33,0) &amp; ")","")</f>
        <v/>
      </c>
      <c r="L33" s="73" t="str">
        <f t="array" ref="L33">iferror(index(Pelitulokset!$AI$184:$JL$184,1,match($C33,Pelitulokset!$AI$3:$JL$3,0)),"")</f>
        <v/>
      </c>
      <c r="M33" s="80" t="str">
        <f t="shared" si="1"/>
        <v/>
      </c>
      <c r="N33" s="64"/>
      <c r="O33" s="64" t="str">
        <f t="shared" si="2"/>
        <v/>
      </c>
      <c r="P33" s="64" t="str">
        <f t="shared" si="3"/>
        <v/>
      </c>
      <c r="Q33" s="64" t="str">
        <f t="shared" si="4"/>
        <v/>
      </c>
      <c r="R33" s="1"/>
      <c r="S33" s="1"/>
      <c r="T33" s="1"/>
      <c r="U33" s="1"/>
      <c r="V33" s="4"/>
      <c r="W33" s="4"/>
      <c r="Y33" s="84"/>
      <c r="Z33" s="84"/>
    </row>
    <row r="34">
      <c r="A34" s="33"/>
      <c r="B34" s="44">
        <v>30.0</v>
      </c>
      <c r="C34" s="84"/>
      <c r="D34" s="84"/>
      <c r="E34" s="85"/>
      <c r="F34" s="1"/>
      <c r="G34" s="61" t="str">
        <f>if(isblank(C34),"",(countif(Pelitulokset!E:E,C34)))</f>
        <v/>
      </c>
      <c r="H34" s="64" t="str">
        <f>if(isblank(C34),"",countif(Pelitulokset!B:C,C34))</f>
        <v/>
      </c>
      <c r="I34" s="73" t="str">
        <f t="array" ref="I34">iferror(index('Säännöt ja ohjeet'!$H$19:$H$46,match(J34,'Säännöt ja ohjeet'!$J$19:$J$46,-1)+1,0) &amp; if(J34&gt;1600," (" &amp; round(J34,0) &amp; ")",""),"")</f>
        <v/>
      </c>
      <c r="J34" s="73" t="str">
        <f t="array" ref="J34">iferror(index(Pelitulokset!$AI$183:$JL$183,1,match($C34,Pelitulokset!$AI$3:$JL$3,0)),"")</f>
        <v/>
      </c>
      <c r="K34" s="73" t="str">
        <f t="array" ref="K34">iferror(index('Säännöt ja ohjeet'!$H$19:$H$45,match(L34,'Säännöt ja ohjeet'!$J$19:$J$45,-1)+1,0) &amp; " (" &amp; round(L34,0) &amp; ")","")</f>
        <v/>
      </c>
      <c r="L34" s="73" t="str">
        <f t="array" ref="L34">iferror(index(Pelitulokset!$AI$184:$JL$184,1,match($C34,Pelitulokset!$AI$3:$JL$3,0)),"")</f>
        <v/>
      </c>
      <c r="M34" s="80" t="str">
        <f t="shared" si="1"/>
        <v/>
      </c>
      <c r="N34" s="64"/>
      <c r="O34" s="64" t="str">
        <f t="shared" si="2"/>
        <v/>
      </c>
      <c r="P34" s="64" t="str">
        <f t="shared" si="3"/>
        <v/>
      </c>
      <c r="Q34" s="64" t="str">
        <f t="shared" si="4"/>
        <v/>
      </c>
      <c r="R34" s="1"/>
      <c r="S34" s="1"/>
      <c r="T34" s="1"/>
      <c r="U34" s="1"/>
      <c r="V34" s="4"/>
      <c r="W34" s="4"/>
      <c r="Y34" s="84"/>
      <c r="Z34" s="84"/>
    </row>
    <row r="35">
      <c r="A35" s="33"/>
      <c r="B35" s="44">
        <v>31.0</v>
      </c>
      <c r="C35" s="84"/>
      <c r="D35" s="84"/>
      <c r="E35" s="85"/>
      <c r="F35" s="1"/>
      <c r="G35" s="61" t="str">
        <f>if(isblank(C35),"",(countif(Pelitulokset!E:E,C35)))</f>
        <v/>
      </c>
      <c r="H35" s="64" t="str">
        <f>if(isblank(C35),"",countif(Pelitulokset!B:C,C35))</f>
        <v/>
      </c>
      <c r="I35" s="73" t="str">
        <f t="array" ref="I35">iferror(index('Säännöt ja ohjeet'!$H$19:$H$46,match(J35,'Säännöt ja ohjeet'!$J$19:$J$46,-1)+1,0) &amp; if(J35&gt;1600," (" &amp; round(J35,0) &amp; ")",""),"")</f>
        <v/>
      </c>
      <c r="J35" s="73" t="str">
        <f t="array" ref="J35">iferror(index(Pelitulokset!$AI$183:$JL$183,1,match($C35,Pelitulokset!$AI$3:$JL$3,0)),"")</f>
        <v/>
      </c>
      <c r="K35" s="73" t="str">
        <f t="array" ref="K35">iferror(index('Säännöt ja ohjeet'!$H$19:$H$45,match(L35,'Säännöt ja ohjeet'!$J$19:$J$45,-1)+1,0) &amp; " (" &amp; round(L35,0) &amp; ")","")</f>
        <v/>
      </c>
      <c r="L35" s="73" t="str">
        <f t="array" ref="L35">iferror(index(Pelitulokset!$AI$184:$JL$184,1,match($C35,Pelitulokset!$AI$3:$JL$3,0)),"")</f>
        <v/>
      </c>
      <c r="M35" s="80" t="str">
        <f t="shared" si="1"/>
        <v/>
      </c>
      <c r="N35" s="64"/>
      <c r="O35" s="64" t="str">
        <f t="shared" si="2"/>
        <v/>
      </c>
      <c r="P35" s="64" t="str">
        <f t="shared" si="3"/>
        <v/>
      </c>
      <c r="Q35" s="64" t="str">
        <f t="shared" si="4"/>
        <v/>
      </c>
      <c r="R35" s="1"/>
      <c r="S35" s="1"/>
      <c r="T35" s="1"/>
      <c r="U35" s="1"/>
      <c r="V35" s="4"/>
      <c r="W35" s="4"/>
      <c r="Y35" s="84"/>
      <c r="Z35" s="84"/>
    </row>
    <row r="36">
      <c r="A36" s="33"/>
      <c r="B36" s="44">
        <v>32.0</v>
      </c>
      <c r="C36" s="84"/>
      <c r="D36" s="84"/>
      <c r="E36" s="85"/>
      <c r="F36" s="1"/>
      <c r="G36" s="61" t="str">
        <f>if(isblank(C36),"",(countif(Pelitulokset!E:E,C36)))</f>
        <v/>
      </c>
      <c r="H36" s="64" t="str">
        <f>if(isblank(C36),"",countif(Pelitulokset!B:C,C36))</f>
        <v/>
      </c>
      <c r="I36" s="73" t="str">
        <f t="array" ref="I36">iferror(index('Säännöt ja ohjeet'!$H$19:$H$46,match(J36,'Säännöt ja ohjeet'!$J$19:$J$46,-1)+1,0) &amp; if(J36&gt;1600," (" &amp; round(J36,0) &amp; ")",""),"")</f>
        <v/>
      </c>
      <c r="J36" s="73" t="str">
        <f t="array" ref="J36">iferror(index(Pelitulokset!$AI$183:$JL$183,1,match($C36,Pelitulokset!$AI$3:$JL$3,0)),"")</f>
        <v/>
      </c>
      <c r="K36" s="73" t="str">
        <f t="array" ref="K36">iferror(index('Säännöt ja ohjeet'!$H$19:$H$45,match(L36,'Säännöt ja ohjeet'!$J$19:$J$45,-1)+1,0) &amp; " (" &amp; round(L36,0) &amp; ")","")</f>
        <v/>
      </c>
      <c r="L36" s="73" t="str">
        <f t="array" ref="L36">iferror(index(Pelitulokset!$AI$184:$JL$184,1,match($C36,Pelitulokset!$AI$3:$JL$3,0)),"")</f>
        <v/>
      </c>
      <c r="M36" s="80" t="str">
        <f t="shared" si="1"/>
        <v/>
      </c>
      <c r="N36" s="64"/>
      <c r="O36" s="64" t="str">
        <f t="shared" si="2"/>
        <v/>
      </c>
      <c r="P36" s="64" t="str">
        <f t="shared" si="3"/>
        <v/>
      </c>
      <c r="Q36" s="64" t="str">
        <f t="shared" si="4"/>
        <v/>
      </c>
      <c r="R36" s="1"/>
      <c r="S36" s="1"/>
      <c r="T36" s="1"/>
      <c r="U36" s="1"/>
      <c r="V36" s="4"/>
      <c r="W36" s="4"/>
      <c r="Y36" s="84"/>
      <c r="Z36" s="84"/>
    </row>
    <row r="37">
      <c r="A37" s="116"/>
      <c r="B37" s="44">
        <v>33.0</v>
      </c>
      <c r="C37" s="84"/>
      <c r="D37" s="84"/>
      <c r="E37" s="85"/>
      <c r="F37" s="1"/>
      <c r="G37" s="61" t="str">
        <f>if(isblank(C37),"",(countif(Pelitulokset!E:E,C37)))</f>
        <v/>
      </c>
      <c r="H37" s="64" t="str">
        <f>if(isblank(C37),"",countif(Pelitulokset!B:C,C37))</f>
        <v/>
      </c>
      <c r="I37" s="73" t="str">
        <f t="array" ref="I37">iferror(index('Säännöt ja ohjeet'!$H$19:$H$46,match(J37,'Säännöt ja ohjeet'!$J$19:$J$46,-1)+1,0) &amp; if(J37&gt;1600," (" &amp; round(J37,0) &amp; ")",""),"")</f>
        <v/>
      </c>
      <c r="J37" s="73" t="str">
        <f t="array" ref="J37">iferror(index(Pelitulokset!$AI$183:$JL$183,1,match($C37,Pelitulokset!$AI$3:$JL$3,0)),"")</f>
        <v/>
      </c>
      <c r="K37" s="73" t="str">
        <f t="array" ref="K37">iferror(index('Säännöt ja ohjeet'!$H$19:$H$45,match(L37,'Säännöt ja ohjeet'!$J$19:$J$45,-1)+1,0) &amp; " (" &amp; round(L37,0) &amp; ")","")</f>
        <v/>
      </c>
      <c r="L37" s="73" t="str">
        <f t="array" ref="L37">iferror(index(Pelitulokset!$AI$184:$JL$184,1,match($C37,Pelitulokset!$AI$3:$JL$3,0)),"")</f>
        <v/>
      </c>
      <c r="M37" s="80" t="str">
        <f t="shared" si="1"/>
        <v/>
      </c>
      <c r="N37" s="64"/>
      <c r="O37" s="64" t="str">
        <f t="shared" si="2"/>
        <v/>
      </c>
      <c r="P37" s="64" t="str">
        <f t="shared" si="3"/>
        <v/>
      </c>
      <c r="Q37" s="64" t="str">
        <f t="shared" si="4"/>
        <v/>
      </c>
      <c r="R37" s="117"/>
      <c r="S37" s="117"/>
      <c r="T37" s="117"/>
      <c r="U37" s="117"/>
      <c r="V37" s="118"/>
      <c r="W37" s="118"/>
      <c r="X37" s="119"/>
      <c r="Y37" s="120"/>
      <c r="Z37" s="120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</row>
    <row r="38">
      <c r="A38" s="33"/>
      <c r="B38" s="44">
        <v>34.0</v>
      </c>
      <c r="C38" s="84"/>
      <c r="D38" s="84"/>
      <c r="E38" s="85"/>
      <c r="F38" s="1"/>
      <c r="G38" s="61" t="str">
        <f>if(isblank(C38),"",(countif(Pelitulokset!E:E,C38)))</f>
        <v/>
      </c>
      <c r="H38" s="64" t="str">
        <f>if(isblank(C38),"",countif(Pelitulokset!B:C,C38))</f>
        <v/>
      </c>
      <c r="I38" s="73" t="str">
        <f t="array" ref="I38">iferror(index('Säännöt ja ohjeet'!$H$19:$H$46,match(J38,'Säännöt ja ohjeet'!$J$19:$J$46,-1)+1,0) &amp; if(J38&gt;1600," (" &amp; round(J38,0) &amp; ")",""),"")</f>
        <v/>
      </c>
      <c r="J38" s="73" t="str">
        <f t="array" ref="J38">iferror(index(Pelitulokset!$AI$183:$JL$183,1,match($C38,Pelitulokset!$AI$3:$JL$3,0)),"")</f>
        <v/>
      </c>
      <c r="K38" s="73" t="str">
        <f t="array" ref="K38">iferror(index('Säännöt ja ohjeet'!$H$19:$H$45,match(L38,'Säännöt ja ohjeet'!$J$19:$J$45,-1)+1,0) &amp; " (" &amp; round(L38,0) &amp; ")","")</f>
        <v/>
      </c>
      <c r="L38" s="73" t="str">
        <f t="array" ref="L38">iferror(index(Pelitulokset!$AI$184:$JL$184,1,match($C38,Pelitulokset!$AI$3:$JL$3,0)),"")</f>
        <v/>
      </c>
      <c r="M38" s="80" t="str">
        <f t="shared" si="1"/>
        <v/>
      </c>
      <c r="N38" s="64"/>
      <c r="O38" s="64" t="str">
        <f t="shared" si="2"/>
        <v/>
      </c>
      <c r="P38" s="64" t="str">
        <f t="shared" si="3"/>
        <v/>
      </c>
      <c r="Q38" s="121" t="str">
        <f t="shared" si="4"/>
        <v/>
      </c>
      <c r="R38" s="1"/>
      <c r="S38" s="1"/>
      <c r="T38" s="1"/>
      <c r="U38" s="1"/>
      <c r="V38" s="4"/>
      <c r="W38" s="4"/>
      <c r="Y38" s="84"/>
      <c r="Z38" s="84"/>
    </row>
    <row r="39">
      <c r="A39" s="33"/>
      <c r="B39" s="44">
        <v>35.0</v>
      </c>
      <c r="C39" s="45"/>
      <c r="D39" s="45"/>
      <c r="E39" s="49"/>
      <c r="F39" s="1"/>
      <c r="G39" s="61" t="str">
        <f>if(isblank(C39),"",(countif(Pelitulokset!E:E,C39)))</f>
        <v/>
      </c>
      <c r="H39" s="64" t="str">
        <f>if(isblank(C39),"",countif(Pelitulokset!B:C,C39))</f>
        <v/>
      </c>
      <c r="I39" s="73" t="str">
        <f t="array" ref="I39">iferror(index('Säännöt ja ohjeet'!$H$19:$H$46,match(J39,'Säännöt ja ohjeet'!$J$19:$J$46,-1)+1,0) &amp; if(J39&gt;1600," (" &amp; round(J39,0) &amp; ")",""),"")</f>
        <v/>
      </c>
      <c r="J39" s="73" t="str">
        <f t="array" ref="J39">iferror(index(Pelitulokset!$AI$183:$JL$183,1,match($C39,Pelitulokset!$AI$3:$JL$3,0)),"")</f>
        <v/>
      </c>
      <c r="K39" s="73" t="str">
        <f t="array" ref="K39">iferror(index('Säännöt ja ohjeet'!$H$19:$H$45,match(L39,'Säännöt ja ohjeet'!$J$19:$J$45,-1)+1,0) &amp; " (" &amp; round(L39,0) &amp; ")","")</f>
        <v/>
      </c>
      <c r="L39" s="73" t="str">
        <f t="array" ref="L39">iferror(index(Pelitulokset!$AI$184:$JL$184,1,match($C39,Pelitulokset!$AI$3:$JL$3,0)),"")</f>
        <v/>
      </c>
      <c r="M39" s="80" t="str">
        <f t="shared" si="1"/>
        <v/>
      </c>
      <c r="N39" s="64"/>
      <c r="O39" s="64" t="str">
        <f t="shared" si="2"/>
        <v/>
      </c>
      <c r="P39" s="64" t="str">
        <f t="shared" si="3"/>
        <v/>
      </c>
      <c r="Q39" s="121" t="str">
        <f t="shared" si="4"/>
        <v/>
      </c>
      <c r="R39" s="1"/>
      <c r="S39" s="1"/>
      <c r="T39" s="1"/>
      <c r="U39" s="1"/>
      <c r="V39" s="4"/>
      <c r="W39" s="4"/>
      <c r="Y39" s="84"/>
      <c r="Z39" s="84"/>
    </row>
    <row r="40">
      <c r="A40" s="33"/>
      <c r="B40" s="44">
        <v>36.0</v>
      </c>
      <c r="C40" s="45"/>
      <c r="D40" s="45"/>
      <c r="E40" s="49"/>
      <c r="F40" s="1"/>
      <c r="G40" s="61" t="str">
        <f>if(isblank(C40),"",(countif(Pelitulokset!E:E,C40)))</f>
        <v/>
      </c>
      <c r="H40" s="64" t="str">
        <f>if(isblank(C40),"",countif(Pelitulokset!B:C,C40))</f>
        <v/>
      </c>
      <c r="I40" s="73" t="str">
        <f t="array" ref="I40">iferror(index('Säännöt ja ohjeet'!$H$19:$H$46,match(J40,'Säännöt ja ohjeet'!$J$19:$J$46,-1)+1,0) &amp; if(J40&gt;1600," (" &amp; round(J40,0) &amp; ")",""),"")</f>
        <v/>
      </c>
      <c r="J40" s="73" t="str">
        <f t="array" ref="J40">iferror(index(Pelitulokset!$AI$183:$JL$183,1,match($C40,Pelitulokset!$AI$3:$JL$3,0)),"")</f>
        <v/>
      </c>
      <c r="K40" s="73" t="str">
        <f t="array" ref="K40">iferror(index('Säännöt ja ohjeet'!$H$19:$H$45,match(L40,'Säännöt ja ohjeet'!$J$19:$J$45,-1)+1,0) &amp; " (" &amp; round(L40,0) &amp; ")","")</f>
        <v/>
      </c>
      <c r="L40" s="73" t="str">
        <f t="array" ref="L40">iferror(index(Pelitulokset!$AI$184:$JL$184,1,match($C40,Pelitulokset!$AI$3:$JL$3,0)),"")</f>
        <v/>
      </c>
      <c r="M40" s="80" t="str">
        <f t="shared" si="1"/>
        <v/>
      </c>
      <c r="N40" s="64"/>
      <c r="O40" s="64" t="str">
        <f t="shared" si="2"/>
        <v/>
      </c>
      <c r="P40" s="64" t="str">
        <f t="shared" si="3"/>
        <v/>
      </c>
      <c r="Q40" s="121" t="str">
        <f t="shared" si="4"/>
        <v/>
      </c>
      <c r="R40" s="1"/>
      <c r="S40" s="1"/>
      <c r="T40" s="1"/>
      <c r="U40" s="1"/>
      <c r="V40" s="4"/>
      <c r="W40" s="4"/>
      <c r="Y40" s="84"/>
      <c r="Z40" s="84"/>
    </row>
    <row r="41">
      <c r="A41" s="33"/>
      <c r="B41" s="44">
        <v>37.0</v>
      </c>
      <c r="C41" s="45"/>
      <c r="D41" s="45"/>
      <c r="E41" s="49"/>
      <c r="F41" s="1"/>
      <c r="G41" s="61" t="str">
        <f>if(isblank(C41),"",(countif(Pelitulokset!E:E,C41)))</f>
        <v/>
      </c>
      <c r="H41" s="64" t="str">
        <f>if(isblank(C41),"",countif(Pelitulokset!B:C,C41))</f>
        <v/>
      </c>
      <c r="I41" s="73" t="str">
        <f t="array" ref="I41">iferror(index('Säännöt ja ohjeet'!$H$19:$H$46,match(J41,'Säännöt ja ohjeet'!$J$19:$J$46,-1)+1,0) &amp; if(J41&gt;1600," (" &amp; round(J41,0) &amp; ")",""),"")</f>
        <v/>
      </c>
      <c r="J41" s="73" t="str">
        <f t="array" ref="J41">iferror(index(Pelitulokset!$AI$183:$JL$183,1,match($C41,Pelitulokset!$AI$3:$JL$3,0)),"")</f>
        <v/>
      </c>
      <c r="K41" s="73" t="str">
        <f t="array" ref="K41">iferror(index('Säännöt ja ohjeet'!$H$19:$H$45,match(L41,'Säännöt ja ohjeet'!$J$19:$J$45,-1)+1,0) &amp; " (" &amp; round(L41,0) &amp; ")","")</f>
        <v/>
      </c>
      <c r="L41" s="73" t="str">
        <f t="array" ref="L41">iferror(index(Pelitulokset!$AI$184:$JL$184,1,match($C41,Pelitulokset!$AI$3:$JL$3,0)),"")</f>
        <v/>
      </c>
      <c r="M41" s="80" t="str">
        <f t="shared" si="1"/>
        <v/>
      </c>
      <c r="N41" s="64"/>
      <c r="O41" s="64" t="str">
        <f t="shared" si="2"/>
        <v/>
      </c>
      <c r="P41" s="64" t="str">
        <f t="shared" si="3"/>
        <v/>
      </c>
      <c r="Q41" s="121" t="str">
        <f t="shared" si="4"/>
        <v/>
      </c>
      <c r="R41" s="1"/>
      <c r="S41" s="1"/>
      <c r="T41" s="1"/>
      <c r="U41" s="1"/>
      <c r="V41" s="4"/>
      <c r="W41" s="4"/>
      <c r="Y41" s="84"/>
      <c r="Z41" s="84"/>
    </row>
    <row r="42">
      <c r="A42" s="33"/>
      <c r="B42" s="44">
        <v>38.0</v>
      </c>
      <c r="C42" s="45"/>
      <c r="D42" s="45"/>
      <c r="E42" s="49"/>
      <c r="F42" s="1"/>
      <c r="G42" s="61" t="str">
        <f>if(isblank(C42),"",(countif(Pelitulokset!E:E,C42)))</f>
        <v/>
      </c>
      <c r="H42" s="64" t="str">
        <f>if(isblank(C42),"",countif(Pelitulokset!B:C,C42))</f>
        <v/>
      </c>
      <c r="I42" s="73" t="str">
        <f t="array" ref="I42">iferror(index('Säännöt ja ohjeet'!$H$19:$H$46,match(J42,'Säännöt ja ohjeet'!$J$19:$J$46,-1)+1,0) &amp; if(J42&gt;1600," (" &amp; round(J42,0) &amp; ")",""),"")</f>
        <v/>
      </c>
      <c r="J42" s="73" t="str">
        <f t="array" ref="J42">iferror(index(Pelitulokset!$AI$183:$JL$183,1,match($C42,Pelitulokset!$AI$3:$JL$3,0)),"")</f>
        <v/>
      </c>
      <c r="K42" s="73" t="str">
        <f t="array" ref="K42">iferror(index('Säännöt ja ohjeet'!$H$19:$H$45,match(L42,'Säännöt ja ohjeet'!$J$19:$J$45,-1)+1,0) &amp; " (" &amp; round(L42,0) &amp; ")","")</f>
        <v/>
      </c>
      <c r="L42" s="73" t="str">
        <f t="array" ref="L42">iferror(index(Pelitulokset!$AI$184:$JL$184,1,match($C42,Pelitulokset!$AI$3:$JL$3,0)),"")</f>
        <v/>
      </c>
      <c r="M42" s="80" t="str">
        <f t="shared" si="1"/>
        <v/>
      </c>
      <c r="N42" s="64"/>
      <c r="O42" s="64" t="str">
        <f t="shared" si="2"/>
        <v/>
      </c>
      <c r="P42" s="64" t="str">
        <f t="shared" si="3"/>
        <v/>
      </c>
      <c r="Q42" s="121" t="str">
        <f t="shared" si="4"/>
        <v/>
      </c>
      <c r="R42" s="1"/>
      <c r="S42" s="1"/>
      <c r="T42" s="1"/>
      <c r="U42" s="1"/>
      <c r="V42" s="4"/>
      <c r="W42" s="4"/>
      <c r="Y42" s="84"/>
      <c r="Z42" s="84"/>
    </row>
    <row r="43">
      <c r="A43" s="33"/>
      <c r="B43" s="44">
        <v>39.0</v>
      </c>
      <c r="C43" s="84"/>
      <c r="D43" s="84"/>
      <c r="E43" s="85"/>
      <c r="F43" s="1"/>
      <c r="G43" s="61" t="str">
        <f>if(isblank(C43),"",(countif(Pelitulokset!E:E,C43)))</f>
        <v/>
      </c>
      <c r="H43" s="64" t="str">
        <f>if(isblank(C43),"",countif(Pelitulokset!B:C,C43))</f>
        <v/>
      </c>
      <c r="I43" s="73" t="str">
        <f t="array" ref="I43">iferror(index('Säännöt ja ohjeet'!$H$19:$H$46,match(J43,'Säännöt ja ohjeet'!$J$19:$J$46,-1)+1,0) &amp; if(J43&gt;1600," (" &amp; round(J43,0) &amp; ")",""),"")</f>
        <v/>
      </c>
      <c r="J43" s="73" t="str">
        <f t="array" ref="J43">iferror(index(Pelitulokset!$AI$183:$JL$183,1,match($C43,Pelitulokset!$AI$3:$JL$3,0)),"")</f>
        <v/>
      </c>
      <c r="K43" s="73" t="str">
        <f t="array" ref="K43">iferror(index('Säännöt ja ohjeet'!$H$19:$H$45,match(L43,'Säännöt ja ohjeet'!$J$19:$J$45,-1)+1,0) &amp; " (" &amp; round(L43,0) &amp; ")","")</f>
        <v/>
      </c>
      <c r="L43" s="73" t="str">
        <f t="array" ref="L43">iferror(index(Pelitulokset!$AI$184:$JL$184,1,match($C43,Pelitulokset!$AI$3:$JL$3,0)),"")</f>
        <v/>
      </c>
      <c r="M43" s="80" t="str">
        <f t="shared" si="1"/>
        <v/>
      </c>
      <c r="N43" s="64"/>
      <c r="O43" s="64" t="str">
        <f t="shared" si="2"/>
        <v/>
      </c>
      <c r="P43" s="64" t="str">
        <f t="shared" si="3"/>
        <v/>
      </c>
      <c r="Q43" s="121" t="str">
        <f t="shared" si="4"/>
        <v/>
      </c>
      <c r="R43" s="1"/>
      <c r="S43" s="1"/>
      <c r="T43" s="1"/>
      <c r="U43" s="1"/>
      <c r="V43" s="4"/>
      <c r="W43" s="4"/>
      <c r="Y43" s="84"/>
      <c r="Z43" s="84"/>
    </row>
    <row r="44">
      <c r="A44" s="33"/>
      <c r="B44" s="44">
        <v>40.0</v>
      </c>
      <c r="C44" s="84"/>
      <c r="D44" s="84"/>
      <c r="E44" s="85"/>
      <c r="F44" s="1"/>
      <c r="G44" s="61" t="str">
        <f>if(isblank(C44),"",(countif(Pelitulokset!E:E,C44)))</f>
        <v/>
      </c>
      <c r="H44" s="64" t="str">
        <f>if(isblank(C44),"",countif(Pelitulokset!B:C,C44))</f>
        <v/>
      </c>
      <c r="I44" s="73" t="str">
        <f t="array" ref="I44">iferror(index('Säännöt ja ohjeet'!$H$19:$H$46,match(J44,'Säännöt ja ohjeet'!$J$19:$J$46,-1)+1,0) &amp; if(J44&gt;1600," (" &amp; round(J44,0) &amp; ")",""),"")</f>
        <v/>
      </c>
      <c r="J44" s="73" t="str">
        <f t="array" ref="J44">iferror(index(Pelitulokset!$AI$183:$JL$183,1,match($C44,Pelitulokset!$AI$3:$JL$3,0)),"")</f>
        <v/>
      </c>
      <c r="K44" s="73" t="str">
        <f t="array" ref="K44">iferror(index('Säännöt ja ohjeet'!$H$19:$H$45,match(L44,'Säännöt ja ohjeet'!$J$19:$J$45,-1)+1,0) &amp; " (" &amp; round(L44,0) &amp; ")","")</f>
        <v/>
      </c>
      <c r="L44" s="73" t="str">
        <f t="array" ref="L44">iferror(index(Pelitulokset!$AI$184:$JL$184,1,match($C44,Pelitulokset!$AI$3:$JL$3,0)),"")</f>
        <v/>
      </c>
      <c r="M44" s="80" t="str">
        <f t="shared" si="1"/>
        <v/>
      </c>
      <c r="N44" s="64"/>
      <c r="O44" s="64" t="str">
        <f t="shared" si="2"/>
        <v/>
      </c>
      <c r="P44" s="64" t="str">
        <f t="shared" si="3"/>
        <v/>
      </c>
      <c r="Q44" s="121" t="str">
        <f t="shared" si="4"/>
        <v/>
      </c>
      <c r="R44" s="1"/>
      <c r="S44" s="1"/>
      <c r="T44" s="1"/>
      <c r="U44" s="1"/>
      <c r="V44" s="4"/>
      <c r="W44" s="4"/>
      <c r="Y44" s="84"/>
      <c r="Z44" s="84"/>
    </row>
    <row r="45">
      <c r="A45" s="33"/>
      <c r="B45" s="44">
        <v>41.0</v>
      </c>
      <c r="C45" s="84"/>
      <c r="D45" s="84"/>
      <c r="E45" s="85"/>
      <c r="F45" s="1"/>
      <c r="G45" s="61" t="str">
        <f>if(isblank(C45),"",(countif(Pelitulokset!E:E,C45)))</f>
        <v/>
      </c>
      <c r="H45" s="64" t="str">
        <f>if(isblank(C45),"",countif(Pelitulokset!B:C,C45))</f>
        <v/>
      </c>
      <c r="I45" s="73" t="str">
        <f t="array" ref="I45">iferror(index('Säännöt ja ohjeet'!$H$19:$H$46,match(J45,'Säännöt ja ohjeet'!$J$19:$J$46,-1)+1,0) &amp; if(J45&gt;1600," (" &amp; round(J45,0) &amp; ")",""),"")</f>
        <v/>
      </c>
      <c r="J45" s="73" t="str">
        <f t="array" ref="J45">iferror(index(Pelitulokset!$AI$183:$JL$183,1,match($C45,Pelitulokset!$AI$3:$JL$3,0)),"")</f>
        <v/>
      </c>
      <c r="K45" s="73" t="str">
        <f t="array" ref="K45">iferror(index('Säännöt ja ohjeet'!$H$19:$H$45,match(L45,'Säännöt ja ohjeet'!$J$19:$J$45,-1)+1,0) &amp; " (" &amp; round(L45,0) &amp; ")","")</f>
        <v/>
      </c>
      <c r="L45" s="73" t="str">
        <f t="array" ref="L45">iferror(index(Pelitulokset!$AI$184:$JL$184,1,match($C45,Pelitulokset!$AI$3:$JL$3,0)),"")</f>
        <v/>
      </c>
      <c r="M45" s="80" t="str">
        <f t="shared" si="1"/>
        <v/>
      </c>
      <c r="N45" s="64"/>
      <c r="O45" s="64" t="str">
        <f t="shared" si="2"/>
        <v/>
      </c>
      <c r="P45" s="64" t="str">
        <f t="shared" si="3"/>
        <v/>
      </c>
      <c r="Q45" s="121" t="str">
        <f t="shared" si="4"/>
        <v/>
      </c>
      <c r="R45" s="1"/>
      <c r="S45" s="1"/>
      <c r="T45" s="1"/>
      <c r="U45" s="1"/>
      <c r="V45" s="4"/>
      <c r="W45" s="4"/>
      <c r="Y45" s="84"/>
      <c r="Z45" s="84"/>
    </row>
    <row r="46">
      <c r="A46" s="33"/>
      <c r="B46" s="44">
        <v>42.0</v>
      </c>
      <c r="C46" s="84"/>
      <c r="D46" s="84"/>
      <c r="E46" s="85"/>
      <c r="F46" s="1"/>
      <c r="G46" s="61" t="str">
        <f>if(isblank(C46),"",(countif(Pelitulokset!E:E,C46)))</f>
        <v/>
      </c>
      <c r="H46" s="64" t="str">
        <f>if(isblank(C46),"",countif(Pelitulokset!B:C,C46))</f>
        <v/>
      </c>
      <c r="I46" s="73" t="str">
        <f t="array" ref="I46">iferror(index('Säännöt ja ohjeet'!$H$19:$H$46,match(J46,'Säännöt ja ohjeet'!$J$19:$J$46,-1)+1,0) &amp; if(J46&gt;1600," (" &amp; round(J46,0) &amp; ")",""),"")</f>
        <v/>
      </c>
      <c r="J46" s="73" t="str">
        <f t="array" ref="J46">iferror(index(Pelitulokset!$AI$183:$JL$183,1,match($C46,Pelitulokset!$AI$3:$JL$3,0)),"")</f>
        <v/>
      </c>
      <c r="K46" s="73" t="str">
        <f t="array" ref="K46">iferror(index('Säännöt ja ohjeet'!$H$19:$H$45,match(L46,'Säännöt ja ohjeet'!$J$19:$J$45,-1)+1,0) &amp; " (" &amp; round(L46,0) &amp; ")","")</f>
        <v/>
      </c>
      <c r="L46" s="73" t="str">
        <f t="array" ref="L46">iferror(index(Pelitulokset!$AI$184:$JL$184,1,match($C46,Pelitulokset!$AI$3:$JL$3,0)),"")</f>
        <v/>
      </c>
      <c r="M46" s="80" t="str">
        <f t="shared" si="1"/>
        <v/>
      </c>
      <c r="N46" s="64"/>
      <c r="O46" s="64" t="str">
        <f t="shared" si="2"/>
        <v/>
      </c>
      <c r="P46" s="64" t="str">
        <f t="shared" si="3"/>
        <v/>
      </c>
      <c r="Q46" s="121" t="str">
        <f t="shared" si="4"/>
        <v/>
      </c>
      <c r="R46" s="1"/>
      <c r="S46" s="1"/>
      <c r="T46" s="1"/>
      <c r="U46" s="1"/>
      <c r="V46" s="4"/>
      <c r="W46" s="4"/>
      <c r="Y46" s="84"/>
      <c r="Z46" s="84"/>
    </row>
    <row r="47">
      <c r="A47" s="33"/>
      <c r="B47" s="44">
        <v>43.0</v>
      </c>
      <c r="C47" s="84"/>
      <c r="D47" s="84"/>
      <c r="E47" s="85"/>
      <c r="F47" s="1"/>
      <c r="G47" s="61" t="str">
        <f>if(isblank(C47),"",(countif(Pelitulokset!E:E,C47)))</f>
        <v/>
      </c>
      <c r="H47" s="64" t="str">
        <f>if(isblank(C47),"",countif(Pelitulokset!B:C,C47))</f>
        <v/>
      </c>
      <c r="I47" s="73" t="str">
        <f t="array" ref="I47">iferror(index('Säännöt ja ohjeet'!$H$19:$H$46,match(J47,'Säännöt ja ohjeet'!$J$19:$J$46,-1)+1,0) &amp; if(J47&gt;1600," (" &amp; round(J47,0) &amp; ")",""),"")</f>
        <v/>
      </c>
      <c r="J47" s="73" t="str">
        <f t="array" ref="J47">iferror(index(Pelitulokset!$AI$183:$JL$183,1,match($C47,Pelitulokset!$AI$3:$JL$3,0)),"")</f>
        <v/>
      </c>
      <c r="K47" s="73" t="str">
        <f t="array" ref="K47">iferror(index('Säännöt ja ohjeet'!$H$19:$H$45,match(L47,'Säännöt ja ohjeet'!$J$19:$J$45,-1)+1,0) &amp; " (" &amp; round(L47,0) &amp; ")","")</f>
        <v/>
      </c>
      <c r="L47" s="73" t="str">
        <f t="array" ref="L47">iferror(index(Pelitulokset!$AI$184:$JL$184,1,match($C47,Pelitulokset!$AI$3:$JL$3,0)),"")</f>
        <v/>
      </c>
      <c r="M47" s="80" t="str">
        <f t="shared" si="1"/>
        <v/>
      </c>
      <c r="N47" s="64"/>
      <c r="O47" s="64" t="str">
        <f t="shared" si="2"/>
        <v/>
      </c>
      <c r="P47" s="64" t="str">
        <f t="shared" si="3"/>
        <v/>
      </c>
      <c r="Q47" s="121" t="str">
        <f t="shared" si="4"/>
        <v/>
      </c>
      <c r="R47" s="1"/>
      <c r="S47" s="1"/>
      <c r="T47" s="1"/>
      <c r="U47" s="1"/>
      <c r="V47" s="4"/>
      <c r="W47" s="4"/>
      <c r="Y47" s="84"/>
      <c r="Z47" s="84"/>
    </row>
    <row r="48">
      <c r="A48" s="33"/>
      <c r="B48" s="44">
        <v>44.0</v>
      </c>
      <c r="C48" s="84"/>
      <c r="D48" s="84"/>
      <c r="E48" s="85"/>
      <c r="F48" s="1"/>
      <c r="G48" s="61" t="str">
        <f>if(isblank(C48),"",(countif(Pelitulokset!E:E,C48)))</f>
        <v/>
      </c>
      <c r="H48" s="64" t="str">
        <f>if(isblank(C48),"",countif(Pelitulokset!B:C,C48))</f>
        <v/>
      </c>
      <c r="I48" s="73" t="str">
        <f t="array" ref="I48">iferror(index('Säännöt ja ohjeet'!$H$19:$H$46,match(J48,'Säännöt ja ohjeet'!$J$19:$J$46,-1)+1,0) &amp; if(J48&gt;1600," (" &amp; round(J48,0) &amp; ")",""),"")</f>
        <v/>
      </c>
      <c r="J48" s="73" t="str">
        <f t="array" ref="J48">iferror(index(Pelitulokset!$AI$183:$JL$183,1,match($C48,Pelitulokset!$AI$3:$JL$3,0)),"")</f>
        <v/>
      </c>
      <c r="K48" s="73" t="str">
        <f t="array" ref="K48">iferror(index('Säännöt ja ohjeet'!$H$19:$H$45,match(L48,'Säännöt ja ohjeet'!$J$19:$J$45,-1)+1,0) &amp; " (" &amp; round(L48,0) &amp; ")","")</f>
        <v/>
      </c>
      <c r="L48" s="73" t="str">
        <f t="array" ref="L48">iferror(index(Pelitulokset!$AI$184:$JL$184,1,match($C48,Pelitulokset!$AI$3:$JL$3,0)),"")</f>
        <v/>
      </c>
      <c r="M48" s="80" t="str">
        <f t="shared" si="1"/>
        <v/>
      </c>
      <c r="N48" s="64"/>
      <c r="O48" s="64" t="str">
        <f t="shared" si="2"/>
        <v/>
      </c>
      <c r="P48" s="64" t="str">
        <f t="shared" si="3"/>
        <v/>
      </c>
      <c r="Q48" s="121" t="str">
        <f t="shared" si="4"/>
        <v/>
      </c>
      <c r="R48" s="1"/>
      <c r="S48" s="1"/>
      <c r="T48" s="1"/>
      <c r="U48" s="1"/>
      <c r="V48" s="4"/>
      <c r="W48" s="4"/>
      <c r="Y48" s="84"/>
      <c r="Z48" s="84"/>
    </row>
    <row r="49">
      <c r="A49" s="33"/>
      <c r="B49" s="44">
        <v>45.0</v>
      </c>
      <c r="C49" s="84"/>
      <c r="D49" s="84"/>
      <c r="E49" s="85"/>
      <c r="F49" s="1"/>
      <c r="G49" s="61" t="str">
        <f>if(isblank(C49),"",(countif(Pelitulokset!E:E,C49)))</f>
        <v/>
      </c>
      <c r="H49" s="64" t="str">
        <f>if(isblank(C49),"",countif(Pelitulokset!B:C,C49))</f>
        <v/>
      </c>
      <c r="I49" s="73" t="str">
        <f t="array" ref="I49">iferror(index('Säännöt ja ohjeet'!$H$19:$H$46,match(J49,'Säännöt ja ohjeet'!$J$19:$J$46,-1)+1,0) &amp; if(J49&gt;1600," (" &amp; round(J49,0) &amp; ")",""),"")</f>
        <v/>
      </c>
      <c r="J49" s="73" t="str">
        <f t="array" ref="J49">iferror(index(Pelitulokset!$AI$183:$JL$183,1,match($C49,Pelitulokset!$AI$3:$JL$3,0)),"")</f>
        <v/>
      </c>
      <c r="K49" s="73" t="str">
        <f t="array" ref="K49">iferror(index('Säännöt ja ohjeet'!$H$19:$H$45,match(L49,'Säännöt ja ohjeet'!$J$19:$J$45,-1)+1,0) &amp; " (" &amp; round(L49,0) &amp; ")","")</f>
        <v/>
      </c>
      <c r="L49" s="73" t="str">
        <f t="array" ref="L49">iferror(index(Pelitulokset!$AI$184:$JL$184,1,match($C49,Pelitulokset!$AI$3:$JL$3,0)),"")</f>
        <v/>
      </c>
      <c r="M49" s="80" t="str">
        <f t="shared" si="1"/>
        <v/>
      </c>
      <c r="N49" s="64"/>
      <c r="O49" s="64" t="str">
        <f t="shared" si="2"/>
        <v/>
      </c>
      <c r="P49" s="64" t="str">
        <f t="shared" si="3"/>
        <v/>
      </c>
      <c r="Q49" s="121" t="str">
        <f t="shared" si="4"/>
        <v/>
      </c>
      <c r="R49" s="1"/>
      <c r="S49" s="1"/>
      <c r="T49" s="1"/>
      <c r="U49" s="1"/>
      <c r="V49" s="4"/>
      <c r="W49" s="4"/>
      <c r="Y49" s="84"/>
      <c r="Z49" s="84"/>
    </row>
    <row r="50">
      <c r="A50" s="33"/>
      <c r="B50" s="44">
        <v>46.0</v>
      </c>
      <c r="C50" s="84"/>
      <c r="D50" s="84"/>
      <c r="E50" s="85"/>
      <c r="F50" s="1"/>
      <c r="G50" s="61" t="str">
        <f>if(isblank(C50),"",(countif(Pelitulokset!E:E,C50)))</f>
        <v/>
      </c>
      <c r="H50" s="64" t="str">
        <f>if(isblank(C50),"",countif(Pelitulokset!B:C,C50))</f>
        <v/>
      </c>
      <c r="I50" s="73" t="str">
        <f t="array" ref="I50">iferror(index('Säännöt ja ohjeet'!$H$19:$H$46,match(J50,'Säännöt ja ohjeet'!$J$19:$J$46,-1)+1,0) &amp; if(J50&gt;1600," (" &amp; round(J50,0) &amp; ")",""),"")</f>
        <v/>
      </c>
      <c r="J50" s="73" t="str">
        <f t="array" ref="J50">iferror(index(Pelitulokset!$AI$183:$JL$183,1,match($C50,Pelitulokset!$AI$3:$JL$3,0)),"")</f>
        <v/>
      </c>
      <c r="K50" s="73" t="str">
        <f t="array" ref="K50">iferror(index('Säännöt ja ohjeet'!$H$19:$H$45,match(L50,'Säännöt ja ohjeet'!$J$19:$J$45,-1)+1,0) &amp; " (" &amp; round(L50,0) &amp; ")","")</f>
        <v/>
      </c>
      <c r="L50" s="73" t="str">
        <f t="array" ref="L50">iferror(index(Pelitulokset!$AI$184:$JL$184,1,match($C50,Pelitulokset!$AI$3:$JL$3,0)),"")</f>
        <v/>
      </c>
      <c r="M50" s="80" t="str">
        <f t="shared" si="1"/>
        <v/>
      </c>
      <c r="N50" s="64"/>
      <c r="O50" s="64" t="str">
        <f t="shared" si="2"/>
        <v/>
      </c>
      <c r="P50" s="64" t="str">
        <f t="shared" si="3"/>
        <v/>
      </c>
      <c r="Q50" s="121" t="str">
        <f t="shared" si="4"/>
        <v/>
      </c>
      <c r="R50" s="1"/>
      <c r="S50" s="1"/>
      <c r="T50" s="1"/>
      <c r="U50" s="1"/>
      <c r="V50" s="4"/>
      <c r="W50" s="4"/>
      <c r="Y50" s="84"/>
      <c r="Z50" s="84"/>
    </row>
    <row r="51">
      <c r="A51" s="33"/>
      <c r="B51" s="44">
        <v>47.0</v>
      </c>
      <c r="C51" s="84"/>
      <c r="D51" s="84"/>
      <c r="E51" s="85"/>
      <c r="F51" s="1"/>
      <c r="G51" s="61" t="str">
        <f>if(isblank(C51),"",(countif(Pelitulokset!E:E,C51)))</f>
        <v/>
      </c>
      <c r="H51" s="64" t="str">
        <f>if(isblank(C51),"",countif(Pelitulokset!B:C,C51))</f>
        <v/>
      </c>
      <c r="I51" s="73" t="str">
        <f t="array" ref="I51">iferror(index('Säännöt ja ohjeet'!$H$19:$H$46,match(J51,'Säännöt ja ohjeet'!$J$19:$J$46,-1)+1,0) &amp; if(J51&gt;1600," (" &amp; round(J51,0) &amp; ")",""),"")</f>
        <v/>
      </c>
      <c r="J51" s="73" t="str">
        <f t="array" ref="J51">iferror(index(Pelitulokset!$AI$183:$JL$183,1,match($C51,Pelitulokset!$AI$3:$JL$3,0)),"")</f>
        <v/>
      </c>
      <c r="K51" s="73" t="str">
        <f t="array" ref="K51">iferror(index('Säännöt ja ohjeet'!$H$19:$H$45,match(L51,'Säännöt ja ohjeet'!$J$19:$J$45,-1)+1,0) &amp; " (" &amp; round(L51,0) &amp; ")","")</f>
        <v/>
      </c>
      <c r="L51" s="73" t="str">
        <f t="array" ref="L51">iferror(index(Pelitulokset!$AI$184:$JL$184,1,match($C51,Pelitulokset!$AI$3:$JL$3,0)),"")</f>
        <v/>
      </c>
      <c r="M51" s="80" t="str">
        <f t="shared" si="1"/>
        <v/>
      </c>
      <c r="N51" s="64"/>
      <c r="O51" s="64" t="str">
        <f t="shared" si="2"/>
        <v/>
      </c>
      <c r="P51" s="64" t="str">
        <f t="shared" si="3"/>
        <v/>
      </c>
      <c r="Q51" s="121" t="str">
        <f t="shared" si="4"/>
        <v/>
      </c>
      <c r="R51" s="1"/>
      <c r="S51" s="1"/>
      <c r="T51" s="1"/>
      <c r="U51" s="1"/>
      <c r="V51" s="4"/>
      <c r="W51" s="4"/>
      <c r="Y51" s="84"/>
      <c r="Z51" s="84"/>
    </row>
    <row r="52">
      <c r="A52" s="33"/>
      <c r="B52" s="44">
        <v>48.0</v>
      </c>
      <c r="C52" s="84"/>
      <c r="D52" s="84"/>
      <c r="E52" s="85"/>
      <c r="F52" s="1"/>
      <c r="G52" s="61" t="str">
        <f>if(isblank(C52),"",(countif(Pelitulokset!E:E,C52)))</f>
        <v/>
      </c>
      <c r="H52" s="64" t="str">
        <f>if(isblank(C52),"",countif(Pelitulokset!B:C,C52))</f>
        <v/>
      </c>
      <c r="I52" s="73" t="str">
        <f t="array" ref="I52">iferror(index('Säännöt ja ohjeet'!$H$19:$H$46,match(J52,'Säännöt ja ohjeet'!$J$19:$J$46,-1)+1,0) &amp; if(J52&gt;1600," (" &amp; round(J52,0) &amp; ")",""),"")</f>
        <v/>
      </c>
      <c r="J52" s="73" t="str">
        <f t="array" ref="J52">iferror(index(Pelitulokset!$AI$183:$JL$183,1,match($C52,Pelitulokset!$AI$3:$JL$3,0)),"")</f>
        <v/>
      </c>
      <c r="K52" s="73" t="str">
        <f t="array" ref="K52">iferror(index('Säännöt ja ohjeet'!$H$19:$H$45,match(L52,'Säännöt ja ohjeet'!$J$19:$J$45,-1)+1,0) &amp; " (" &amp; round(L52,0) &amp; ")","")</f>
        <v/>
      </c>
      <c r="L52" s="73" t="str">
        <f t="array" ref="L52">iferror(index(Pelitulokset!$AI$184:$JL$184,1,match($C52,Pelitulokset!$AI$3:$JL$3,0)),"")</f>
        <v/>
      </c>
      <c r="M52" s="80" t="str">
        <f t="shared" si="1"/>
        <v/>
      </c>
      <c r="N52" s="64"/>
      <c r="O52" s="64" t="str">
        <f t="shared" si="2"/>
        <v/>
      </c>
      <c r="P52" s="64" t="str">
        <f t="shared" si="3"/>
        <v/>
      </c>
      <c r="Q52" s="121" t="str">
        <f t="shared" si="4"/>
        <v/>
      </c>
      <c r="R52" s="1"/>
      <c r="S52" s="1"/>
      <c r="T52" s="1"/>
      <c r="U52" s="1"/>
      <c r="V52" s="4"/>
      <c r="W52" s="4"/>
      <c r="Y52" s="84"/>
      <c r="Z52" s="84"/>
    </row>
    <row r="53">
      <c r="A53" s="33"/>
      <c r="B53" s="44">
        <v>49.0</v>
      </c>
      <c r="C53" s="84"/>
      <c r="D53" s="84"/>
      <c r="E53" s="85"/>
      <c r="F53" s="1"/>
      <c r="G53" s="61" t="str">
        <f>if(isblank(C53),"",(countif(Pelitulokset!E:E,C53)))</f>
        <v/>
      </c>
      <c r="H53" s="64" t="str">
        <f>if(isblank(C53),"",countif(Pelitulokset!B:C,C53))</f>
        <v/>
      </c>
      <c r="I53" s="73" t="str">
        <f t="array" ref="I53">iferror(index('Säännöt ja ohjeet'!$H$19:$H$46,match(J53,'Säännöt ja ohjeet'!$J$19:$J$46,-1)+1,0) &amp; if(J53&gt;1600," (" &amp; round(J53,0) &amp; ")",""),"")</f>
        <v/>
      </c>
      <c r="J53" s="73" t="str">
        <f t="array" ref="J53">iferror(index(Pelitulokset!$AI$183:$JL$183,1,match($C53,Pelitulokset!$AI$3:$JL$3,0)),"")</f>
        <v/>
      </c>
      <c r="K53" s="73" t="str">
        <f t="array" ref="K53">iferror(index('Säännöt ja ohjeet'!$H$19:$H$45,match(L53,'Säännöt ja ohjeet'!$J$19:$J$45,-1)+1,0) &amp; " (" &amp; round(L53,0) &amp; ")","")</f>
        <v/>
      </c>
      <c r="L53" s="73" t="str">
        <f t="array" ref="L53">iferror(index(Pelitulokset!$AI$184:$JL$184,1,match($C53,Pelitulokset!$AI$3:$JL$3,0)),"")</f>
        <v/>
      </c>
      <c r="M53" s="80" t="str">
        <f t="shared" si="1"/>
        <v/>
      </c>
      <c r="N53" s="64"/>
      <c r="O53" s="64" t="str">
        <f t="shared" si="2"/>
        <v/>
      </c>
      <c r="P53" s="64" t="str">
        <f t="shared" si="3"/>
        <v/>
      </c>
      <c r="Q53" s="121" t="str">
        <f t="shared" si="4"/>
        <v/>
      </c>
      <c r="R53" s="1"/>
      <c r="S53" s="1"/>
      <c r="T53" s="1"/>
      <c r="U53" s="1"/>
      <c r="V53" s="4"/>
      <c r="W53" s="4"/>
      <c r="Y53" s="84"/>
      <c r="Z53" s="84"/>
    </row>
    <row r="54">
      <c r="A54" s="33"/>
      <c r="B54" s="44">
        <v>50.0</v>
      </c>
      <c r="C54" s="84"/>
      <c r="D54" s="84"/>
      <c r="E54" s="85"/>
      <c r="F54" s="1"/>
      <c r="G54" s="61" t="str">
        <f>if(isblank(C54),"",(countif(Pelitulokset!E:E,C54)))</f>
        <v/>
      </c>
      <c r="H54" s="64" t="str">
        <f>if(isblank(C54),"",countif(Pelitulokset!B:C,C54))</f>
        <v/>
      </c>
      <c r="I54" s="73" t="str">
        <f t="array" ref="I54">iferror(index('Säännöt ja ohjeet'!$H$19:$H$46,match(J54,'Säännöt ja ohjeet'!$J$19:$J$46,-1)+1,0) &amp; if(J54&gt;1600," (" &amp; round(J54,0) &amp; ")",""),"")</f>
        <v/>
      </c>
      <c r="J54" s="73" t="str">
        <f t="array" ref="J54">iferror(index(Pelitulokset!$AI$183:$JL$183,1,match($C54,Pelitulokset!$AI$3:$JL$3,0)),"")</f>
        <v/>
      </c>
      <c r="K54" s="73" t="str">
        <f t="array" ref="K54">iferror(index('Säännöt ja ohjeet'!$H$19:$H$45,match(L54,'Säännöt ja ohjeet'!$J$19:$J$45,-1)+1,0) &amp; " (" &amp; round(L54,0) &amp; ")","")</f>
        <v/>
      </c>
      <c r="L54" s="73" t="str">
        <f t="array" ref="L54">iferror(index(Pelitulokset!$AI$184:$JL$184,1,match($C54,Pelitulokset!$AI$3:$JL$3,0)),"")</f>
        <v/>
      </c>
      <c r="M54" s="80" t="str">
        <f t="shared" si="1"/>
        <v/>
      </c>
      <c r="N54" s="64"/>
      <c r="O54" s="64" t="str">
        <f t="shared" si="2"/>
        <v/>
      </c>
      <c r="P54" s="64" t="str">
        <f t="shared" si="3"/>
        <v/>
      </c>
      <c r="Q54" s="121" t="str">
        <f t="shared" si="4"/>
        <v/>
      </c>
      <c r="R54" s="1"/>
      <c r="S54" s="1"/>
      <c r="T54" s="1"/>
      <c r="U54" s="1"/>
      <c r="V54" s="4"/>
      <c r="W54" s="4"/>
      <c r="Y54" s="84"/>
      <c r="Z54" s="84"/>
    </row>
    <row r="55">
      <c r="A55" s="33"/>
      <c r="B55" s="44">
        <v>51.0</v>
      </c>
      <c r="C55" s="84"/>
      <c r="D55" s="84"/>
      <c r="E55" s="85"/>
      <c r="F55" s="1"/>
      <c r="G55" s="61" t="str">
        <f>if(isblank(C55),"",(countif(Pelitulokset!E:E,C55)))</f>
        <v/>
      </c>
      <c r="H55" s="64" t="str">
        <f>if(isblank(C55),"",countif(Pelitulokset!B:C,C55))</f>
        <v/>
      </c>
      <c r="I55" s="73" t="str">
        <f t="array" ref="I55">iferror(index('Säännöt ja ohjeet'!$H$19:$H$46,match(J55,'Säännöt ja ohjeet'!$J$19:$J$46,-1)+1,0) &amp; if(J55&gt;1600," (" &amp; round(J55,0) &amp; ")",""),"")</f>
        <v/>
      </c>
      <c r="J55" s="73" t="str">
        <f t="array" ref="J55">iferror(index(Pelitulokset!$AI$183:$JL$183,1,match($C55,Pelitulokset!$AI$3:$JL$3,0)),"")</f>
        <v/>
      </c>
      <c r="K55" s="73" t="str">
        <f t="array" ref="K55">iferror(index('Säännöt ja ohjeet'!$H$19:$H$45,match(L55,'Säännöt ja ohjeet'!$J$19:$J$45,-1)+1,0) &amp; " (" &amp; round(L55,0) &amp; ")","")</f>
        <v/>
      </c>
      <c r="L55" s="73" t="str">
        <f t="array" ref="L55">iferror(index(Pelitulokset!$AI$184:$JL$184,1,match($C55,Pelitulokset!$AI$3:$JL$3,0)),"")</f>
        <v/>
      </c>
      <c r="M55" s="80" t="str">
        <f t="shared" si="1"/>
        <v/>
      </c>
      <c r="N55" s="64"/>
      <c r="O55" s="64" t="str">
        <f t="shared" si="2"/>
        <v/>
      </c>
      <c r="P55" s="64" t="str">
        <f t="shared" si="3"/>
        <v/>
      </c>
      <c r="Q55" s="121" t="str">
        <f t="shared" si="4"/>
        <v/>
      </c>
      <c r="R55" s="1"/>
      <c r="S55" s="1"/>
      <c r="T55" s="1"/>
      <c r="U55" s="1"/>
      <c r="V55" s="4"/>
      <c r="W55" s="4"/>
      <c r="Y55" s="84"/>
      <c r="Z55" s="84"/>
    </row>
    <row r="56">
      <c r="A56" s="33"/>
      <c r="B56" s="44">
        <v>52.0</v>
      </c>
      <c r="C56" s="84"/>
      <c r="D56" s="84"/>
      <c r="E56" s="85"/>
      <c r="F56" s="1"/>
      <c r="G56" s="61" t="str">
        <f>if(isblank(C56),"",(countif(Pelitulokset!E:E,C56)))</f>
        <v/>
      </c>
      <c r="H56" s="64" t="str">
        <f>if(isblank(C56),"",countif(Pelitulokset!B:C,C56))</f>
        <v/>
      </c>
      <c r="I56" s="73" t="str">
        <f t="array" ref="I56">iferror(index('Säännöt ja ohjeet'!$H$19:$H$46,match(J56,'Säännöt ja ohjeet'!$J$19:$J$46,-1)+1,0) &amp; if(J56&gt;1600," (" &amp; round(J56,0) &amp; ")",""),"")</f>
        <v/>
      </c>
      <c r="J56" s="73" t="str">
        <f t="array" ref="J56">iferror(index(Pelitulokset!$AI$183:$JL$183,1,match($C56,Pelitulokset!$AI$3:$JL$3,0)),"")</f>
        <v/>
      </c>
      <c r="K56" s="73" t="str">
        <f t="array" ref="K56">iferror(index('Säännöt ja ohjeet'!$H$19:$H$45,match(L56,'Säännöt ja ohjeet'!$J$19:$J$45,-1)+1,0) &amp; " (" &amp; round(L56,0) &amp; ")","")</f>
        <v/>
      </c>
      <c r="L56" s="73" t="str">
        <f t="array" ref="L56">iferror(index(Pelitulokset!$AI$184:$JL$184,1,match($C56,Pelitulokset!$AI$3:$JL$3,0)),"")</f>
        <v/>
      </c>
      <c r="M56" s="80" t="str">
        <f t="shared" si="1"/>
        <v/>
      </c>
      <c r="N56" s="64"/>
      <c r="O56" s="64" t="str">
        <f t="shared" si="2"/>
        <v/>
      </c>
      <c r="P56" s="64" t="str">
        <f t="shared" si="3"/>
        <v/>
      </c>
      <c r="Q56" s="121" t="str">
        <f t="shared" si="4"/>
        <v/>
      </c>
      <c r="R56" s="1"/>
      <c r="S56" s="1"/>
      <c r="T56" s="1"/>
      <c r="U56" s="1"/>
      <c r="V56" s="4"/>
      <c r="W56" s="4"/>
      <c r="Y56" s="84"/>
      <c r="Z56" s="84"/>
    </row>
    <row r="57">
      <c r="A57" s="33"/>
      <c r="B57" s="44">
        <v>53.0</v>
      </c>
      <c r="C57" s="84"/>
      <c r="D57" s="84"/>
      <c r="E57" s="85"/>
      <c r="F57" s="1"/>
      <c r="G57" s="61" t="str">
        <f>if(isblank(C57),"",(countif(Pelitulokset!E:E,C57)))</f>
        <v/>
      </c>
      <c r="H57" s="64" t="str">
        <f>if(isblank(C57),"",countif(Pelitulokset!B:C,C57))</f>
        <v/>
      </c>
      <c r="I57" s="73" t="str">
        <f t="array" ref="I57">iferror(index('Säännöt ja ohjeet'!$H$19:$H$46,match(J57,'Säännöt ja ohjeet'!$J$19:$J$46,-1)+1,0) &amp; if(J57&gt;1600," (" &amp; round(J57,0) &amp; ")",""),"")</f>
        <v/>
      </c>
      <c r="J57" s="73" t="str">
        <f t="array" ref="J57">iferror(index(Pelitulokset!$AI$183:$JL$183,1,match($C57,Pelitulokset!$AI$3:$JL$3,0)),"")</f>
        <v/>
      </c>
      <c r="K57" s="73" t="str">
        <f t="array" ref="K57">iferror(index('Säännöt ja ohjeet'!$H$19:$H$45,match(L57,'Säännöt ja ohjeet'!$J$19:$J$45,-1)+1,0) &amp; " (" &amp; round(L57,0) &amp; ")","")</f>
        <v/>
      </c>
      <c r="L57" s="73" t="str">
        <f t="array" ref="L57">iferror(index(Pelitulokset!$AI$184:$JL$184,1,match($C57,Pelitulokset!$AI$3:$JL$3,0)),"")</f>
        <v/>
      </c>
      <c r="M57" s="80" t="str">
        <f t="shared" si="1"/>
        <v/>
      </c>
      <c r="N57" s="64"/>
      <c r="O57" s="64" t="str">
        <f t="shared" si="2"/>
        <v/>
      </c>
      <c r="P57" s="64" t="str">
        <f t="shared" si="3"/>
        <v/>
      </c>
      <c r="Q57" s="121" t="str">
        <f t="shared" si="4"/>
        <v/>
      </c>
      <c r="R57" s="1"/>
      <c r="S57" s="1"/>
      <c r="T57" s="1"/>
      <c r="U57" s="1"/>
      <c r="V57" s="4"/>
      <c r="W57" s="4"/>
      <c r="Y57" s="84"/>
      <c r="Z57" s="84"/>
    </row>
    <row r="58">
      <c r="A58" s="33"/>
      <c r="B58" s="44">
        <v>54.0</v>
      </c>
      <c r="C58" s="84"/>
      <c r="D58" s="84"/>
      <c r="E58" s="85"/>
      <c r="F58" s="1"/>
      <c r="G58" s="61" t="str">
        <f>if(isblank(C58),"",(countif(Pelitulokset!E:E,C58)))</f>
        <v/>
      </c>
      <c r="H58" s="64" t="str">
        <f>if(isblank(C58),"",countif(Pelitulokset!B:C,C58))</f>
        <v/>
      </c>
      <c r="I58" s="73" t="str">
        <f t="array" ref="I58">iferror(index('Säännöt ja ohjeet'!$H$19:$H$46,match(J58,'Säännöt ja ohjeet'!$J$19:$J$46,-1)+1,0) &amp; if(J58&gt;1600," (" &amp; round(J58,0) &amp; ")",""),"")</f>
        <v/>
      </c>
      <c r="J58" s="73" t="str">
        <f t="array" ref="J58">iferror(index(Pelitulokset!$AI$183:$JL$183,1,match($C58,Pelitulokset!$AI$3:$JL$3,0)),"")</f>
        <v/>
      </c>
      <c r="K58" s="73" t="str">
        <f t="array" ref="K58">iferror(index('Säännöt ja ohjeet'!$H$19:$H$45,match(L58,'Säännöt ja ohjeet'!$J$19:$J$45,-1)+1,0) &amp; " (" &amp; round(L58,0) &amp; ")","")</f>
        <v/>
      </c>
      <c r="L58" s="73" t="str">
        <f t="array" ref="L58">iferror(index(Pelitulokset!$AI$184:$JL$184,1,match($C58,Pelitulokset!$AI$3:$JL$3,0)),"")</f>
        <v/>
      </c>
      <c r="M58" s="80" t="str">
        <f t="shared" si="1"/>
        <v/>
      </c>
      <c r="N58" s="64"/>
      <c r="O58" s="64" t="str">
        <f t="shared" si="2"/>
        <v/>
      </c>
      <c r="P58" s="64" t="str">
        <f t="shared" si="3"/>
        <v/>
      </c>
      <c r="Q58" s="121" t="str">
        <f t="shared" si="4"/>
        <v/>
      </c>
      <c r="R58" s="1"/>
      <c r="S58" s="1"/>
      <c r="T58" s="1"/>
      <c r="U58" s="1"/>
      <c r="V58" s="4"/>
      <c r="W58" s="4"/>
      <c r="Y58" s="84"/>
      <c r="Z58" s="84"/>
    </row>
    <row r="59">
      <c r="A59" s="33"/>
      <c r="B59" s="44">
        <v>55.0</v>
      </c>
      <c r="C59" s="84"/>
      <c r="D59" s="84"/>
      <c r="E59" s="85"/>
      <c r="F59" s="1"/>
      <c r="G59" s="61" t="str">
        <f>if(isblank(C59),"",(countif(Pelitulokset!E:E,C59)))</f>
        <v/>
      </c>
      <c r="H59" s="64" t="str">
        <f>if(isblank(C59),"",countif(Pelitulokset!B:C,C59))</f>
        <v/>
      </c>
      <c r="I59" s="73" t="str">
        <f t="array" ref="I59">iferror(index('Säännöt ja ohjeet'!$H$19:$H$46,match(J59,'Säännöt ja ohjeet'!$J$19:$J$46,-1)+1,0) &amp; if(J59&gt;1600," (" &amp; round(J59,0) &amp; ")",""),"")</f>
        <v/>
      </c>
      <c r="J59" s="73" t="str">
        <f t="array" ref="J59">iferror(index(Pelitulokset!$AI$183:$JL$183,1,match($C59,Pelitulokset!$AI$3:$JL$3,0)),"")</f>
        <v/>
      </c>
      <c r="K59" s="73" t="str">
        <f t="array" ref="K59">iferror(index('Säännöt ja ohjeet'!$H$19:$H$45,match(L59,'Säännöt ja ohjeet'!$J$19:$J$45,-1)+1,0) &amp; " (" &amp; round(L59,0) &amp; ")","")</f>
        <v/>
      </c>
      <c r="L59" s="73" t="str">
        <f t="array" ref="L59">iferror(index(Pelitulokset!$AI$184:$JL$184,1,match($C59,Pelitulokset!$AI$3:$JL$3,0)),"")</f>
        <v/>
      </c>
      <c r="M59" s="80" t="str">
        <f t="shared" si="1"/>
        <v/>
      </c>
      <c r="N59" s="64"/>
      <c r="O59" s="64" t="str">
        <f t="shared" si="2"/>
        <v/>
      </c>
      <c r="P59" s="64" t="str">
        <f t="shared" si="3"/>
        <v/>
      </c>
      <c r="Q59" s="121" t="str">
        <f t="shared" si="4"/>
        <v/>
      </c>
      <c r="R59" s="1"/>
      <c r="S59" s="1"/>
      <c r="T59" s="1"/>
      <c r="U59" s="1"/>
      <c r="V59" s="4"/>
      <c r="W59" s="4"/>
      <c r="Y59" s="84"/>
      <c r="Z59" s="84"/>
    </row>
    <row r="60">
      <c r="A60" s="33"/>
      <c r="B60" s="44">
        <v>56.0</v>
      </c>
      <c r="C60" s="84"/>
      <c r="D60" s="84"/>
      <c r="E60" s="85"/>
      <c r="F60" s="1"/>
      <c r="G60" s="61" t="str">
        <f>if(isblank(C60),"",(countif(Pelitulokset!E:E,C60)))</f>
        <v/>
      </c>
      <c r="H60" s="64" t="str">
        <f>if(isblank(C60),"",countif(Pelitulokset!B:C,C60))</f>
        <v/>
      </c>
      <c r="I60" s="73" t="str">
        <f t="array" ref="I60">iferror(index('Säännöt ja ohjeet'!$H$19:$H$46,match(J60,'Säännöt ja ohjeet'!$J$19:$J$46,-1)+1,0) &amp; if(J60&gt;1600," (" &amp; round(J60,0) &amp; ")",""),"")</f>
        <v/>
      </c>
      <c r="J60" s="73" t="str">
        <f t="array" ref="J60">iferror(index(Pelitulokset!$AI$183:$JL$183,1,match($C60,Pelitulokset!$AI$3:$JL$3,0)),"")</f>
        <v/>
      </c>
      <c r="K60" s="73" t="str">
        <f t="array" ref="K60">iferror(index('Säännöt ja ohjeet'!$H$19:$H$45,match(L60,'Säännöt ja ohjeet'!$J$19:$J$45,-1)+1,0) &amp; " (" &amp; round(L60,0) &amp; ")","")</f>
        <v/>
      </c>
      <c r="L60" s="73" t="str">
        <f t="array" ref="L60">iferror(index(Pelitulokset!$AI$184:$JL$184,1,match($C60,Pelitulokset!$AI$3:$JL$3,0)),"")</f>
        <v/>
      </c>
      <c r="M60" s="80" t="str">
        <f t="shared" si="1"/>
        <v/>
      </c>
      <c r="N60" s="64"/>
      <c r="O60" s="64" t="str">
        <f t="shared" si="2"/>
        <v/>
      </c>
      <c r="P60" s="64" t="str">
        <f t="shared" si="3"/>
        <v/>
      </c>
      <c r="Q60" s="121" t="str">
        <f t="shared" si="4"/>
        <v/>
      </c>
      <c r="R60" s="1"/>
      <c r="S60" s="1"/>
      <c r="T60" s="1"/>
      <c r="U60" s="1"/>
      <c r="V60" s="4"/>
      <c r="W60" s="4"/>
      <c r="Y60" s="84"/>
      <c r="Z60" s="84"/>
    </row>
    <row r="61">
      <c r="A61" s="33"/>
      <c r="B61" s="44">
        <v>57.0</v>
      </c>
      <c r="C61" s="84"/>
      <c r="D61" s="84"/>
      <c r="E61" s="85"/>
      <c r="F61" s="1"/>
      <c r="G61" s="61" t="str">
        <f>if(isblank(C61),"",(countif(Pelitulokset!E:E,C61)))</f>
        <v/>
      </c>
      <c r="H61" s="64" t="str">
        <f>if(isblank(C61),"",countif(Pelitulokset!B:C,C61))</f>
        <v/>
      </c>
      <c r="I61" s="73" t="str">
        <f t="array" ref="I61">iferror(index('Säännöt ja ohjeet'!$H$19:$H$46,match(J61,'Säännöt ja ohjeet'!$J$19:$J$46,-1)+1,0) &amp; if(J61&gt;1600," (" &amp; round(J61,0) &amp; ")",""),"")</f>
        <v/>
      </c>
      <c r="J61" s="73" t="str">
        <f t="array" ref="J61">iferror(index(Pelitulokset!$AI$183:$JL$183,1,match($C61,Pelitulokset!$AI$3:$JL$3,0)),"")</f>
        <v/>
      </c>
      <c r="K61" s="73" t="str">
        <f t="array" ref="K61">iferror(index('Säännöt ja ohjeet'!$H$19:$H$45,match(L61,'Säännöt ja ohjeet'!$J$19:$J$45,-1)+1,0) &amp; " (" &amp; round(L61,0) &amp; ")","")</f>
        <v/>
      </c>
      <c r="L61" s="73" t="str">
        <f t="array" ref="L61">iferror(index(Pelitulokset!$AI$184:$JL$184,1,match($C61,Pelitulokset!$AI$3:$JL$3,0)),"")</f>
        <v/>
      </c>
      <c r="M61" s="80" t="str">
        <f t="shared" si="1"/>
        <v/>
      </c>
      <c r="N61" s="64"/>
      <c r="O61" s="64" t="str">
        <f t="shared" si="2"/>
        <v/>
      </c>
      <c r="P61" s="64" t="str">
        <f t="shared" si="3"/>
        <v/>
      </c>
      <c r="Q61" s="121" t="str">
        <f t="shared" si="4"/>
        <v/>
      </c>
      <c r="R61" s="1"/>
      <c r="S61" s="1"/>
      <c r="T61" s="1"/>
      <c r="U61" s="1"/>
      <c r="V61" s="4"/>
      <c r="W61" s="4"/>
      <c r="Y61" s="84"/>
      <c r="Z61" s="84"/>
    </row>
    <row r="62">
      <c r="A62" s="33"/>
      <c r="B62" s="44">
        <v>58.0</v>
      </c>
      <c r="C62" s="84"/>
      <c r="D62" s="84"/>
      <c r="E62" s="85"/>
      <c r="F62" s="1"/>
      <c r="G62" s="61" t="str">
        <f>if(isblank(C62),"",(countif(Pelitulokset!E:E,C62)))</f>
        <v/>
      </c>
      <c r="H62" s="64" t="str">
        <f>if(isblank(C62),"",countif(Pelitulokset!B:C,C62))</f>
        <v/>
      </c>
      <c r="I62" s="73" t="str">
        <f t="array" ref="I62">iferror(index('Säännöt ja ohjeet'!$H$19:$H$46,match(J62,'Säännöt ja ohjeet'!$J$19:$J$46,-1)+1,0) &amp; if(J62&gt;1600," (" &amp; round(J62,0) &amp; ")",""),"")</f>
        <v/>
      </c>
      <c r="J62" s="73" t="str">
        <f t="array" ref="J62">iferror(index(Pelitulokset!$AI$183:$JL$183,1,match($C62,Pelitulokset!$AI$3:$JL$3,0)),"")</f>
        <v/>
      </c>
      <c r="K62" s="73" t="str">
        <f t="array" ref="K62">iferror(index('Säännöt ja ohjeet'!$H$19:$H$45,match(L62,'Säännöt ja ohjeet'!$J$19:$J$45,-1)+1,0) &amp; " (" &amp; round(L62,0) &amp; ")","")</f>
        <v/>
      </c>
      <c r="L62" s="73" t="str">
        <f t="array" ref="L62">iferror(index(Pelitulokset!$AI$184:$JL$184,1,match($C62,Pelitulokset!$AI$3:$JL$3,0)),"")</f>
        <v/>
      </c>
      <c r="M62" s="80" t="str">
        <f t="shared" si="1"/>
        <v/>
      </c>
      <c r="N62" s="64"/>
      <c r="O62" s="64" t="str">
        <f t="shared" si="2"/>
        <v/>
      </c>
      <c r="P62" s="64" t="str">
        <f t="shared" si="3"/>
        <v/>
      </c>
      <c r="Q62" s="121" t="str">
        <f t="shared" si="4"/>
        <v/>
      </c>
      <c r="R62" s="1"/>
      <c r="S62" s="1"/>
      <c r="T62" s="1"/>
      <c r="U62" s="1"/>
      <c r="V62" s="4"/>
      <c r="W62" s="4"/>
      <c r="Y62" s="84"/>
      <c r="Z62" s="84"/>
    </row>
    <row r="63">
      <c r="A63" s="33"/>
      <c r="B63" s="44">
        <v>59.0</v>
      </c>
      <c r="C63" s="84"/>
      <c r="D63" s="84"/>
      <c r="E63" s="85"/>
      <c r="F63" s="1"/>
      <c r="G63" s="61" t="str">
        <f>if(isblank(C63),"",(countif(Pelitulokset!E:E,C63)))</f>
        <v/>
      </c>
      <c r="H63" s="64" t="str">
        <f>if(isblank(C63),"",countif(Pelitulokset!B:C,C63))</f>
        <v/>
      </c>
      <c r="I63" s="73" t="str">
        <f t="array" ref="I63">iferror(index('Säännöt ja ohjeet'!$H$19:$H$46,match(J63,'Säännöt ja ohjeet'!$J$19:$J$46,-1)+1,0) &amp; if(J63&gt;1600," (" &amp; round(J63,0) &amp; ")",""),"")</f>
        <v/>
      </c>
      <c r="J63" s="73" t="str">
        <f t="array" ref="J63">iferror(index(Pelitulokset!$AI$183:$JL$183,1,match($C63,Pelitulokset!$AI$3:$JL$3,0)),"")</f>
        <v/>
      </c>
      <c r="K63" s="73" t="str">
        <f t="array" ref="K63">iferror(index('Säännöt ja ohjeet'!$H$19:$H$45,match(L63,'Säännöt ja ohjeet'!$J$19:$J$45,-1)+1,0) &amp; " (" &amp; round(L63,0) &amp; ")","")</f>
        <v/>
      </c>
      <c r="L63" s="73" t="str">
        <f t="array" ref="L63">iferror(index(Pelitulokset!$AI$184:$JL$184,1,match($C63,Pelitulokset!$AI$3:$JL$3,0)),"")</f>
        <v/>
      </c>
      <c r="M63" s="80" t="str">
        <f t="shared" si="1"/>
        <v/>
      </c>
      <c r="N63" s="64"/>
      <c r="O63" s="64" t="str">
        <f t="shared" si="2"/>
        <v/>
      </c>
      <c r="P63" s="64" t="str">
        <f t="shared" si="3"/>
        <v/>
      </c>
      <c r="Q63" s="121" t="str">
        <f t="shared" si="4"/>
        <v/>
      </c>
      <c r="R63" s="1"/>
      <c r="S63" s="1"/>
      <c r="T63" s="1"/>
      <c r="U63" s="1"/>
      <c r="V63" s="4"/>
      <c r="W63" s="4"/>
      <c r="Y63" s="84"/>
      <c r="Z63" s="84"/>
    </row>
    <row r="64">
      <c r="A64" s="33"/>
      <c r="B64" s="44">
        <v>60.0</v>
      </c>
      <c r="C64" s="84"/>
      <c r="D64" s="84"/>
      <c r="E64" s="85"/>
      <c r="F64" s="1"/>
      <c r="G64" s="61" t="str">
        <f>if(isblank(C64),"",(countif(Pelitulokset!E:E,C64)))</f>
        <v/>
      </c>
      <c r="H64" s="64" t="str">
        <f>if(isblank(C64),"",countif(Pelitulokset!B:C,C64))</f>
        <v/>
      </c>
      <c r="I64" s="73" t="str">
        <f t="array" ref="I64">iferror(index('Säännöt ja ohjeet'!$H$19:$H$46,match(J64,'Säännöt ja ohjeet'!$J$19:$J$46,-1)+1,0) &amp; if(J64&gt;1600," (" &amp; round(J64,0) &amp; ")",""),"")</f>
        <v/>
      </c>
      <c r="J64" s="73" t="str">
        <f t="array" ref="J64">iferror(index(Pelitulokset!$AI$183:$JL$183,1,match($C64,Pelitulokset!$AI$3:$JL$3,0)),"")</f>
        <v/>
      </c>
      <c r="K64" s="73" t="str">
        <f t="array" ref="K64">iferror(index('Säännöt ja ohjeet'!$H$19:$H$45,match(L64,'Säännöt ja ohjeet'!$J$19:$J$45,-1)+1,0) &amp; " (" &amp; round(L64,0) &amp; ")","")</f>
        <v/>
      </c>
      <c r="L64" s="73" t="str">
        <f t="array" ref="L64">iferror(index(Pelitulokset!$AI$184:$JL$184,1,match($C64,Pelitulokset!$AI$3:$JL$3,0)),"")</f>
        <v/>
      </c>
      <c r="M64" s="80" t="str">
        <f t="shared" si="1"/>
        <v/>
      </c>
      <c r="N64" s="64"/>
      <c r="O64" s="64" t="str">
        <f t="shared" si="2"/>
        <v/>
      </c>
      <c r="P64" s="64" t="str">
        <f t="shared" si="3"/>
        <v/>
      </c>
      <c r="Q64" s="121" t="str">
        <f t="shared" si="4"/>
        <v/>
      </c>
      <c r="R64" s="1"/>
      <c r="S64" s="1"/>
      <c r="T64" s="1"/>
      <c r="U64" s="1"/>
      <c r="V64" s="4"/>
      <c r="W64" s="4"/>
      <c r="Y64" s="84"/>
      <c r="Z64" s="84"/>
    </row>
    <row r="65">
      <c r="A65" s="33"/>
      <c r="B65" s="44">
        <v>61.0</v>
      </c>
      <c r="C65" s="84"/>
      <c r="D65" s="84"/>
      <c r="E65" s="85"/>
      <c r="F65" s="1"/>
      <c r="G65" s="61" t="str">
        <f>if(isblank(C65),"",(countif(Pelitulokset!E:E,C65)))</f>
        <v/>
      </c>
      <c r="H65" s="64" t="str">
        <f>if(isblank(C65),"",countif(Pelitulokset!B:C,C65))</f>
        <v/>
      </c>
      <c r="I65" s="73" t="str">
        <f t="array" ref="I65">iferror(index('Säännöt ja ohjeet'!$H$19:$H$46,match(J65,'Säännöt ja ohjeet'!$J$19:$J$46,-1)+1,0) &amp; if(J65&gt;1600," (" &amp; round(J65,0) &amp; ")",""),"")</f>
        <v/>
      </c>
      <c r="J65" s="73" t="str">
        <f t="array" ref="J65">iferror(index(Pelitulokset!$AI$183:$JL$183,1,match($C65,Pelitulokset!$AI$3:$JL$3,0)),"")</f>
        <v/>
      </c>
      <c r="K65" s="73" t="str">
        <f t="array" ref="K65">iferror(index('Säännöt ja ohjeet'!$H$19:$H$45,match(L65,'Säännöt ja ohjeet'!$J$19:$J$45,-1)+1,0) &amp; " (" &amp; round(L65,0) &amp; ")","")</f>
        <v/>
      </c>
      <c r="L65" s="73" t="str">
        <f t="array" ref="L65">iferror(index(Pelitulokset!$AI$184:$JL$184,1,match($C65,Pelitulokset!$AI$3:$JL$3,0)),"")</f>
        <v/>
      </c>
      <c r="M65" s="80" t="str">
        <f t="shared" si="1"/>
        <v/>
      </c>
      <c r="N65" s="64"/>
      <c r="O65" s="64" t="str">
        <f t="shared" si="2"/>
        <v/>
      </c>
      <c r="P65" s="64" t="str">
        <f t="shared" si="3"/>
        <v/>
      </c>
      <c r="Q65" s="121" t="str">
        <f t="shared" si="4"/>
        <v/>
      </c>
      <c r="R65" s="1"/>
      <c r="S65" s="1"/>
      <c r="T65" s="1"/>
      <c r="U65" s="1"/>
      <c r="V65" s="4"/>
      <c r="W65" s="4"/>
      <c r="Y65" s="84"/>
      <c r="Z65" s="84"/>
    </row>
    <row r="66">
      <c r="A66" s="33"/>
      <c r="B66" s="44">
        <v>62.0</v>
      </c>
      <c r="C66" s="84"/>
      <c r="D66" s="84"/>
      <c r="E66" s="85"/>
      <c r="F66" s="1"/>
      <c r="G66" s="61" t="str">
        <f>if(isblank(C66),"",(countif(Pelitulokset!E:E,C66)))</f>
        <v/>
      </c>
      <c r="H66" s="64" t="str">
        <f>if(isblank(C66),"",countif(Pelitulokset!B:C,C66))</f>
        <v/>
      </c>
      <c r="I66" s="73" t="str">
        <f t="array" ref="I66">iferror(index('Säännöt ja ohjeet'!$H$19:$H$46,match(J66,'Säännöt ja ohjeet'!$J$19:$J$46,-1)+1,0) &amp; if(J66&gt;1600," (" &amp; round(J66,0) &amp; ")",""),"")</f>
        <v/>
      </c>
      <c r="J66" s="73" t="str">
        <f t="array" ref="J66">iferror(index(Pelitulokset!$AI$183:$JL$183,1,match($C66,Pelitulokset!$AI$3:$JL$3,0)),"")</f>
        <v/>
      </c>
      <c r="K66" s="73" t="str">
        <f t="array" ref="K66">iferror(index('Säännöt ja ohjeet'!$H$19:$H$45,match(L66,'Säännöt ja ohjeet'!$J$19:$J$45,-1)+1,0) &amp; " (" &amp; round(L66,0) &amp; ")","")</f>
        <v/>
      </c>
      <c r="L66" s="73" t="str">
        <f t="array" ref="L66">iferror(index(Pelitulokset!$AI$184:$JL$184,1,match($C66,Pelitulokset!$AI$3:$JL$3,0)),"")</f>
        <v/>
      </c>
      <c r="M66" s="80" t="str">
        <f t="shared" si="1"/>
        <v/>
      </c>
      <c r="N66" s="64"/>
      <c r="O66" s="64" t="str">
        <f t="shared" si="2"/>
        <v/>
      </c>
      <c r="P66" s="64" t="str">
        <f t="shared" si="3"/>
        <v/>
      </c>
      <c r="Q66" s="121" t="str">
        <f t="shared" si="4"/>
        <v/>
      </c>
      <c r="R66" s="1"/>
      <c r="S66" s="1"/>
      <c r="T66" s="1"/>
      <c r="U66" s="1"/>
      <c r="V66" s="4"/>
      <c r="W66" s="4"/>
      <c r="Y66" s="84"/>
      <c r="Z66" s="84"/>
    </row>
    <row r="67">
      <c r="A67" s="33"/>
      <c r="B67" s="44">
        <v>63.0</v>
      </c>
      <c r="C67" s="84"/>
      <c r="D67" s="84"/>
      <c r="E67" s="85"/>
      <c r="F67" s="1"/>
      <c r="G67" s="61" t="str">
        <f>if(isblank(C67),"",(countif(Pelitulokset!E:E,C67)))</f>
        <v/>
      </c>
      <c r="H67" s="64" t="str">
        <f>if(isblank(C67),"",countif(Pelitulokset!B:C,C67))</f>
        <v/>
      </c>
      <c r="I67" s="73" t="str">
        <f t="array" ref="I67">iferror(index('Säännöt ja ohjeet'!$H$19:$H$46,match(J67,'Säännöt ja ohjeet'!$J$19:$J$46,-1)+1,0) &amp; if(J67&gt;1600," (" &amp; round(J67,0) &amp; ")",""),"")</f>
        <v/>
      </c>
      <c r="J67" s="73" t="str">
        <f t="array" ref="J67">iferror(index(Pelitulokset!$AI$183:$JL$183,1,match($C67,Pelitulokset!$AI$3:$JL$3,0)),"")</f>
        <v/>
      </c>
      <c r="K67" s="73" t="str">
        <f t="array" ref="K67">iferror(index('Säännöt ja ohjeet'!$H$19:$H$45,match(L67,'Säännöt ja ohjeet'!$J$19:$J$45,-1)+1,0) &amp; " (" &amp; round(L67,0) &amp; ")","")</f>
        <v/>
      </c>
      <c r="L67" s="73" t="str">
        <f t="array" ref="L67">iferror(index(Pelitulokset!$AI$184:$JL$184,1,match($C67,Pelitulokset!$AI$3:$JL$3,0)),"")</f>
        <v/>
      </c>
      <c r="M67" s="80" t="str">
        <f t="shared" si="1"/>
        <v/>
      </c>
      <c r="N67" s="64"/>
      <c r="O67" s="64" t="str">
        <f t="shared" si="2"/>
        <v/>
      </c>
      <c r="P67" s="64" t="str">
        <f t="shared" si="3"/>
        <v/>
      </c>
      <c r="Q67" s="121" t="str">
        <f t="shared" si="4"/>
        <v/>
      </c>
      <c r="R67" s="1"/>
      <c r="S67" s="1"/>
      <c r="T67" s="1"/>
      <c r="U67" s="1"/>
      <c r="V67" s="4"/>
      <c r="W67" s="4"/>
      <c r="Y67" s="84"/>
      <c r="Z67" s="84"/>
    </row>
    <row r="68">
      <c r="A68" s="33"/>
      <c r="B68" s="44">
        <v>64.0</v>
      </c>
      <c r="C68" s="84"/>
      <c r="D68" s="84"/>
      <c r="E68" s="85"/>
      <c r="F68" s="1"/>
      <c r="G68" s="61" t="str">
        <f>if(isblank(C68),"",(countif(Pelitulokset!E:E,C68)))</f>
        <v/>
      </c>
      <c r="H68" s="64" t="str">
        <f>if(isblank(C68),"",countif(Pelitulokset!B:C,C68))</f>
        <v/>
      </c>
      <c r="I68" s="73" t="str">
        <f t="array" ref="I68">iferror(index('Säännöt ja ohjeet'!$H$19:$H$46,match(J68,'Säännöt ja ohjeet'!$J$19:$J$46,-1)+1,0) &amp; if(J68&gt;1600," (" &amp; round(J68,0) &amp; ")",""),"")</f>
        <v/>
      </c>
      <c r="J68" s="73" t="str">
        <f t="array" ref="J68">iferror(index(Pelitulokset!$AI$183:$JL$183,1,match($C68,Pelitulokset!$AI$3:$JL$3,0)),"")</f>
        <v/>
      </c>
      <c r="K68" s="73" t="str">
        <f t="array" ref="K68">iferror(index('Säännöt ja ohjeet'!$H$19:$H$45,match(L68,'Säännöt ja ohjeet'!$J$19:$J$45,-1)+1,0) &amp; " (" &amp; round(L68,0) &amp; ")","")</f>
        <v/>
      </c>
      <c r="L68" s="73" t="str">
        <f t="array" ref="L68">iferror(index(Pelitulokset!$AI$184:$JL$184,1,match($C68,Pelitulokset!$AI$3:$JL$3,0)),"")</f>
        <v/>
      </c>
      <c r="M68" s="80" t="str">
        <f t="shared" si="1"/>
        <v/>
      </c>
      <c r="N68" s="64"/>
      <c r="O68" s="64" t="str">
        <f t="shared" si="2"/>
        <v/>
      </c>
      <c r="P68" s="64" t="str">
        <f t="shared" si="3"/>
        <v/>
      </c>
      <c r="Q68" s="121" t="str">
        <f t="shared" si="4"/>
        <v/>
      </c>
      <c r="R68" s="1"/>
      <c r="S68" s="1"/>
      <c r="T68" s="1"/>
      <c r="U68" s="1"/>
      <c r="V68" s="4"/>
      <c r="W68" s="4"/>
      <c r="Y68" s="84"/>
      <c r="Z68" s="84"/>
    </row>
    <row r="69">
      <c r="A69" s="33"/>
      <c r="B69" s="44">
        <v>65.0</v>
      </c>
      <c r="C69" s="84"/>
      <c r="D69" s="84"/>
      <c r="E69" s="85"/>
      <c r="F69" s="1"/>
      <c r="G69" s="61" t="str">
        <f>if(isblank(C69),"",(countif(Pelitulokset!E:E,C69)))</f>
        <v/>
      </c>
      <c r="H69" s="64" t="str">
        <f>if(isblank(C69),"",countif(Pelitulokset!B:C,C69))</f>
        <v/>
      </c>
      <c r="I69" s="73" t="str">
        <f t="array" ref="I69">iferror(index('Säännöt ja ohjeet'!$H$19:$H$46,match(J69,'Säännöt ja ohjeet'!$J$19:$J$46,-1)+1,0) &amp; if(J69&gt;1600," (" &amp; round(J69,0) &amp; ")",""),"")</f>
        <v/>
      </c>
      <c r="J69" s="73" t="str">
        <f t="array" ref="J69">iferror(index(Pelitulokset!$AI$183:$JL$183,1,match($C69,Pelitulokset!$AI$3:$JL$3,0)),"")</f>
        <v/>
      </c>
      <c r="K69" s="73" t="str">
        <f t="array" ref="K69">iferror(index('Säännöt ja ohjeet'!$H$19:$H$45,match(L69,'Säännöt ja ohjeet'!$J$19:$J$45,-1)+1,0) &amp; " (" &amp; round(L69,0) &amp; ")","")</f>
        <v/>
      </c>
      <c r="L69" s="73" t="str">
        <f t="array" ref="L69">iferror(index(Pelitulokset!$AI$184:$JL$184,1,match($C69,Pelitulokset!$AI$3:$JL$3,0)),"")</f>
        <v/>
      </c>
      <c r="M69" s="80" t="str">
        <f t="shared" si="1"/>
        <v/>
      </c>
      <c r="N69" s="64"/>
      <c r="O69" s="64" t="str">
        <f t="shared" si="2"/>
        <v/>
      </c>
      <c r="P69" s="64" t="str">
        <f t="shared" si="3"/>
        <v/>
      </c>
      <c r="Q69" s="121" t="str">
        <f t="shared" si="4"/>
        <v/>
      </c>
      <c r="R69" s="1"/>
      <c r="S69" s="1"/>
      <c r="T69" s="1"/>
      <c r="U69" s="1"/>
      <c r="V69" s="4"/>
      <c r="W69" s="4"/>
      <c r="Y69" s="84"/>
      <c r="Z69" s="84"/>
    </row>
    <row r="70">
      <c r="A70" s="33"/>
      <c r="B70" s="44">
        <v>66.0</v>
      </c>
      <c r="C70" s="84"/>
      <c r="D70" s="84"/>
      <c r="E70" s="85"/>
      <c r="F70" s="1"/>
      <c r="G70" s="61" t="str">
        <f>if(isblank(C70),"",(countif(Pelitulokset!E:E,C70)))</f>
        <v/>
      </c>
      <c r="H70" s="64" t="str">
        <f>if(isblank(C70),"",countif(Pelitulokset!B:C,C70))</f>
        <v/>
      </c>
      <c r="I70" s="73" t="str">
        <f t="array" ref="I70">iferror(index('Säännöt ja ohjeet'!$H$19:$H$46,match(J70,'Säännöt ja ohjeet'!$J$19:$J$46,-1)+1,0) &amp; if(J70&gt;1600," (" &amp; round(J70,0) &amp; ")",""),"")</f>
        <v/>
      </c>
      <c r="J70" s="73" t="str">
        <f t="array" ref="J70">iferror(index(Pelitulokset!$AI$183:$JL$183,1,match($C70,Pelitulokset!$AI$3:$JL$3,0)),"")</f>
        <v/>
      </c>
      <c r="K70" s="73" t="str">
        <f t="array" ref="K70">iferror(index('Säännöt ja ohjeet'!$H$19:$H$45,match(L70,'Säännöt ja ohjeet'!$J$19:$J$45,-1)+1,0) &amp; " (" &amp; round(L70,0) &amp; ")","")</f>
        <v/>
      </c>
      <c r="L70" s="73" t="str">
        <f t="array" ref="L70">iferror(index(Pelitulokset!$AI$184:$JL$184,1,match($C70,Pelitulokset!$AI$3:$JL$3,0)),"")</f>
        <v/>
      </c>
      <c r="M70" s="80" t="str">
        <f t="shared" si="1"/>
        <v/>
      </c>
      <c r="N70" s="64"/>
      <c r="O70" s="64" t="str">
        <f t="shared" si="2"/>
        <v/>
      </c>
      <c r="P70" s="64" t="str">
        <f t="shared" si="3"/>
        <v/>
      </c>
      <c r="Q70" s="121" t="str">
        <f t="shared" si="4"/>
        <v/>
      </c>
      <c r="R70" s="1"/>
      <c r="S70" s="1"/>
      <c r="T70" s="1"/>
      <c r="U70" s="1"/>
      <c r="V70" s="4"/>
      <c r="W70" s="4"/>
      <c r="Y70" s="84"/>
      <c r="Z70" s="84"/>
    </row>
    <row r="71">
      <c r="A71" s="33"/>
      <c r="B71" s="44">
        <v>67.0</v>
      </c>
      <c r="C71" s="84"/>
      <c r="D71" s="84"/>
      <c r="E71" s="85"/>
      <c r="F71" s="1"/>
      <c r="G71" s="61" t="str">
        <f>if(isblank(C71),"",(countif(Pelitulokset!E:E,C71)))</f>
        <v/>
      </c>
      <c r="H71" s="64" t="str">
        <f>if(isblank(C71),"",countif(Pelitulokset!B:C,C71))</f>
        <v/>
      </c>
      <c r="I71" s="73" t="str">
        <f t="array" ref="I71">iferror(index('Säännöt ja ohjeet'!$H$19:$H$46,match(J71,'Säännöt ja ohjeet'!$J$19:$J$46,-1)+1,0) &amp; if(J71&gt;1600," (" &amp; round(J71,0) &amp; ")",""),"")</f>
        <v/>
      </c>
      <c r="J71" s="73" t="str">
        <f t="array" ref="J71">iferror(index(Pelitulokset!$AI$183:$JL$183,1,match($C71,Pelitulokset!$AI$3:$JL$3,0)),"")</f>
        <v/>
      </c>
      <c r="K71" s="73" t="str">
        <f t="array" ref="K71">iferror(index('Säännöt ja ohjeet'!$H$19:$H$45,match(L71,'Säännöt ja ohjeet'!$J$19:$J$45,-1)+1,0) &amp; " (" &amp; round(L71,0) &amp; ")","")</f>
        <v/>
      </c>
      <c r="L71" s="73" t="str">
        <f t="array" ref="L71">iferror(index(Pelitulokset!$AI$184:$JL$184,1,match($C71,Pelitulokset!$AI$3:$JL$3,0)),"")</f>
        <v/>
      </c>
      <c r="M71" s="80" t="str">
        <f t="shared" si="1"/>
        <v/>
      </c>
      <c r="N71" s="64"/>
      <c r="O71" s="64" t="str">
        <f t="shared" si="2"/>
        <v/>
      </c>
      <c r="P71" s="64" t="str">
        <f t="shared" si="3"/>
        <v/>
      </c>
      <c r="Q71" s="121" t="str">
        <f t="shared" si="4"/>
        <v/>
      </c>
      <c r="R71" s="1"/>
      <c r="S71" s="1"/>
      <c r="T71" s="1"/>
      <c r="U71" s="1"/>
      <c r="V71" s="4"/>
      <c r="W71" s="4"/>
      <c r="Y71" s="84"/>
      <c r="Z71" s="84"/>
    </row>
    <row r="72">
      <c r="A72" s="33"/>
      <c r="B72" s="44">
        <v>68.0</v>
      </c>
      <c r="C72" s="84"/>
      <c r="D72" s="84"/>
      <c r="E72" s="85"/>
      <c r="F72" s="1"/>
      <c r="G72" s="61" t="str">
        <f>if(isblank(C72),"",(countif(Pelitulokset!E:E,C72)))</f>
        <v/>
      </c>
      <c r="H72" s="64" t="str">
        <f>if(isblank(C72),"",countif(Pelitulokset!B:C,C72))</f>
        <v/>
      </c>
      <c r="I72" s="73" t="str">
        <f t="array" ref="I72">iferror(index('Säännöt ja ohjeet'!$H$19:$H$46,match(J72,'Säännöt ja ohjeet'!$J$19:$J$46,-1)+1,0) &amp; if(J72&gt;1600," (" &amp; round(J72,0) &amp; ")",""),"")</f>
        <v/>
      </c>
      <c r="J72" s="73" t="str">
        <f t="array" ref="J72">iferror(index(Pelitulokset!$AI$183:$JL$183,1,match($C72,Pelitulokset!$AI$3:$JL$3,0)),"")</f>
        <v/>
      </c>
      <c r="K72" s="73" t="str">
        <f t="array" ref="K72">iferror(index('Säännöt ja ohjeet'!$H$19:$H$45,match(L72,'Säännöt ja ohjeet'!$J$19:$J$45,-1)+1,0) &amp; " (" &amp; round(L72,0) &amp; ")","")</f>
        <v/>
      </c>
      <c r="L72" s="73" t="str">
        <f t="array" ref="L72">iferror(index(Pelitulokset!$AI$184:$JL$184,1,match($C72,Pelitulokset!$AI$3:$JL$3,0)),"")</f>
        <v/>
      </c>
      <c r="M72" s="80" t="str">
        <f t="shared" si="1"/>
        <v/>
      </c>
      <c r="N72" s="64"/>
      <c r="O72" s="64" t="str">
        <f t="shared" si="2"/>
        <v/>
      </c>
      <c r="P72" s="64" t="str">
        <f t="shared" si="3"/>
        <v/>
      </c>
      <c r="Q72" s="121" t="str">
        <f t="shared" si="4"/>
        <v/>
      </c>
      <c r="R72" s="1"/>
      <c r="S72" s="1"/>
      <c r="T72" s="1"/>
      <c r="U72" s="1"/>
      <c r="V72" s="4"/>
      <c r="W72" s="4"/>
      <c r="Y72" s="84"/>
      <c r="Z72" s="84"/>
    </row>
    <row r="73">
      <c r="A73" s="33"/>
      <c r="B73" s="44">
        <v>69.0</v>
      </c>
      <c r="C73" s="84"/>
      <c r="D73" s="84"/>
      <c r="E73" s="85" t="s">
        <v>157</v>
      </c>
      <c r="F73" s="1"/>
      <c r="G73" s="61" t="str">
        <f>if(isblank(C73),"",(countif(Pelitulokset!E:E,C73)))</f>
        <v/>
      </c>
      <c r="H73" s="64" t="str">
        <f>if(isblank(C73),"",countif(Pelitulokset!B:C,C73))</f>
        <v/>
      </c>
      <c r="I73" s="73" t="str">
        <f t="array" ref="I73">iferror(index('Säännöt ja ohjeet'!$H$19:$H$46,match(J73,'Säännöt ja ohjeet'!$J$19:$J$46,-1)+1,0) &amp; if(J73&gt;1600," (" &amp; round(J73,0) &amp; ")",""),"")</f>
        <v/>
      </c>
      <c r="J73" s="73" t="str">
        <f t="array" ref="J73">iferror(index(Pelitulokset!$AI$183:$JL$183,1,match($C73,Pelitulokset!$AI$3:$JL$3,0)),"")</f>
        <v/>
      </c>
      <c r="K73" s="73" t="str">
        <f t="array" ref="K73">iferror(index('Säännöt ja ohjeet'!$H$19:$H$45,match(L73,'Säännöt ja ohjeet'!$J$19:$J$45,-1)+1,0) &amp; " (" &amp; round(L73,0) &amp; ")","")</f>
        <v/>
      </c>
      <c r="L73" s="73" t="str">
        <f t="array" ref="L73">iferror(index(Pelitulokset!$AI$184:$JL$184,1,match($C73,Pelitulokset!$AI$3:$JL$3,0)),"")</f>
        <v/>
      </c>
      <c r="M73" s="80" t="str">
        <f t="shared" si="1"/>
        <v/>
      </c>
      <c r="N73" s="64"/>
      <c r="O73" s="64" t="str">
        <f t="shared" si="2"/>
        <v/>
      </c>
      <c r="P73" s="64" t="str">
        <f t="shared" si="3"/>
        <v/>
      </c>
      <c r="Q73" s="121" t="str">
        <f t="shared" si="4"/>
        <v/>
      </c>
      <c r="R73" s="1"/>
      <c r="S73" s="1"/>
      <c r="T73" s="1"/>
      <c r="U73" s="1"/>
      <c r="V73" s="4"/>
      <c r="W73" s="4"/>
      <c r="Y73" s="84"/>
      <c r="Z73" s="84"/>
    </row>
    <row r="74">
      <c r="A74" s="33"/>
      <c r="B74" s="44">
        <v>70.0</v>
      </c>
      <c r="C74" s="84"/>
      <c r="D74" s="84"/>
      <c r="E74" s="85" t="s">
        <v>157</v>
      </c>
      <c r="F74" s="1"/>
      <c r="G74" s="61" t="str">
        <f>if(isblank(C74),"",(countif(Pelitulokset!E:E,C74)))</f>
        <v/>
      </c>
      <c r="H74" s="64" t="str">
        <f>if(isblank(C74),"",countif(Pelitulokset!B:C,C74))</f>
        <v/>
      </c>
      <c r="I74" s="73" t="str">
        <f t="array" ref="I74">iferror(index('Säännöt ja ohjeet'!$H$19:$H$46,match(J74,'Säännöt ja ohjeet'!$J$19:$J$46,-1)+1,0) &amp; if(J74&gt;1600," (" &amp; round(J74,0) &amp; ")",""),"")</f>
        <v/>
      </c>
      <c r="J74" s="73" t="str">
        <f t="array" ref="J74">iferror(index(Pelitulokset!$AI$183:$JL$183,1,match($C74,Pelitulokset!$AI$3:$JL$3,0)),"")</f>
        <v/>
      </c>
      <c r="K74" s="73" t="str">
        <f t="array" ref="K74">iferror(index('Säännöt ja ohjeet'!$H$19:$H$45,match(L74,'Säännöt ja ohjeet'!$J$19:$J$45,-1)+1,0) &amp; " (" &amp; round(L74,0) &amp; ")","")</f>
        <v/>
      </c>
      <c r="L74" s="73" t="str">
        <f t="array" ref="L74">iferror(index(Pelitulokset!$AI$184:$JL$184,1,match($C74,Pelitulokset!$AI$3:$JL$3,0)),"")</f>
        <v/>
      </c>
      <c r="M74" s="80" t="str">
        <f t="shared" si="1"/>
        <v/>
      </c>
      <c r="N74" s="64"/>
      <c r="O74" s="64" t="str">
        <f t="shared" si="2"/>
        <v/>
      </c>
      <c r="P74" s="64" t="str">
        <f t="shared" si="3"/>
        <v/>
      </c>
      <c r="Q74" s="121" t="str">
        <f t="shared" si="4"/>
        <v/>
      </c>
      <c r="R74" s="1"/>
      <c r="S74" s="1"/>
      <c r="T74" s="1"/>
      <c r="U74" s="1"/>
      <c r="V74" s="4"/>
      <c r="W74" s="4"/>
      <c r="Y74" s="84"/>
      <c r="Z74" s="84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4"/>
      <c r="W75" s="4"/>
      <c r="Y75" s="84"/>
      <c r="Z75" s="84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4"/>
      <c r="W76" s="4"/>
      <c r="Y76" s="84"/>
      <c r="Z76" s="84"/>
    </row>
    <row r="77">
      <c r="A77" s="1"/>
      <c r="B77" s="3" t="s">
        <v>158</v>
      </c>
      <c r="C77" s="1"/>
      <c r="D77" s="1"/>
      <c r="E77" s="122">
        <f>AVERAGE(E5:E37)</f>
        <v>1662.986009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4"/>
      <c r="W77" s="4"/>
      <c r="Y77" s="84"/>
      <c r="Z77" s="84"/>
    </row>
    <row r="78">
      <c r="A78" s="1"/>
      <c r="B78" s="3" t="s">
        <v>159</v>
      </c>
      <c r="C78" s="1"/>
      <c r="D78" s="1"/>
      <c r="E78" s="122">
        <f>average(J5:J30)</f>
        <v>1662.952428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4"/>
      <c r="W78" s="4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4"/>
      <c r="W79" s="4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4"/>
      <c r="W80" s="4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4"/>
      <c r="W81" s="4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4"/>
      <c r="W82" s="4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4"/>
      <c r="W83" s="4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4"/>
      <c r="W84" s="4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4"/>
      <c r="W85" s="4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4"/>
      <c r="W86" s="4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3"/>
      <c r="B1" s="3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>
      <c r="A2" s="3"/>
      <c r="B2" s="9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>
      <c r="A3" s="3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>
      <c r="A4" s="3"/>
      <c r="B4" s="3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>
      <c r="A5" s="3"/>
      <c r="B5" s="3" t="s">
        <v>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>
      <c r="A6" s="3"/>
      <c r="B6" s="3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>
      <c r="A7" s="3"/>
      <c r="B7" s="3" t="s">
        <v>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>
      <c r="A9" s="3"/>
      <c r="B9" s="3" t="s">
        <v>12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>
      <c r="A10" s="3"/>
      <c r="B10" s="3" t="s">
        <v>13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>
      <c r="A12" s="1"/>
      <c r="B12" s="3" t="s">
        <v>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>
      <c r="A13" s="1"/>
      <c r="B13" s="3" t="s">
        <v>15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>
      <c r="A14" s="1"/>
      <c r="B14" s="3" t="s">
        <v>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>
      <c r="A15" s="1"/>
      <c r="B15" s="3" t="s">
        <v>18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>
      <c r="A17" s="3"/>
      <c r="B17" s="24" t="s">
        <v>19</v>
      </c>
      <c r="C17" s="1"/>
      <c r="D17" s="1"/>
      <c r="E17" s="1"/>
      <c r="F17" s="1"/>
      <c r="G17" s="1"/>
      <c r="H17" s="24" t="s">
        <v>20</v>
      </c>
      <c r="I17" s="1"/>
      <c r="J17" s="1"/>
      <c r="K17" s="1"/>
      <c r="L17" s="1"/>
      <c r="M17" s="1"/>
      <c r="N17" s="1"/>
      <c r="O17" s="1"/>
      <c r="P17" s="1"/>
      <c r="Q17" s="1"/>
    </row>
    <row r="18">
      <c r="A18" s="26"/>
      <c r="B18" s="26"/>
      <c r="C18" s="25"/>
      <c r="E18" s="25"/>
      <c r="G18" s="1"/>
      <c r="H18" s="25" t="s">
        <v>22</v>
      </c>
      <c r="I18" s="25" t="s">
        <v>23</v>
      </c>
      <c r="J18" s="25" t="s">
        <v>24</v>
      </c>
      <c r="K18" s="1"/>
      <c r="L18" s="1"/>
      <c r="M18" s="1"/>
      <c r="N18" s="1"/>
      <c r="O18" s="1"/>
      <c r="P18" s="1"/>
      <c r="Q18" s="1"/>
    </row>
    <row r="19">
      <c r="A19" s="31"/>
      <c r="B19" s="31"/>
      <c r="C19" s="33"/>
      <c r="D19" s="33"/>
      <c r="E19" s="33"/>
      <c r="F19" s="33"/>
      <c r="G19" s="1"/>
      <c r="H19" s="38" t="s">
        <v>30</v>
      </c>
      <c r="I19" s="38">
        <v>2700.0</v>
      </c>
      <c r="J19" s="38">
        <v>2650.0</v>
      </c>
      <c r="K19" s="1"/>
      <c r="L19" s="3"/>
      <c r="M19" s="1"/>
      <c r="N19" s="1"/>
      <c r="O19" s="1"/>
      <c r="P19" s="1"/>
      <c r="Q19" s="1"/>
    </row>
    <row r="20">
      <c r="A20" s="40"/>
      <c r="B20" s="40"/>
      <c r="C20" s="41"/>
      <c r="D20" s="40"/>
      <c r="E20" s="41"/>
      <c r="F20" s="40"/>
      <c r="G20" s="1"/>
      <c r="H20" s="38" t="s">
        <v>41</v>
      </c>
      <c r="I20" s="38">
        <v>2600.0</v>
      </c>
      <c r="J20" s="38">
        <v>2550.0</v>
      </c>
      <c r="K20" s="1"/>
      <c r="L20" s="3"/>
      <c r="M20" s="1"/>
      <c r="N20" s="3"/>
      <c r="O20" s="1"/>
      <c r="P20" s="1"/>
      <c r="Q20" s="1"/>
    </row>
    <row r="21">
      <c r="A21" s="40"/>
      <c r="B21" s="40"/>
      <c r="C21" s="41"/>
      <c r="D21" s="40"/>
      <c r="E21" s="41"/>
      <c r="F21" s="40"/>
      <c r="G21" s="1"/>
      <c r="H21" s="38" t="s">
        <v>42</v>
      </c>
      <c r="I21" s="38">
        <v>2500.0</v>
      </c>
      <c r="J21" s="38">
        <v>2450.0</v>
      </c>
      <c r="K21" s="1"/>
      <c r="L21" s="3"/>
      <c r="M21" s="1"/>
      <c r="N21" s="3"/>
      <c r="O21" s="1"/>
      <c r="P21" s="1"/>
      <c r="Q21" s="1"/>
    </row>
    <row r="22">
      <c r="A22" s="40"/>
      <c r="B22" s="40"/>
      <c r="C22" s="41"/>
      <c r="D22" s="40"/>
      <c r="E22" s="41"/>
      <c r="F22" s="40"/>
      <c r="G22" s="1"/>
      <c r="H22" s="38" t="s">
        <v>44</v>
      </c>
      <c r="I22" s="38">
        <v>2400.0</v>
      </c>
      <c r="J22" s="38">
        <v>2350.0</v>
      </c>
      <c r="K22" s="1"/>
      <c r="L22" s="3"/>
      <c r="M22" s="1"/>
      <c r="N22" s="3"/>
      <c r="O22" s="1"/>
      <c r="P22" s="1"/>
      <c r="Q22" s="1"/>
    </row>
    <row r="23">
      <c r="A23" s="40"/>
      <c r="B23" s="40"/>
      <c r="C23" s="41"/>
      <c r="D23" s="40"/>
      <c r="E23" s="41"/>
      <c r="F23" s="40"/>
      <c r="G23" s="1"/>
      <c r="H23" s="38" t="s">
        <v>45</v>
      </c>
      <c r="I23" s="38">
        <v>2300.0</v>
      </c>
      <c r="J23" s="38">
        <v>2250.0</v>
      </c>
      <c r="K23" s="1"/>
      <c r="L23" s="3"/>
      <c r="M23" s="1"/>
      <c r="N23" s="3"/>
      <c r="O23" s="1"/>
      <c r="P23" s="1"/>
      <c r="Q23" s="1"/>
    </row>
    <row r="24">
      <c r="A24" s="40"/>
      <c r="B24" s="40"/>
      <c r="C24" s="41"/>
      <c r="D24" s="40"/>
      <c r="E24" s="41"/>
      <c r="F24" s="40"/>
      <c r="G24" s="1"/>
      <c r="H24" s="38" t="s">
        <v>46</v>
      </c>
      <c r="I24" s="38">
        <v>2200.0</v>
      </c>
      <c r="J24" s="38">
        <v>2150.0</v>
      </c>
      <c r="K24" s="1"/>
      <c r="L24" s="3"/>
      <c r="M24" s="1"/>
      <c r="N24" s="3"/>
      <c r="O24" s="1"/>
      <c r="P24" s="1"/>
      <c r="Q24" s="1"/>
    </row>
    <row r="25">
      <c r="A25" s="40"/>
      <c r="B25" s="55" t="s">
        <v>48</v>
      </c>
      <c r="C25" s="41"/>
      <c r="D25" s="40"/>
      <c r="E25" s="41"/>
      <c r="F25" s="40"/>
      <c r="G25" s="1"/>
      <c r="H25" s="38" t="s">
        <v>55</v>
      </c>
      <c r="I25" s="38">
        <v>2100.0</v>
      </c>
      <c r="J25" s="38">
        <v>2050.0</v>
      </c>
      <c r="K25" s="1"/>
      <c r="L25" s="1"/>
      <c r="M25" s="1"/>
      <c r="N25" s="1"/>
      <c r="O25" s="1"/>
      <c r="P25" s="1"/>
      <c r="Q25" s="1"/>
    </row>
    <row r="26">
      <c r="A26" s="40"/>
      <c r="B26" s="58"/>
      <c r="C26" s="41"/>
      <c r="D26" s="40"/>
      <c r="E26" s="41"/>
      <c r="F26" s="40"/>
      <c r="G26" s="1"/>
      <c r="H26" s="38" t="s">
        <v>51</v>
      </c>
      <c r="I26" s="38">
        <v>2000.0</v>
      </c>
      <c r="J26" s="38">
        <v>1950.0</v>
      </c>
      <c r="K26" s="1"/>
      <c r="L26" s="1"/>
      <c r="M26" s="1"/>
      <c r="N26" s="1"/>
      <c r="O26" s="1"/>
      <c r="P26" s="1"/>
      <c r="Q26" s="1"/>
    </row>
    <row r="27">
      <c r="A27" s="40"/>
      <c r="B27" s="9" t="s">
        <v>56</v>
      </c>
      <c r="C27" s="41"/>
      <c r="D27" s="40"/>
      <c r="E27" s="41"/>
      <c r="F27" s="40"/>
      <c r="G27" s="1"/>
      <c r="H27" s="38" t="s">
        <v>57</v>
      </c>
      <c r="I27" s="38">
        <v>1900.0</v>
      </c>
      <c r="J27" s="38">
        <v>1850.0</v>
      </c>
      <c r="K27" s="1"/>
      <c r="L27" s="1"/>
      <c r="M27" s="1"/>
      <c r="N27" s="1"/>
      <c r="O27" s="1"/>
      <c r="P27" s="1"/>
      <c r="Q27" s="1"/>
    </row>
    <row r="28">
      <c r="A28" s="40"/>
      <c r="B28" s="60" t="s">
        <v>58</v>
      </c>
      <c r="C28" s="41"/>
      <c r="D28" s="40"/>
      <c r="E28" s="41"/>
      <c r="F28" s="40"/>
      <c r="G28" s="1"/>
      <c r="H28" s="38" t="s">
        <v>59</v>
      </c>
      <c r="I28" s="38">
        <v>1800.0</v>
      </c>
      <c r="J28" s="38">
        <v>1750.0</v>
      </c>
      <c r="K28" s="1"/>
      <c r="L28" s="1"/>
      <c r="M28" s="1"/>
      <c r="N28" s="1"/>
      <c r="O28" s="1"/>
      <c r="P28" s="1"/>
      <c r="Q28" s="1"/>
    </row>
    <row r="29">
      <c r="A29" s="40"/>
      <c r="B29" s="60" t="s">
        <v>60</v>
      </c>
      <c r="C29" s="62"/>
      <c r="D29" s="58"/>
      <c r="E29" s="62"/>
      <c r="F29" s="58"/>
      <c r="G29" s="1"/>
      <c r="H29" s="38" t="s">
        <v>61</v>
      </c>
      <c r="I29" s="38">
        <v>1700.0</v>
      </c>
      <c r="J29" s="38">
        <v>1650.0</v>
      </c>
      <c r="K29" s="1"/>
      <c r="L29" s="1"/>
      <c r="M29" s="1"/>
      <c r="N29" s="1"/>
      <c r="O29" s="1"/>
      <c r="P29" s="1"/>
      <c r="Q29" s="1"/>
    </row>
    <row r="30">
      <c r="A30" s="40"/>
      <c r="B30" s="60" t="s">
        <v>62</v>
      </c>
      <c r="C30" s="62"/>
      <c r="D30" s="58"/>
      <c r="E30" s="62"/>
      <c r="F30" s="58"/>
      <c r="G30" s="1"/>
      <c r="H30" s="38" t="s">
        <v>63</v>
      </c>
      <c r="I30" s="38">
        <v>1600.0</v>
      </c>
      <c r="J30" s="38">
        <v>1550.0</v>
      </c>
      <c r="K30" s="1"/>
      <c r="L30" s="1"/>
      <c r="M30" s="1"/>
      <c r="N30" s="1"/>
      <c r="O30" s="1"/>
      <c r="P30" s="1"/>
      <c r="Q30" s="1"/>
    </row>
    <row r="31">
      <c r="A31" s="24"/>
      <c r="B31" s="60" t="s">
        <v>64</v>
      </c>
      <c r="C31" s="63"/>
      <c r="D31" s="63"/>
      <c r="E31" s="63"/>
      <c r="F31" s="63"/>
      <c r="G31" s="1"/>
      <c r="H31" s="38" t="s">
        <v>65</v>
      </c>
      <c r="I31" s="38">
        <v>1500.0</v>
      </c>
      <c r="J31" s="38">
        <v>1450.0</v>
      </c>
      <c r="K31" s="1"/>
      <c r="L31" s="1"/>
      <c r="M31" s="1"/>
      <c r="N31" s="1"/>
      <c r="O31" s="1"/>
      <c r="P31" s="1"/>
      <c r="Q31" s="1"/>
    </row>
    <row r="32">
      <c r="A32" s="1"/>
      <c r="B32" s="60" t="s">
        <v>66</v>
      </c>
      <c r="C32" s="63"/>
      <c r="D32" s="63"/>
      <c r="E32" s="63"/>
      <c r="F32" s="63"/>
      <c r="G32" s="1"/>
      <c r="H32" s="38" t="s">
        <v>68</v>
      </c>
      <c r="I32" s="38">
        <v>1400.0</v>
      </c>
      <c r="J32" s="38">
        <v>1350.0</v>
      </c>
      <c r="K32" s="1"/>
      <c r="L32" s="1"/>
      <c r="M32" s="1"/>
      <c r="N32" s="1"/>
      <c r="O32" s="1"/>
      <c r="P32" s="1"/>
      <c r="Q32" s="1"/>
    </row>
    <row r="33">
      <c r="A33" s="3"/>
      <c r="B33" s="65" t="s">
        <v>69</v>
      </c>
      <c r="C33" s="63"/>
      <c r="D33" s="63"/>
      <c r="E33" s="63"/>
      <c r="F33" s="63"/>
      <c r="G33" s="1"/>
      <c r="H33" s="38" t="s">
        <v>70</v>
      </c>
      <c r="I33" s="38">
        <v>1300.0</v>
      </c>
      <c r="J33" s="38">
        <v>1250.0</v>
      </c>
      <c r="K33" s="1"/>
      <c r="L33" s="1"/>
      <c r="M33" s="1"/>
      <c r="N33" s="1"/>
      <c r="O33" s="1"/>
      <c r="P33" s="1"/>
      <c r="Q33" s="1"/>
    </row>
    <row r="34">
      <c r="A34" s="3"/>
      <c r="B34" s="60" t="s">
        <v>71</v>
      </c>
      <c r="C34" s="63"/>
      <c r="D34" s="63"/>
      <c r="E34" s="63"/>
      <c r="F34" s="63"/>
      <c r="G34" s="1"/>
      <c r="H34" s="38" t="s">
        <v>73</v>
      </c>
      <c r="I34" s="38">
        <v>1200.0</v>
      </c>
      <c r="J34" s="38">
        <v>1150.0</v>
      </c>
      <c r="K34" s="1"/>
      <c r="L34" s="1"/>
      <c r="M34" s="1"/>
      <c r="N34" s="1"/>
      <c r="O34" s="1"/>
      <c r="P34" s="1"/>
      <c r="Q34" s="1"/>
    </row>
    <row r="35">
      <c r="A35" s="1"/>
      <c r="B35" s="60" t="s">
        <v>76</v>
      </c>
      <c r="C35" s="63"/>
      <c r="D35" s="63"/>
      <c r="E35" s="63"/>
      <c r="F35" s="63"/>
      <c r="G35" s="1"/>
      <c r="H35" s="38" t="s">
        <v>78</v>
      </c>
      <c r="I35" s="38">
        <v>1100.0</v>
      </c>
      <c r="J35" s="38">
        <v>1050.0</v>
      </c>
      <c r="K35" s="1"/>
      <c r="L35" s="1"/>
      <c r="M35" s="1"/>
      <c r="N35" s="1"/>
      <c r="O35" s="1"/>
      <c r="P35" s="1"/>
      <c r="Q35" s="1"/>
    </row>
    <row r="36">
      <c r="A36" s="1"/>
      <c r="B36" s="60" t="s">
        <v>79</v>
      </c>
      <c r="C36" s="63"/>
      <c r="D36" s="63"/>
      <c r="E36" s="63"/>
      <c r="F36" s="63"/>
      <c r="G36" s="1"/>
      <c r="H36" s="38" t="s">
        <v>82</v>
      </c>
      <c r="I36" s="38">
        <v>1000.0</v>
      </c>
      <c r="J36" s="38">
        <v>950.0</v>
      </c>
      <c r="K36" s="1"/>
      <c r="L36" s="1"/>
      <c r="M36" s="1"/>
      <c r="N36" s="1"/>
      <c r="O36" s="1"/>
      <c r="P36" s="1"/>
      <c r="Q36" s="1"/>
    </row>
    <row r="37">
      <c r="A37" s="1"/>
      <c r="B37" s="60" t="s">
        <v>87</v>
      </c>
      <c r="C37" s="63"/>
      <c r="D37" s="63"/>
      <c r="E37" s="63"/>
      <c r="F37" s="63"/>
      <c r="G37" s="1"/>
      <c r="H37" s="38" t="s">
        <v>89</v>
      </c>
      <c r="I37" s="38">
        <v>900.0</v>
      </c>
      <c r="J37" s="38">
        <v>850.0</v>
      </c>
      <c r="K37" s="1"/>
      <c r="L37" s="1"/>
      <c r="M37" s="1"/>
      <c r="N37" s="1"/>
      <c r="O37" s="1"/>
      <c r="P37" s="1"/>
      <c r="Q37" s="1"/>
    </row>
    <row r="38">
      <c r="A38" s="1"/>
      <c r="B38" s="60" t="s">
        <v>91</v>
      </c>
      <c r="C38" s="63"/>
      <c r="D38" s="63"/>
      <c r="E38" s="63"/>
      <c r="F38" s="63"/>
      <c r="G38" s="1"/>
      <c r="H38" s="38" t="s">
        <v>94</v>
      </c>
      <c r="I38" s="38">
        <v>800.0</v>
      </c>
      <c r="J38" s="38">
        <v>750.0</v>
      </c>
      <c r="K38" s="1"/>
      <c r="L38" s="1"/>
      <c r="M38" s="1"/>
      <c r="N38" s="1"/>
      <c r="O38" s="1"/>
      <c r="P38" s="1"/>
      <c r="Q38" s="1"/>
    </row>
    <row r="39">
      <c r="A39" s="1"/>
      <c r="B39" s="60" t="s">
        <v>97</v>
      </c>
      <c r="C39" s="63"/>
      <c r="D39" s="63"/>
      <c r="E39" s="63"/>
      <c r="F39" s="63"/>
      <c r="G39" s="1"/>
      <c r="H39" s="38" t="s">
        <v>101</v>
      </c>
      <c r="I39" s="38">
        <v>700.0</v>
      </c>
      <c r="J39" s="38">
        <v>650.0</v>
      </c>
      <c r="K39" s="1"/>
      <c r="L39" s="1"/>
      <c r="M39" s="1"/>
      <c r="N39" s="1"/>
      <c r="O39" s="1"/>
      <c r="P39" s="1"/>
      <c r="Q39" s="1"/>
    </row>
    <row r="40">
      <c r="A40" s="1"/>
      <c r="B40" s="60" t="s">
        <v>107</v>
      </c>
      <c r="C40" s="63"/>
      <c r="D40" s="63"/>
      <c r="E40" s="63"/>
      <c r="F40" s="63"/>
      <c r="G40" s="1"/>
      <c r="H40" s="38" t="s">
        <v>110</v>
      </c>
      <c r="I40" s="38">
        <v>600.0</v>
      </c>
      <c r="J40" s="38">
        <v>550.0</v>
      </c>
      <c r="K40" s="1"/>
      <c r="L40" s="1"/>
      <c r="M40" s="1"/>
      <c r="N40" s="1"/>
      <c r="O40" s="1"/>
      <c r="P40" s="1"/>
      <c r="Q40" s="1"/>
    </row>
    <row r="41">
      <c r="A41" s="1"/>
      <c r="B41" s="60" t="s">
        <v>114</v>
      </c>
      <c r="C41" s="63"/>
      <c r="D41" s="63"/>
      <c r="E41" s="63"/>
      <c r="F41" s="63"/>
      <c r="G41" s="1"/>
      <c r="H41" s="38" t="s">
        <v>116</v>
      </c>
      <c r="I41" s="38">
        <v>500.0</v>
      </c>
      <c r="J41" s="38">
        <v>450.0</v>
      </c>
      <c r="K41" s="1"/>
      <c r="L41" s="1"/>
      <c r="M41" s="1"/>
      <c r="N41" s="1"/>
      <c r="O41" s="1"/>
      <c r="P41" s="1"/>
      <c r="Q41" s="1"/>
    </row>
    <row r="42">
      <c r="A42" s="1"/>
      <c r="B42" s="60" t="s">
        <v>117</v>
      </c>
      <c r="C42" s="63"/>
      <c r="D42" s="63"/>
      <c r="E42" s="63"/>
      <c r="F42" s="63"/>
      <c r="G42" s="1"/>
      <c r="H42" s="38" t="s">
        <v>119</v>
      </c>
      <c r="I42" s="38">
        <v>400.0</v>
      </c>
      <c r="J42" s="38">
        <v>350.0</v>
      </c>
      <c r="K42" s="1"/>
      <c r="L42" s="1"/>
      <c r="M42" s="1"/>
      <c r="N42" s="1"/>
      <c r="O42" s="1"/>
      <c r="P42" s="1"/>
      <c r="Q42" s="1"/>
    </row>
    <row r="43">
      <c r="A43" s="1"/>
      <c r="B43" s="63"/>
      <c r="C43" s="63"/>
      <c r="D43" s="63"/>
      <c r="E43" s="63"/>
      <c r="F43" s="63"/>
      <c r="G43" s="1"/>
      <c r="H43" s="38" t="s">
        <v>120</v>
      </c>
      <c r="I43" s="38">
        <v>300.0</v>
      </c>
      <c r="J43" s="38">
        <v>250.0</v>
      </c>
      <c r="K43" s="1"/>
      <c r="L43" s="1"/>
      <c r="M43" s="1"/>
      <c r="N43" s="1"/>
      <c r="O43" s="1"/>
      <c r="P43" s="1"/>
      <c r="Q43" s="1"/>
    </row>
    <row r="44">
      <c r="A44" s="1"/>
      <c r="B44" s="63"/>
      <c r="C44" s="63"/>
      <c r="D44" s="63"/>
      <c r="E44" s="63"/>
      <c r="F44" s="63"/>
      <c r="G44" s="1"/>
      <c r="H44" s="38" t="s">
        <v>121</v>
      </c>
      <c r="I44" s="38">
        <v>200.0</v>
      </c>
      <c r="J44" s="38">
        <v>150.0</v>
      </c>
      <c r="K44" s="1"/>
      <c r="L44" s="1"/>
      <c r="M44" s="1"/>
      <c r="N44" s="1"/>
      <c r="O44" s="1"/>
      <c r="P44" s="1"/>
      <c r="Q44" s="1"/>
    </row>
    <row r="45">
      <c r="A45" s="1"/>
      <c r="B45" s="63"/>
      <c r="C45" s="63"/>
      <c r="D45" s="63"/>
      <c r="E45" s="63"/>
      <c r="F45" s="63"/>
      <c r="G45" s="1"/>
      <c r="H45" s="38" t="s">
        <v>122</v>
      </c>
      <c r="I45" s="38">
        <v>100.0</v>
      </c>
      <c r="J45" s="38">
        <v>50.0</v>
      </c>
      <c r="K45" s="1"/>
      <c r="L45" s="1"/>
      <c r="M45" s="1"/>
      <c r="N45" s="1"/>
      <c r="O45" s="1"/>
      <c r="P45" s="1"/>
      <c r="Q45" s="1"/>
    </row>
    <row r="46">
      <c r="A46" s="1"/>
      <c r="B46" s="63"/>
      <c r="C46" s="63"/>
      <c r="D46" s="63"/>
      <c r="E46" s="63"/>
      <c r="F46" s="63"/>
      <c r="G46" s="1"/>
      <c r="H46" s="38" t="s">
        <v>123</v>
      </c>
      <c r="I46" s="38">
        <v>-1000.0</v>
      </c>
      <c r="J46" s="38">
        <v>-9999.0</v>
      </c>
      <c r="K46" s="1"/>
      <c r="L46" s="1"/>
      <c r="M46" s="1"/>
      <c r="N46" s="1"/>
      <c r="O46" s="1"/>
      <c r="P46" s="1"/>
      <c r="Q46" s="1"/>
    </row>
    <row r="47">
      <c r="A47" s="1"/>
      <c r="B47" s="63"/>
      <c r="C47" s="63"/>
      <c r="D47" s="63"/>
      <c r="E47" s="63"/>
      <c r="F47" s="6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>
      <c r="A48" s="1"/>
      <c r="B48" s="63"/>
      <c r="C48" s="63"/>
      <c r="D48" s="63"/>
      <c r="E48" s="63"/>
      <c r="F48" s="6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>
      <c r="A53" s="1"/>
      <c r="B53" s="77" t="s">
        <v>125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>
      <c r="A54" s="1"/>
      <c r="B54" s="78">
        <v>2.0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8"/>
      <c r="M1" s="8"/>
      <c r="N1" s="8"/>
      <c r="O1" s="8"/>
      <c r="P1" s="8"/>
      <c r="Q1" s="8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8"/>
      <c r="M2" s="8"/>
      <c r="N2" s="8"/>
      <c r="O2" s="8"/>
      <c r="P2" s="8"/>
      <c r="Q2" s="8"/>
    </row>
    <row r="3">
      <c r="A3" s="1"/>
      <c r="B3" s="1"/>
      <c r="C3" s="1"/>
      <c r="D3" s="1"/>
      <c r="E3" s="1"/>
      <c r="F3" s="10" t="s">
        <v>2</v>
      </c>
      <c r="G3" s="1"/>
      <c r="H3" s="1"/>
      <c r="I3" s="1"/>
      <c r="J3" s="1"/>
      <c r="K3" s="12" t="s">
        <v>4</v>
      </c>
      <c r="L3" s="8"/>
      <c r="M3" s="13" t="s">
        <v>6</v>
      </c>
      <c r="N3" s="8"/>
      <c r="O3" s="8"/>
      <c r="P3" s="8"/>
      <c r="Q3" s="8"/>
    </row>
    <row r="4">
      <c r="A4" s="1"/>
      <c r="B4" s="1"/>
      <c r="C4" s="1"/>
      <c r="D4" s="1"/>
      <c r="E4" s="1"/>
      <c r="F4" s="15" t="s">
        <v>9</v>
      </c>
      <c r="G4" s="1"/>
      <c r="H4" s="1"/>
      <c r="I4" s="1"/>
      <c r="J4" s="1"/>
      <c r="K4" s="23" t="str">
        <f>M4- today() &amp; " päivää"</f>
        <v>141 päivää</v>
      </c>
      <c r="L4" s="8"/>
      <c r="M4" s="27">
        <v>46444.0</v>
      </c>
      <c r="N4" s="8"/>
      <c r="O4" s="8"/>
      <c r="P4" s="8"/>
      <c r="Q4" s="8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8"/>
      <c r="M5" s="8"/>
      <c r="N5" s="8"/>
      <c r="O5" s="8"/>
      <c r="P5" s="8"/>
      <c r="Q5" s="8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8"/>
      <c r="M6" s="8"/>
      <c r="N6" s="8"/>
      <c r="O6" s="8"/>
      <c r="P6" s="8"/>
      <c r="Q6" s="8"/>
    </row>
    <row r="7">
      <c r="A7" s="1"/>
      <c r="B7" s="1"/>
      <c r="C7" s="1"/>
      <c r="D7" s="1"/>
      <c r="E7" s="1"/>
      <c r="F7" s="35" t="s">
        <v>28</v>
      </c>
      <c r="G7" s="1"/>
      <c r="H7" s="1"/>
      <c r="I7" s="1"/>
      <c r="J7" s="1"/>
      <c r="K7" s="1"/>
      <c r="L7" s="8"/>
      <c r="M7" s="8"/>
      <c r="N7" s="8"/>
      <c r="O7" s="8"/>
      <c r="P7" s="8"/>
      <c r="Q7" s="8"/>
    </row>
    <row r="8">
      <c r="A8" s="1"/>
      <c r="B8" s="1"/>
      <c r="C8" s="1"/>
      <c r="D8" s="1"/>
      <c r="E8" s="1"/>
      <c r="F8" s="3"/>
      <c r="G8" s="1"/>
      <c r="H8" s="1"/>
      <c r="I8" s="1"/>
      <c r="J8" s="1"/>
      <c r="K8" s="1"/>
      <c r="L8" s="8"/>
      <c r="M8" s="8"/>
      <c r="N8" s="8"/>
      <c r="O8" s="8"/>
      <c r="P8" s="8"/>
      <c r="Q8" s="8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8"/>
      <c r="M9" s="8"/>
      <c r="N9" s="8"/>
      <c r="O9" s="8"/>
      <c r="P9" s="8"/>
      <c r="Q9" s="8"/>
    </row>
    <row r="10">
      <c r="A10" s="1"/>
      <c r="B10" s="1"/>
      <c r="C10" s="1"/>
      <c r="D10" s="1"/>
      <c r="E10" s="1"/>
      <c r="F10" s="1"/>
      <c r="G10" s="1"/>
      <c r="H10" s="1"/>
      <c r="I10" s="43"/>
      <c r="J10" s="1"/>
      <c r="K10" s="1"/>
      <c r="L10" s="8"/>
      <c r="M10" s="8"/>
      <c r="N10" s="8"/>
      <c r="O10" s="8"/>
      <c r="P10" s="8"/>
      <c r="Q10" s="8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8"/>
      <c r="M11" s="8"/>
      <c r="N11" s="8"/>
      <c r="O11" s="8"/>
      <c r="P11" s="8"/>
      <c r="Q11" s="8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8"/>
      <c r="M12" s="8"/>
      <c r="N12" s="8"/>
      <c r="O12" s="8"/>
      <c r="P12" s="8"/>
      <c r="Q12" s="8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8"/>
      <c r="M13" s="8"/>
      <c r="N13" s="8"/>
      <c r="O13" s="8"/>
      <c r="P13" s="8"/>
      <c r="Q13" s="8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8"/>
      <c r="M14" s="8"/>
      <c r="N14" s="8"/>
      <c r="O14" s="8"/>
      <c r="P14" s="8"/>
      <c r="Q14" s="8"/>
    </row>
    <row r="15">
      <c r="A15" s="1"/>
      <c r="B15" s="1"/>
      <c r="C15" s="1"/>
      <c r="D15" s="1"/>
      <c r="E15" s="1"/>
      <c r="F15" s="46" t="s">
        <v>47</v>
      </c>
      <c r="G15" s="47"/>
      <c r="H15" s="1"/>
      <c r="I15" s="1"/>
      <c r="J15" s="1"/>
      <c r="K15" s="1"/>
      <c r="L15" s="8"/>
      <c r="M15" s="8"/>
      <c r="N15" s="8"/>
      <c r="O15" s="8"/>
      <c r="P15" s="8"/>
      <c r="Q15" s="8"/>
    </row>
    <row r="16">
      <c r="A16" s="1"/>
      <c r="B16" s="1"/>
      <c r="C16" s="1"/>
      <c r="D16" s="1"/>
      <c r="E16" s="1"/>
      <c r="F16" s="52" t="str">
        <f t="array" ref="F16">iferror(index('Osallistujat ja seuranta'!$C$5:$C$30,match("1.",'Osallistujat ja seuranta'!$Q$5:$Q$30,0),0),"")</f>
        <v>Olli</v>
      </c>
      <c r="G16" s="52" t="str">
        <f t="array" ref="G16">iferror(index('Osallistujat ja seuranta'!$I$5:$I$30,match("1.",'Osallistujat ja seuranta'!$Q$5:$Q$30,0),0),"")</f>
        <v>4 dan (2434)</v>
      </c>
      <c r="H16" s="1"/>
      <c r="I16" s="1"/>
      <c r="J16" s="1"/>
      <c r="K16" s="1"/>
      <c r="L16" s="8"/>
      <c r="M16" s="8"/>
      <c r="N16" s="8"/>
      <c r="O16" s="8"/>
      <c r="P16" s="8"/>
      <c r="Q16" s="8"/>
    </row>
    <row r="17">
      <c r="A17" s="1"/>
      <c r="B17" s="1"/>
      <c r="C17" s="1"/>
      <c r="D17" s="1"/>
      <c r="E17" s="1"/>
      <c r="F17" s="52" t="str">
        <f t="array" ref="F17">iferror(index('Osallistujat ja seuranta'!$C$5:$C$30,match("2.",'Osallistujat ja seuranta'!$Q$5:$Q$30,0),0),"")</f>
        <v>Timo</v>
      </c>
      <c r="G17" s="52" t="str">
        <f t="array" ref="G17">iferror(index('Osallistujat ja seuranta'!$I$5:$I$30,match("2.",'Osallistujat ja seuranta'!$Q$5:$Q$30,0),0),"")</f>
        <v>3 dan (2303)</v>
      </c>
      <c r="H17" s="1"/>
      <c r="I17" s="1"/>
      <c r="J17" s="1"/>
      <c r="K17" s="1"/>
      <c r="L17" s="8"/>
      <c r="M17" s="8"/>
      <c r="N17" s="8"/>
      <c r="O17" s="8"/>
      <c r="P17" s="8"/>
      <c r="Q17" s="8"/>
    </row>
    <row r="18">
      <c r="A18" s="1"/>
      <c r="B18" s="1"/>
      <c r="C18" s="1"/>
      <c r="D18" s="1"/>
      <c r="E18" s="1"/>
      <c r="F18" s="52" t="str">
        <f t="array" ref="F18">iferror(index('Osallistujat ja seuranta'!$C$5:$C$30,match("3.",'Osallistujat ja seuranta'!$Q$5:$Q$30,0),0),"")</f>
        <v>Heikki</v>
      </c>
      <c r="G18" s="52" t="str">
        <f t="array" ref="G18">iferror(index('Osallistujat ja seuranta'!$I$5:$I$30,match("3.",'Osallistujat ja seuranta'!$Q$5:$Q$30,0),0),"")</f>
        <v>3 dan (2279)</v>
      </c>
      <c r="H18" s="1"/>
      <c r="I18" s="1"/>
      <c r="J18" s="1"/>
      <c r="K18" s="1"/>
      <c r="L18" s="8"/>
      <c r="M18" s="8"/>
      <c r="N18" s="8"/>
      <c r="O18" s="8"/>
      <c r="P18" s="8"/>
      <c r="Q18" s="8"/>
    </row>
    <row r="19">
      <c r="A19" s="1"/>
      <c r="B19" s="1"/>
      <c r="C19" s="1"/>
      <c r="D19" s="1"/>
      <c r="E19" s="1"/>
      <c r="F19" s="72" t="s">
        <v>99</v>
      </c>
      <c r="G19" s="1"/>
      <c r="H19" s="1"/>
      <c r="I19" s="1"/>
      <c r="J19" s="1"/>
      <c r="K19" s="1"/>
      <c r="L19" s="8"/>
      <c r="M19" s="8"/>
      <c r="N19" s="8"/>
      <c r="O19" s="8"/>
      <c r="P19" s="8"/>
      <c r="Q19" s="8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8"/>
      <c r="M20" s="8"/>
      <c r="N20" s="8"/>
      <c r="O20" s="8"/>
      <c r="P20" s="8"/>
      <c r="Q20" s="8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8"/>
      <c r="M21" s="8"/>
      <c r="N21" s="8"/>
      <c r="O21" s="8"/>
      <c r="P21" s="8"/>
      <c r="Q21" s="8"/>
    </row>
    <row r="22">
      <c r="A22" s="1"/>
      <c r="B22" s="1"/>
      <c r="C22" s="1"/>
      <c r="D22" s="1"/>
      <c r="E22" s="1"/>
      <c r="F22" s="75" t="s">
        <v>118</v>
      </c>
      <c r="G22" s="1"/>
      <c r="H22" s="1"/>
      <c r="I22" s="1"/>
      <c r="J22" s="1"/>
      <c r="K22" s="1"/>
      <c r="L22" s="8"/>
      <c r="M22" s="8"/>
      <c r="N22" s="8"/>
      <c r="O22" s="8"/>
      <c r="P22" s="8"/>
      <c r="Q22" s="8"/>
    </row>
    <row r="23">
      <c r="A23" s="1"/>
      <c r="B23" s="1"/>
      <c r="C23" s="1"/>
      <c r="D23" s="1"/>
      <c r="E23" s="1"/>
      <c r="F23" s="76" t="s">
        <v>9</v>
      </c>
      <c r="G23" s="1"/>
      <c r="H23" s="1"/>
      <c r="I23" s="1"/>
      <c r="J23" s="1"/>
      <c r="K23" s="1"/>
      <c r="L23" s="8"/>
      <c r="M23" s="8"/>
      <c r="N23" s="8"/>
      <c r="O23" s="8"/>
      <c r="P23" s="8"/>
      <c r="Q23" s="8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8"/>
      <c r="M24" s="8"/>
      <c r="N24" s="8"/>
      <c r="O24" s="8"/>
      <c r="P24" s="8"/>
      <c r="Q24" s="8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8"/>
      <c r="M25" s="8"/>
      <c r="N25" s="8"/>
      <c r="O25" s="8"/>
      <c r="P25" s="8"/>
      <c r="Q25" s="8"/>
    </row>
    <row r="26">
      <c r="A26" s="1"/>
      <c r="B26" s="1"/>
      <c r="C26" s="1"/>
      <c r="D26" s="1"/>
      <c r="E26" s="1"/>
      <c r="F26" s="35" t="s">
        <v>124</v>
      </c>
      <c r="G26" s="1"/>
      <c r="H26" s="1"/>
      <c r="I26" s="1"/>
      <c r="J26" s="1"/>
      <c r="K26" s="1"/>
      <c r="L26" s="8"/>
      <c r="M26" s="8"/>
      <c r="N26" s="8"/>
      <c r="O26" s="8"/>
      <c r="P26" s="8"/>
      <c r="Q26" s="8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8"/>
      <c r="M27" s="8"/>
      <c r="N27" s="8"/>
      <c r="O27" s="8"/>
      <c r="P27" s="8"/>
      <c r="Q27" s="8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8"/>
      <c r="M28" s="8"/>
      <c r="N28" s="8"/>
      <c r="O28" s="8"/>
      <c r="P28" s="8"/>
      <c r="Q28" s="8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8"/>
      <c r="M29" s="8"/>
      <c r="N29" s="8"/>
      <c r="O29" s="8"/>
      <c r="P29" s="8"/>
      <c r="Q29" s="8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8"/>
      <c r="M30" s="8"/>
      <c r="N30" s="8"/>
      <c r="O30" s="8"/>
      <c r="P30" s="8"/>
      <c r="Q30" s="8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8"/>
      <c r="M31" s="8"/>
      <c r="N31" s="8"/>
      <c r="O31" s="8"/>
      <c r="P31" s="8"/>
      <c r="Q31" s="8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8"/>
      <c r="M32" s="8"/>
      <c r="N32" s="8"/>
      <c r="O32" s="8"/>
      <c r="P32" s="8"/>
      <c r="Q32" s="8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8"/>
      <c r="M33" s="8"/>
      <c r="N33" s="8"/>
      <c r="O33" s="8"/>
      <c r="P33" s="8"/>
      <c r="Q33" s="8"/>
    </row>
    <row r="34">
      <c r="A34" s="1"/>
      <c r="B34" s="1"/>
      <c r="C34" s="1"/>
      <c r="D34" s="1"/>
      <c r="E34" s="1"/>
      <c r="F34" s="46" t="s">
        <v>47</v>
      </c>
      <c r="G34" s="47"/>
      <c r="H34" s="79" t="s">
        <v>126</v>
      </c>
      <c r="I34" s="1"/>
      <c r="J34" s="1"/>
      <c r="K34" s="1"/>
      <c r="L34" s="8"/>
      <c r="M34" s="8"/>
      <c r="N34" s="8"/>
      <c r="O34" s="8"/>
      <c r="P34" s="8"/>
      <c r="Q34" s="8"/>
    </row>
    <row r="35">
      <c r="A35" s="1"/>
      <c r="B35" s="1"/>
      <c r="C35" s="1"/>
      <c r="D35" s="1"/>
      <c r="E35" s="1"/>
      <c r="F35" s="52" t="str">
        <f t="array" ref="F35">iferror(index('Osallistujat ja seuranta'!$C$5:$C$30,match("1.",'Osallistujat ja seuranta'!$O$5:$O$30,0),0),"")</f>
        <v>Jussa</v>
      </c>
      <c r="G35" s="52" t="str">
        <f t="array" ref="G35">iferror(index('Osallistujat ja seuranta'!$I$5:$I$30,match("1.",'Osallistujat ja seuranta'!$O$5:$O$30,0),0),"")</f>
        <v>1 kyu (2016)</v>
      </c>
      <c r="H35" s="81" t="str">
        <f t="array" ref="H35">iferror("+" &amp; round(index('Osallistujat ja seuranta'!$M$5:$M$30,match("1.",'Osallistujat ja seuranta'!$O$5:$O$30,0),0),0),"")</f>
        <v>+11</v>
      </c>
      <c r="I35" s="1"/>
      <c r="J35" s="1"/>
      <c r="K35" s="1"/>
      <c r="L35" s="8"/>
      <c r="M35" s="8"/>
      <c r="N35" s="8"/>
      <c r="O35" s="8"/>
      <c r="P35" s="8"/>
      <c r="Q35" s="8"/>
    </row>
    <row r="36">
      <c r="A36" s="1"/>
      <c r="B36" s="1"/>
      <c r="C36" s="1"/>
      <c r="D36" s="1"/>
      <c r="E36" s="1"/>
      <c r="F36" s="52" t="str">
        <f t="array" ref="F36">iferror(index('Osallistujat ja seuranta'!$C$5:$C$30,match("2.",'Osallistujat ja seuranta'!$O$5:$O$30,0),0),"")</f>
        <v>Olli</v>
      </c>
      <c r="G36" s="52" t="str">
        <f t="array" ref="G36">iferror(index('Osallistujat ja seuranta'!$I$5:$I$30,match("2.",'Osallistujat ja seuranta'!$O$5:$O$30,0),0),"")</f>
        <v>4 dan (2434)</v>
      </c>
      <c r="H36" s="81" t="str">
        <f t="array" ref="H36">iferror("+" &amp; round(index('Osallistujat ja seuranta'!$M$5:$M$30,match("2.",'Osallistujat ja seuranta'!$O$5:$O$30,0),0),0),"")</f>
        <v>+3</v>
      </c>
      <c r="I36" s="1"/>
      <c r="J36" s="1"/>
      <c r="K36" s="1"/>
      <c r="L36" s="8"/>
      <c r="M36" s="8"/>
      <c r="N36" s="8"/>
      <c r="O36" s="8"/>
      <c r="P36" s="8"/>
      <c r="Q36" s="8"/>
    </row>
    <row r="37">
      <c r="A37" s="1"/>
      <c r="B37" s="1"/>
      <c r="C37" s="1"/>
      <c r="D37" s="1"/>
      <c r="E37" s="1"/>
      <c r="F37" s="52" t="str">
        <f t="array" ref="F37">iferror(index('Osallistujat ja seuranta'!$C$5:$C$30,match("3.",'Osallistujat ja seuranta'!$O$5:$O$30,0),0),"")</f>
        <v>Ilia</v>
      </c>
      <c r="G37" s="52" t="str">
        <f t="array" ref="G37">iferror(index('Osallistujat ja seuranta'!$I$5:$I$30,match("3.",'Osallistujat ja seuranta'!$O$5:$O$30,0),0),"")</f>
        <v>13 kyu</v>
      </c>
      <c r="H37" s="81" t="str">
        <f t="array" ref="H37">iferror("+" &amp; round(index('Osallistujat ja seuranta'!$M$5:$M$30,match("3.",'Osallistujat ja seuranta'!$O$5:$O$30,0),0),0),"")</f>
        <v>+2</v>
      </c>
      <c r="I37" s="1"/>
      <c r="J37" s="1"/>
      <c r="K37" s="1"/>
      <c r="L37" s="8"/>
      <c r="M37" s="8"/>
      <c r="N37" s="8"/>
      <c r="O37" s="8"/>
      <c r="P37" s="8"/>
      <c r="Q37" s="8"/>
    </row>
    <row r="38">
      <c r="A38" s="1"/>
      <c r="B38" s="1"/>
      <c r="C38" s="1"/>
      <c r="D38" s="1"/>
      <c r="E38" s="1"/>
      <c r="F38" s="72" t="s">
        <v>99</v>
      </c>
      <c r="G38" s="1"/>
      <c r="H38" s="1"/>
      <c r="I38" s="1"/>
      <c r="J38" s="1"/>
      <c r="K38" s="1"/>
      <c r="L38" s="8"/>
      <c r="M38" s="8"/>
      <c r="N38" s="8"/>
      <c r="O38" s="8"/>
      <c r="P38" s="8"/>
      <c r="Q38" s="8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8"/>
      <c r="M39" s="8"/>
      <c r="N39" s="8"/>
      <c r="O39" s="8"/>
      <c r="P39" s="8"/>
      <c r="Q39" s="8"/>
    </row>
    <row r="40">
      <c r="A40" s="1"/>
      <c r="B40" s="1"/>
      <c r="C40" s="1"/>
      <c r="D40" s="1"/>
      <c r="E40" s="1"/>
      <c r="F40" s="86" t="s">
        <v>128</v>
      </c>
      <c r="G40" s="1"/>
      <c r="H40" s="1"/>
      <c r="I40" s="1"/>
      <c r="J40" s="1"/>
      <c r="K40" s="1"/>
      <c r="L40" s="8"/>
      <c r="M40" s="8"/>
      <c r="N40" s="8"/>
      <c r="O40" s="8"/>
      <c r="P40" s="8"/>
      <c r="Q40" s="8"/>
    </row>
    <row r="41">
      <c r="A41" s="1"/>
      <c r="B41" s="1"/>
      <c r="C41" s="1"/>
      <c r="D41" s="1"/>
      <c r="E41" s="1"/>
      <c r="F41" s="87" t="s">
        <v>9</v>
      </c>
      <c r="G41" s="1"/>
      <c r="H41" s="1"/>
      <c r="I41" s="1"/>
      <c r="J41" s="1"/>
      <c r="K41" s="1"/>
      <c r="L41" s="8"/>
      <c r="M41" s="8"/>
      <c r="N41" s="8"/>
      <c r="O41" s="8"/>
      <c r="P41" s="8"/>
      <c r="Q41" s="8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8"/>
      <c r="M42" s="8"/>
      <c r="N42" s="8"/>
      <c r="O42" s="8"/>
      <c r="P42" s="8"/>
      <c r="Q42" s="8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8"/>
      <c r="M43" s="8"/>
      <c r="N43" s="8"/>
      <c r="O43" s="8"/>
      <c r="P43" s="8"/>
      <c r="Q43" s="8"/>
    </row>
    <row r="44">
      <c r="A44" s="1"/>
      <c r="B44" s="1"/>
      <c r="C44" s="1"/>
      <c r="D44" s="1"/>
      <c r="E44" s="1"/>
      <c r="F44" s="35" t="s">
        <v>129</v>
      </c>
      <c r="G44" s="1"/>
      <c r="H44" s="1"/>
      <c r="I44" s="1"/>
      <c r="J44" s="1"/>
      <c r="K44" s="1"/>
      <c r="L44" s="8"/>
      <c r="M44" s="8"/>
      <c r="N44" s="8"/>
      <c r="O44" s="8"/>
      <c r="P44" s="8"/>
      <c r="Q44" s="8"/>
    </row>
    <row r="45">
      <c r="A45" s="1"/>
      <c r="B45" s="1"/>
      <c r="C45" s="1"/>
      <c r="D45" s="1"/>
      <c r="E45" s="1"/>
      <c r="F45" s="3"/>
      <c r="G45" s="1"/>
      <c r="H45" s="1"/>
      <c r="I45" s="1"/>
      <c r="J45" s="1"/>
      <c r="K45" s="1"/>
      <c r="L45" s="8"/>
      <c r="M45" s="8"/>
      <c r="N45" s="8"/>
      <c r="O45" s="8"/>
      <c r="P45" s="8"/>
      <c r="Q45" s="8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8"/>
      <c r="M46" s="8"/>
      <c r="N46" s="8"/>
      <c r="O46" s="8"/>
      <c r="P46" s="8"/>
      <c r="Q46" s="8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8"/>
      <c r="M47" s="8"/>
      <c r="N47" s="8"/>
      <c r="O47" s="8"/>
      <c r="P47" s="8"/>
      <c r="Q47" s="8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8"/>
      <c r="M48" s="8"/>
      <c r="N48" s="8"/>
      <c r="O48" s="8"/>
      <c r="P48" s="8"/>
      <c r="Q48" s="8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8"/>
      <c r="M49" s="8"/>
      <c r="N49" s="8"/>
      <c r="O49" s="8"/>
      <c r="P49" s="8"/>
      <c r="Q49" s="8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8"/>
      <c r="M50" s="8"/>
      <c r="N50" s="8"/>
      <c r="O50" s="8"/>
      <c r="P50" s="8"/>
      <c r="Q50" s="8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8"/>
      <c r="M51" s="8"/>
      <c r="N51" s="8"/>
      <c r="O51" s="8"/>
      <c r="P51" s="8"/>
      <c r="Q51" s="8"/>
    </row>
    <row r="52">
      <c r="A52" s="1"/>
      <c r="B52" s="1"/>
      <c r="C52" s="1"/>
      <c r="D52" s="1"/>
      <c r="E52" s="1"/>
      <c r="F52" s="46" t="s">
        <v>47</v>
      </c>
      <c r="G52" s="47"/>
      <c r="H52" s="79" t="s">
        <v>29</v>
      </c>
      <c r="I52" s="1"/>
      <c r="J52" s="1"/>
      <c r="K52" s="1"/>
      <c r="L52" s="8"/>
      <c r="M52" s="8"/>
      <c r="N52" s="8"/>
      <c r="O52" s="8"/>
      <c r="P52" s="8"/>
      <c r="Q52" s="8"/>
    </row>
    <row r="53">
      <c r="A53" s="1"/>
      <c r="B53" s="1"/>
      <c r="C53" s="1"/>
      <c r="D53" s="1"/>
      <c r="E53" s="1"/>
      <c r="F53" s="52" t="str">
        <f t="array" ref="F53">iferror(index('Osallistujat ja seuranta'!$C$5:$C$30,match("1.",'Osallistujat ja seuranta'!$P$5:$P$30,0),0),"")</f>
        <v>Jussa</v>
      </c>
      <c r="G53" s="52" t="str">
        <f t="array" ref="G53">iferror(index('Osallistujat ja seuranta'!$I$5:$I$30,match("1.",'Osallistujat ja seuranta'!$P$5:$P$30,0),0),"")</f>
        <v>1 kyu (2016)</v>
      </c>
      <c r="H53" s="81">
        <f t="array" ref="H53">iferror(round(index('Osallistujat ja seuranta'!$G$5:$G$30,match("1.",'Osallistujat ja seuranta'!$P$5:$P$30,0),0),0),"")</f>
        <v>2</v>
      </c>
      <c r="I53" s="1"/>
      <c r="J53" s="1"/>
      <c r="K53" s="1"/>
      <c r="L53" s="8"/>
      <c r="M53" s="8"/>
      <c r="N53" s="8"/>
      <c r="O53" s="8"/>
      <c r="P53" s="8"/>
      <c r="Q53" s="8"/>
    </row>
    <row r="54">
      <c r="A54" s="1"/>
      <c r="B54" s="1"/>
      <c r="C54" s="1"/>
      <c r="D54" s="1"/>
      <c r="E54" s="1"/>
      <c r="F54" s="52" t="str">
        <f t="array" ref="F54">iferror(index('Osallistujat ja seuranta'!$C$5:$C$30,match("2.",'Osallistujat ja seuranta'!$P$5:$P$30,0),0),"")</f>
        <v>Olli</v>
      </c>
      <c r="G54" s="52" t="str">
        <f t="array" ref="G54">iferror(index('Osallistujat ja seuranta'!$I$5:$I$30,match("2.",'Osallistujat ja seuranta'!$P$5:$P$30,0),0),"")</f>
        <v>4 dan (2434)</v>
      </c>
      <c r="H54" s="81">
        <f t="array" ref="H54">iferror(round(index('Osallistujat ja seuranta'!$G$5:$G$30,match("2.",'Osallistujat ja seuranta'!$P$5:$P$30,0),0),0),"")</f>
        <v>1</v>
      </c>
      <c r="I54" s="1"/>
      <c r="J54" s="1"/>
      <c r="K54" s="1"/>
      <c r="L54" s="8"/>
      <c r="M54" s="8"/>
      <c r="N54" s="8"/>
      <c r="O54" s="8"/>
      <c r="P54" s="8"/>
      <c r="Q54" s="8"/>
    </row>
    <row r="55">
      <c r="A55" s="1"/>
      <c r="B55" s="1"/>
      <c r="C55" s="1"/>
      <c r="D55" s="1"/>
      <c r="E55" s="1"/>
      <c r="F55" s="52" t="str">
        <f t="array" ref="F55">iferror(index('Osallistujat ja seuranta'!$C$5:$C$30,match("3.",'Osallistujat ja seuranta'!$P$5:$P$30,0),0),"")</f>
        <v>Peitsa</v>
      </c>
      <c r="G55" s="52" t="str">
        <f t="array" ref="G55">iferror(index('Osallistujat ja seuranta'!$I$5:$I$30,match("3.",'Osallistujat ja seuranta'!$P$5:$P$30,0),0),"")</f>
        <v>3 kyu (1833)</v>
      </c>
      <c r="H55" s="81">
        <f t="array" ref="H55">iferror(round(index('Osallistujat ja seuranta'!$G$5:$G$30,match("3.",'Osallistujat ja seuranta'!$P$5:$P$30,0),0),0),"")</f>
        <v>0</v>
      </c>
      <c r="I55" s="1"/>
      <c r="J55" s="1"/>
      <c r="K55" s="1"/>
      <c r="L55" s="8"/>
      <c r="M55" s="8"/>
      <c r="N55" s="8"/>
      <c r="O55" s="8"/>
      <c r="P55" s="8"/>
      <c r="Q55" s="8"/>
    </row>
    <row r="56">
      <c r="A56" s="1"/>
      <c r="B56" s="1"/>
      <c r="C56" s="1"/>
      <c r="D56" s="1"/>
      <c r="E56" s="1"/>
      <c r="F56" s="72" t="s">
        <v>99</v>
      </c>
      <c r="G56" s="1"/>
      <c r="H56" s="1"/>
      <c r="I56" s="1"/>
      <c r="J56" s="1"/>
      <c r="K56" s="1"/>
      <c r="L56" s="8"/>
      <c r="M56" s="8"/>
      <c r="N56" s="8"/>
      <c r="O56" s="8"/>
      <c r="P56" s="8"/>
      <c r="Q56" s="8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8"/>
      <c r="M57" s="8"/>
      <c r="N57" s="8"/>
      <c r="O57" s="8"/>
      <c r="P57" s="8"/>
      <c r="Q57" s="8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8"/>
      <c r="M58" s="8"/>
      <c r="N58" s="8"/>
      <c r="O58" s="8"/>
      <c r="P58" s="8"/>
      <c r="Q58" s="8"/>
    </row>
    <row r="59">
      <c r="A59" s="1"/>
      <c r="B59" s="1"/>
      <c r="C59" s="1"/>
      <c r="D59" s="1"/>
      <c r="E59" s="1"/>
      <c r="F59" s="91" t="s">
        <v>132</v>
      </c>
      <c r="G59" s="1"/>
      <c r="H59" s="1"/>
      <c r="I59" s="1"/>
      <c r="J59" s="1"/>
      <c r="K59" s="1"/>
      <c r="L59" s="8"/>
      <c r="M59" s="8"/>
      <c r="N59" s="8"/>
      <c r="O59" s="8"/>
      <c r="P59" s="8"/>
      <c r="Q59" s="8"/>
    </row>
    <row r="60">
      <c r="A60" s="1"/>
      <c r="B60" s="1"/>
      <c r="C60" s="1"/>
      <c r="D60" s="1"/>
      <c r="E60" s="1"/>
      <c r="F60" s="92" t="s">
        <v>9</v>
      </c>
      <c r="G60" s="1"/>
      <c r="H60" s="1"/>
      <c r="I60" s="1"/>
      <c r="J60" s="1"/>
      <c r="K60" s="1"/>
      <c r="L60" s="8"/>
      <c r="M60" s="8"/>
      <c r="N60" s="8"/>
      <c r="O60" s="8"/>
      <c r="P60" s="8"/>
      <c r="Q60" s="8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8"/>
      <c r="M61" s="8"/>
      <c r="N61" s="8"/>
      <c r="O61" s="8"/>
      <c r="P61" s="8"/>
      <c r="Q61" s="8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8"/>
      <c r="M62" s="8"/>
      <c r="N62" s="8"/>
      <c r="O62" s="8"/>
      <c r="P62" s="8"/>
      <c r="Q62" s="8"/>
    </row>
    <row r="63">
      <c r="A63" s="1"/>
      <c r="B63" s="1"/>
      <c r="C63" s="1"/>
      <c r="D63" s="1"/>
      <c r="E63" s="1"/>
      <c r="F63" s="35" t="s">
        <v>133</v>
      </c>
      <c r="G63" s="1"/>
      <c r="H63" s="1"/>
      <c r="I63" s="1"/>
      <c r="J63" s="1"/>
      <c r="K63" s="1"/>
      <c r="L63" s="8"/>
      <c r="M63" s="8"/>
      <c r="N63" s="8"/>
      <c r="O63" s="8"/>
      <c r="P63" s="8"/>
      <c r="Q63" s="8"/>
    </row>
    <row r="64">
      <c r="A64" s="1"/>
      <c r="B64" s="1"/>
      <c r="C64" s="1"/>
      <c r="D64" s="1"/>
      <c r="E64" s="1"/>
      <c r="F64" s="3" t="s">
        <v>134</v>
      </c>
      <c r="G64" s="1"/>
      <c r="H64" s="1"/>
      <c r="I64" s="1"/>
      <c r="J64" s="1"/>
      <c r="K64" s="1"/>
      <c r="L64" s="8"/>
      <c r="M64" s="8"/>
      <c r="N64" s="8"/>
      <c r="O64" s="8"/>
      <c r="P64" s="8"/>
      <c r="Q64" s="8"/>
    </row>
    <row r="65">
      <c r="A65" s="1"/>
      <c r="B65" s="1"/>
      <c r="C65" s="1"/>
      <c r="D65" s="1"/>
      <c r="E65" s="1"/>
      <c r="F65" s="3" t="s">
        <v>135</v>
      </c>
      <c r="G65" s="1"/>
      <c r="H65" s="1"/>
      <c r="I65" s="1"/>
      <c r="J65" s="1"/>
      <c r="K65" s="1"/>
      <c r="L65" s="8"/>
      <c r="M65" s="8"/>
      <c r="N65" s="8"/>
      <c r="O65" s="8"/>
      <c r="P65" s="8"/>
      <c r="Q65" s="8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8"/>
      <c r="M66" s="8"/>
      <c r="N66" s="8"/>
      <c r="O66" s="8"/>
      <c r="P66" s="8"/>
      <c r="Q66" s="8"/>
    </row>
    <row r="67">
      <c r="A67" s="1"/>
      <c r="B67" s="1"/>
      <c r="C67" s="1"/>
      <c r="D67" s="1"/>
      <c r="E67" s="1"/>
      <c r="F67" s="46" t="s">
        <v>47</v>
      </c>
      <c r="G67" s="47"/>
      <c r="H67" s="93" t="s">
        <v>136</v>
      </c>
      <c r="I67" s="94"/>
      <c r="J67" s="95" t="s">
        <v>137</v>
      </c>
      <c r="K67" s="94"/>
      <c r="L67" s="8"/>
      <c r="M67" s="8"/>
      <c r="N67" s="8"/>
      <c r="O67" s="8"/>
      <c r="P67" s="8"/>
      <c r="Q67" s="8"/>
    </row>
    <row r="68">
      <c r="A68" s="1"/>
      <c r="B68" s="1"/>
      <c r="C68" s="1"/>
      <c r="D68" s="1"/>
      <c r="E68" s="1"/>
      <c r="F68" s="3"/>
      <c r="G68" s="1"/>
      <c r="H68" s="3"/>
      <c r="I68" s="1"/>
      <c r="J68" s="3"/>
      <c r="K68" s="1"/>
      <c r="L68" s="8"/>
      <c r="M68" s="8"/>
      <c r="N68" s="8"/>
      <c r="O68" s="8"/>
      <c r="P68" s="8"/>
      <c r="Q68" s="8"/>
    </row>
    <row r="69">
      <c r="A69" s="1"/>
      <c r="B69" s="1"/>
      <c r="C69" s="1"/>
      <c r="D69" s="1"/>
      <c r="E69" s="1"/>
      <c r="F69" s="3"/>
      <c r="G69" s="1"/>
      <c r="H69" s="3"/>
      <c r="I69" s="1"/>
      <c r="J69" s="3"/>
      <c r="K69" s="1"/>
      <c r="L69" s="8"/>
      <c r="M69" s="8"/>
      <c r="N69" s="8"/>
      <c r="O69" s="8"/>
      <c r="P69" s="8"/>
      <c r="Q69" s="8"/>
    </row>
    <row r="70">
      <c r="A70" s="1"/>
      <c r="B70" s="1"/>
      <c r="C70" s="1"/>
      <c r="D70" s="1"/>
      <c r="E70" s="1"/>
      <c r="F70" s="3"/>
      <c r="G70" s="1"/>
      <c r="H70" s="3"/>
      <c r="I70" s="1"/>
      <c r="J70" s="3"/>
      <c r="K70" s="1"/>
      <c r="L70" s="8"/>
      <c r="M70" s="8"/>
      <c r="N70" s="8"/>
      <c r="O70" s="8"/>
      <c r="P70" s="8"/>
      <c r="Q70" s="8"/>
    </row>
    <row r="71">
      <c r="A71" s="1"/>
      <c r="B71" s="1"/>
      <c r="C71" s="1"/>
      <c r="D71" s="1"/>
      <c r="E71" s="1"/>
      <c r="F71" s="3"/>
      <c r="G71" s="1"/>
      <c r="H71" s="1"/>
      <c r="I71" s="1"/>
      <c r="J71" s="3"/>
      <c r="K71" s="1"/>
      <c r="L71" s="8"/>
      <c r="M71" s="8"/>
      <c r="N71" s="8"/>
      <c r="O71" s="8"/>
      <c r="P71" s="8"/>
      <c r="Q71" s="8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8"/>
      <c r="M72" s="8"/>
      <c r="N72" s="8"/>
      <c r="O72" s="8"/>
      <c r="P72" s="8"/>
      <c r="Q72" s="8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8"/>
      <c r="M73" s="8"/>
      <c r="N73" s="8"/>
      <c r="O73" s="8"/>
      <c r="P73" s="8"/>
      <c r="Q73" s="8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8"/>
      <c r="M74" s="8"/>
      <c r="N74" s="8"/>
      <c r="O74" s="8"/>
      <c r="P74" s="8"/>
      <c r="Q74" s="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8"/>
      <c r="M75" s="8"/>
      <c r="N75" s="8"/>
      <c r="O75" s="8"/>
      <c r="P75" s="8"/>
      <c r="Q75" s="8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8"/>
      <c r="M76" s="8"/>
      <c r="N76" s="8"/>
      <c r="O76" s="8"/>
      <c r="P76" s="8"/>
      <c r="Q76" s="8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8"/>
      <c r="M77" s="8"/>
      <c r="N77" s="8"/>
      <c r="O77" s="8"/>
      <c r="P77" s="8"/>
      <c r="Q77" s="8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8"/>
      <c r="M78" s="8"/>
      <c r="N78" s="8"/>
      <c r="O78" s="8"/>
      <c r="P78" s="8"/>
      <c r="Q78" s="8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8"/>
      <c r="M79" s="8"/>
      <c r="N79" s="8"/>
      <c r="O79" s="8"/>
      <c r="P79" s="8"/>
      <c r="Q79" s="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8"/>
      <c r="M80" s="8"/>
      <c r="N80" s="8"/>
      <c r="O80" s="8"/>
      <c r="P80" s="8"/>
      <c r="Q80" s="8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8"/>
      <c r="M81" s="8"/>
      <c r="N81" s="8"/>
      <c r="O81" s="8"/>
      <c r="P81" s="8"/>
      <c r="Q81" s="8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8"/>
      <c r="M82" s="8"/>
      <c r="N82" s="8"/>
      <c r="O82" s="8"/>
      <c r="P82" s="8"/>
      <c r="Q82" s="8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8"/>
      <c r="M83" s="8"/>
      <c r="N83" s="8"/>
      <c r="O83" s="8"/>
      <c r="P83" s="8"/>
      <c r="Q83" s="8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8"/>
      <c r="M84" s="8"/>
      <c r="N84" s="8"/>
      <c r="O84" s="8"/>
      <c r="P84" s="8"/>
      <c r="Q84" s="8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8"/>
      <c r="M85" s="8"/>
      <c r="N85" s="8"/>
      <c r="O85" s="8"/>
      <c r="P85" s="8"/>
      <c r="Q85" s="8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8"/>
      <c r="M86" s="8"/>
      <c r="N86" s="8"/>
      <c r="O86" s="8"/>
      <c r="P86" s="8"/>
      <c r="Q86" s="8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8"/>
      <c r="M87" s="8"/>
      <c r="N87" s="8"/>
      <c r="O87" s="8"/>
      <c r="P87" s="8"/>
      <c r="Q87" s="8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8"/>
      <c r="M88" s="8"/>
      <c r="N88" s="8"/>
      <c r="O88" s="8"/>
      <c r="P88" s="8"/>
      <c r="Q88" s="8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8"/>
      <c r="M89" s="8"/>
      <c r="N89" s="8"/>
      <c r="O89" s="8"/>
      <c r="P89" s="8"/>
      <c r="Q89" s="8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8"/>
      <c r="M90" s="8"/>
      <c r="N90" s="8"/>
      <c r="O90" s="8"/>
      <c r="P90" s="8"/>
      <c r="Q90" s="8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8"/>
      <c r="M91" s="8"/>
      <c r="N91" s="8"/>
      <c r="O91" s="8"/>
      <c r="P91" s="8"/>
      <c r="Q91" s="8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8"/>
      <c r="M92" s="8"/>
      <c r="N92" s="8"/>
      <c r="O92" s="8"/>
      <c r="P92" s="8"/>
      <c r="Q92" s="8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8"/>
      <c r="M93" s="8"/>
      <c r="N93" s="8"/>
      <c r="O93" s="8"/>
      <c r="P93" s="8"/>
      <c r="Q93" s="8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8"/>
      <c r="M94" s="8"/>
      <c r="N94" s="8"/>
      <c r="O94" s="8"/>
      <c r="P94" s="8"/>
      <c r="Q94" s="8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8"/>
      <c r="M95" s="8"/>
      <c r="N95" s="8"/>
      <c r="O95" s="8"/>
      <c r="P95" s="8"/>
      <c r="Q95" s="8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8"/>
      <c r="M96" s="8"/>
      <c r="N96" s="8"/>
      <c r="O96" s="8"/>
      <c r="P96" s="8"/>
      <c r="Q96" s="8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8"/>
      <c r="M97" s="8"/>
      <c r="N97" s="8"/>
      <c r="O97" s="8"/>
      <c r="P97" s="8"/>
      <c r="Q97" s="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8"/>
      <c r="M98" s="8"/>
      <c r="N98" s="8"/>
      <c r="O98" s="8"/>
      <c r="P98" s="8"/>
      <c r="Q98" s="8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8"/>
      <c r="M99" s="8"/>
      <c r="N99" s="8"/>
      <c r="O99" s="8"/>
      <c r="P99" s="8"/>
      <c r="Q99" s="8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8"/>
      <c r="M100" s="8"/>
      <c r="N100" s="8"/>
      <c r="O100" s="8"/>
      <c r="P100" s="8"/>
      <c r="Q100" s="8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8"/>
      <c r="M101" s="8"/>
      <c r="N101" s="8"/>
      <c r="O101" s="8"/>
      <c r="P101" s="8"/>
      <c r="Q101" s="8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8"/>
      <c r="M102" s="8"/>
      <c r="N102" s="8"/>
      <c r="O102" s="8"/>
      <c r="P102" s="8"/>
      <c r="Q102" s="8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8"/>
      <c r="M103" s="8"/>
      <c r="N103" s="8"/>
      <c r="O103" s="8"/>
      <c r="P103" s="8"/>
      <c r="Q103" s="8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8"/>
      <c r="M104" s="8"/>
      <c r="N104" s="8"/>
      <c r="O104" s="8"/>
      <c r="P104" s="8"/>
      <c r="Q104" s="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8"/>
      <c r="M105" s="8"/>
      <c r="N105" s="8"/>
      <c r="O105" s="8"/>
      <c r="P105" s="8"/>
      <c r="Q105" s="8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8"/>
      <c r="M106" s="8"/>
      <c r="N106" s="8"/>
      <c r="O106" s="8"/>
      <c r="P106" s="8"/>
      <c r="Q106" s="8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8"/>
      <c r="M107" s="8"/>
      <c r="N107" s="8"/>
      <c r="O107" s="8"/>
      <c r="P107" s="8"/>
      <c r="Q107" s="8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8"/>
      <c r="M108" s="8"/>
      <c r="N108" s="8"/>
      <c r="O108" s="8"/>
      <c r="P108" s="8"/>
      <c r="Q108" s="8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8"/>
      <c r="M109" s="8"/>
      <c r="N109" s="8"/>
      <c r="O109" s="8"/>
      <c r="P109" s="8"/>
      <c r="Q109" s="8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8"/>
      <c r="M110" s="8"/>
      <c r="N110" s="8"/>
      <c r="O110" s="8"/>
      <c r="P110" s="8"/>
      <c r="Q110" s="8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8"/>
      <c r="M111" s="8"/>
      <c r="N111" s="8"/>
      <c r="O111" s="8"/>
      <c r="P111" s="8"/>
      <c r="Q111" s="8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8"/>
      <c r="M112" s="8"/>
      <c r="N112" s="8"/>
      <c r="O112" s="8"/>
      <c r="P112" s="8"/>
      <c r="Q112" s="8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8"/>
      <c r="M113" s="8"/>
      <c r="N113" s="8"/>
      <c r="O113" s="8"/>
      <c r="P113" s="8"/>
      <c r="Q113" s="8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8"/>
      <c r="M114" s="8"/>
      <c r="N114" s="8"/>
      <c r="O114" s="8"/>
      <c r="P114" s="8"/>
      <c r="Q114" s="8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8"/>
      <c r="M115" s="8"/>
      <c r="N115" s="8"/>
      <c r="O115" s="8"/>
      <c r="P115" s="8"/>
      <c r="Q115" s="8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8"/>
      <c r="M116" s="8"/>
      <c r="N116" s="8"/>
      <c r="O116" s="8"/>
      <c r="P116" s="8"/>
      <c r="Q116" s="8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8"/>
      <c r="M117" s="8"/>
      <c r="N117" s="8"/>
      <c r="O117" s="8"/>
      <c r="P117" s="8"/>
      <c r="Q117" s="8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8"/>
      <c r="M118" s="8"/>
      <c r="N118" s="8"/>
      <c r="O118" s="8"/>
      <c r="P118" s="8"/>
      <c r="Q118" s="8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8"/>
      <c r="M119" s="8"/>
      <c r="N119" s="8"/>
      <c r="O119" s="8"/>
      <c r="P119" s="8"/>
      <c r="Q119" s="8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8"/>
      <c r="M120" s="8"/>
      <c r="N120" s="8"/>
      <c r="O120" s="8"/>
      <c r="P120" s="8"/>
      <c r="Q120" s="8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8"/>
      <c r="M121" s="8"/>
      <c r="N121" s="8"/>
      <c r="O121" s="8"/>
      <c r="P121" s="8"/>
      <c r="Q121" s="8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8"/>
      <c r="M122" s="8"/>
      <c r="N122" s="8"/>
      <c r="O122" s="8"/>
      <c r="P122" s="8"/>
      <c r="Q122" s="8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8"/>
      <c r="M123" s="8"/>
      <c r="N123" s="8"/>
      <c r="O123" s="8"/>
      <c r="P123" s="8"/>
      <c r="Q123" s="8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8"/>
      <c r="M124" s="8"/>
      <c r="N124" s="8"/>
      <c r="O124" s="8"/>
      <c r="P124" s="8"/>
      <c r="Q124" s="8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8"/>
      <c r="M125" s="8"/>
      <c r="N125" s="8"/>
      <c r="O125" s="8"/>
      <c r="P125" s="8"/>
      <c r="Q125" s="8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8"/>
      <c r="M126" s="8"/>
      <c r="N126" s="8"/>
      <c r="O126" s="8"/>
      <c r="P126" s="8"/>
      <c r="Q126" s="8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8"/>
      <c r="M127" s="8"/>
      <c r="N127" s="8"/>
      <c r="O127" s="8"/>
      <c r="P127" s="8"/>
      <c r="Q127" s="8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8"/>
      <c r="M128" s="8"/>
      <c r="N128" s="8"/>
      <c r="O128" s="8"/>
      <c r="P128" s="8"/>
      <c r="Q128" s="8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8"/>
      <c r="M129" s="8"/>
      <c r="N129" s="8"/>
      <c r="O129" s="8"/>
      <c r="P129" s="8"/>
      <c r="Q129" s="8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8"/>
      <c r="M130" s="8"/>
      <c r="N130" s="8"/>
      <c r="O130" s="8"/>
      <c r="P130" s="8"/>
      <c r="Q130" s="8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8"/>
      <c r="M131" s="8"/>
      <c r="N131" s="8"/>
      <c r="O131" s="8"/>
      <c r="P131" s="8"/>
      <c r="Q131" s="8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8"/>
      <c r="M132" s="8"/>
      <c r="N132" s="8"/>
      <c r="O132" s="8"/>
      <c r="P132" s="8"/>
      <c r="Q132" s="8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8"/>
      <c r="M133" s="8"/>
      <c r="N133" s="8"/>
      <c r="O133" s="8"/>
      <c r="P133" s="8"/>
      <c r="Q133" s="8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8"/>
      <c r="M134" s="8"/>
      <c r="N134" s="8"/>
      <c r="O134" s="8"/>
      <c r="P134" s="8"/>
      <c r="Q134" s="8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8"/>
      <c r="M135" s="8"/>
      <c r="N135" s="8"/>
      <c r="O135" s="8"/>
      <c r="P135" s="8"/>
      <c r="Q135" s="8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8"/>
      <c r="M136" s="8"/>
      <c r="N136" s="8"/>
      <c r="O136" s="8"/>
      <c r="P136" s="8"/>
      <c r="Q136" s="8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8"/>
      <c r="M137" s="8"/>
      <c r="N137" s="8"/>
      <c r="O137" s="8"/>
      <c r="P137" s="8"/>
      <c r="Q137" s="8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8"/>
      <c r="M138" s="8"/>
      <c r="N138" s="8"/>
      <c r="O138" s="8"/>
      <c r="P138" s="8"/>
      <c r="Q138" s="8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8"/>
      <c r="M139" s="8"/>
      <c r="N139" s="8"/>
      <c r="O139" s="8"/>
      <c r="P139" s="8"/>
      <c r="Q139" s="8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8"/>
      <c r="M140" s="8"/>
      <c r="N140" s="8"/>
      <c r="O140" s="8"/>
      <c r="P140" s="8"/>
      <c r="Q140" s="8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8"/>
      <c r="M141" s="8"/>
      <c r="N141" s="8"/>
      <c r="O141" s="8"/>
      <c r="P141" s="8"/>
      <c r="Q141" s="8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8"/>
      <c r="M142" s="8"/>
      <c r="N142" s="8"/>
      <c r="O142" s="8"/>
      <c r="P142" s="8"/>
      <c r="Q142" s="8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8"/>
      <c r="M143" s="8"/>
      <c r="N143" s="8"/>
      <c r="O143" s="8"/>
      <c r="P143" s="8"/>
      <c r="Q143" s="8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8"/>
      <c r="M144" s="8"/>
      <c r="N144" s="8"/>
      <c r="O144" s="8"/>
      <c r="P144" s="8"/>
      <c r="Q144" s="8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8"/>
      <c r="M145" s="8"/>
      <c r="N145" s="8"/>
      <c r="O145" s="8"/>
      <c r="P145" s="8"/>
      <c r="Q145" s="8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8"/>
      <c r="M146" s="8"/>
      <c r="N146" s="8"/>
      <c r="O146" s="8"/>
      <c r="P146" s="8"/>
      <c r="Q146" s="8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8"/>
      <c r="M147" s="8"/>
      <c r="N147" s="8"/>
      <c r="O147" s="8"/>
      <c r="P147" s="8"/>
      <c r="Q147" s="8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8"/>
      <c r="M148" s="8"/>
      <c r="N148" s="8"/>
      <c r="O148" s="8"/>
      <c r="P148" s="8"/>
      <c r="Q148" s="8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8"/>
      <c r="M149" s="8"/>
      <c r="N149" s="8"/>
      <c r="O149" s="8"/>
      <c r="P149" s="8"/>
      <c r="Q149" s="8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8"/>
      <c r="M150" s="8"/>
      <c r="N150" s="8"/>
      <c r="O150" s="8"/>
      <c r="P150" s="8"/>
      <c r="Q150" s="8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8"/>
      <c r="M151" s="8"/>
      <c r="N151" s="8"/>
      <c r="O151" s="8"/>
      <c r="P151" s="8"/>
      <c r="Q151" s="8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8"/>
      <c r="M152" s="8"/>
      <c r="N152" s="8"/>
      <c r="O152" s="8"/>
      <c r="P152" s="8"/>
      <c r="Q152" s="8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8"/>
      <c r="M153" s="8"/>
      <c r="N153" s="8"/>
      <c r="O153" s="8"/>
      <c r="P153" s="8"/>
      <c r="Q153" s="8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8"/>
      <c r="M154" s="8"/>
      <c r="N154" s="8"/>
      <c r="O154" s="8"/>
      <c r="P154" s="8"/>
      <c r="Q154" s="8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8"/>
      <c r="M155" s="8"/>
      <c r="N155" s="8"/>
      <c r="O155" s="8"/>
      <c r="P155" s="8"/>
      <c r="Q155" s="8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8"/>
      <c r="M156" s="8"/>
      <c r="N156" s="8"/>
      <c r="O156" s="8"/>
      <c r="P156" s="8"/>
      <c r="Q156" s="8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8"/>
      <c r="M157" s="8"/>
      <c r="N157" s="8"/>
      <c r="O157" s="8"/>
      <c r="P157" s="8"/>
      <c r="Q157" s="8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8"/>
      <c r="M158" s="8"/>
      <c r="N158" s="8"/>
      <c r="O158" s="8"/>
      <c r="P158" s="8"/>
      <c r="Q158" s="8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8"/>
      <c r="M159" s="8"/>
      <c r="N159" s="8"/>
      <c r="O159" s="8"/>
      <c r="P159" s="8"/>
      <c r="Q159" s="8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8"/>
      <c r="M160" s="8"/>
      <c r="N160" s="8"/>
      <c r="O160" s="8"/>
      <c r="P160" s="8"/>
      <c r="Q160" s="8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8"/>
      <c r="M161" s="8"/>
      <c r="N161" s="8"/>
      <c r="O161" s="8"/>
      <c r="P161" s="8"/>
      <c r="Q161" s="8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8"/>
      <c r="M162" s="8"/>
      <c r="N162" s="8"/>
      <c r="O162" s="8"/>
      <c r="P162" s="8"/>
      <c r="Q162" s="8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8"/>
      <c r="M163" s="8"/>
      <c r="N163" s="8"/>
      <c r="O163" s="8"/>
      <c r="P163" s="8"/>
      <c r="Q163" s="8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8"/>
      <c r="M164" s="8"/>
      <c r="N164" s="8"/>
      <c r="O164" s="8"/>
      <c r="P164" s="8"/>
      <c r="Q164" s="8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8"/>
      <c r="M165" s="8"/>
      <c r="N165" s="8"/>
      <c r="O165" s="8"/>
      <c r="P165" s="8"/>
      <c r="Q165" s="8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8"/>
      <c r="M166" s="8"/>
      <c r="N166" s="8"/>
      <c r="O166" s="8"/>
      <c r="P166" s="8"/>
      <c r="Q166" s="8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8"/>
      <c r="M167" s="8"/>
      <c r="N167" s="8"/>
      <c r="O167" s="8"/>
      <c r="P167" s="8"/>
      <c r="Q167" s="8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8"/>
      <c r="M168" s="8"/>
      <c r="N168" s="8"/>
      <c r="O168" s="8"/>
      <c r="P168" s="8"/>
      <c r="Q168" s="8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8"/>
      <c r="M169" s="8"/>
      <c r="N169" s="8"/>
      <c r="O169" s="8"/>
      <c r="P169" s="8"/>
      <c r="Q169" s="8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8"/>
      <c r="M170" s="8"/>
      <c r="N170" s="8"/>
      <c r="O170" s="8"/>
      <c r="P170" s="8"/>
      <c r="Q170" s="8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8"/>
      <c r="M171" s="8"/>
      <c r="N171" s="8"/>
      <c r="O171" s="8"/>
      <c r="P171" s="8"/>
      <c r="Q171" s="8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8"/>
      <c r="M172" s="8"/>
      <c r="N172" s="8"/>
      <c r="O172" s="8"/>
      <c r="P172" s="8"/>
      <c r="Q172" s="8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8"/>
      <c r="M173" s="8"/>
      <c r="N173" s="8"/>
      <c r="O173" s="8"/>
      <c r="P173" s="8"/>
      <c r="Q173" s="8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8"/>
      <c r="M174" s="8"/>
      <c r="N174" s="8"/>
      <c r="O174" s="8"/>
      <c r="P174" s="8"/>
      <c r="Q174" s="8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8"/>
      <c r="M175" s="8"/>
      <c r="N175" s="8"/>
      <c r="O175" s="8"/>
      <c r="P175" s="8"/>
      <c r="Q175" s="8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8"/>
      <c r="M176" s="8"/>
      <c r="N176" s="8"/>
      <c r="O176" s="8"/>
      <c r="P176" s="8"/>
      <c r="Q176" s="8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8"/>
      <c r="M177" s="8"/>
      <c r="N177" s="8"/>
      <c r="O177" s="8"/>
      <c r="P177" s="8"/>
      <c r="Q177" s="8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8"/>
      <c r="M178" s="8"/>
      <c r="N178" s="8"/>
      <c r="O178" s="8"/>
      <c r="P178" s="8"/>
      <c r="Q178" s="8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8"/>
      <c r="M179" s="8"/>
      <c r="N179" s="8"/>
      <c r="O179" s="8"/>
      <c r="P179" s="8"/>
      <c r="Q179" s="8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8"/>
      <c r="M180" s="8"/>
      <c r="N180" s="8"/>
      <c r="O180" s="8"/>
      <c r="P180" s="8"/>
      <c r="Q180" s="8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8"/>
      <c r="M181" s="8"/>
      <c r="N181" s="8"/>
      <c r="O181" s="8"/>
      <c r="P181" s="8"/>
      <c r="Q181" s="8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8"/>
      <c r="M182" s="8"/>
      <c r="N182" s="8"/>
      <c r="O182" s="8"/>
      <c r="P182" s="8"/>
      <c r="Q182" s="8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8"/>
      <c r="M183" s="8"/>
      <c r="N183" s="8"/>
      <c r="O183" s="8"/>
      <c r="P183" s="8"/>
      <c r="Q183" s="8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8"/>
      <c r="M184" s="8"/>
      <c r="N184" s="8"/>
      <c r="O184" s="8"/>
      <c r="P184" s="8"/>
      <c r="Q184" s="8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8"/>
      <c r="M185" s="8"/>
      <c r="N185" s="8"/>
      <c r="O185" s="8"/>
      <c r="P185" s="8"/>
      <c r="Q185" s="8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8"/>
      <c r="M186" s="8"/>
      <c r="N186" s="8"/>
      <c r="O186" s="8"/>
      <c r="P186" s="8"/>
      <c r="Q186" s="8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8"/>
      <c r="M187" s="8"/>
      <c r="N187" s="8"/>
      <c r="O187" s="8"/>
      <c r="P187" s="8"/>
      <c r="Q187" s="8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8"/>
      <c r="M188" s="8"/>
      <c r="N188" s="8"/>
      <c r="O188" s="8"/>
      <c r="P188" s="8"/>
      <c r="Q188" s="8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8"/>
      <c r="M189" s="8"/>
      <c r="N189" s="8"/>
      <c r="O189" s="8"/>
      <c r="P189" s="8"/>
      <c r="Q189" s="8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8"/>
      <c r="M190" s="8"/>
      <c r="N190" s="8"/>
      <c r="O190" s="8"/>
      <c r="P190" s="8"/>
      <c r="Q190" s="8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8"/>
      <c r="M191" s="8"/>
      <c r="N191" s="8"/>
      <c r="O191" s="8"/>
      <c r="P191" s="8"/>
      <c r="Q191" s="8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8"/>
      <c r="M192" s="8"/>
      <c r="N192" s="8"/>
      <c r="O192" s="8"/>
      <c r="P192" s="8"/>
      <c r="Q192" s="8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8"/>
      <c r="M193" s="8"/>
      <c r="N193" s="8"/>
      <c r="O193" s="8"/>
      <c r="P193" s="8"/>
      <c r="Q193" s="8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8"/>
      <c r="M194" s="8"/>
      <c r="N194" s="8"/>
      <c r="O194" s="8"/>
      <c r="P194" s="8"/>
      <c r="Q194" s="8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8"/>
      <c r="M195" s="8"/>
      <c r="N195" s="8"/>
      <c r="O195" s="8"/>
      <c r="P195" s="8"/>
      <c r="Q195" s="8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8"/>
      <c r="M196" s="8"/>
      <c r="N196" s="8"/>
      <c r="O196" s="8"/>
      <c r="P196" s="8"/>
      <c r="Q196" s="8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8"/>
      <c r="M197" s="8"/>
      <c r="N197" s="8"/>
      <c r="O197" s="8"/>
      <c r="P197" s="8"/>
      <c r="Q197" s="8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8"/>
      <c r="M198" s="8"/>
      <c r="N198" s="8"/>
      <c r="O198" s="8"/>
      <c r="P198" s="8"/>
      <c r="Q198" s="8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8"/>
      <c r="M199" s="8"/>
      <c r="N199" s="8"/>
      <c r="O199" s="8"/>
      <c r="P199" s="8"/>
      <c r="Q199" s="8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8"/>
      <c r="M200" s="8"/>
      <c r="N200" s="8"/>
      <c r="O200" s="8"/>
      <c r="P200" s="8"/>
      <c r="Q200" s="8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8"/>
      <c r="M201" s="8"/>
      <c r="N201" s="8"/>
      <c r="O201" s="8"/>
      <c r="P201" s="8"/>
      <c r="Q201" s="8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8"/>
      <c r="M202" s="8"/>
      <c r="N202" s="8"/>
      <c r="O202" s="8"/>
      <c r="P202" s="8"/>
      <c r="Q202" s="8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8"/>
      <c r="M203" s="8"/>
      <c r="N203" s="8"/>
      <c r="O203" s="8"/>
      <c r="P203" s="8"/>
      <c r="Q203" s="8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8"/>
      <c r="M204" s="8"/>
      <c r="N204" s="8"/>
      <c r="O204" s="8"/>
      <c r="P204" s="8"/>
      <c r="Q204" s="8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8"/>
      <c r="M205" s="8"/>
      <c r="N205" s="8"/>
      <c r="O205" s="8"/>
      <c r="P205" s="8"/>
      <c r="Q205" s="8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8"/>
      <c r="M206" s="8"/>
      <c r="N206" s="8"/>
      <c r="O206" s="8"/>
      <c r="P206" s="8"/>
      <c r="Q206" s="8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8"/>
      <c r="M207" s="8"/>
      <c r="N207" s="8"/>
      <c r="O207" s="8"/>
      <c r="P207" s="8"/>
      <c r="Q207" s="8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8"/>
      <c r="M208" s="8"/>
      <c r="N208" s="8"/>
      <c r="O208" s="8"/>
      <c r="P208" s="8"/>
      <c r="Q208" s="8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8"/>
      <c r="M209" s="8"/>
      <c r="N209" s="8"/>
      <c r="O209" s="8"/>
      <c r="P209" s="8"/>
      <c r="Q209" s="8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8"/>
      <c r="M210" s="8"/>
      <c r="N210" s="8"/>
      <c r="O210" s="8"/>
      <c r="P210" s="8"/>
      <c r="Q210" s="8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8"/>
      <c r="M211" s="8"/>
      <c r="N211" s="8"/>
      <c r="O211" s="8"/>
      <c r="P211" s="8"/>
      <c r="Q211" s="8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8"/>
      <c r="M212" s="8"/>
      <c r="N212" s="8"/>
      <c r="O212" s="8"/>
      <c r="P212" s="8"/>
      <c r="Q212" s="8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8"/>
      <c r="M213" s="8"/>
      <c r="N213" s="8"/>
      <c r="O213" s="8"/>
      <c r="P213" s="8"/>
      <c r="Q213" s="8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8"/>
      <c r="M214" s="8"/>
      <c r="N214" s="8"/>
      <c r="O214" s="8"/>
      <c r="P214" s="8"/>
      <c r="Q214" s="8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8"/>
      <c r="M215" s="8"/>
      <c r="N215" s="8"/>
      <c r="O215" s="8"/>
      <c r="P215" s="8"/>
      <c r="Q215" s="8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8"/>
      <c r="M216" s="8"/>
      <c r="N216" s="8"/>
      <c r="O216" s="8"/>
      <c r="P216" s="8"/>
      <c r="Q216" s="8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8"/>
      <c r="M217" s="8"/>
      <c r="N217" s="8"/>
      <c r="O217" s="8"/>
      <c r="P217" s="8"/>
      <c r="Q217" s="8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8"/>
      <c r="M218" s="8"/>
      <c r="N218" s="8"/>
      <c r="O218" s="8"/>
      <c r="P218" s="8"/>
      <c r="Q218" s="8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8"/>
      <c r="M219" s="8"/>
      <c r="N219" s="8"/>
      <c r="O219" s="8"/>
      <c r="P219" s="8"/>
      <c r="Q219" s="8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8"/>
      <c r="M220" s="8"/>
      <c r="N220" s="8"/>
      <c r="O220" s="8"/>
      <c r="P220" s="8"/>
      <c r="Q220" s="8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8"/>
      <c r="M221" s="8"/>
      <c r="N221" s="8"/>
      <c r="O221" s="8"/>
      <c r="P221" s="8"/>
      <c r="Q221" s="8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8"/>
      <c r="M222" s="8"/>
      <c r="N222" s="8"/>
      <c r="O222" s="8"/>
      <c r="P222" s="8"/>
      <c r="Q222" s="8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8"/>
      <c r="M223" s="8"/>
      <c r="N223" s="8"/>
      <c r="O223" s="8"/>
      <c r="P223" s="8"/>
      <c r="Q223" s="8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8"/>
      <c r="M224" s="8"/>
      <c r="N224" s="8"/>
      <c r="O224" s="8"/>
      <c r="P224" s="8"/>
      <c r="Q224" s="8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8"/>
      <c r="M225" s="8"/>
      <c r="N225" s="8"/>
      <c r="O225" s="8"/>
      <c r="P225" s="8"/>
      <c r="Q225" s="8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8"/>
      <c r="M226" s="8"/>
      <c r="N226" s="8"/>
      <c r="O226" s="8"/>
      <c r="P226" s="8"/>
      <c r="Q226" s="8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8"/>
      <c r="M227" s="8"/>
      <c r="N227" s="8"/>
      <c r="O227" s="8"/>
      <c r="P227" s="8"/>
      <c r="Q227" s="8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8"/>
      <c r="M228" s="8"/>
      <c r="N228" s="8"/>
      <c r="O228" s="8"/>
      <c r="P228" s="8"/>
      <c r="Q228" s="8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8"/>
      <c r="M229" s="8"/>
      <c r="N229" s="8"/>
      <c r="O229" s="8"/>
      <c r="P229" s="8"/>
      <c r="Q229" s="8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8"/>
      <c r="M230" s="8"/>
      <c r="N230" s="8"/>
      <c r="O230" s="8"/>
      <c r="P230" s="8"/>
      <c r="Q230" s="8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8"/>
      <c r="M231" s="8"/>
      <c r="N231" s="8"/>
      <c r="O231" s="8"/>
      <c r="P231" s="8"/>
      <c r="Q231" s="8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8"/>
      <c r="M232" s="8"/>
      <c r="N232" s="8"/>
      <c r="O232" s="8"/>
      <c r="P232" s="8"/>
      <c r="Q232" s="8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8"/>
      <c r="M233" s="8"/>
      <c r="N233" s="8"/>
      <c r="O233" s="8"/>
      <c r="P233" s="8"/>
      <c r="Q233" s="8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8"/>
      <c r="M234" s="8"/>
      <c r="N234" s="8"/>
      <c r="O234" s="8"/>
      <c r="P234" s="8"/>
      <c r="Q234" s="8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8"/>
      <c r="M235" s="8"/>
      <c r="N235" s="8"/>
      <c r="O235" s="8"/>
      <c r="P235" s="8"/>
      <c r="Q235" s="8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8"/>
      <c r="M236" s="8"/>
      <c r="N236" s="8"/>
      <c r="O236" s="8"/>
      <c r="P236" s="8"/>
      <c r="Q236" s="8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8"/>
      <c r="M237" s="8"/>
      <c r="N237" s="8"/>
      <c r="O237" s="8"/>
      <c r="P237" s="8"/>
      <c r="Q237" s="8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8"/>
      <c r="M238" s="8"/>
      <c r="N238" s="8"/>
      <c r="O238" s="8"/>
      <c r="P238" s="8"/>
      <c r="Q238" s="8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8"/>
      <c r="M239" s="8"/>
      <c r="N239" s="8"/>
      <c r="O239" s="8"/>
      <c r="P239" s="8"/>
      <c r="Q239" s="8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8"/>
      <c r="M240" s="8"/>
      <c r="N240" s="8"/>
      <c r="O240" s="8"/>
      <c r="P240" s="8"/>
      <c r="Q240" s="8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8"/>
      <c r="M241" s="8"/>
      <c r="N241" s="8"/>
      <c r="O241" s="8"/>
      <c r="P241" s="8"/>
      <c r="Q241" s="8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8"/>
      <c r="M242" s="8"/>
      <c r="N242" s="8"/>
      <c r="O242" s="8"/>
      <c r="P242" s="8"/>
      <c r="Q242" s="8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8"/>
      <c r="M243" s="8"/>
      <c r="N243" s="8"/>
      <c r="O243" s="8"/>
      <c r="P243" s="8"/>
      <c r="Q243" s="8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8"/>
      <c r="M244" s="8"/>
      <c r="N244" s="8"/>
      <c r="O244" s="8"/>
      <c r="P244" s="8"/>
      <c r="Q244" s="8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8"/>
      <c r="M245" s="8"/>
      <c r="N245" s="8"/>
      <c r="O245" s="8"/>
      <c r="P245" s="8"/>
      <c r="Q245" s="8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8"/>
      <c r="M246" s="8"/>
      <c r="N246" s="8"/>
      <c r="O246" s="8"/>
      <c r="P246" s="8"/>
      <c r="Q246" s="8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8"/>
      <c r="M247" s="8"/>
      <c r="N247" s="8"/>
      <c r="O247" s="8"/>
      <c r="P247" s="8"/>
      <c r="Q247" s="8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8"/>
      <c r="M248" s="8"/>
      <c r="N248" s="8"/>
      <c r="O248" s="8"/>
      <c r="P248" s="8"/>
      <c r="Q248" s="8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8"/>
      <c r="M249" s="8"/>
      <c r="N249" s="8"/>
      <c r="O249" s="8"/>
      <c r="P249" s="8"/>
      <c r="Q249" s="8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8"/>
      <c r="M250" s="8"/>
      <c r="N250" s="8"/>
      <c r="O250" s="8"/>
      <c r="P250" s="8"/>
      <c r="Q250" s="8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8"/>
      <c r="M251" s="8"/>
      <c r="N251" s="8"/>
      <c r="O251" s="8"/>
      <c r="P251" s="8"/>
      <c r="Q251" s="8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8"/>
      <c r="M252" s="8"/>
      <c r="N252" s="8"/>
      <c r="O252" s="8"/>
      <c r="P252" s="8"/>
      <c r="Q252" s="8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8"/>
      <c r="M253" s="8"/>
      <c r="N253" s="8"/>
      <c r="O253" s="8"/>
      <c r="P253" s="8"/>
      <c r="Q253" s="8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8"/>
      <c r="M254" s="8"/>
      <c r="N254" s="8"/>
      <c r="O254" s="8"/>
      <c r="P254" s="8"/>
      <c r="Q254" s="8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8"/>
      <c r="M255" s="8"/>
      <c r="N255" s="8"/>
      <c r="O255" s="8"/>
      <c r="P255" s="8"/>
      <c r="Q255" s="8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8"/>
      <c r="M256" s="8"/>
      <c r="N256" s="8"/>
      <c r="O256" s="8"/>
      <c r="P256" s="8"/>
      <c r="Q256" s="8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8"/>
      <c r="M257" s="8"/>
      <c r="N257" s="8"/>
      <c r="O257" s="8"/>
      <c r="P257" s="8"/>
      <c r="Q257" s="8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8"/>
      <c r="M258" s="8"/>
      <c r="N258" s="8"/>
      <c r="O258" s="8"/>
      <c r="P258" s="8"/>
      <c r="Q258" s="8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8"/>
      <c r="M259" s="8"/>
      <c r="N259" s="8"/>
      <c r="O259" s="8"/>
      <c r="P259" s="8"/>
      <c r="Q259" s="8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8"/>
      <c r="M260" s="8"/>
      <c r="N260" s="8"/>
      <c r="O260" s="8"/>
      <c r="P260" s="8"/>
      <c r="Q260" s="8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8"/>
      <c r="M261" s="8"/>
      <c r="N261" s="8"/>
      <c r="O261" s="8"/>
      <c r="P261" s="8"/>
      <c r="Q261" s="8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8"/>
      <c r="M262" s="8"/>
      <c r="N262" s="8"/>
      <c r="O262" s="8"/>
      <c r="P262" s="8"/>
      <c r="Q262" s="8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8"/>
      <c r="M263" s="8"/>
      <c r="N263" s="8"/>
      <c r="O263" s="8"/>
      <c r="P263" s="8"/>
      <c r="Q263" s="8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8"/>
      <c r="M264" s="8"/>
      <c r="N264" s="8"/>
      <c r="O264" s="8"/>
      <c r="P264" s="8"/>
      <c r="Q264" s="8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8"/>
      <c r="M265" s="8"/>
      <c r="N265" s="8"/>
      <c r="O265" s="8"/>
      <c r="P265" s="8"/>
      <c r="Q265" s="8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8"/>
      <c r="M266" s="8"/>
      <c r="N266" s="8"/>
      <c r="O266" s="8"/>
      <c r="P266" s="8"/>
      <c r="Q266" s="8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8"/>
      <c r="M267" s="8"/>
      <c r="N267" s="8"/>
      <c r="O267" s="8"/>
      <c r="P267" s="8"/>
      <c r="Q267" s="8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8"/>
      <c r="M268" s="8"/>
      <c r="N268" s="8"/>
      <c r="O268" s="8"/>
      <c r="P268" s="8"/>
      <c r="Q268" s="8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8"/>
      <c r="M269" s="8"/>
      <c r="N269" s="8"/>
      <c r="O269" s="8"/>
      <c r="P269" s="8"/>
      <c r="Q269" s="8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8"/>
      <c r="M270" s="8"/>
      <c r="N270" s="8"/>
      <c r="O270" s="8"/>
      <c r="P270" s="8"/>
      <c r="Q270" s="8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8"/>
      <c r="M271" s="8"/>
      <c r="N271" s="8"/>
      <c r="O271" s="8"/>
      <c r="P271" s="8"/>
      <c r="Q271" s="8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8"/>
      <c r="M272" s="8"/>
      <c r="N272" s="8"/>
      <c r="O272" s="8"/>
      <c r="P272" s="8"/>
      <c r="Q272" s="8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8"/>
      <c r="M273" s="8"/>
      <c r="N273" s="8"/>
      <c r="O273" s="8"/>
      <c r="P273" s="8"/>
      <c r="Q273" s="8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8"/>
      <c r="M274" s="8"/>
      <c r="N274" s="8"/>
      <c r="O274" s="8"/>
      <c r="P274" s="8"/>
      <c r="Q274" s="8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8"/>
      <c r="M275" s="8"/>
      <c r="N275" s="8"/>
      <c r="O275" s="8"/>
      <c r="P275" s="8"/>
      <c r="Q275" s="8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8"/>
      <c r="M276" s="8"/>
      <c r="N276" s="8"/>
      <c r="O276" s="8"/>
      <c r="P276" s="8"/>
      <c r="Q276" s="8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8"/>
      <c r="M277" s="8"/>
      <c r="N277" s="8"/>
      <c r="O277" s="8"/>
      <c r="P277" s="8"/>
      <c r="Q277" s="8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8"/>
      <c r="M278" s="8"/>
      <c r="N278" s="8"/>
      <c r="O278" s="8"/>
      <c r="P278" s="8"/>
      <c r="Q278" s="8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8"/>
      <c r="M279" s="8"/>
      <c r="N279" s="8"/>
      <c r="O279" s="8"/>
      <c r="P279" s="8"/>
      <c r="Q279" s="8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8"/>
      <c r="M280" s="8"/>
      <c r="N280" s="8"/>
      <c r="O280" s="8"/>
      <c r="P280" s="8"/>
      <c r="Q280" s="8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8"/>
      <c r="M281" s="8"/>
      <c r="N281" s="8"/>
      <c r="O281" s="8"/>
      <c r="P281" s="8"/>
      <c r="Q281" s="8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8"/>
      <c r="M282" s="8"/>
      <c r="N282" s="8"/>
      <c r="O282" s="8"/>
      <c r="P282" s="8"/>
      <c r="Q282" s="8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8"/>
      <c r="M283" s="8"/>
      <c r="N283" s="8"/>
      <c r="O283" s="8"/>
      <c r="P283" s="8"/>
      <c r="Q283" s="8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8"/>
      <c r="M284" s="8"/>
      <c r="N284" s="8"/>
      <c r="O284" s="8"/>
      <c r="P284" s="8"/>
      <c r="Q284" s="8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8"/>
      <c r="M285" s="8"/>
      <c r="N285" s="8"/>
      <c r="O285" s="8"/>
      <c r="P285" s="8"/>
      <c r="Q285" s="8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8"/>
      <c r="M286" s="8"/>
      <c r="N286" s="8"/>
      <c r="O286" s="8"/>
      <c r="P286" s="8"/>
      <c r="Q286" s="8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8"/>
      <c r="M287" s="8"/>
      <c r="N287" s="8"/>
      <c r="O287" s="8"/>
      <c r="P287" s="8"/>
      <c r="Q287" s="8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8"/>
      <c r="M288" s="8"/>
      <c r="N288" s="8"/>
      <c r="O288" s="8"/>
      <c r="P288" s="8"/>
      <c r="Q288" s="8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8"/>
      <c r="M289" s="8"/>
      <c r="N289" s="8"/>
      <c r="O289" s="8"/>
      <c r="P289" s="8"/>
      <c r="Q289" s="8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8"/>
      <c r="M290" s="8"/>
      <c r="N290" s="8"/>
      <c r="O290" s="8"/>
      <c r="P290" s="8"/>
      <c r="Q290" s="8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8"/>
      <c r="M291" s="8"/>
      <c r="N291" s="8"/>
      <c r="O291" s="8"/>
      <c r="P291" s="8"/>
      <c r="Q291" s="8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8"/>
      <c r="M292" s="8"/>
      <c r="N292" s="8"/>
      <c r="O292" s="8"/>
      <c r="P292" s="8"/>
      <c r="Q292" s="8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8"/>
      <c r="M293" s="8"/>
      <c r="N293" s="8"/>
      <c r="O293" s="8"/>
      <c r="P293" s="8"/>
      <c r="Q293" s="8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8"/>
      <c r="M294" s="8"/>
      <c r="N294" s="8"/>
      <c r="O294" s="8"/>
      <c r="P294" s="8"/>
      <c r="Q294" s="8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8"/>
      <c r="M295" s="8"/>
      <c r="N295" s="8"/>
      <c r="O295" s="8"/>
      <c r="P295" s="8"/>
      <c r="Q295" s="8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8"/>
      <c r="M296" s="8"/>
      <c r="N296" s="8"/>
      <c r="O296" s="8"/>
      <c r="P296" s="8"/>
      <c r="Q296" s="8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8"/>
      <c r="M297" s="8"/>
      <c r="N297" s="8"/>
      <c r="O297" s="8"/>
      <c r="P297" s="8"/>
      <c r="Q297" s="8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8"/>
      <c r="M298" s="8"/>
      <c r="N298" s="8"/>
      <c r="O298" s="8"/>
      <c r="P298" s="8"/>
      <c r="Q298" s="8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8"/>
      <c r="M299" s="8"/>
      <c r="N299" s="8"/>
      <c r="O299" s="8"/>
      <c r="P299" s="8"/>
      <c r="Q299" s="8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8"/>
      <c r="M300" s="8"/>
      <c r="N300" s="8"/>
      <c r="O300" s="8"/>
      <c r="P300" s="8"/>
      <c r="Q300" s="8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8"/>
      <c r="M301" s="8"/>
      <c r="N301" s="8"/>
      <c r="O301" s="8"/>
      <c r="P301" s="8"/>
      <c r="Q301" s="8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8"/>
      <c r="M302" s="8"/>
      <c r="N302" s="8"/>
      <c r="O302" s="8"/>
      <c r="P302" s="8"/>
      <c r="Q302" s="8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8"/>
      <c r="M303" s="8"/>
      <c r="N303" s="8"/>
      <c r="O303" s="8"/>
      <c r="P303" s="8"/>
      <c r="Q303" s="8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8"/>
      <c r="M304" s="8"/>
      <c r="N304" s="8"/>
      <c r="O304" s="8"/>
      <c r="P304" s="8"/>
      <c r="Q304" s="8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8"/>
      <c r="M305" s="8"/>
      <c r="N305" s="8"/>
      <c r="O305" s="8"/>
      <c r="P305" s="8"/>
      <c r="Q305" s="8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8"/>
      <c r="M306" s="8"/>
      <c r="N306" s="8"/>
      <c r="O306" s="8"/>
      <c r="P306" s="8"/>
      <c r="Q306" s="8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8"/>
      <c r="M307" s="8"/>
      <c r="N307" s="8"/>
      <c r="O307" s="8"/>
      <c r="P307" s="8"/>
      <c r="Q307" s="8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8"/>
      <c r="M308" s="8"/>
      <c r="N308" s="8"/>
      <c r="O308" s="8"/>
      <c r="P308" s="8"/>
      <c r="Q308" s="8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8"/>
      <c r="M309" s="8"/>
      <c r="N309" s="8"/>
      <c r="O309" s="8"/>
      <c r="P309" s="8"/>
      <c r="Q309" s="8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8"/>
      <c r="M310" s="8"/>
      <c r="N310" s="8"/>
      <c r="O310" s="8"/>
      <c r="P310" s="8"/>
      <c r="Q310" s="8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8"/>
      <c r="M311" s="8"/>
      <c r="N311" s="8"/>
      <c r="O311" s="8"/>
      <c r="P311" s="8"/>
      <c r="Q311" s="8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8"/>
      <c r="M312" s="8"/>
      <c r="N312" s="8"/>
      <c r="O312" s="8"/>
      <c r="P312" s="8"/>
      <c r="Q312" s="8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8"/>
      <c r="M313" s="8"/>
      <c r="N313" s="8"/>
      <c r="O313" s="8"/>
      <c r="P313" s="8"/>
      <c r="Q313" s="8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8"/>
      <c r="M314" s="8"/>
      <c r="N314" s="8"/>
      <c r="O314" s="8"/>
      <c r="P314" s="8"/>
      <c r="Q314" s="8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8"/>
      <c r="M315" s="8"/>
      <c r="N315" s="8"/>
      <c r="O315" s="8"/>
      <c r="P315" s="8"/>
      <c r="Q315" s="8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8"/>
      <c r="M316" s="8"/>
      <c r="N316" s="8"/>
      <c r="O316" s="8"/>
      <c r="P316" s="8"/>
      <c r="Q316" s="8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8"/>
      <c r="M317" s="8"/>
      <c r="N317" s="8"/>
      <c r="O317" s="8"/>
      <c r="P317" s="8"/>
      <c r="Q317" s="8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8"/>
      <c r="M318" s="8"/>
      <c r="N318" s="8"/>
      <c r="O318" s="8"/>
      <c r="P318" s="8"/>
      <c r="Q318" s="8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8"/>
      <c r="M319" s="8"/>
      <c r="N319" s="8"/>
      <c r="O319" s="8"/>
      <c r="P319" s="8"/>
      <c r="Q319" s="8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8"/>
      <c r="M320" s="8"/>
      <c r="N320" s="8"/>
      <c r="O320" s="8"/>
      <c r="P320" s="8"/>
      <c r="Q320" s="8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8"/>
      <c r="M321" s="8"/>
      <c r="N321" s="8"/>
      <c r="O321" s="8"/>
      <c r="P321" s="8"/>
      <c r="Q321" s="8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8"/>
      <c r="M322" s="8"/>
      <c r="N322" s="8"/>
      <c r="O322" s="8"/>
      <c r="P322" s="8"/>
      <c r="Q322" s="8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8"/>
      <c r="M323" s="8"/>
      <c r="N323" s="8"/>
      <c r="O323" s="8"/>
      <c r="P323" s="8"/>
      <c r="Q323" s="8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8"/>
      <c r="M324" s="8"/>
      <c r="N324" s="8"/>
      <c r="O324" s="8"/>
      <c r="P324" s="8"/>
      <c r="Q324" s="8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8"/>
      <c r="M325" s="8"/>
      <c r="N325" s="8"/>
      <c r="O325" s="8"/>
      <c r="P325" s="8"/>
      <c r="Q325" s="8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8"/>
      <c r="M326" s="8"/>
      <c r="N326" s="8"/>
      <c r="O326" s="8"/>
      <c r="P326" s="8"/>
      <c r="Q326" s="8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8"/>
      <c r="M327" s="8"/>
      <c r="N327" s="8"/>
      <c r="O327" s="8"/>
      <c r="P327" s="8"/>
      <c r="Q327" s="8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8"/>
      <c r="M328" s="8"/>
      <c r="N328" s="8"/>
      <c r="O328" s="8"/>
      <c r="P328" s="8"/>
      <c r="Q328" s="8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8"/>
      <c r="M329" s="8"/>
      <c r="N329" s="8"/>
      <c r="O329" s="8"/>
      <c r="P329" s="8"/>
      <c r="Q329" s="8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8"/>
      <c r="M330" s="8"/>
      <c r="N330" s="8"/>
      <c r="O330" s="8"/>
      <c r="P330" s="8"/>
      <c r="Q330" s="8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8"/>
      <c r="M331" s="8"/>
      <c r="N331" s="8"/>
      <c r="O331" s="8"/>
      <c r="P331" s="8"/>
      <c r="Q331" s="8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8"/>
      <c r="M332" s="8"/>
      <c r="N332" s="8"/>
      <c r="O332" s="8"/>
      <c r="P332" s="8"/>
      <c r="Q332" s="8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8"/>
      <c r="M333" s="8"/>
      <c r="N333" s="8"/>
      <c r="O333" s="8"/>
      <c r="P333" s="8"/>
      <c r="Q333" s="8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8"/>
      <c r="M334" s="8"/>
      <c r="N334" s="8"/>
      <c r="O334" s="8"/>
      <c r="P334" s="8"/>
      <c r="Q334" s="8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8"/>
      <c r="M335" s="8"/>
      <c r="N335" s="8"/>
      <c r="O335" s="8"/>
      <c r="P335" s="8"/>
      <c r="Q335" s="8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8"/>
      <c r="M336" s="8"/>
      <c r="N336" s="8"/>
      <c r="O336" s="8"/>
      <c r="P336" s="8"/>
      <c r="Q336" s="8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8"/>
      <c r="M337" s="8"/>
      <c r="N337" s="8"/>
      <c r="O337" s="8"/>
      <c r="P337" s="8"/>
      <c r="Q337" s="8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8"/>
      <c r="M338" s="8"/>
      <c r="N338" s="8"/>
      <c r="O338" s="8"/>
      <c r="P338" s="8"/>
      <c r="Q338" s="8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8"/>
      <c r="M339" s="8"/>
      <c r="N339" s="8"/>
      <c r="O339" s="8"/>
      <c r="P339" s="8"/>
      <c r="Q339" s="8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8"/>
      <c r="M340" s="8"/>
      <c r="N340" s="8"/>
      <c r="O340" s="8"/>
      <c r="P340" s="8"/>
      <c r="Q340" s="8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8"/>
      <c r="M341" s="8"/>
      <c r="N341" s="8"/>
      <c r="O341" s="8"/>
      <c r="P341" s="8"/>
      <c r="Q341" s="8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8"/>
      <c r="M342" s="8"/>
      <c r="N342" s="8"/>
      <c r="O342" s="8"/>
      <c r="P342" s="8"/>
      <c r="Q342" s="8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8"/>
      <c r="M343" s="8"/>
      <c r="N343" s="8"/>
      <c r="O343" s="8"/>
      <c r="P343" s="8"/>
      <c r="Q343" s="8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8"/>
      <c r="M344" s="8"/>
      <c r="N344" s="8"/>
      <c r="O344" s="8"/>
      <c r="P344" s="8"/>
      <c r="Q344" s="8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8"/>
      <c r="M345" s="8"/>
      <c r="N345" s="8"/>
      <c r="O345" s="8"/>
      <c r="P345" s="8"/>
      <c r="Q345" s="8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8"/>
      <c r="M346" s="8"/>
      <c r="N346" s="8"/>
      <c r="O346" s="8"/>
      <c r="P346" s="8"/>
      <c r="Q346" s="8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8"/>
      <c r="M347" s="8"/>
      <c r="N347" s="8"/>
      <c r="O347" s="8"/>
      <c r="P347" s="8"/>
      <c r="Q347" s="8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8"/>
      <c r="M348" s="8"/>
      <c r="N348" s="8"/>
      <c r="O348" s="8"/>
      <c r="P348" s="8"/>
      <c r="Q348" s="8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8"/>
      <c r="M349" s="8"/>
      <c r="N349" s="8"/>
      <c r="O349" s="8"/>
      <c r="P349" s="8"/>
      <c r="Q349" s="8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8"/>
      <c r="M350" s="8"/>
      <c r="N350" s="8"/>
      <c r="O350" s="8"/>
      <c r="P350" s="8"/>
      <c r="Q350" s="8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8"/>
      <c r="M351" s="8"/>
      <c r="N351" s="8"/>
      <c r="O351" s="8"/>
      <c r="P351" s="8"/>
      <c r="Q351" s="8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8"/>
      <c r="M352" s="8"/>
      <c r="N352" s="8"/>
      <c r="O352" s="8"/>
      <c r="P352" s="8"/>
      <c r="Q352" s="8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8"/>
      <c r="M353" s="8"/>
      <c r="N353" s="8"/>
      <c r="O353" s="8"/>
      <c r="P353" s="8"/>
      <c r="Q353" s="8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8"/>
      <c r="M354" s="8"/>
      <c r="N354" s="8"/>
      <c r="O354" s="8"/>
      <c r="P354" s="8"/>
      <c r="Q354" s="8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8"/>
      <c r="M355" s="8"/>
      <c r="N355" s="8"/>
      <c r="O355" s="8"/>
      <c r="P355" s="8"/>
      <c r="Q355" s="8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8"/>
      <c r="M356" s="8"/>
      <c r="N356" s="8"/>
      <c r="O356" s="8"/>
      <c r="P356" s="8"/>
      <c r="Q356" s="8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8"/>
      <c r="M357" s="8"/>
      <c r="N357" s="8"/>
      <c r="O357" s="8"/>
      <c r="P357" s="8"/>
      <c r="Q357" s="8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8"/>
      <c r="M358" s="8"/>
      <c r="N358" s="8"/>
      <c r="O358" s="8"/>
      <c r="P358" s="8"/>
      <c r="Q358" s="8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8"/>
      <c r="M359" s="8"/>
      <c r="N359" s="8"/>
      <c r="O359" s="8"/>
      <c r="P359" s="8"/>
      <c r="Q359" s="8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8"/>
      <c r="M360" s="8"/>
      <c r="N360" s="8"/>
      <c r="O360" s="8"/>
      <c r="P360" s="8"/>
      <c r="Q360" s="8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8"/>
      <c r="M361" s="8"/>
      <c r="N361" s="8"/>
      <c r="O361" s="8"/>
      <c r="P361" s="8"/>
      <c r="Q361" s="8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8"/>
      <c r="M362" s="8"/>
      <c r="N362" s="8"/>
      <c r="O362" s="8"/>
      <c r="P362" s="8"/>
      <c r="Q362" s="8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8"/>
      <c r="M363" s="8"/>
      <c r="N363" s="8"/>
      <c r="O363" s="8"/>
      <c r="P363" s="8"/>
      <c r="Q363" s="8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8"/>
      <c r="M364" s="8"/>
      <c r="N364" s="8"/>
      <c r="O364" s="8"/>
      <c r="P364" s="8"/>
      <c r="Q364" s="8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8"/>
      <c r="M365" s="8"/>
      <c r="N365" s="8"/>
      <c r="O365" s="8"/>
      <c r="P365" s="8"/>
      <c r="Q365" s="8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8"/>
      <c r="M366" s="8"/>
      <c r="N366" s="8"/>
      <c r="O366" s="8"/>
      <c r="P366" s="8"/>
      <c r="Q366" s="8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8"/>
      <c r="M367" s="8"/>
      <c r="N367" s="8"/>
      <c r="O367" s="8"/>
      <c r="P367" s="8"/>
      <c r="Q367" s="8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8"/>
      <c r="M368" s="8"/>
      <c r="N368" s="8"/>
      <c r="O368" s="8"/>
      <c r="P368" s="8"/>
      <c r="Q368" s="8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8"/>
      <c r="M369" s="8"/>
      <c r="N369" s="8"/>
      <c r="O369" s="8"/>
      <c r="P369" s="8"/>
      <c r="Q369" s="8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8"/>
      <c r="M370" s="8"/>
      <c r="N370" s="8"/>
      <c r="O370" s="8"/>
      <c r="P370" s="8"/>
      <c r="Q370" s="8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8"/>
      <c r="M371" s="8"/>
      <c r="N371" s="8"/>
      <c r="O371" s="8"/>
      <c r="P371" s="8"/>
      <c r="Q371" s="8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8"/>
      <c r="M372" s="8"/>
      <c r="N372" s="8"/>
      <c r="O372" s="8"/>
      <c r="P372" s="8"/>
      <c r="Q372" s="8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8"/>
      <c r="M373" s="8"/>
      <c r="N373" s="8"/>
      <c r="O373" s="8"/>
      <c r="P373" s="8"/>
      <c r="Q373" s="8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8"/>
      <c r="M374" s="8"/>
      <c r="N374" s="8"/>
      <c r="O374" s="8"/>
      <c r="P374" s="8"/>
      <c r="Q374" s="8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8"/>
      <c r="M375" s="8"/>
      <c r="N375" s="8"/>
      <c r="O375" s="8"/>
      <c r="P375" s="8"/>
      <c r="Q375" s="8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8"/>
      <c r="M376" s="8"/>
      <c r="N376" s="8"/>
      <c r="O376" s="8"/>
      <c r="P376" s="8"/>
      <c r="Q376" s="8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8"/>
      <c r="M377" s="8"/>
      <c r="N377" s="8"/>
      <c r="O377" s="8"/>
      <c r="P377" s="8"/>
      <c r="Q377" s="8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8"/>
      <c r="M378" s="8"/>
      <c r="N378" s="8"/>
      <c r="O378" s="8"/>
      <c r="P378" s="8"/>
      <c r="Q378" s="8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8"/>
      <c r="M379" s="8"/>
      <c r="N379" s="8"/>
      <c r="O379" s="8"/>
      <c r="P379" s="8"/>
      <c r="Q379" s="8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8"/>
      <c r="M380" s="8"/>
      <c r="N380" s="8"/>
      <c r="O380" s="8"/>
      <c r="P380" s="8"/>
      <c r="Q380" s="8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8"/>
      <c r="M381" s="8"/>
      <c r="N381" s="8"/>
      <c r="O381" s="8"/>
      <c r="P381" s="8"/>
      <c r="Q381" s="8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8"/>
      <c r="M382" s="8"/>
      <c r="N382" s="8"/>
      <c r="O382" s="8"/>
      <c r="P382" s="8"/>
      <c r="Q382" s="8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8"/>
      <c r="M383" s="8"/>
      <c r="N383" s="8"/>
      <c r="O383" s="8"/>
      <c r="P383" s="8"/>
      <c r="Q383" s="8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8"/>
      <c r="M384" s="8"/>
      <c r="N384" s="8"/>
      <c r="O384" s="8"/>
      <c r="P384" s="8"/>
      <c r="Q384" s="8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8"/>
      <c r="M385" s="8"/>
      <c r="N385" s="8"/>
      <c r="O385" s="8"/>
      <c r="P385" s="8"/>
      <c r="Q385" s="8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8"/>
      <c r="M386" s="8"/>
      <c r="N386" s="8"/>
      <c r="O386" s="8"/>
      <c r="P386" s="8"/>
      <c r="Q386" s="8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8"/>
      <c r="M387" s="8"/>
      <c r="N387" s="8"/>
      <c r="O387" s="8"/>
      <c r="P387" s="8"/>
      <c r="Q387" s="8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8"/>
      <c r="M388" s="8"/>
      <c r="N388" s="8"/>
      <c r="O388" s="8"/>
      <c r="P388" s="8"/>
      <c r="Q388" s="8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8"/>
      <c r="M389" s="8"/>
      <c r="N389" s="8"/>
      <c r="O389" s="8"/>
      <c r="P389" s="8"/>
      <c r="Q389" s="8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8"/>
      <c r="M390" s="8"/>
      <c r="N390" s="8"/>
      <c r="O390" s="8"/>
      <c r="P390" s="8"/>
      <c r="Q390" s="8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8"/>
      <c r="M391" s="8"/>
      <c r="N391" s="8"/>
      <c r="O391" s="8"/>
      <c r="P391" s="8"/>
      <c r="Q391" s="8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8"/>
      <c r="M392" s="8"/>
      <c r="N392" s="8"/>
      <c r="O392" s="8"/>
      <c r="P392" s="8"/>
      <c r="Q392" s="8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8"/>
      <c r="M393" s="8"/>
      <c r="N393" s="8"/>
      <c r="O393" s="8"/>
      <c r="P393" s="8"/>
      <c r="Q393" s="8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8"/>
      <c r="M394" s="8"/>
      <c r="N394" s="8"/>
      <c r="O394" s="8"/>
      <c r="P394" s="8"/>
      <c r="Q394" s="8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8"/>
      <c r="M395" s="8"/>
      <c r="N395" s="8"/>
      <c r="O395" s="8"/>
      <c r="P395" s="8"/>
      <c r="Q395" s="8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8"/>
      <c r="M396" s="8"/>
      <c r="N396" s="8"/>
      <c r="O396" s="8"/>
      <c r="P396" s="8"/>
      <c r="Q396" s="8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8"/>
      <c r="M397" s="8"/>
      <c r="N397" s="8"/>
      <c r="O397" s="8"/>
      <c r="P397" s="8"/>
      <c r="Q397" s="8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8"/>
      <c r="M398" s="8"/>
      <c r="N398" s="8"/>
      <c r="O398" s="8"/>
      <c r="P398" s="8"/>
      <c r="Q398" s="8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8"/>
      <c r="M399" s="8"/>
      <c r="N399" s="8"/>
      <c r="O399" s="8"/>
      <c r="P399" s="8"/>
      <c r="Q399" s="8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8"/>
      <c r="M400" s="8"/>
      <c r="N400" s="8"/>
      <c r="O400" s="8"/>
      <c r="P400" s="8"/>
      <c r="Q400" s="8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8"/>
      <c r="M401" s="8"/>
      <c r="N401" s="8"/>
      <c r="O401" s="8"/>
      <c r="P401" s="8"/>
      <c r="Q401" s="8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8"/>
      <c r="M402" s="8"/>
      <c r="N402" s="8"/>
      <c r="O402" s="8"/>
      <c r="P402" s="8"/>
      <c r="Q402" s="8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8"/>
      <c r="M403" s="8"/>
      <c r="N403" s="8"/>
      <c r="O403" s="8"/>
      <c r="P403" s="8"/>
      <c r="Q403" s="8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8"/>
      <c r="M404" s="8"/>
      <c r="N404" s="8"/>
      <c r="O404" s="8"/>
      <c r="P404" s="8"/>
      <c r="Q404" s="8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8"/>
      <c r="M405" s="8"/>
      <c r="N405" s="8"/>
      <c r="O405" s="8"/>
      <c r="P405" s="8"/>
      <c r="Q405" s="8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8"/>
      <c r="M406" s="8"/>
      <c r="N406" s="8"/>
      <c r="O406" s="8"/>
      <c r="P406" s="8"/>
      <c r="Q406" s="8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8"/>
      <c r="M407" s="8"/>
      <c r="N407" s="8"/>
      <c r="O407" s="8"/>
      <c r="P407" s="8"/>
      <c r="Q407" s="8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8"/>
      <c r="M408" s="8"/>
      <c r="N408" s="8"/>
      <c r="O408" s="8"/>
      <c r="P408" s="8"/>
      <c r="Q408" s="8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8"/>
      <c r="M409" s="8"/>
      <c r="N409" s="8"/>
      <c r="O409" s="8"/>
      <c r="P409" s="8"/>
      <c r="Q409" s="8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8"/>
      <c r="M410" s="8"/>
      <c r="N410" s="8"/>
      <c r="O410" s="8"/>
      <c r="P410" s="8"/>
      <c r="Q410" s="8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8"/>
      <c r="M411" s="8"/>
      <c r="N411" s="8"/>
      <c r="O411" s="8"/>
      <c r="P411" s="8"/>
      <c r="Q411" s="8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8"/>
      <c r="M412" s="8"/>
      <c r="N412" s="8"/>
      <c r="O412" s="8"/>
      <c r="P412" s="8"/>
      <c r="Q412" s="8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8"/>
      <c r="M413" s="8"/>
      <c r="N413" s="8"/>
      <c r="O413" s="8"/>
      <c r="P413" s="8"/>
      <c r="Q413" s="8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8"/>
      <c r="M414" s="8"/>
      <c r="N414" s="8"/>
      <c r="O414" s="8"/>
      <c r="P414" s="8"/>
      <c r="Q414" s="8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8"/>
      <c r="M415" s="8"/>
      <c r="N415" s="8"/>
      <c r="O415" s="8"/>
      <c r="P415" s="8"/>
      <c r="Q415" s="8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8"/>
      <c r="M416" s="8"/>
      <c r="N416" s="8"/>
      <c r="O416" s="8"/>
      <c r="P416" s="8"/>
      <c r="Q416" s="8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8"/>
      <c r="M417" s="8"/>
      <c r="N417" s="8"/>
      <c r="O417" s="8"/>
      <c r="P417" s="8"/>
      <c r="Q417" s="8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8"/>
      <c r="M418" s="8"/>
      <c r="N418" s="8"/>
      <c r="O418" s="8"/>
      <c r="P418" s="8"/>
      <c r="Q418" s="8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8"/>
      <c r="M419" s="8"/>
      <c r="N419" s="8"/>
      <c r="O419" s="8"/>
      <c r="P419" s="8"/>
      <c r="Q419" s="8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8"/>
      <c r="M420" s="8"/>
      <c r="N420" s="8"/>
      <c r="O420" s="8"/>
      <c r="P420" s="8"/>
      <c r="Q420" s="8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8"/>
      <c r="M421" s="8"/>
      <c r="N421" s="8"/>
      <c r="O421" s="8"/>
      <c r="P421" s="8"/>
      <c r="Q421" s="8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8"/>
      <c r="M422" s="8"/>
      <c r="N422" s="8"/>
      <c r="O422" s="8"/>
      <c r="P422" s="8"/>
      <c r="Q422" s="8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8"/>
      <c r="M423" s="8"/>
      <c r="N423" s="8"/>
      <c r="O423" s="8"/>
      <c r="P423" s="8"/>
      <c r="Q423" s="8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8"/>
      <c r="M424" s="8"/>
      <c r="N424" s="8"/>
      <c r="O424" s="8"/>
      <c r="P424" s="8"/>
      <c r="Q424" s="8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8"/>
      <c r="M425" s="8"/>
      <c r="N425" s="8"/>
      <c r="O425" s="8"/>
      <c r="P425" s="8"/>
      <c r="Q425" s="8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8"/>
      <c r="M426" s="8"/>
      <c r="N426" s="8"/>
      <c r="O426" s="8"/>
      <c r="P426" s="8"/>
      <c r="Q426" s="8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8"/>
      <c r="M427" s="8"/>
      <c r="N427" s="8"/>
      <c r="O427" s="8"/>
      <c r="P427" s="8"/>
      <c r="Q427" s="8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8"/>
      <c r="M428" s="8"/>
      <c r="N428" s="8"/>
      <c r="O428" s="8"/>
      <c r="P428" s="8"/>
      <c r="Q428" s="8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8"/>
      <c r="M429" s="8"/>
      <c r="N429" s="8"/>
      <c r="O429" s="8"/>
      <c r="P429" s="8"/>
      <c r="Q429" s="8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8"/>
      <c r="M430" s="8"/>
      <c r="N430" s="8"/>
      <c r="O430" s="8"/>
      <c r="P430" s="8"/>
      <c r="Q430" s="8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8"/>
      <c r="M431" s="8"/>
      <c r="N431" s="8"/>
      <c r="O431" s="8"/>
      <c r="P431" s="8"/>
      <c r="Q431" s="8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8"/>
      <c r="M432" s="8"/>
      <c r="N432" s="8"/>
      <c r="O432" s="8"/>
      <c r="P432" s="8"/>
      <c r="Q432" s="8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8"/>
      <c r="M433" s="8"/>
      <c r="N433" s="8"/>
      <c r="O433" s="8"/>
      <c r="P433" s="8"/>
      <c r="Q433" s="8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8"/>
      <c r="M434" s="8"/>
      <c r="N434" s="8"/>
      <c r="O434" s="8"/>
      <c r="P434" s="8"/>
      <c r="Q434" s="8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8"/>
      <c r="M435" s="8"/>
      <c r="N435" s="8"/>
      <c r="O435" s="8"/>
      <c r="P435" s="8"/>
      <c r="Q435" s="8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8"/>
      <c r="M436" s="8"/>
      <c r="N436" s="8"/>
      <c r="O436" s="8"/>
      <c r="P436" s="8"/>
      <c r="Q436" s="8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8"/>
      <c r="M437" s="8"/>
      <c r="N437" s="8"/>
      <c r="O437" s="8"/>
      <c r="P437" s="8"/>
      <c r="Q437" s="8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8"/>
      <c r="M438" s="8"/>
      <c r="N438" s="8"/>
      <c r="O438" s="8"/>
      <c r="P438" s="8"/>
      <c r="Q438" s="8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8"/>
      <c r="M439" s="8"/>
      <c r="N439" s="8"/>
      <c r="O439" s="8"/>
      <c r="P439" s="8"/>
      <c r="Q439" s="8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8"/>
      <c r="M440" s="8"/>
      <c r="N440" s="8"/>
      <c r="O440" s="8"/>
      <c r="P440" s="8"/>
      <c r="Q440" s="8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8"/>
      <c r="M441" s="8"/>
      <c r="N441" s="8"/>
      <c r="O441" s="8"/>
      <c r="P441" s="8"/>
      <c r="Q441" s="8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8"/>
      <c r="M442" s="8"/>
      <c r="N442" s="8"/>
      <c r="O442" s="8"/>
      <c r="P442" s="8"/>
      <c r="Q442" s="8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8"/>
      <c r="M443" s="8"/>
      <c r="N443" s="8"/>
      <c r="O443" s="8"/>
      <c r="P443" s="8"/>
      <c r="Q443" s="8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8"/>
      <c r="M444" s="8"/>
      <c r="N444" s="8"/>
      <c r="O444" s="8"/>
      <c r="P444" s="8"/>
      <c r="Q444" s="8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8"/>
      <c r="M445" s="8"/>
      <c r="N445" s="8"/>
      <c r="O445" s="8"/>
      <c r="P445" s="8"/>
      <c r="Q445" s="8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8"/>
      <c r="M446" s="8"/>
      <c r="N446" s="8"/>
      <c r="O446" s="8"/>
      <c r="P446" s="8"/>
      <c r="Q446" s="8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8"/>
      <c r="M447" s="8"/>
      <c r="N447" s="8"/>
      <c r="O447" s="8"/>
      <c r="P447" s="8"/>
      <c r="Q447" s="8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8"/>
      <c r="M448" s="8"/>
      <c r="N448" s="8"/>
      <c r="O448" s="8"/>
      <c r="P448" s="8"/>
      <c r="Q448" s="8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8"/>
      <c r="M449" s="8"/>
      <c r="N449" s="8"/>
      <c r="O449" s="8"/>
      <c r="P449" s="8"/>
      <c r="Q449" s="8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8"/>
      <c r="M450" s="8"/>
      <c r="N450" s="8"/>
      <c r="O450" s="8"/>
      <c r="P450" s="8"/>
      <c r="Q450" s="8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8"/>
      <c r="M451" s="8"/>
      <c r="N451" s="8"/>
      <c r="O451" s="8"/>
      <c r="P451" s="8"/>
      <c r="Q451" s="8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8"/>
      <c r="M452" s="8"/>
      <c r="N452" s="8"/>
      <c r="O452" s="8"/>
      <c r="P452" s="8"/>
      <c r="Q452" s="8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8"/>
      <c r="M453" s="8"/>
      <c r="N453" s="8"/>
      <c r="O453" s="8"/>
      <c r="P453" s="8"/>
      <c r="Q453" s="8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8"/>
      <c r="M454" s="8"/>
      <c r="N454" s="8"/>
      <c r="O454" s="8"/>
      <c r="P454" s="8"/>
      <c r="Q454" s="8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8"/>
      <c r="M455" s="8"/>
      <c r="N455" s="8"/>
      <c r="O455" s="8"/>
      <c r="P455" s="8"/>
      <c r="Q455" s="8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8"/>
      <c r="M456" s="8"/>
      <c r="N456" s="8"/>
      <c r="O456" s="8"/>
      <c r="P456" s="8"/>
      <c r="Q456" s="8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8"/>
      <c r="M457" s="8"/>
      <c r="N457" s="8"/>
      <c r="O457" s="8"/>
      <c r="P457" s="8"/>
      <c r="Q457" s="8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8"/>
      <c r="M458" s="8"/>
      <c r="N458" s="8"/>
      <c r="O458" s="8"/>
      <c r="P458" s="8"/>
      <c r="Q458" s="8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8"/>
      <c r="M459" s="8"/>
      <c r="N459" s="8"/>
      <c r="O459" s="8"/>
      <c r="P459" s="8"/>
      <c r="Q459" s="8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8"/>
      <c r="M460" s="8"/>
      <c r="N460" s="8"/>
      <c r="O460" s="8"/>
      <c r="P460" s="8"/>
      <c r="Q460" s="8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8"/>
      <c r="M461" s="8"/>
      <c r="N461" s="8"/>
      <c r="O461" s="8"/>
      <c r="P461" s="8"/>
      <c r="Q461" s="8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8"/>
      <c r="M462" s="8"/>
      <c r="N462" s="8"/>
      <c r="O462" s="8"/>
      <c r="P462" s="8"/>
      <c r="Q462" s="8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8"/>
      <c r="M463" s="8"/>
      <c r="N463" s="8"/>
      <c r="O463" s="8"/>
      <c r="P463" s="8"/>
      <c r="Q463" s="8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8"/>
      <c r="M464" s="8"/>
      <c r="N464" s="8"/>
      <c r="O464" s="8"/>
      <c r="P464" s="8"/>
      <c r="Q464" s="8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8"/>
      <c r="M465" s="8"/>
      <c r="N465" s="8"/>
      <c r="O465" s="8"/>
      <c r="P465" s="8"/>
      <c r="Q465" s="8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8"/>
      <c r="M466" s="8"/>
      <c r="N466" s="8"/>
      <c r="O466" s="8"/>
      <c r="P466" s="8"/>
      <c r="Q466" s="8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8"/>
      <c r="M467" s="8"/>
      <c r="N467" s="8"/>
      <c r="O467" s="8"/>
      <c r="P467" s="8"/>
      <c r="Q467" s="8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8"/>
      <c r="M468" s="8"/>
      <c r="N468" s="8"/>
      <c r="O468" s="8"/>
      <c r="P468" s="8"/>
      <c r="Q468" s="8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8"/>
      <c r="M469" s="8"/>
      <c r="N469" s="8"/>
      <c r="O469" s="8"/>
      <c r="P469" s="8"/>
      <c r="Q469" s="8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8"/>
      <c r="M470" s="8"/>
      <c r="N470" s="8"/>
      <c r="O470" s="8"/>
      <c r="P470" s="8"/>
      <c r="Q470" s="8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8"/>
      <c r="M471" s="8"/>
      <c r="N471" s="8"/>
      <c r="O471" s="8"/>
      <c r="P471" s="8"/>
      <c r="Q471" s="8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8"/>
      <c r="M472" s="8"/>
      <c r="N472" s="8"/>
      <c r="O472" s="8"/>
      <c r="P472" s="8"/>
      <c r="Q472" s="8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8"/>
      <c r="M473" s="8"/>
      <c r="N473" s="8"/>
      <c r="O473" s="8"/>
      <c r="P473" s="8"/>
      <c r="Q473" s="8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8"/>
      <c r="M474" s="8"/>
      <c r="N474" s="8"/>
      <c r="O474" s="8"/>
      <c r="P474" s="8"/>
      <c r="Q474" s="8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8"/>
      <c r="M475" s="8"/>
      <c r="N475" s="8"/>
      <c r="O475" s="8"/>
      <c r="P475" s="8"/>
      <c r="Q475" s="8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8"/>
      <c r="M476" s="8"/>
      <c r="N476" s="8"/>
      <c r="O476" s="8"/>
      <c r="P476" s="8"/>
      <c r="Q476" s="8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8"/>
      <c r="M477" s="8"/>
      <c r="N477" s="8"/>
      <c r="O477" s="8"/>
      <c r="P477" s="8"/>
      <c r="Q477" s="8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8"/>
      <c r="M478" s="8"/>
      <c r="N478" s="8"/>
      <c r="O478" s="8"/>
      <c r="P478" s="8"/>
      <c r="Q478" s="8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8"/>
      <c r="M479" s="8"/>
      <c r="N479" s="8"/>
      <c r="O479" s="8"/>
      <c r="P479" s="8"/>
      <c r="Q479" s="8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8"/>
      <c r="M480" s="8"/>
      <c r="N480" s="8"/>
      <c r="O480" s="8"/>
      <c r="P480" s="8"/>
      <c r="Q480" s="8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8"/>
      <c r="M481" s="8"/>
      <c r="N481" s="8"/>
      <c r="O481" s="8"/>
      <c r="P481" s="8"/>
      <c r="Q481" s="8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8"/>
      <c r="M482" s="8"/>
      <c r="N482" s="8"/>
      <c r="O482" s="8"/>
      <c r="P482" s="8"/>
      <c r="Q482" s="8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8"/>
      <c r="M483" s="8"/>
      <c r="N483" s="8"/>
      <c r="O483" s="8"/>
      <c r="P483" s="8"/>
      <c r="Q483" s="8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8"/>
      <c r="M484" s="8"/>
      <c r="N484" s="8"/>
      <c r="O484" s="8"/>
      <c r="P484" s="8"/>
      <c r="Q484" s="8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8"/>
      <c r="M485" s="8"/>
      <c r="N485" s="8"/>
      <c r="O485" s="8"/>
      <c r="P485" s="8"/>
      <c r="Q485" s="8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8"/>
      <c r="M486" s="8"/>
      <c r="N486" s="8"/>
      <c r="O486" s="8"/>
      <c r="P486" s="8"/>
      <c r="Q486" s="8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8"/>
      <c r="M487" s="8"/>
      <c r="N487" s="8"/>
      <c r="O487" s="8"/>
      <c r="P487" s="8"/>
      <c r="Q487" s="8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8"/>
      <c r="M488" s="8"/>
      <c r="N488" s="8"/>
      <c r="O488" s="8"/>
      <c r="P488" s="8"/>
      <c r="Q488" s="8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8"/>
      <c r="M489" s="8"/>
      <c r="N489" s="8"/>
      <c r="O489" s="8"/>
      <c r="P489" s="8"/>
      <c r="Q489" s="8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8"/>
      <c r="M490" s="8"/>
      <c r="N490" s="8"/>
      <c r="O490" s="8"/>
      <c r="P490" s="8"/>
      <c r="Q490" s="8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8"/>
      <c r="M491" s="8"/>
      <c r="N491" s="8"/>
      <c r="O491" s="8"/>
      <c r="P491" s="8"/>
      <c r="Q491" s="8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8"/>
      <c r="M492" s="8"/>
      <c r="N492" s="8"/>
      <c r="O492" s="8"/>
      <c r="P492" s="8"/>
      <c r="Q492" s="8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8"/>
      <c r="M493" s="8"/>
      <c r="N493" s="8"/>
      <c r="O493" s="8"/>
      <c r="P493" s="8"/>
      <c r="Q493" s="8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8"/>
      <c r="M494" s="8"/>
      <c r="N494" s="8"/>
      <c r="O494" s="8"/>
      <c r="P494" s="8"/>
      <c r="Q494" s="8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8"/>
      <c r="M495" s="8"/>
      <c r="N495" s="8"/>
      <c r="O495" s="8"/>
      <c r="P495" s="8"/>
      <c r="Q495" s="8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8"/>
      <c r="M496" s="8"/>
      <c r="N496" s="8"/>
      <c r="O496" s="8"/>
      <c r="P496" s="8"/>
      <c r="Q496" s="8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8"/>
      <c r="M497" s="8"/>
      <c r="N497" s="8"/>
      <c r="O497" s="8"/>
      <c r="P497" s="8"/>
      <c r="Q497" s="8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8"/>
      <c r="M498" s="8"/>
      <c r="N498" s="8"/>
      <c r="O498" s="8"/>
      <c r="P498" s="8"/>
      <c r="Q498" s="8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8"/>
      <c r="M499" s="8"/>
      <c r="N499" s="8"/>
      <c r="O499" s="8"/>
      <c r="P499" s="8"/>
      <c r="Q499" s="8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8"/>
      <c r="M500" s="8"/>
      <c r="N500" s="8"/>
      <c r="O500" s="8"/>
      <c r="P500" s="8"/>
      <c r="Q500" s="8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8"/>
      <c r="M501" s="8"/>
      <c r="N501" s="8"/>
      <c r="O501" s="8"/>
      <c r="P501" s="8"/>
      <c r="Q501" s="8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8"/>
      <c r="M502" s="8"/>
      <c r="N502" s="8"/>
      <c r="O502" s="8"/>
      <c r="P502" s="8"/>
      <c r="Q502" s="8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8"/>
      <c r="M503" s="8"/>
      <c r="N503" s="8"/>
      <c r="O503" s="8"/>
      <c r="P503" s="8"/>
      <c r="Q503" s="8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8"/>
      <c r="M504" s="8"/>
      <c r="N504" s="8"/>
      <c r="O504" s="8"/>
      <c r="P504" s="8"/>
      <c r="Q504" s="8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8"/>
      <c r="M505" s="8"/>
      <c r="N505" s="8"/>
      <c r="O505" s="8"/>
      <c r="P505" s="8"/>
      <c r="Q505" s="8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8"/>
      <c r="M506" s="8"/>
      <c r="N506" s="8"/>
      <c r="O506" s="8"/>
      <c r="P506" s="8"/>
      <c r="Q506" s="8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8"/>
      <c r="M507" s="8"/>
      <c r="N507" s="8"/>
      <c r="O507" s="8"/>
      <c r="P507" s="8"/>
      <c r="Q507" s="8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8"/>
      <c r="M508" s="8"/>
      <c r="N508" s="8"/>
      <c r="O508" s="8"/>
      <c r="P508" s="8"/>
      <c r="Q508" s="8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8"/>
      <c r="M509" s="8"/>
      <c r="N509" s="8"/>
      <c r="O509" s="8"/>
      <c r="P509" s="8"/>
      <c r="Q509" s="8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8"/>
      <c r="M510" s="8"/>
      <c r="N510" s="8"/>
      <c r="O510" s="8"/>
      <c r="P510" s="8"/>
      <c r="Q510" s="8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8"/>
      <c r="M511" s="8"/>
      <c r="N511" s="8"/>
      <c r="O511" s="8"/>
      <c r="P511" s="8"/>
      <c r="Q511" s="8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8"/>
      <c r="M512" s="8"/>
      <c r="N512" s="8"/>
      <c r="O512" s="8"/>
      <c r="P512" s="8"/>
      <c r="Q512" s="8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8"/>
      <c r="M513" s="8"/>
      <c r="N513" s="8"/>
      <c r="O513" s="8"/>
      <c r="P513" s="8"/>
      <c r="Q513" s="8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8"/>
      <c r="M514" s="8"/>
      <c r="N514" s="8"/>
      <c r="O514" s="8"/>
      <c r="P514" s="8"/>
      <c r="Q514" s="8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8"/>
      <c r="M515" s="8"/>
      <c r="N515" s="8"/>
      <c r="O515" s="8"/>
      <c r="P515" s="8"/>
      <c r="Q515" s="8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8"/>
      <c r="M516" s="8"/>
      <c r="N516" s="8"/>
      <c r="O516" s="8"/>
      <c r="P516" s="8"/>
      <c r="Q516" s="8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8"/>
      <c r="M517" s="8"/>
      <c r="N517" s="8"/>
      <c r="O517" s="8"/>
      <c r="P517" s="8"/>
      <c r="Q517" s="8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8"/>
      <c r="M518" s="8"/>
      <c r="N518" s="8"/>
      <c r="O518" s="8"/>
      <c r="P518" s="8"/>
      <c r="Q518" s="8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8"/>
      <c r="M519" s="8"/>
      <c r="N519" s="8"/>
      <c r="O519" s="8"/>
      <c r="P519" s="8"/>
      <c r="Q519" s="8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8"/>
      <c r="M520" s="8"/>
      <c r="N520" s="8"/>
      <c r="O520" s="8"/>
      <c r="P520" s="8"/>
      <c r="Q520" s="8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8"/>
      <c r="M521" s="8"/>
      <c r="N521" s="8"/>
      <c r="O521" s="8"/>
      <c r="P521" s="8"/>
      <c r="Q521" s="8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8"/>
      <c r="M522" s="8"/>
      <c r="N522" s="8"/>
      <c r="O522" s="8"/>
      <c r="P522" s="8"/>
      <c r="Q522" s="8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8"/>
      <c r="M523" s="8"/>
      <c r="N523" s="8"/>
      <c r="O523" s="8"/>
      <c r="P523" s="8"/>
      <c r="Q523" s="8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8"/>
      <c r="M524" s="8"/>
      <c r="N524" s="8"/>
      <c r="O524" s="8"/>
      <c r="P524" s="8"/>
      <c r="Q524" s="8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8"/>
      <c r="M525" s="8"/>
      <c r="N525" s="8"/>
      <c r="O525" s="8"/>
      <c r="P525" s="8"/>
      <c r="Q525" s="8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8"/>
      <c r="M526" s="8"/>
      <c r="N526" s="8"/>
      <c r="O526" s="8"/>
      <c r="P526" s="8"/>
      <c r="Q526" s="8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8"/>
      <c r="M527" s="8"/>
      <c r="N527" s="8"/>
      <c r="O527" s="8"/>
      <c r="P527" s="8"/>
      <c r="Q527" s="8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8"/>
      <c r="M528" s="8"/>
      <c r="N528" s="8"/>
      <c r="O528" s="8"/>
      <c r="P528" s="8"/>
      <c r="Q528" s="8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8"/>
      <c r="M529" s="8"/>
      <c r="N529" s="8"/>
      <c r="O529" s="8"/>
      <c r="P529" s="8"/>
      <c r="Q529" s="8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8"/>
      <c r="M530" s="8"/>
      <c r="N530" s="8"/>
      <c r="O530" s="8"/>
      <c r="P530" s="8"/>
      <c r="Q530" s="8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8"/>
      <c r="M531" s="8"/>
      <c r="N531" s="8"/>
      <c r="O531" s="8"/>
      <c r="P531" s="8"/>
      <c r="Q531" s="8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8"/>
      <c r="M532" s="8"/>
      <c r="N532" s="8"/>
      <c r="O532" s="8"/>
      <c r="P532" s="8"/>
      <c r="Q532" s="8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8"/>
      <c r="M533" s="8"/>
      <c r="N533" s="8"/>
      <c r="O533" s="8"/>
      <c r="P533" s="8"/>
      <c r="Q533" s="8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8"/>
      <c r="M534" s="8"/>
      <c r="N534" s="8"/>
      <c r="O534" s="8"/>
      <c r="P534" s="8"/>
      <c r="Q534" s="8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8"/>
      <c r="M535" s="8"/>
      <c r="N535" s="8"/>
      <c r="O535" s="8"/>
      <c r="P535" s="8"/>
      <c r="Q535" s="8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8"/>
      <c r="M536" s="8"/>
      <c r="N536" s="8"/>
      <c r="O536" s="8"/>
      <c r="P536" s="8"/>
      <c r="Q536" s="8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8"/>
      <c r="M537" s="8"/>
      <c r="N537" s="8"/>
      <c r="O537" s="8"/>
      <c r="P537" s="8"/>
      <c r="Q537" s="8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8"/>
      <c r="M538" s="8"/>
      <c r="N538" s="8"/>
      <c r="O538" s="8"/>
      <c r="P538" s="8"/>
      <c r="Q538" s="8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8"/>
      <c r="M539" s="8"/>
      <c r="N539" s="8"/>
      <c r="O539" s="8"/>
      <c r="P539" s="8"/>
      <c r="Q539" s="8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8"/>
      <c r="M540" s="8"/>
      <c r="N540" s="8"/>
      <c r="O540" s="8"/>
      <c r="P540" s="8"/>
      <c r="Q540" s="8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8"/>
      <c r="M541" s="8"/>
      <c r="N541" s="8"/>
      <c r="O541" s="8"/>
      <c r="P541" s="8"/>
      <c r="Q541" s="8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8"/>
      <c r="M542" s="8"/>
      <c r="N542" s="8"/>
      <c r="O542" s="8"/>
      <c r="P542" s="8"/>
      <c r="Q542" s="8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8"/>
      <c r="M543" s="8"/>
      <c r="N543" s="8"/>
      <c r="O543" s="8"/>
      <c r="P543" s="8"/>
      <c r="Q543" s="8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8"/>
      <c r="M544" s="8"/>
      <c r="N544" s="8"/>
      <c r="O544" s="8"/>
      <c r="P544" s="8"/>
      <c r="Q544" s="8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8"/>
      <c r="M545" s="8"/>
      <c r="N545" s="8"/>
      <c r="O545" s="8"/>
      <c r="P545" s="8"/>
      <c r="Q545" s="8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8"/>
      <c r="M546" s="8"/>
      <c r="N546" s="8"/>
      <c r="O546" s="8"/>
      <c r="P546" s="8"/>
      <c r="Q546" s="8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8"/>
      <c r="M547" s="8"/>
      <c r="N547" s="8"/>
      <c r="O547" s="8"/>
      <c r="P547" s="8"/>
      <c r="Q547" s="8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8"/>
      <c r="M548" s="8"/>
      <c r="N548" s="8"/>
      <c r="O548" s="8"/>
      <c r="P548" s="8"/>
      <c r="Q548" s="8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8"/>
      <c r="M549" s="8"/>
      <c r="N549" s="8"/>
      <c r="O549" s="8"/>
      <c r="P549" s="8"/>
      <c r="Q549" s="8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8"/>
      <c r="M550" s="8"/>
      <c r="N550" s="8"/>
      <c r="O550" s="8"/>
      <c r="P550" s="8"/>
      <c r="Q550" s="8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8"/>
      <c r="M551" s="8"/>
      <c r="N551" s="8"/>
      <c r="O551" s="8"/>
      <c r="P551" s="8"/>
      <c r="Q551" s="8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8"/>
      <c r="M552" s="8"/>
      <c r="N552" s="8"/>
      <c r="O552" s="8"/>
      <c r="P552" s="8"/>
      <c r="Q552" s="8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8"/>
      <c r="M553" s="8"/>
      <c r="N553" s="8"/>
      <c r="O553" s="8"/>
      <c r="P553" s="8"/>
      <c r="Q553" s="8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8"/>
      <c r="M554" s="8"/>
      <c r="N554" s="8"/>
      <c r="O554" s="8"/>
      <c r="P554" s="8"/>
      <c r="Q554" s="8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8"/>
      <c r="M555" s="8"/>
      <c r="N555" s="8"/>
      <c r="O555" s="8"/>
      <c r="P555" s="8"/>
      <c r="Q555" s="8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8"/>
      <c r="M556" s="8"/>
      <c r="N556" s="8"/>
      <c r="O556" s="8"/>
      <c r="P556" s="8"/>
      <c r="Q556" s="8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8"/>
      <c r="M557" s="8"/>
      <c r="N557" s="8"/>
      <c r="O557" s="8"/>
      <c r="P557" s="8"/>
      <c r="Q557" s="8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8"/>
      <c r="M558" s="8"/>
      <c r="N558" s="8"/>
      <c r="O558" s="8"/>
      <c r="P558" s="8"/>
      <c r="Q558" s="8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8"/>
      <c r="M559" s="8"/>
      <c r="N559" s="8"/>
      <c r="O559" s="8"/>
      <c r="P559" s="8"/>
      <c r="Q559" s="8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8"/>
      <c r="M560" s="8"/>
      <c r="N560" s="8"/>
      <c r="O560" s="8"/>
      <c r="P560" s="8"/>
      <c r="Q560" s="8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8"/>
      <c r="M561" s="8"/>
      <c r="N561" s="8"/>
      <c r="O561" s="8"/>
      <c r="P561" s="8"/>
      <c r="Q561" s="8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8"/>
      <c r="M562" s="8"/>
      <c r="N562" s="8"/>
      <c r="O562" s="8"/>
      <c r="P562" s="8"/>
      <c r="Q562" s="8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8"/>
      <c r="M563" s="8"/>
      <c r="N563" s="8"/>
      <c r="O563" s="8"/>
      <c r="P563" s="8"/>
      <c r="Q563" s="8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8"/>
      <c r="M564" s="8"/>
      <c r="N564" s="8"/>
      <c r="O564" s="8"/>
      <c r="P564" s="8"/>
      <c r="Q564" s="8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8"/>
      <c r="M565" s="8"/>
      <c r="N565" s="8"/>
      <c r="O565" s="8"/>
      <c r="P565" s="8"/>
      <c r="Q565" s="8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8"/>
      <c r="M566" s="8"/>
      <c r="N566" s="8"/>
      <c r="O566" s="8"/>
      <c r="P566" s="8"/>
      <c r="Q566" s="8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8"/>
      <c r="M567" s="8"/>
      <c r="N567" s="8"/>
      <c r="O567" s="8"/>
      <c r="P567" s="8"/>
      <c r="Q567" s="8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8"/>
      <c r="M568" s="8"/>
      <c r="N568" s="8"/>
      <c r="O568" s="8"/>
      <c r="P568" s="8"/>
      <c r="Q568" s="8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8"/>
      <c r="M569" s="8"/>
      <c r="N569" s="8"/>
      <c r="O569" s="8"/>
      <c r="P569" s="8"/>
      <c r="Q569" s="8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8"/>
      <c r="M570" s="8"/>
      <c r="N570" s="8"/>
      <c r="O570" s="8"/>
      <c r="P570" s="8"/>
      <c r="Q570" s="8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8"/>
      <c r="M571" s="8"/>
      <c r="N571" s="8"/>
      <c r="O571" s="8"/>
      <c r="P571" s="8"/>
      <c r="Q571" s="8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8"/>
      <c r="M572" s="8"/>
      <c r="N572" s="8"/>
      <c r="O572" s="8"/>
      <c r="P572" s="8"/>
      <c r="Q572" s="8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8"/>
      <c r="M573" s="8"/>
      <c r="N573" s="8"/>
      <c r="O573" s="8"/>
      <c r="P573" s="8"/>
      <c r="Q573" s="8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8"/>
      <c r="M574" s="8"/>
      <c r="N574" s="8"/>
      <c r="O574" s="8"/>
      <c r="P574" s="8"/>
      <c r="Q574" s="8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8"/>
      <c r="M575" s="8"/>
      <c r="N575" s="8"/>
      <c r="O575" s="8"/>
      <c r="P575" s="8"/>
      <c r="Q575" s="8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8"/>
      <c r="M576" s="8"/>
      <c r="N576" s="8"/>
      <c r="O576" s="8"/>
      <c r="P576" s="8"/>
      <c r="Q576" s="8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8"/>
      <c r="M577" s="8"/>
      <c r="N577" s="8"/>
      <c r="O577" s="8"/>
      <c r="P577" s="8"/>
      <c r="Q577" s="8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8"/>
      <c r="M578" s="8"/>
      <c r="N578" s="8"/>
      <c r="O578" s="8"/>
      <c r="P578" s="8"/>
      <c r="Q578" s="8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8"/>
      <c r="M579" s="8"/>
      <c r="N579" s="8"/>
      <c r="O579" s="8"/>
      <c r="P579" s="8"/>
      <c r="Q579" s="8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8"/>
      <c r="M580" s="8"/>
      <c r="N580" s="8"/>
      <c r="O580" s="8"/>
      <c r="P580" s="8"/>
      <c r="Q580" s="8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8"/>
      <c r="M581" s="8"/>
      <c r="N581" s="8"/>
      <c r="O581" s="8"/>
      <c r="P581" s="8"/>
      <c r="Q581" s="8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8"/>
      <c r="M582" s="8"/>
      <c r="N582" s="8"/>
      <c r="O582" s="8"/>
      <c r="P582" s="8"/>
      <c r="Q582" s="8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8"/>
      <c r="M583" s="8"/>
      <c r="N583" s="8"/>
      <c r="O583" s="8"/>
      <c r="P583" s="8"/>
      <c r="Q583" s="8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8"/>
      <c r="M584" s="8"/>
      <c r="N584" s="8"/>
      <c r="O584" s="8"/>
      <c r="P584" s="8"/>
      <c r="Q584" s="8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8"/>
      <c r="M585" s="8"/>
      <c r="N585" s="8"/>
      <c r="O585" s="8"/>
      <c r="P585" s="8"/>
      <c r="Q585" s="8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8"/>
      <c r="M586" s="8"/>
      <c r="N586" s="8"/>
      <c r="O586" s="8"/>
      <c r="P586" s="8"/>
      <c r="Q586" s="8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8"/>
      <c r="M587" s="8"/>
      <c r="N587" s="8"/>
      <c r="O587" s="8"/>
      <c r="P587" s="8"/>
      <c r="Q587" s="8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8"/>
      <c r="M588" s="8"/>
      <c r="N588" s="8"/>
      <c r="O588" s="8"/>
      <c r="P588" s="8"/>
      <c r="Q588" s="8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8"/>
      <c r="M589" s="8"/>
      <c r="N589" s="8"/>
      <c r="O589" s="8"/>
      <c r="P589" s="8"/>
      <c r="Q589" s="8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8"/>
      <c r="M590" s="8"/>
      <c r="N590" s="8"/>
      <c r="O590" s="8"/>
      <c r="P590" s="8"/>
      <c r="Q590" s="8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8"/>
      <c r="M591" s="8"/>
      <c r="N591" s="8"/>
      <c r="O591" s="8"/>
      <c r="P591" s="8"/>
      <c r="Q591" s="8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8"/>
      <c r="M592" s="8"/>
      <c r="N592" s="8"/>
      <c r="O592" s="8"/>
      <c r="P592" s="8"/>
      <c r="Q592" s="8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8"/>
      <c r="M593" s="8"/>
      <c r="N593" s="8"/>
      <c r="O593" s="8"/>
      <c r="P593" s="8"/>
      <c r="Q593" s="8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8"/>
      <c r="M594" s="8"/>
      <c r="N594" s="8"/>
      <c r="O594" s="8"/>
      <c r="P594" s="8"/>
      <c r="Q594" s="8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8"/>
      <c r="M595" s="8"/>
      <c r="N595" s="8"/>
      <c r="O595" s="8"/>
      <c r="P595" s="8"/>
      <c r="Q595" s="8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8"/>
      <c r="M596" s="8"/>
      <c r="N596" s="8"/>
      <c r="O596" s="8"/>
      <c r="P596" s="8"/>
      <c r="Q596" s="8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8"/>
      <c r="M597" s="8"/>
      <c r="N597" s="8"/>
      <c r="O597" s="8"/>
      <c r="P597" s="8"/>
      <c r="Q597" s="8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8"/>
      <c r="M598" s="8"/>
      <c r="N598" s="8"/>
      <c r="O598" s="8"/>
      <c r="P598" s="8"/>
      <c r="Q598" s="8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8"/>
      <c r="M599" s="8"/>
      <c r="N599" s="8"/>
      <c r="O599" s="8"/>
      <c r="P599" s="8"/>
      <c r="Q599" s="8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8"/>
      <c r="M600" s="8"/>
      <c r="N600" s="8"/>
      <c r="O600" s="8"/>
      <c r="P600" s="8"/>
      <c r="Q600" s="8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8"/>
      <c r="M601" s="8"/>
      <c r="N601" s="8"/>
      <c r="O601" s="8"/>
      <c r="P601" s="8"/>
      <c r="Q601" s="8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8"/>
      <c r="M602" s="8"/>
      <c r="N602" s="8"/>
      <c r="O602" s="8"/>
      <c r="P602" s="8"/>
      <c r="Q602" s="8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8"/>
      <c r="M603" s="8"/>
      <c r="N603" s="8"/>
      <c r="O603" s="8"/>
      <c r="P603" s="8"/>
      <c r="Q603" s="8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8"/>
      <c r="M604" s="8"/>
      <c r="N604" s="8"/>
      <c r="O604" s="8"/>
      <c r="P604" s="8"/>
      <c r="Q604" s="8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8"/>
      <c r="M605" s="8"/>
      <c r="N605" s="8"/>
      <c r="O605" s="8"/>
      <c r="P605" s="8"/>
      <c r="Q605" s="8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8"/>
      <c r="M606" s="8"/>
      <c r="N606" s="8"/>
      <c r="O606" s="8"/>
      <c r="P606" s="8"/>
      <c r="Q606" s="8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8"/>
      <c r="M607" s="8"/>
      <c r="N607" s="8"/>
      <c r="O607" s="8"/>
      <c r="P607" s="8"/>
      <c r="Q607" s="8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8"/>
      <c r="M608" s="8"/>
      <c r="N608" s="8"/>
      <c r="O608" s="8"/>
      <c r="P608" s="8"/>
      <c r="Q608" s="8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8"/>
      <c r="M609" s="8"/>
      <c r="N609" s="8"/>
      <c r="O609" s="8"/>
      <c r="P609" s="8"/>
      <c r="Q609" s="8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8"/>
      <c r="M610" s="8"/>
      <c r="N610" s="8"/>
      <c r="O610" s="8"/>
      <c r="P610" s="8"/>
      <c r="Q610" s="8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8"/>
      <c r="M611" s="8"/>
      <c r="N611" s="8"/>
      <c r="O611" s="8"/>
      <c r="P611" s="8"/>
      <c r="Q611" s="8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8"/>
      <c r="M612" s="8"/>
      <c r="N612" s="8"/>
      <c r="O612" s="8"/>
      <c r="P612" s="8"/>
      <c r="Q612" s="8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8"/>
      <c r="M613" s="8"/>
      <c r="N613" s="8"/>
      <c r="O613" s="8"/>
      <c r="P613" s="8"/>
      <c r="Q613" s="8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8"/>
      <c r="M614" s="8"/>
      <c r="N614" s="8"/>
      <c r="O614" s="8"/>
      <c r="P614" s="8"/>
      <c r="Q614" s="8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8"/>
      <c r="M615" s="8"/>
      <c r="N615" s="8"/>
      <c r="O615" s="8"/>
      <c r="P615" s="8"/>
      <c r="Q615" s="8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8"/>
      <c r="M616" s="8"/>
      <c r="N616" s="8"/>
      <c r="O616" s="8"/>
      <c r="P616" s="8"/>
      <c r="Q616" s="8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8"/>
      <c r="M617" s="8"/>
      <c r="N617" s="8"/>
      <c r="O617" s="8"/>
      <c r="P617" s="8"/>
      <c r="Q617" s="8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8"/>
      <c r="M618" s="8"/>
      <c r="N618" s="8"/>
      <c r="O618" s="8"/>
      <c r="P618" s="8"/>
      <c r="Q618" s="8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8"/>
      <c r="M619" s="8"/>
      <c r="N619" s="8"/>
      <c r="O619" s="8"/>
      <c r="P619" s="8"/>
      <c r="Q619" s="8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8"/>
      <c r="M620" s="8"/>
      <c r="N620" s="8"/>
      <c r="O620" s="8"/>
      <c r="P620" s="8"/>
      <c r="Q620" s="8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8"/>
      <c r="M621" s="8"/>
      <c r="N621" s="8"/>
      <c r="O621" s="8"/>
      <c r="P621" s="8"/>
      <c r="Q621" s="8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8"/>
      <c r="M622" s="8"/>
      <c r="N622" s="8"/>
      <c r="O622" s="8"/>
      <c r="P622" s="8"/>
      <c r="Q622" s="8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8"/>
      <c r="M623" s="8"/>
      <c r="N623" s="8"/>
      <c r="O623" s="8"/>
      <c r="P623" s="8"/>
      <c r="Q623" s="8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8"/>
      <c r="M624" s="8"/>
      <c r="N624" s="8"/>
      <c r="O624" s="8"/>
      <c r="P624" s="8"/>
      <c r="Q624" s="8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8"/>
      <c r="M625" s="8"/>
      <c r="N625" s="8"/>
      <c r="O625" s="8"/>
      <c r="P625" s="8"/>
      <c r="Q625" s="8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8"/>
      <c r="M626" s="8"/>
      <c r="N626" s="8"/>
      <c r="O626" s="8"/>
      <c r="P626" s="8"/>
      <c r="Q626" s="8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8"/>
      <c r="M627" s="8"/>
      <c r="N627" s="8"/>
      <c r="O627" s="8"/>
      <c r="P627" s="8"/>
      <c r="Q627" s="8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8"/>
      <c r="M628" s="8"/>
      <c r="N628" s="8"/>
      <c r="O628" s="8"/>
      <c r="P628" s="8"/>
      <c r="Q628" s="8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8"/>
      <c r="M629" s="8"/>
      <c r="N629" s="8"/>
      <c r="O629" s="8"/>
      <c r="P629" s="8"/>
      <c r="Q629" s="8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8"/>
      <c r="M630" s="8"/>
      <c r="N630" s="8"/>
      <c r="O630" s="8"/>
      <c r="P630" s="8"/>
      <c r="Q630" s="8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8"/>
      <c r="M631" s="8"/>
      <c r="N631" s="8"/>
      <c r="O631" s="8"/>
      <c r="P631" s="8"/>
      <c r="Q631" s="8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8"/>
      <c r="M632" s="8"/>
      <c r="N632" s="8"/>
      <c r="O632" s="8"/>
      <c r="P632" s="8"/>
      <c r="Q632" s="8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8"/>
      <c r="M633" s="8"/>
      <c r="N633" s="8"/>
      <c r="O633" s="8"/>
      <c r="P633" s="8"/>
      <c r="Q633" s="8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8"/>
      <c r="M634" s="8"/>
      <c r="N634" s="8"/>
      <c r="O634" s="8"/>
      <c r="P634" s="8"/>
      <c r="Q634" s="8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8"/>
      <c r="M635" s="8"/>
      <c r="N635" s="8"/>
      <c r="O635" s="8"/>
      <c r="P635" s="8"/>
      <c r="Q635" s="8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8"/>
      <c r="M636" s="8"/>
      <c r="N636" s="8"/>
      <c r="O636" s="8"/>
      <c r="P636" s="8"/>
      <c r="Q636" s="8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8"/>
      <c r="M637" s="8"/>
      <c r="N637" s="8"/>
      <c r="O637" s="8"/>
      <c r="P637" s="8"/>
      <c r="Q637" s="8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8"/>
      <c r="M638" s="8"/>
      <c r="N638" s="8"/>
      <c r="O638" s="8"/>
      <c r="P638" s="8"/>
      <c r="Q638" s="8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8"/>
      <c r="M639" s="8"/>
      <c r="N639" s="8"/>
      <c r="O639" s="8"/>
      <c r="P639" s="8"/>
      <c r="Q639" s="8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8"/>
      <c r="M640" s="8"/>
      <c r="N640" s="8"/>
      <c r="O640" s="8"/>
      <c r="P640" s="8"/>
      <c r="Q640" s="8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8"/>
      <c r="M641" s="8"/>
      <c r="N641" s="8"/>
      <c r="O641" s="8"/>
      <c r="P641" s="8"/>
      <c r="Q641" s="8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8"/>
      <c r="M642" s="8"/>
      <c r="N642" s="8"/>
      <c r="O642" s="8"/>
      <c r="P642" s="8"/>
      <c r="Q642" s="8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8"/>
      <c r="M643" s="8"/>
      <c r="N643" s="8"/>
      <c r="O643" s="8"/>
      <c r="P643" s="8"/>
      <c r="Q643" s="8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8"/>
      <c r="M644" s="8"/>
      <c r="N644" s="8"/>
      <c r="O644" s="8"/>
      <c r="P644" s="8"/>
      <c r="Q644" s="8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8"/>
      <c r="M645" s="8"/>
      <c r="N645" s="8"/>
      <c r="O645" s="8"/>
      <c r="P645" s="8"/>
      <c r="Q645" s="8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8"/>
      <c r="M646" s="8"/>
      <c r="N646" s="8"/>
      <c r="O646" s="8"/>
      <c r="P646" s="8"/>
      <c r="Q646" s="8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8"/>
      <c r="M647" s="8"/>
      <c r="N647" s="8"/>
      <c r="O647" s="8"/>
      <c r="P647" s="8"/>
      <c r="Q647" s="8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8"/>
      <c r="M648" s="8"/>
      <c r="N648" s="8"/>
      <c r="O648" s="8"/>
      <c r="P648" s="8"/>
      <c r="Q648" s="8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8"/>
      <c r="M649" s="8"/>
      <c r="N649" s="8"/>
      <c r="O649" s="8"/>
      <c r="P649" s="8"/>
      <c r="Q649" s="8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8"/>
      <c r="M650" s="8"/>
      <c r="N650" s="8"/>
      <c r="O650" s="8"/>
      <c r="P650" s="8"/>
      <c r="Q650" s="8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8"/>
      <c r="M651" s="8"/>
      <c r="N651" s="8"/>
      <c r="O651" s="8"/>
      <c r="P651" s="8"/>
      <c r="Q651" s="8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8"/>
      <c r="M652" s="8"/>
      <c r="N652" s="8"/>
      <c r="O652" s="8"/>
      <c r="P652" s="8"/>
      <c r="Q652" s="8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8"/>
      <c r="M653" s="8"/>
      <c r="N653" s="8"/>
      <c r="O653" s="8"/>
      <c r="P653" s="8"/>
      <c r="Q653" s="8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8"/>
      <c r="M654" s="8"/>
      <c r="N654" s="8"/>
      <c r="O654" s="8"/>
      <c r="P654" s="8"/>
      <c r="Q654" s="8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8"/>
      <c r="M655" s="8"/>
      <c r="N655" s="8"/>
      <c r="O655" s="8"/>
      <c r="P655" s="8"/>
      <c r="Q655" s="8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8"/>
      <c r="M656" s="8"/>
      <c r="N656" s="8"/>
      <c r="O656" s="8"/>
      <c r="P656" s="8"/>
      <c r="Q656" s="8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8"/>
      <c r="M657" s="8"/>
      <c r="N657" s="8"/>
      <c r="O657" s="8"/>
      <c r="P657" s="8"/>
      <c r="Q657" s="8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8"/>
      <c r="M658" s="8"/>
      <c r="N658" s="8"/>
      <c r="O658" s="8"/>
      <c r="P658" s="8"/>
      <c r="Q658" s="8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8"/>
      <c r="M659" s="8"/>
      <c r="N659" s="8"/>
      <c r="O659" s="8"/>
      <c r="P659" s="8"/>
      <c r="Q659" s="8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8"/>
      <c r="M660" s="8"/>
      <c r="N660" s="8"/>
      <c r="O660" s="8"/>
      <c r="P660" s="8"/>
      <c r="Q660" s="8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8"/>
      <c r="M661" s="8"/>
      <c r="N661" s="8"/>
      <c r="O661" s="8"/>
      <c r="P661" s="8"/>
      <c r="Q661" s="8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8"/>
      <c r="M662" s="8"/>
      <c r="N662" s="8"/>
      <c r="O662" s="8"/>
      <c r="P662" s="8"/>
      <c r="Q662" s="8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8"/>
      <c r="M663" s="8"/>
      <c r="N663" s="8"/>
      <c r="O663" s="8"/>
      <c r="P663" s="8"/>
      <c r="Q663" s="8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8"/>
      <c r="M664" s="8"/>
      <c r="N664" s="8"/>
      <c r="O664" s="8"/>
      <c r="P664" s="8"/>
      <c r="Q664" s="8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8"/>
      <c r="M665" s="8"/>
      <c r="N665" s="8"/>
      <c r="O665" s="8"/>
      <c r="P665" s="8"/>
      <c r="Q665" s="8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8"/>
      <c r="M666" s="8"/>
      <c r="N666" s="8"/>
      <c r="O666" s="8"/>
      <c r="P666" s="8"/>
      <c r="Q666" s="8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8"/>
      <c r="M667" s="8"/>
      <c r="N667" s="8"/>
      <c r="O667" s="8"/>
      <c r="P667" s="8"/>
      <c r="Q667" s="8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8"/>
      <c r="M668" s="8"/>
      <c r="N668" s="8"/>
      <c r="O668" s="8"/>
      <c r="P668" s="8"/>
      <c r="Q668" s="8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8"/>
      <c r="M669" s="8"/>
      <c r="N669" s="8"/>
      <c r="O669" s="8"/>
      <c r="P669" s="8"/>
      <c r="Q669" s="8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8"/>
      <c r="M670" s="8"/>
      <c r="N670" s="8"/>
      <c r="O670" s="8"/>
      <c r="P670" s="8"/>
      <c r="Q670" s="8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8"/>
      <c r="M671" s="8"/>
      <c r="N671" s="8"/>
      <c r="O671" s="8"/>
      <c r="P671" s="8"/>
      <c r="Q671" s="8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8"/>
      <c r="M672" s="8"/>
      <c r="N672" s="8"/>
      <c r="O672" s="8"/>
      <c r="P672" s="8"/>
      <c r="Q672" s="8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8"/>
      <c r="M673" s="8"/>
      <c r="N673" s="8"/>
      <c r="O673" s="8"/>
      <c r="P673" s="8"/>
      <c r="Q673" s="8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8"/>
      <c r="M674" s="8"/>
      <c r="N674" s="8"/>
      <c r="O674" s="8"/>
      <c r="P674" s="8"/>
      <c r="Q674" s="8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8"/>
      <c r="M675" s="8"/>
      <c r="N675" s="8"/>
      <c r="O675" s="8"/>
      <c r="P675" s="8"/>
      <c r="Q675" s="8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8"/>
      <c r="M676" s="8"/>
      <c r="N676" s="8"/>
      <c r="O676" s="8"/>
      <c r="P676" s="8"/>
      <c r="Q676" s="8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8"/>
      <c r="M677" s="8"/>
      <c r="N677" s="8"/>
      <c r="O677" s="8"/>
      <c r="P677" s="8"/>
      <c r="Q677" s="8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8"/>
      <c r="M678" s="8"/>
      <c r="N678" s="8"/>
      <c r="O678" s="8"/>
      <c r="P678" s="8"/>
      <c r="Q678" s="8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8"/>
      <c r="M679" s="8"/>
      <c r="N679" s="8"/>
      <c r="O679" s="8"/>
      <c r="P679" s="8"/>
      <c r="Q679" s="8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8"/>
      <c r="M680" s="8"/>
      <c r="N680" s="8"/>
      <c r="O680" s="8"/>
      <c r="P680" s="8"/>
      <c r="Q680" s="8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8"/>
      <c r="M681" s="8"/>
      <c r="N681" s="8"/>
      <c r="O681" s="8"/>
      <c r="P681" s="8"/>
      <c r="Q681" s="8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8"/>
      <c r="M682" s="8"/>
      <c r="N682" s="8"/>
      <c r="O682" s="8"/>
      <c r="P682" s="8"/>
      <c r="Q682" s="8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8"/>
      <c r="M683" s="8"/>
      <c r="N683" s="8"/>
      <c r="O683" s="8"/>
      <c r="P683" s="8"/>
      <c r="Q683" s="8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8"/>
      <c r="M684" s="8"/>
      <c r="N684" s="8"/>
      <c r="O684" s="8"/>
      <c r="P684" s="8"/>
      <c r="Q684" s="8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8"/>
      <c r="M685" s="8"/>
      <c r="N685" s="8"/>
      <c r="O685" s="8"/>
      <c r="P685" s="8"/>
      <c r="Q685" s="8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8"/>
      <c r="M686" s="8"/>
      <c r="N686" s="8"/>
      <c r="O686" s="8"/>
      <c r="P686" s="8"/>
      <c r="Q686" s="8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8"/>
      <c r="M687" s="8"/>
      <c r="N687" s="8"/>
      <c r="O687" s="8"/>
      <c r="P687" s="8"/>
      <c r="Q687" s="8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8"/>
      <c r="M688" s="8"/>
      <c r="N688" s="8"/>
      <c r="O688" s="8"/>
      <c r="P688" s="8"/>
      <c r="Q688" s="8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8"/>
      <c r="M689" s="8"/>
      <c r="N689" s="8"/>
      <c r="O689" s="8"/>
      <c r="P689" s="8"/>
      <c r="Q689" s="8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8"/>
      <c r="M690" s="8"/>
      <c r="N690" s="8"/>
      <c r="O690" s="8"/>
      <c r="P690" s="8"/>
      <c r="Q690" s="8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8"/>
      <c r="M691" s="8"/>
      <c r="N691" s="8"/>
      <c r="O691" s="8"/>
      <c r="P691" s="8"/>
      <c r="Q691" s="8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8"/>
      <c r="M692" s="8"/>
      <c r="N692" s="8"/>
      <c r="O692" s="8"/>
      <c r="P692" s="8"/>
      <c r="Q692" s="8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8"/>
      <c r="M693" s="8"/>
      <c r="N693" s="8"/>
      <c r="O693" s="8"/>
      <c r="P693" s="8"/>
      <c r="Q693" s="8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8"/>
      <c r="M694" s="8"/>
      <c r="N694" s="8"/>
      <c r="O694" s="8"/>
      <c r="P694" s="8"/>
      <c r="Q694" s="8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8"/>
      <c r="M695" s="8"/>
      <c r="N695" s="8"/>
      <c r="O695" s="8"/>
      <c r="P695" s="8"/>
      <c r="Q695" s="8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8"/>
      <c r="M696" s="8"/>
      <c r="N696" s="8"/>
      <c r="O696" s="8"/>
      <c r="P696" s="8"/>
      <c r="Q696" s="8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8"/>
      <c r="M697" s="8"/>
      <c r="N697" s="8"/>
      <c r="O697" s="8"/>
      <c r="P697" s="8"/>
      <c r="Q697" s="8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8"/>
      <c r="M698" s="8"/>
      <c r="N698" s="8"/>
      <c r="O698" s="8"/>
      <c r="P698" s="8"/>
      <c r="Q698" s="8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8"/>
      <c r="M699" s="8"/>
      <c r="N699" s="8"/>
      <c r="O699" s="8"/>
      <c r="P699" s="8"/>
      <c r="Q699" s="8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8"/>
      <c r="M700" s="8"/>
      <c r="N700" s="8"/>
      <c r="O700" s="8"/>
      <c r="P700" s="8"/>
      <c r="Q700" s="8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8"/>
      <c r="M701" s="8"/>
      <c r="N701" s="8"/>
      <c r="O701" s="8"/>
      <c r="P701" s="8"/>
      <c r="Q701" s="8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8"/>
      <c r="M702" s="8"/>
      <c r="N702" s="8"/>
      <c r="O702" s="8"/>
      <c r="P702" s="8"/>
      <c r="Q702" s="8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8"/>
      <c r="M703" s="8"/>
      <c r="N703" s="8"/>
      <c r="O703" s="8"/>
      <c r="P703" s="8"/>
      <c r="Q703" s="8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8"/>
      <c r="M704" s="8"/>
      <c r="N704" s="8"/>
      <c r="O704" s="8"/>
      <c r="P704" s="8"/>
      <c r="Q704" s="8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8"/>
      <c r="M705" s="8"/>
      <c r="N705" s="8"/>
      <c r="O705" s="8"/>
      <c r="P705" s="8"/>
      <c r="Q705" s="8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8"/>
      <c r="M706" s="8"/>
      <c r="N706" s="8"/>
      <c r="O706" s="8"/>
      <c r="P706" s="8"/>
      <c r="Q706" s="8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8"/>
      <c r="M707" s="8"/>
      <c r="N707" s="8"/>
      <c r="O707" s="8"/>
      <c r="P707" s="8"/>
      <c r="Q707" s="8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8"/>
      <c r="M708" s="8"/>
      <c r="N708" s="8"/>
      <c r="O708" s="8"/>
      <c r="P708" s="8"/>
      <c r="Q708" s="8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8"/>
      <c r="M709" s="8"/>
      <c r="N709" s="8"/>
      <c r="O709" s="8"/>
      <c r="P709" s="8"/>
      <c r="Q709" s="8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8"/>
      <c r="M710" s="8"/>
      <c r="N710" s="8"/>
      <c r="O710" s="8"/>
      <c r="P710" s="8"/>
      <c r="Q710" s="8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8"/>
      <c r="M711" s="8"/>
      <c r="N711" s="8"/>
      <c r="O711" s="8"/>
      <c r="P711" s="8"/>
      <c r="Q711" s="8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8"/>
      <c r="M712" s="8"/>
      <c r="N712" s="8"/>
      <c r="O712" s="8"/>
      <c r="P712" s="8"/>
      <c r="Q712" s="8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8"/>
      <c r="M713" s="8"/>
      <c r="N713" s="8"/>
      <c r="O713" s="8"/>
      <c r="P713" s="8"/>
      <c r="Q713" s="8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8"/>
      <c r="M714" s="8"/>
      <c r="N714" s="8"/>
      <c r="O714" s="8"/>
      <c r="P714" s="8"/>
      <c r="Q714" s="8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8"/>
      <c r="M715" s="8"/>
      <c r="N715" s="8"/>
      <c r="O715" s="8"/>
      <c r="P715" s="8"/>
      <c r="Q715" s="8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8"/>
      <c r="M716" s="8"/>
      <c r="N716" s="8"/>
      <c r="O716" s="8"/>
      <c r="P716" s="8"/>
      <c r="Q716" s="8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8"/>
      <c r="M717" s="8"/>
      <c r="N717" s="8"/>
      <c r="O717" s="8"/>
      <c r="P717" s="8"/>
      <c r="Q717" s="8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8"/>
      <c r="M718" s="8"/>
      <c r="N718" s="8"/>
      <c r="O718" s="8"/>
      <c r="P718" s="8"/>
      <c r="Q718" s="8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8"/>
      <c r="M719" s="8"/>
      <c r="N719" s="8"/>
      <c r="O719" s="8"/>
      <c r="P719" s="8"/>
      <c r="Q719" s="8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8"/>
      <c r="M720" s="8"/>
      <c r="N720" s="8"/>
      <c r="O720" s="8"/>
      <c r="P720" s="8"/>
      <c r="Q720" s="8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8"/>
      <c r="M721" s="8"/>
      <c r="N721" s="8"/>
      <c r="O721" s="8"/>
      <c r="P721" s="8"/>
      <c r="Q721" s="8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8"/>
      <c r="M722" s="8"/>
      <c r="N722" s="8"/>
      <c r="O722" s="8"/>
      <c r="P722" s="8"/>
      <c r="Q722" s="8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8"/>
      <c r="M723" s="8"/>
      <c r="N723" s="8"/>
      <c r="O723" s="8"/>
      <c r="P723" s="8"/>
      <c r="Q723" s="8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8"/>
      <c r="M724" s="8"/>
      <c r="N724" s="8"/>
      <c r="O724" s="8"/>
      <c r="P724" s="8"/>
      <c r="Q724" s="8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8"/>
      <c r="M725" s="8"/>
      <c r="N725" s="8"/>
      <c r="O725" s="8"/>
      <c r="P725" s="8"/>
      <c r="Q725" s="8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8"/>
      <c r="M726" s="8"/>
      <c r="N726" s="8"/>
      <c r="O726" s="8"/>
      <c r="P726" s="8"/>
      <c r="Q726" s="8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8"/>
      <c r="M727" s="8"/>
      <c r="N727" s="8"/>
      <c r="O727" s="8"/>
      <c r="P727" s="8"/>
      <c r="Q727" s="8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8"/>
      <c r="M728" s="8"/>
      <c r="N728" s="8"/>
      <c r="O728" s="8"/>
      <c r="P728" s="8"/>
      <c r="Q728" s="8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8"/>
      <c r="M729" s="8"/>
      <c r="N729" s="8"/>
      <c r="O729" s="8"/>
      <c r="P729" s="8"/>
      <c r="Q729" s="8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8"/>
      <c r="M730" s="8"/>
      <c r="N730" s="8"/>
      <c r="O730" s="8"/>
      <c r="P730" s="8"/>
      <c r="Q730" s="8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8"/>
      <c r="M731" s="8"/>
      <c r="N731" s="8"/>
      <c r="O731" s="8"/>
      <c r="P731" s="8"/>
      <c r="Q731" s="8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8"/>
      <c r="M732" s="8"/>
      <c r="N732" s="8"/>
      <c r="O732" s="8"/>
      <c r="P732" s="8"/>
      <c r="Q732" s="8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8"/>
      <c r="M733" s="8"/>
      <c r="N733" s="8"/>
      <c r="O733" s="8"/>
      <c r="P733" s="8"/>
      <c r="Q733" s="8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8"/>
      <c r="M734" s="8"/>
      <c r="N734" s="8"/>
      <c r="O734" s="8"/>
      <c r="P734" s="8"/>
      <c r="Q734" s="8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8"/>
      <c r="M735" s="8"/>
      <c r="N735" s="8"/>
      <c r="O735" s="8"/>
      <c r="P735" s="8"/>
      <c r="Q735" s="8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8"/>
      <c r="M736" s="8"/>
      <c r="N736" s="8"/>
      <c r="O736" s="8"/>
      <c r="P736" s="8"/>
      <c r="Q736" s="8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8"/>
      <c r="M737" s="8"/>
      <c r="N737" s="8"/>
      <c r="O737" s="8"/>
      <c r="P737" s="8"/>
      <c r="Q737" s="8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8"/>
      <c r="M738" s="8"/>
      <c r="N738" s="8"/>
      <c r="O738" s="8"/>
      <c r="P738" s="8"/>
      <c r="Q738" s="8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8"/>
      <c r="M739" s="8"/>
      <c r="N739" s="8"/>
      <c r="O739" s="8"/>
      <c r="P739" s="8"/>
      <c r="Q739" s="8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8"/>
      <c r="M740" s="8"/>
      <c r="N740" s="8"/>
      <c r="O740" s="8"/>
      <c r="P740" s="8"/>
      <c r="Q740" s="8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8"/>
      <c r="M741" s="8"/>
      <c r="N741" s="8"/>
      <c r="O741" s="8"/>
      <c r="P741" s="8"/>
      <c r="Q741" s="8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8"/>
      <c r="M742" s="8"/>
      <c r="N742" s="8"/>
      <c r="O742" s="8"/>
      <c r="P742" s="8"/>
      <c r="Q742" s="8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8"/>
      <c r="M743" s="8"/>
      <c r="N743" s="8"/>
      <c r="O743" s="8"/>
      <c r="P743" s="8"/>
      <c r="Q743" s="8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8"/>
      <c r="M744" s="8"/>
      <c r="N744" s="8"/>
      <c r="O744" s="8"/>
      <c r="P744" s="8"/>
      <c r="Q744" s="8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8"/>
      <c r="M745" s="8"/>
      <c r="N745" s="8"/>
      <c r="O745" s="8"/>
      <c r="P745" s="8"/>
      <c r="Q745" s="8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8"/>
      <c r="M746" s="8"/>
      <c r="N746" s="8"/>
      <c r="O746" s="8"/>
      <c r="P746" s="8"/>
      <c r="Q746" s="8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8"/>
      <c r="M747" s="8"/>
      <c r="N747" s="8"/>
      <c r="O747" s="8"/>
      <c r="P747" s="8"/>
      <c r="Q747" s="8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8"/>
      <c r="M748" s="8"/>
      <c r="N748" s="8"/>
      <c r="O748" s="8"/>
      <c r="P748" s="8"/>
      <c r="Q748" s="8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8"/>
      <c r="M749" s="8"/>
      <c r="N749" s="8"/>
      <c r="O749" s="8"/>
      <c r="P749" s="8"/>
      <c r="Q749" s="8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8"/>
      <c r="M750" s="8"/>
      <c r="N750" s="8"/>
      <c r="O750" s="8"/>
      <c r="P750" s="8"/>
      <c r="Q750" s="8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8"/>
      <c r="M751" s="8"/>
      <c r="N751" s="8"/>
      <c r="O751" s="8"/>
      <c r="P751" s="8"/>
      <c r="Q751" s="8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8"/>
      <c r="M752" s="8"/>
      <c r="N752" s="8"/>
      <c r="O752" s="8"/>
      <c r="P752" s="8"/>
      <c r="Q752" s="8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8"/>
      <c r="M753" s="8"/>
      <c r="N753" s="8"/>
      <c r="O753" s="8"/>
      <c r="P753" s="8"/>
      <c r="Q753" s="8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8"/>
      <c r="M754" s="8"/>
      <c r="N754" s="8"/>
      <c r="O754" s="8"/>
      <c r="P754" s="8"/>
      <c r="Q754" s="8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8"/>
      <c r="M755" s="8"/>
      <c r="N755" s="8"/>
      <c r="O755" s="8"/>
      <c r="P755" s="8"/>
      <c r="Q755" s="8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8"/>
      <c r="M756" s="8"/>
      <c r="N756" s="8"/>
      <c r="O756" s="8"/>
      <c r="P756" s="8"/>
      <c r="Q756" s="8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8"/>
      <c r="M757" s="8"/>
      <c r="N757" s="8"/>
      <c r="O757" s="8"/>
      <c r="P757" s="8"/>
      <c r="Q757" s="8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8"/>
      <c r="M758" s="8"/>
      <c r="N758" s="8"/>
      <c r="O758" s="8"/>
      <c r="P758" s="8"/>
      <c r="Q758" s="8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8"/>
      <c r="M759" s="8"/>
      <c r="N759" s="8"/>
      <c r="O759" s="8"/>
      <c r="P759" s="8"/>
      <c r="Q759" s="8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8"/>
      <c r="M760" s="8"/>
      <c r="N760" s="8"/>
      <c r="O760" s="8"/>
      <c r="P760" s="8"/>
      <c r="Q760" s="8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8"/>
      <c r="M761" s="8"/>
      <c r="N761" s="8"/>
      <c r="O761" s="8"/>
      <c r="P761" s="8"/>
      <c r="Q761" s="8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8"/>
      <c r="M762" s="8"/>
      <c r="N762" s="8"/>
      <c r="O762" s="8"/>
      <c r="P762" s="8"/>
      <c r="Q762" s="8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8"/>
      <c r="M763" s="8"/>
      <c r="N763" s="8"/>
      <c r="O763" s="8"/>
      <c r="P763" s="8"/>
      <c r="Q763" s="8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8"/>
      <c r="M764" s="8"/>
      <c r="N764" s="8"/>
      <c r="O764" s="8"/>
      <c r="P764" s="8"/>
      <c r="Q764" s="8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8"/>
      <c r="M765" s="8"/>
      <c r="N765" s="8"/>
      <c r="O765" s="8"/>
      <c r="P765" s="8"/>
      <c r="Q765" s="8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8"/>
      <c r="M766" s="8"/>
      <c r="N766" s="8"/>
      <c r="O766" s="8"/>
      <c r="P766" s="8"/>
      <c r="Q766" s="8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8"/>
      <c r="M767" s="8"/>
      <c r="N767" s="8"/>
      <c r="O767" s="8"/>
      <c r="P767" s="8"/>
      <c r="Q767" s="8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8"/>
      <c r="M768" s="8"/>
      <c r="N768" s="8"/>
      <c r="O768" s="8"/>
      <c r="P768" s="8"/>
      <c r="Q768" s="8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8"/>
      <c r="M769" s="8"/>
      <c r="N769" s="8"/>
      <c r="O769" s="8"/>
      <c r="P769" s="8"/>
      <c r="Q769" s="8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8"/>
      <c r="M770" s="8"/>
      <c r="N770" s="8"/>
      <c r="O770" s="8"/>
      <c r="P770" s="8"/>
      <c r="Q770" s="8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8"/>
      <c r="M771" s="8"/>
      <c r="N771" s="8"/>
      <c r="O771" s="8"/>
      <c r="P771" s="8"/>
      <c r="Q771" s="8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8"/>
      <c r="M772" s="8"/>
      <c r="N772" s="8"/>
      <c r="O772" s="8"/>
      <c r="P772" s="8"/>
      <c r="Q772" s="8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8"/>
      <c r="M773" s="8"/>
      <c r="N773" s="8"/>
      <c r="O773" s="8"/>
      <c r="P773" s="8"/>
      <c r="Q773" s="8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8"/>
      <c r="M774" s="8"/>
      <c r="N774" s="8"/>
      <c r="O774" s="8"/>
      <c r="P774" s="8"/>
      <c r="Q774" s="8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8"/>
      <c r="M775" s="8"/>
      <c r="N775" s="8"/>
      <c r="O775" s="8"/>
      <c r="P775" s="8"/>
      <c r="Q775" s="8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8"/>
      <c r="M776" s="8"/>
      <c r="N776" s="8"/>
      <c r="O776" s="8"/>
      <c r="P776" s="8"/>
      <c r="Q776" s="8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8"/>
      <c r="M777" s="8"/>
      <c r="N777" s="8"/>
      <c r="O777" s="8"/>
      <c r="P777" s="8"/>
      <c r="Q777" s="8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8"/>
      <c r="M778" s="8"/>
      <c r="N778" s="8"/>
      <c r="O778" s="8"/>
      <c r="P778" s="8"/>
      <c r="Q778" s="8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8"/>
      <c r="M779" s="8"/>
      <c r="N779" s="8"/>
      <c r="O779" s="8"/>
      <c r="P779" s="8"/>
      <c r="Q779" s="8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8"/>
      <c r="M780" s="8"/>
      <c r="N780" s="8"/>
      <c r="O780" s="8"/>
      <c r="P780" s="8"/>
      <c r="Q780" s="8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8"/>
      <c r="M781" s="8"/>
      <c r="N781" s="8"/>
      <c r="O781" s="8"/>
      <c r="P781" s="8"/>
      <c r="Q781" s="8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8"/>
      <c r="M782" s="8"/>
      <c r="N782" s="8"/>
      <c r="O782" s="8"/>
      <c r="P782" s="8"/>
      <c r="Q782" s="8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8"/>
      <c r="M783" s="8"/>
      <c r="N783" s="8"/>
      <c r="O783" s="8"/>
      <c r="P783" s="8"/>
      <c r="Q783" s="8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8"/>
      <c r="M784" s="8"/>
      <c r="N784" s="8"/>
      <c r="O784" s="8"/>
      <c r="P784" s="8"/>
      <c r="Q784" s="8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8"/>
      <c r="M785" s="8"/>
      <c r="N785" s="8"/>
      <c r="O785" s="8"/>
      <c r="P785" s="8"/>
      <c r="Q785" s="8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8"/>
      <c r="M786" s="8"/>
      <c r="N786" s="8"/>
      <c r="O786" s="8"/>
      <c r="P786" s="8"/>
      <c r="Q786" s="8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8"/>
      <c r="M787" s="8"/>
      <c r="N787" s="8"/>
      <c r="O787" s="8"/>
      <c r="P787" s="8"/>
      <c r="Q787" s="8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8"/>
      <c r="M788" s="8"/>
      <c r="N788" s="8"/>
      <c r="O788" s="8"/>
      <c r="P788" s="8"/>
      <c r="Q788" s="8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8"/>
      <c r="M789" s="8"/>
      <c r="N789" s="8"/>
      <c r="O789" s="8"/>
      <c r="P789" s="8"/>
      <c r="Q789" s="8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8"/>
      <c r="M790" s="8"/>
      <c r="N790" s="8"/>
      <c r="O790" s="8"/>
      <c r="P790" s="8"/>
      <c r="Q790" s="8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8"/>
      <c r="M791" s="8"/>
      <c r="N791" s="8"/>
      <c r="O791" s="8"/>
      <c r="P791" s="8"/>
      <c r="Q791" s="8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8"/>
      <c r="M792" s="8"/>
      <c r="N792" s="8"/>
      <c r="O792" s="8"/>
      <c r="P792" s="8"/>
      <c r="Q792" s="8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8"/>
      <c r="M793" s="8"/>
      <c r="N793" s="8"/>
      <c r="O793" s="8"/>
      <c r="P793" s="8"/>
      <c r="Q793" s="8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8"/>
      <c r="M794" s="8"/>
      <c r="N794" s="8"/>
      <c r="O794" s="8"/>
      <c r="P794" s="8"/>
      <c r="Q794" s="8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8"/>
      <c r="M795" s="8"/>
      <c r="N795" s="8"/>
      <c r="O795" s="8"/>
      <c r="P795" s="8"/>
      <c r="Q795" s="8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8"/>
      <c r="M796" s="8"/>
      <c r="N796" s="8"/>
      <c r="O796" s="8"/>
      <c r="P796" s="8"/>
      <c r="Q796" s="8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8"/>
      <c r="M797" s="8"/>
      <c r="N797" s="8"/>
      <c r="O797" s="8"/>
      <c r="P797" s="8"/>
      <c r="Q797" s="8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8"/>
      <c r="M798" s="8"/>
      <c r="N798" s="8"/>
      <c r="O798" s="8"/>
      <c r="P798" s="8"/>
      <c r="Q798" s="8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8"/>
      <c r="M799" s="8"/>
      <c r="N799" s="8"/>
      <c r="O799" s="8"/>
      <c r="P799" s="8"/>
      <c r="Q799" s="8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8"/>
      <c r="M800" s="8"/>
      <c r="N800" s="8"/>
      <c r="O800" s="8"/>
      <c r="P800" s="8"/>
      <c r="Q800" s="8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8"/>
      <c r="M801" s="8"/>
      <c r="N801" s="8"/>
      <c r="O801" s="8"/>
      <c r="P801" s="8"/>
      <c r="Q801" s="8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8"/>
      <c r="M802" s="8"/>
      <c r="N802" s="8"/>
      <c r="O802" s="8"/>
      <c r="P802" s="8"/>
      <c r="Q802" s="8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8"/>
      <c r="M803" s="8"/>
      <c r="N803" s="8"/>
      <c r="O803" s="8"/>
      <c r="P803" s="8"/>
      <c r="Q803" s="8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8"/>
      <c r="M804" s="8"/>
      <c r="N804" s="8"/>
      <c r="O804" s="8"/>
      <c r="P804" s="8"/>
      <c r="Q804" s="8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8"/>
      <c r="M805" s="8"/>
      <c r="N805" s="8"/>
      <c r="O805" s="8"/>
      <c r="P805" s="8"/>
      <c r="Q805" s="8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8"/>
      <c r="M806" s="8"/>
      <c r="N806" s="8"/>
      <c r="O806" s="8"/>
      <c r="P806" s="8"/>
      <c r="Q806" s="8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8"/>
      <c r="M807" s="8"/>
      <c r="N807" s="8"/>
      <c r="O807" s="8"/>
      <c r="P807" s="8"/>
      <c r="Q807" s="8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8"/>
      <c r="M808" s="8"/>
      <c r="N808" s="8"/>
      <c r="O808" s="8"/>
      <c r="P808" s="8"/>
      <c r="Q808" s="8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8"/>
      <c r="M809" s="8"/>
      <c r="N809" s="8"/>
      <c r="O809" s="8"/>
      <c r="P809" s="8"/>
      <c r="Q809" s="8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8"/>
      <c r="M810" s="8"/>
      <c r="N810" s="8"/>
      <c r="O810" s="8"/>
      <c r="P810" s="8"/>
      <c r="Q810" s="8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8"/>
      <c r="M811" s="8"/>
      <c r="N811" s="8"/>
      <c r="O811" s="8"/>
      <c r="P811" s="8"/>
      <c r="Q811" s="8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8"/>
      <c r="M812" s="8"/>
      <c r="N812" s="8"/>
      <c r="O812" s="8"/>
      <c r="P812" s="8"/>
      <c r="Q812" s="8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8"/>
      <c r="M813" s="8"/>
      <c r="N813" s="8"/>
      <c r="O813" s="8"/>
      <c r="P813" s="8"/>
      <c r="Q813" s="8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8"/>
      <c r="M814" s="8"/>
      <c r="N814" s="8"/>
      <c r="O814" s="8"/>
      <c r="P814" s="8"/>
      <c r="Q814" s="8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8"/>
      <c r="M815" s="8"/>
      <c r="N815" s="8"/>
      <c r="O815" s="8"/>
      <c r="P815" s="8"/>
      <c r="Q815" s="8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8"/>
      <c r="M816" s="8"/>
      <c r="N816" s="8"/>
      <c r="O816" s="8"/>
      <c r="P816" s="8"/>
      <c r="Q816" s="8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8"/>
      <c r="M817" s="8"/>
      <c r="N817" s="8"/>
      <c r="O817" s="8"/>
      <c r="P817" s="8"/>
      <c r="Q817" s="8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8"/>
      <c r="M818" s="8"/>
      <c r="N818" s="8"/>
      <c r="O818" s="8"/>
      <c r="P818" s="8"/>
      <c r="Q818" s="8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8"/>
      <c r="M819" s="8"/>
      <c r="N819" s="8"/>
      <c r="O819" s="8"/>
      <c r="P819" s="8"/>
      <c r="Q819" s="8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8"/>
      <c r="M820" s="8"/>
      <c r="N820" s="8"/>
      <c r="O820" s="8"/>
      <c r="P820" s="8"/>
      <c r="Q820" s="8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8"/>
      <c r="M821" s="8"/>
      <c r="N821" s="8"/>
      <c r="O821" s="8"/>
      <c r="P821" s="8"/>
      <c r="Q821" s="8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8"/>
      <c r="M822" s="8"/>
      <c r="N822" s="8"/>
      <c r="O822" s="8"/>
      <c r="P822" s="8"/>
      <c r="Q822" s="8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8"/>
      <c r="M823" s="8"/>
      <c r="N823" s="8"/>
      <c r="O823" s="8"/>
      <c r="P823" s="8"/>
      <c r="Q823" s="8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8"/>
      <c r="M824" s="8"/>
      <c r="N824" s="8"/>
      <c r="O824" s="8"/>
      <c r="P824" s="8"/>
      <c r="Q824" s="8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8"/>
      <c r="M825" s="8"/>
      <c r="N825" s="8"/>
      <c r="O825" s="8"/>
      <c r="P825" s="8"/>
      <c r="Q825" s="8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8"/>
      <c r="M826" s="8"/>
      <c r="N826" s="8"/>
      <c r="O826" s="8"/>
      <c r="P826" s="8"/>
      <c r="Q826" s="8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8"/>
      <c r="M827" s="8"/>
      <c r="N827" s="8"/>
      <c r="O827" s="8"/>
      <c r="P827" s="8"/>
      <c r="Q827" s="8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8"/>
      <c r="M828" s="8"/>
      <c r="N828" s="8"/>
      <c r="O828" s="8"/>
      <c r="P828" s="8"/>
      <c r="Q828" s="8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8"/>
      <c r="M829" s="8"/>
      <c r="N829" s="8"/>
      <c r="O829" s="8"/>
      <c r="P829" s="8"/>
      <c r="Q829" s="8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8"/>
      <c r="M830" s="8"/>
      <c r="N830" s="8"/>
      <c r="O830" s="8"/>
      <c r="P830" s="8"/>
      <c r="Q830" s="8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8"/>
      <c r="M831" s="8"/>
      <c r="N831" s="8"/>
      <c r="O831" s="8"/>
      <c r="P831" s="8"/>
      <c r="Q831" s="8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8"/>
      <c r="M832" s="8"/>
      <c r="N832" s="8"/>
      <c r="O832" s="8"/>
      <c r="P832" s="8"/>
      <c r="Q832" s="8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8"/>
      <c r="M833" s="8"/>
      <c r="N833" s="8"/>
      <c r="O833" s="8"/>
      <c r="P833" s="8"/>
      <c r="Q833" s="8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8"/>
      <c r="M834" s="8"/>
      <c r="N834" s="8"/>
      <c r="O834" s="8"/>
      <c r="P834" s="8"/>
      <c r="Q834" s="8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8"/>
      <c r="M835" s="8"/>
      <c r="N835" s="8"/>
      <c r="O835" s="8"/>
      <c r="P835" s="8"/>
      <c r="Q835" s="8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8"/>
      <c r="M836" s="8"/>
      <c r="N836" s="8"/>
      <c r="O836" s="8"/>
      <c r="P836" s="8"/>
      <c r="Q836" s="8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8"/>
      <c r="M837" s="8"/>
      <c r="N837" s="8"/>
      <c r="O837" s="8"/>
      <c r="P837" s="8"/>
      <c r="Q837" s="8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8"/>
      <c r="M838" s="8"/>
      <c r="N838" s="8"/>
      <c r="O838" s="8"/>
      <c r="P838" s="8"/>
      <c r="Q838" s="8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8"/>
      <c r="M839" s="8"/>
      <c r="N839" s="8"/>
      <c r="O839" s="8"/>
      <c r="P839" s="8"/>
      <c r="Q839" s="8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8"/>
      <c r="M840" s="8"/>
      <c r="N840" s="8"/>
      <c r="O840" s="8"/>
      <c r="P840" s="8"/>
      <c r="Q840" s="8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8"/>
      <c r="M841" s="8"/>
      <c r="N841" s="8"/>
      <c r="O841" s="8"/>
      <c r="P841" s="8"/>
      <c r="Q841" s="8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8"/>
      <c r="M842" s="8"/>
      <c r="N842" s="8"/>
      <c r="O842" s="8"/>
      <c r="P842" s="8"/>
      <c r="Q842" s="8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8"/>
      <c r="M843" s="8"/>
      <c r="N843" s="8"/>
      <c r="O843" s="8"/>
      <c r="P843" s="8"/>
      <c r="Q843" s="8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8"/>
      <c r="M844" s="8"/>
      <c r="N844" s="8"/>
      <c r="O844" s="8"/>
      <c r="P844" s="8"/>
      <c r="Q844" s="8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8"/>
      <c r="M845" s="8"/>
      <c r="N845" s="8"/>
      <c r="O845" s="8"/>
      <c r="P845" s="8"/>
      <c r="Q845" s="8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8"/>
      <c r="M846" s="8"/>
      <c r="N846" s="8"/>
      <c r="O846" s="8"/>
      <c r="P846" s="8"/>
      <c r="Q846" s="8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8"/>
      <c r="M847" s="8"/>
      <c r="N847" s="8"/>
      <c r="O847" s="8"/>
      <c r="P847" s="8"/>
      <c r="Q847" s="8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8"/>
      <c r="M848" s="8"/>
      <c r="N848" s="8"/>
      <c r="O848" s="8"/>
      <c r="P848" s="8"/>
      <c r="Q848" s="8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8"/>
      <c r="M849" s="8"/>
      <c r="N849" s="8"/>
      <c r="O849" s="8"/>
      <c r="P849" s="8"/>
      <c r="Q849" s="8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8"/>
      <c r="M850" s="8"/>
      <c r="N850" s="8"/>
      <c r="O850" s="8"/>
      <c r="P850" s="8"/>
      <c r="Q850" s="8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8"/>
      <c r="M851" s="8"/>
      <c r="N851" s="8"/>
      <c r="O851" s="8"/>
      <c r="P851" s="8"/>
      <c r="Q851" s="8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8"/>
      <c r="M852" s="8"/>
      <c r="N852" s="8"/>
      <c r="O852" s="8"/>
      <c r="P852" s="8"/>
      <c r="Q852" s="8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8"/>
      <c r="M853" s="8"/>
      <c r="N853" s="8"/>
      <c r="O853" s="8"/>
      <c r="P853" s="8"/>
      <c r="Q853" s="8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8"/>
      <c r="M854" s="8"/>
      <c r="N854" s="8"/>
      <c r="O854" s="8"/>
      <c r="P854" s="8"/>
      <c r="Q854" s="8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8"/>
      <c r="M855" s="8"/>
      <c r="N855" s="8"/>
      <c r="O855" s="8"/>
      <c r="P855" s="8"/>
      <c r="Q855" s="8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8"/>
      <c r="M856" s="8"/>
      <c r="N856" s="8"/>
      <c r="O856" s="8"/>
      <c r="P856" s="8"/>
      <c r="Q856" s="8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8"/>
      <c r="M857" s="8"/>
      <c r="N857" s="8"/>
      <c r="O857" s="8"/>
      <c r="P857" s="8"/>
      <c r="Q857" s="8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8"/>
      <c r="M858" s="8"/>
      <c r="N858" s="8"/>
      <c r="O858" s="8"/>
      <c r="P858" s="8"/>
      <c r="Q858" s="8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8"/>
      <c r="M859" s="8"/>
      <c r="N859" s="8"/>
      <c r="O859" s="8"/>
      <c r="P859" s="8"/>
      <c r="Q859" s="8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8"/>
      <c r="M860" s="8"/>
      <c r="N860" s="8"/>
      <c r="O860" s="8"/>
      <c r="P860" s="8"/>
      <c r="Q860" s="8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8"/>
      <c r="M861" s="8"/>
      <c r="N861" s="8"/>
      <c r="O861" s="8"/>
      <c r="P861" s="8"/>
      <c r="Q861" s="8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8"/>
      <c r="M862" s="8"/>
      <c r="N862" s="8"/>
      <c r="O862" s="8"/>
      <c r="P862" s="8"/>
      <c r="Q862" s="8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8"/>
      <c r="M863" s="8"/>
      <c r="N863" s="8"/>
      <c r="O863" s="8"/>
      <c r="P863" s="8"/>
      <c r="Q863" s="8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8"/>
      <c r="M864" s="8"/>
      <c r="N864" s="8"/>
      <c r="O864" s="8"/>
      <c r="P864" s="8"/>
      <c r="Q864" s="8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8"/>
      <c r="M865" s="8"/>
      <c r="N865" s="8"/>
      <c r="O865" s="8"/>
      <c r="P865" s="8"/>
      <c r="Q865" s="8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8"/>
      <c r="M866" s="8"/>
      <c r="N866" s="8"/>
      <c r="O866" s="8"/>
      <c r="P866" s="8"/>
      <c r="Q866" s="8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8"/>
      <c r="M867" s="8"/>
      <c r="N867" s="8"/>
      <c r="O867" s="8"/>
      <c r="P867" s="8"/>
      <c r="Q867" s="8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8"/>
      <c r="M868" s="8"/>
      <c r="N868" s="8"/>
      <c r="O868" s="8"/>
      <c r="P868" s="8"/>
      <c r="Q868" s="8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8"/>
      <c r="M869" s="8"/>
      <c r="N869" s="8"/>
      <c r="O869" s="8"/>
      <c r="P869" s="8"/>
      <c r="Q869" s="8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8"/>
      <c r="M870" s="8"/>
      <c r="N870" s="8"/>
      <c r="O870" s="8"/>
      <c r="P870" s="8"/>
      <c r="Q870" s="8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8"/>
      <c r="M871" s="8"/>
      <c r="N871" s="8"/>
      <c r="O871" s="8"/>
      <c r="P871" s="8"/>
      <c r="Q871" s="8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8"/>
      <c r="M872" s="8"/>
      <c r="N872" s="8"/>
      <c r="O872" s="8"/>
      <c r="P872" s="8"/>
      <c r="Q872" s="8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8"/>
      <c r="M873" s="8"/>
      <c r="N873" s="8"/>
      <c r="O873" s="8"/>
      <c r="P873" s="8"/>
      <c r="Q873" s="8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8"/>
      <c r="M874" s="8"/>
      <c r="N874" s="8"/>
      <c r="O874" s="8"/>
      <c r="P874" s="8"/>
      <c r="Q874" s="8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8"/>
      <c r="M875" s="8"/>
      <c r="N875" s="8"/>
      <c r="O875" s="8"/>
      <c r="P875" s="8"/>
      <c r="Q875" s="8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8"/>
      <c r="M876" s="8"/>
      <c r="N876" s="8"/>
      <c r="O876" s="8"/>
      <c r="P876" s="8"/>
      <c r="Q876" s="8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8"/>
      <c r="M877" s="8"/>
      <c r="N877" s="8"/>
      <c r="O877" s="8"/>
      <c r="P877" s="8"/>
      <c r="Q877" s="8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8"/>
      <c r="M878" s="8"/>
      <c r="N878" s="8"/>
      <c r="O878" s="8"/>
      <c r="P878" s="8"/>
      <c r="Q878" s="8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8"/>
      <c r="M879" s="8"/>
      <c r="N879" s="8"/>
      <c r="O879" s="8"/>
      <c r="P879" s="8"/>
      <c r="Q879" s="8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8"/>
      <c r="M880" s="8"/>
      <c r="N880" s="8"/>
      <c r="O880" s="8"/>
      <c r="P880" s="8"/>
      <c r="Q880" s="8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8"/>
      <c r="M881" s="8"/>
      <c r="N881" s="8"/>
      <c r="O881" s="8"/>
      <c r="P881" s="8"/>
      <c r="Q881" s="8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8"/>
      <c r="M882" s="8"/>
      <c r="N882" s="8"/>
      <c r="O882" s="8"/>
      <c r="P882" s="8"/>
      <c r="Q882" s="8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8"/>
      <c r="M883" s="8"/>
      <c r="N883" s="8"/>
      <c r="O883" s="8"/>
      <c r="P883" s="8"/>
      <c r="Q883" s="8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8"/>
      <c r="M884" s="8"/>
      <c r="N884" s="8"/>
      <c r="O884" s="8"/>
      <c r="P884" s="8"/>
      <c r="Q884" s="8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8"/>
      <c r="M885" s="8"/>
      <c r="N885" s="8"/>
      <c r="O885" s="8"/>
      <c r="P885" s="8"/>
      <c r="Q885" s="8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8"/>
      <c r="M886" s="8"/>
      <c r="N886" s="8"/>
      <c r="O886" s="8"/>
      <c r="P886" s="8"/>
      <c r="Q886" s="8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8"/>
      <c r="M887" s="8"/>
      <c r="N887" s="8"/>
      <c r="O887" s="8"/>
      <c r="P887" s="8"/>
      <c r="Q887" s="8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8"/>
      <c r="M888" s="8"/>
      <c r="N888" s="8"/>
      <c r="O888" s="8"/>
      <c r="P888" s="8"/>
      <c r="Q888" s="8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8"/>
      <c r="M889" s="8"/>
      <c r="N889" s="8"/>
      <c r="O889" s="8"/>
      <c r="P889" s="8"/>
      <c r="Q889" s="8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8"/>
      <c r="M890" s="8"/>
      <c r="N890" s="8"/>
      <c r="O890" s="8"/>
      <c r="P890" s="8"/>
      <c r="Q890" s="8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8"/>
      <c r="M891" s="8"/>
      <c r="N891" s="8"/>
      <c r="O891" s="8"/>
      <c r="P891" s="8"/>
      <c r="Q891" s="8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8"/>
      <c r="M892" s="8"/>
      <c r="N892" s="8"/>
      <c r="O892" s="8"/>
      <c r="P892" s="8"/>
      <c r="Q892" s="8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8"/>
      <c r="M893" s="8"/>
      <c r="N893" s="8"/>
      <c r="O893" s="8"/>
      <c r="P893" s="8"/>
      <c r="Q893" s="8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8"/>
      <c r="M894" s="8"/>
      <c r="N894" s="8"/>
      <c r="O894" s="8"/>
      <c r="P894" s="8"/>
      <c r="Q894" s="8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8"/>
      <c r="M895" s="8"/>
      <c r="N895" s="8"/>
      <c r="O895" s="8"/>
      <c r="P895" s="8"/>
      <c r="Q895" s="8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8"/>
      <c r="M896" s="8"/>
      <c r="N896" s="8"/>
      <c r="O896" s="8"/>
      <c r="P896" s="8"/>
      <c r="Q896" s="8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8"/>
      <c r="M897" s="8"/>
      <c r="N897" s="8"/>
      <c r="O897" s="8"/>
      <c r="P897" s="8"/>
      <c r="Q897" s="8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8"/>
      <c r="M898" s="8"/>
      <c r="N898" s="8"/>
      <c r="O898" s="8"/>
      <c r="P898" s="8"/>
      <c r="Q898" s="8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8"/>
      <c r="M899" s="8"/>
      <c r="N899" s="8"/>
      <c r="O899" s="8"/>
      <c r="P899" s="8"/>
      <c r="Q899" s="8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8"/>
      <c r="M900" s="8"/>
      <c r="N900" s="8"/>
      <c r="O900" s="8"/>
      <c r="P900" s="8"/>
      <c r="Q900" s="8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8"/>
      <c r="M901" s="8"/>
      <c r="N901" s="8"/>
      <c r="O901" s="8"/>
      <c r="P901" s="8"/>
      <c r="Q901" s="8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8"/>
      <c r="M902" s="8"/>
      <c r="N902" s="8"/>
      <c r="O902" s="8"/>
      <c r="P902" s="8"/>
      <c r="Q902" s="8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8"/>
      <c r="M903" s="8"/>
      <c r="N903" s="8"/>
      <c r="O903" s="8"/>
      <c r="P903" s="8"/>
      <c r="Q903" s="8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8"/>
      <c r="M904" s="8"/>
      <c r="N904" s="8"/>
      <c r="O904" s="8"/>
      <c r="P904" s="8"/>
      <c r="Q904" s="8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8"/>
      <c r="M905" s="8"/>
      <c r="N905" s="8"/>
      <c r="O905" s="8"/>
      <c r="P905" s="8"/>
      <c r="Q905" s="8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8"/>
      <c r="M906" s="8"/>
      <c r="N906" s="8"/>
      <c r="O906" s="8"/>
      <c r="P906" s="8"/>
      <c r="Q906" s="8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8"/>
      <c r="M907" s="8"/>
      <c r="N907" s="8"/>
      <c r="O907" s="8"/>
      <c r="P907" s="8"/>
      <c r="Q907" s="8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8"/>
      <c r="M908" s="8"/>
      <c r="N908" s="8"/>
      <c r="O908" s="8"/>
      <c r="P908" s="8"/>
      <c r="Q908" s="8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8"/>
      <c r="M909" s="8"/>
      <c r="N909" s="8"/>
      <c r="O909" s="8"/>
      <c r="P909" s="8"/>
      <c r="Q909" s="8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8"/>
      <c r="M910" s="8"/>
      <c r="N910" s="8"/>
      <c r="O910" s="8"/>
      <c r="P910" s="8"/>
      <c r="Q910" s="8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8"/>
      <c r="M911" s="8"/>
      <c r="N911" s="8"/>
      <c r="O911" s="8"/>
      <c r="P911" s="8"/>
      <c r="Q911" s="8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8"/>
      <c r="M912" s="8"/>
      <c r="N912" s="8"/>
      <c r="O912" s="8"/>
      <c r="P912" s="8"/>
      <c r="Q912" s="8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8"/>
      <c r="M913" s="8"/>
      <c r="N913" s="8"/>
      <c r="O913" s="8"/>
      <c r="P913" s="8"/>
      <c r="Q913" s="8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8"/>
      <c r="M914" s="8"/>
      <c r="N914" s="8"/>
      <c r="O914" s="8"/>
      <c r="P914" s="8"/>
      <c r="Q914" s="8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8"/>
      <c r="M915" s="8"/>
      <c r="N915" s="8"/>
      <c r="O915" s="8"/>
      <c r="P915" s="8"/>
      <c r="Q915" s="8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8"/>
      <c r="M916" s="8"/>
      <c r="N916" s="8"/>
      <c r="O916" s="8"/>
      <c r="P916" s="8"/>
      <c r="Q916" s="8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8"/>
      <c r="M917" s="8"/>
      <c r="N917" s="8"/>
      <c r="O917" s="8"/>
      <c r="P917" s="8"/>
      <c r="Q917" s="8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8"/>
      <c r="M918" s="8"/>
      <c r="N918" s="8"/>
      <c r="O918" s="8"/>
      <c r="P918" s="8"/>
      <c r="Q918" s="8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8"/>
      <c r="M919" s="8"/>
      <c r="N919" s="8"/>
      <c r="O919" s="8"/>
      <c r="P919" s="8"/>
      <c r="Q919" s="8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8"/>
      <c r="M920" s="8"/>
      <c r="N920" s="8"/>
      <c r="O920" s="8"/>
      <c r="P920" s="8"/>
      <c r="Q920" s="8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8"/>
      <c r="M921" s="8"/>
      <c r="N921" s="8"/>
      <c r="O921" s="8"/>
      <c r="P921" s="8"/>
      <c r="Q921" s="8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8"/>
      <c r="M922" s="8"/>
      <c r="N922" s="8"/>
      <c r="O922" s="8"/>
      <c r="P922" s="8"/>
      <c r="Q922" s="8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8"/>
      <c r="M923" s="8"/>
      <c r="N923" s="8"/>
      <c r="O923" s="8"/>
      <c r="P923" s="8"/>
      <c r="Q923" s="8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8"/>
      <c r="M924" s="8"/>
      <c r="N924" s="8"/>
      <c r="O924" s="8"/>
      <c r="P924" s="8"/>
      <c r="Q924" s="8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8"/>
      <c r="M925" s="8"/>
      <c r="N925" s="8"/>
      <c r="O925" s="8"/>
      <c r="P925" s="8"/>
      <c r="Q925" s="8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8"/>
      <c r="M926" s="8"/>
      <c r="N926" s="8"/>
      <c r="O926" s="8"/>
      <c r="P926" s="8"/>
      <c r="Q926" s="8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8"/>
      <c r="M927" s="8"/>
      <c r="N927" s="8"/>
      <c r="O927" s="8"/>
      <c r="P927" s="8"/>
      <c r="Q927" s="8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8"/>
      <c r="M928" s="8"/>
      <c r="N928" s="8"/>
      <c r="O928" s="8"/>
      <c r="P928" s="8"/>
      <c r="Q928" s="8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8"/>
      <c r="M929" s="8"/>
      <c r="N929" s="8"/>
      <c r="O929" s="8"/>
      <c r="P929" s="8"/>
      <c r="Q929" s="8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8"/>
      <c r="M930" s="8"/>
      <c r="N930" s="8"/>
      <c r="O930" s="8"/>
      <c r="P930" s="8"/>
      <c r="Q930" s="8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8"/>
      <c r="M931" s="8"/>
      <c r="N931" s="8"/>
      <c r="O931" s="8"/>
      <c r="P931" s="8"/>
      <c r="Q931" s="8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8"/>
      <c r="M932" s="8"/>
      <c r="N932" s="8"/>
      <c r="O932" s="8"/>
      <c r="P932" s="8"/>
      <c r="Q932" s="8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8"/>
      <c r="M933" s="8"/>
      <c r="N933" s="8"/>
      <c r="O933" s="8"/>
      <c r="P933" s="8"/>
      <c r="Q933" s="8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8"/>
      <c r="M934" s="8"/>
      <c r="N934" s="8"/>
      <c r="O934" s="8"/>
      <c r="P934" s="8"/>
      <c r="Q934" s="8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8"/>
      <c r="M935" s="8"/>
      <c r="N935" s="8"/>
      <c r="O935" s="8"/>
      <c r="P935" s="8"/>
      <c r="Q935" s="8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8"/>
      <c r="M936" s="8"/>
      <c r="N936" s="8"/>
      <c r="O936" s="8"/>
      <c r="P936" s="8"/>
      <c r="Q936" s="8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8"/>
      <c r="M937" s="8"/>
      <c r="N937" s="8"/>
      <c r="O937" s="8"/>
      <c r="P937" s="8"/>
      <c r="Q937" s="8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8"/>
      <c r="M938" s="8"/>
      <c r="N938" s="8"/>
      <c r="O938" s="8"/>
      <c r="P938" s="8"/>
      <c r="Q938" s="8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8"/>
      <c r="M939" s="8"/>
      <c r="N939" s="8"/>
      <c r="O939" s="8"/>
      <c r="P939" s="8"/>
      <c r="Q939" s="8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8"/>
      <c r="M940" s="8"/>
      <c r="N940" s="8"/>
      <c r="O940" s="8"/>
      <c r="P940" s="8"/>
      <c r="Q940" s="8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8"/>
      <c r="M941" s="8"/>
      <c r="N941" s="8"/>
      <c r="O941" s="8"/>
      <c r="P941" s="8"/>
      <c r="Q941" s="8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8"/>
      <c r="M942" s="8"/>
      <c r="N942" s="8"/>
      <c r="O942" s="8"/>
      <c r="P942" s="8"/>
      <c r="Q942" s="8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8"/>
      <c r="M943" s="8"/>
      <c r="N943" s="8"/>
      <c r="O943" s="8"/>
      <c r="P943" s="8"/>
      <c r="Q943" s="8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8"/>
      <c r="M944" s="8"/>
      <c r="N944" s="8"/>
      <c r="O944" s="8"/>
      <c r="P944" s="8"/>
      <c r="Q944" s="8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8"/>
      <c r="M945" s="8"/>
      <c r="N945" s="8"/>
      <c r="O945" s="8"/>
      <c r="P945" s="8"/>
      <c r="Q945" s="8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8"/>
      <c r="M946" s="8"/>
      <c r="N946" s="8"/>
      <c r="O946" s="8"/>
      <c r="P946" s="8"/>
      <c r="Q946" s="8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8"/>
      <c r="M947" s="8"/>
      <c r="N947" s="8"/>
      <c r="O947" s="8"/>
      <c r="P947" s="8"/>
      <c r="Q947" s="8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8"/>
      <c r="M948" s="8"/>
      <c r="N948" s="8"/>
      <c r="O948" s="8"/>
      <c r="P948" s="8"/>
      <c r="Q948" s="8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8"/>
      <c r="M949" s="8"/>
      <c r="N949" s="8"/>
      <c r="O949" s="8"/>
      <c r="P949" s="8"/>
      <c r="Q949" s="8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8"/>
      <c r="M950" s="8"/>
      <c r="N950" s="8"/>
      <c r="O950" s="8"/>
      <c r="P950" s="8"/>
      <c r="Q950" s="8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8"/>
      <c r="M951" s="8"/>
      <c r="N951" s="8"/>
      <c r="O951" s="8"/>
      <c r="P951" s="8"/>
      <c r="Q951" s="8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8"/>
      <c r="M952" s="8"/>
      <c r="N952" s="8"/>
      <c r="O952" s="8"/>
      <c r="P952" s="8"/>
      <c r="Q952" s="8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8"/>
      <c r="M953" s="8"/>
      <c r="N953" s="8"/>
      <c r="O953" s="8"/>
      <c r="P953" s="8"/>
      <c r="Q953" s="8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8"/>
      <c r="M954" s="8"/>
      <c r="N954" s="8"/>
      <c r="O954" s="8"/>
      <c r="P954" s="8"/>
      <c r="Q954" s="8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8"/>
      <c r="M955" s="8"/>
      <c r="N955" s="8"/>
      <c r="O955" s="8"/>
      <c r="P955" s="8"/>
      <c r="Q955" s="8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8"/>
      <c r="M956" s="8"/>
      <c r="N956" s="8"/>
      <c r="O956" s="8"/>
      <c r="P956" s="8"/>
      <c r="Q956" s="8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8"/>
      <c r="M957" s="8"/>
      <c r="N957" s="8"/>
      <c r="O957" s="8"/>
      <c r="P957" s="8"/>
      <c r="Q957" s="8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8"/>
      <c r="M958" s="8"/>
      <c r="N958" s="8"/>
      <c r="O958" s="8"/>
      <c r="P958" s="8"/>
      <c r="Q958" s="8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8"/>
      <c r="M959" s="8"/>
      <c r="N959" s="8"/>
      <c r="O959" s="8"/>
      <c r="P959" s="8"/>
      <c r="Q959" s="8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8"/>
      <c r="M960" s="8"/>
      <c r="N960" s="8"/>
      <c r="O960" s="8"/>
      <c r="P960" s="8"/>
      <c r="Q960" s="8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8"/>
      <c r="M961" s="8"/>
      <c r="N961" s="8"/>
      <c r="O961" s="8"/>
      <c r="P961" s="8"/>
      <c r="Q961" s="8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8"/>
      <c r="M962" s="8"/>
      <c r="N962" s="8"/>
      <c r="O962" s="8"/>
      <c r="P962" s="8"/>
      <c r="Q962" s="8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8"/>
      <c r="M963" s="8"/>
      <c r="N963" s="8"/>
      <c r="O963" s="8"/>
      <c r="P963" s="8"/>
      <c r="Q963" s="8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8"/>
      <c r="M964" s="8"/>
      <c r="N964" s="8"/>
      <c r="O964" s="8"/>
      <c r="P964" s="8"/>
      <c r="Q964" s="8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8"/>
      <c r="M965" s="8"/>
      <c r="N965" s="8"/>
      <c r="O965" s="8"/>
      <c r="P965" s="8"/>
      <c r="Q965" s="8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8"/>
      <c r="M966" s="8"/>
      <c r="N966" s="8"/>
      <c r="O966" s="8"/>
      <c r="P966" s="8"/>
      <c r="Q966" s="8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8"/>
      <c r="M967" s="8"/>
      <c r="N967" s="8"/>
      <c r="O967" s="8"/>
      <c r="P967" s="8"/>
      <c r="Q967" s="8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8"/>
      <c r="M968" s="8"/>
      <c r="N968" s="8"/>
      <c r="O968" s="8"/>
      <c r="P968" s="8"/>
      <c r="Q968" s="8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8"/>
      <c r="M969" s="8"/>
      <c r="N969" s="8"/>
      <c r="O969" s="8"/>
      <c r="P969" s="8"/>
      <c r="Q969" s="8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8"/>
      <c r="M970" s="8"/>
      <c r="N970" s="8"/>
      <c r="O970" s="8"/>
      <c r="P970" s="8"/>
      <c r="Q970" s="8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8"/>
      <c r="M971" s="8"/>
      <c r="N971" s="8"/>
      <c r="O971" s="8"/>
      <c r="P971" s="8"/>
      <c r="Q971" s="8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8"/>
      <c r="M972" s="8"/>
      <c r="N972" s="8"/>
      <c r="O972" s="8"/>
      <c r="P972" s="8"/>
      <c r="Q972" s="8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8"/>
      <c r="M973" s="8"/>
      <c r="N973" s="8"/>
      <c r="O973" s="8"/>
      <c r="P973" s="8"/>
      <c r="Q973" s="8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8"/>
      <c r="M974" s="8"/>
      <c r="N974" s="8"/>
      <c r="O974" s="8"/>
      <c r="P974" s="8"/>
      <c r="Q974" s="8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8"/>
      <c r="M975" s="8"/>
      <c r="N975" s="8"/>
      <c r="O975" s="8"/>
      <c r="P975" s="8"/>
      <c r="Q975" s="8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8"/>
      <c r="M976" s="8"/>
      <c r="N976" s="8"/>
      <c r="O976" s="8"/>
      <c r="P976" s="8"/>
      <c r="Q976" s="8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8"/>
      <c r="M977" s="8"/>
      <c r="N977" s="8"/>
      <c r="O977" s="8"/>
      <c r="P977" s="8"/>
      <c r="Q977" s="8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8"/>
      <c r="M978" s="8"/>
      <c r="N978" s="8"/>
      <c r="O978" s="8"/>
      <c r="P978" s="8"/>
      <c r="Q978" s="8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8"/>
      <c r="M979" s="8"/>
      <c r="N979" s="8"/>
      <c r="O979" s="8"/>
      <c r="P979" s="8"/>
      <c r="Q979" s="8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8"/>
      <c r="M980" s="8"/>
      <c r="N980" s="8"/>
      <c r="O980" s="8"/>
      <c r="P980" s="8"/>
      <c r="Q980" s="8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8"/>
      <c r="M981" s="8"/>
      <c r="N981" s="8"/>
      <c r="O981" s="8"/>
      <c r="P981" s="8"/>
      <c r="Q981" s="8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8"/>
      <c r="M982" s="8"/>
      <c r="N982" s="8"/>
      <c r="O982" s="8"/>
      <c r="P982" s="8"/>
      <c r="Q982" s="8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8"/>
      <c r="M983" s="8"/>
      <c r="N983" s="8"/>
      <c r="O983" s="8"/>
      <c r="P983" s="8"/>
      <c r="Q983" s="8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8"/>
      <c r="M984" s="8"/>
      <c r="N984" s="8"/>
      <c r="O984" s="8"/>
      <c r="P984" s="8"/>
      <c r="Q984" s="8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8"/>
      <c r="M985" s="8"/>
      <c r="N985" s="8"/>
      <c r="O985" s="8"/>
      <c r="P985" s="8"/>
      <c r="Q985" s="8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8"/>
      <c r="M986" s="8"/>
      <c r="N986" s="8"/>
      <c r="O986" s="8"/>
      <c r="P986" s="8"/>
      <c r="Q986" s="8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8"/>
      <c r="M987" s="8"/>
      <c r="N987" s="8"/>
      <c r="O987" s="8"/>
      <c r="P987" s="8"/>
      <c r="Q987" s="8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8"/>
      <c r="M988" s="8"/>
      <c r="N988" s="8"/>
      <c r="O988" s="8"/>
      <c r="P988" s="8"/>
      <c r="Q988" s="8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8"/>
      <c r="M989" s="8"/>
      <c r="N989" s="8"/>
      <c r="O989" s="8"/>
      <c r="P989" s="8"/>
      <c r="Q989" s="8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8"/>
      <c r="M990" s="8"/>
      <c r="N990" s="8"/>
      <c r="O990" s="8"/>
      <c r="P990" s="8"/>
      <c r="Q990" s="8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8"/>
      <c r="M991" s="8"/>
      <c r="N991" s="8"/>
      <c r="O991" s="8"/>
      <c r="P991" s="8"/>
      <c r="Q991" s="8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8"/>
      <c r="M992" s="8"/>
      <c r="N992" s="8"/>
      <c r="O992" s="8"/>
      <c r="P992" s="8"/>
      <c r="Q992" s="8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8"/>
      <c r="M993" s="8"/>
      <c r="N993" s="8"/>
      <c r="O993" s="8"/>
      <c r="P993" s="8"/>
      <c r="Q993" s="8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8"/>
      <c r="M994" s="8"/>
      <c r="N994" s="8"/>
      <c r="O994" s="8"/>
      <c r="P994" s="8"/>
      <c r="Q994" s="8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8"/>
      <c r="M995" s="8"/>
      <c r="N995" s="8"/>
      <c r="O995" s="8"/>
      <c r="P995" s="8"/>
      <c r="Q995" s="8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8"/>
      <c r="M996" s="8"/>
      <c r="N996" s="8"/>
      <c r="O996" s="8"/>
      <c r="P996" s="8"/>
      <c r="Q996" s="8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8"/>
      <c r="M997" s="8"/>
      <c r="N997" s="8"/>
      <c r="O997" s="8"/>
      <c r="P997" s="8"/>
      <c r="Q997" s="8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8"/>
      <c r="M998" s="8"/>
      <c r="N998" s="8"/>
      <c r="O998" s="8"/>
      <c r="P998" s="8"/>
      <c r="Q998" s="8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8"/>
      <c r="M999" s="8"/>
      <c r="N999" s="8"/>
      <c r="O999" s="8"/>
      <c r="P999" s="8"/>
      <c r="Q999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