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ho Salmi\Desktop\"/>
    </mc:Choice>
  </mc:AlternateContent>
  <bookViews>
    <workbookView xWindow="0" yWindow="0" windowWidth="15330" windowHeight="5100" activeTab="1"/>
  </bookViews>
  <sheets>
    <sheet name="Taul1" sheetId="1" r:id="rId1"/>
    <sheet name="Tau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3" i="2"/>
  <c r="B19" i="2"/>
  <c r="B16" i="1"/>
  <c r="B15" i="1"/>
  <c r="B14" i="1"/>
  <c r="B10" i="1"/>
  <c r="B13" i="1"/>
  <c r="B17" i="2"/>
  <c r="A13" i="2"/>
  <c r="H16" i="2"/>
  <c r="H15" i="2"/>
  <c r="H14" i="2"/>
  <c r="J14" i="2"/>
  <c r="J13" i="2"/>
  <c r="J4" i="2"/>
  <c r="J5" i="2"/>
  <c r="J6" i="2"/>
  <c r="J7" i="2"/>
  <c r="J8" i="2"/>
  <c r="J9" i="2"/>
  <c r="J10" i="2"/>
  <c r="J11" i="2"/>
  <c r="J12" i="2"/>
  <c r="J3" i="2"/>
  <c r="I4" i="2"/>
  <c r="I5" i="2"/>
  <c r="I6" i="2"/>
  <c r="I7" i="2"/>
  <c r="I8" i="2"/>
  <c r="I9" i="2"/>
  <c r="I10" i="2"/>
  <c r="I11" i="2"/>
  <c r="I12" i="2"/>
  <c r="I3" i="2"/>
  <c r="H3" i="2"/>
  <c r="H13" i="2"/>
  <c r="H4" i="2"/>
  <c r="H5" i="2"/>
  <c r="H6" i="2"/>
  <c r="H7" i="2"/>
  <c r="H8" i="2"/>
  <c r="H9" i="2"/>
  <c r="H10" i="2"/>
  <c r="H11" i="2"/>
  <c r="H12" i="2"/>
  <c r="C3" i="2"/>
  <c r="C4" i="2" s="1"/>
  <c r="F3" i="2"/>
  <c r="F4" i="2"/>
  <c r="F5" i="2"/>
  <c r="F6" i="2"/>
  <c r="F7" i="2"/>
  <c r="F8" i="2"/>
  <c r="F9" i="2"/>
  <c r="F10" i="2"/>
  <c r="F11" i="2"/>
  <c r="F12" i="2"/>
  <c r="F2" i="2"/>
  <c r="G3" i="2" s="1"/>
  <c r="C10" i="1"/>
  <c r="C9" i="1"/>
  <c r="C8" i="1"/>
  <c r="C7" i="1"/>
  <c r="C3" i="1"/>
  <c r="C4" i="1"/>
  <c r="C5" i="1"/>
  <c r="C6" i="1"/>
  <c r="C2" i="1"/>
  <c r="B9" i="1"/>
  <c r="B8" i="1"/>
  <c r="C5" i="2" l="1"/>
  <c r="G12" i="2"/>
  <c r="G10" i="2"/>
  <c r="G8" i="2"/>
  <c r="G6" i="2"/>
  <c r="G4" i="2"/>
  <c r="G2" i="2"/>
  <c r="G11" i="2"/>
  <c r="G9" i="2"/>
  <c r="G7" i="2"/>
  <c r="G5" i="2"/>
  <c r="D7" i="1"/>
  <c r="D8" i="1" s="1"/>
  <c r="D9" i="1" s="1"/>
  <c r="D10" i="1" s="1"/>
  <c r="B7" i="1"/>
  <c r="C6" i="2" l="1"/>
  <c r="C7" i="2" l="1"/>
  <c r="C8" i="2" l="1"/>
  <c r="C9" i="2" l="1"/>
  <c r="C10" i="2" l="1"/>
  <c r="C11" i="2" l="1"/>
  <c r="C12" i="2" l="1"/>
</calcChain>
</file>

<file path=xl/sharedStrings.xml><?xml version="1.0" encoding="utf-8"?>
<sst xmlns="http://schemas.openxmlformats.org/spreadsheetml/2006/main" count="31" uniqueCount="27">
  <si>
    <t>Tangon leveys</t>
  </si>
  <si>
    <t>Tangon paksuus</t>
  </si>
  <si>
    <t>KA</t>
  </si>
  <si>
    <t>Varianssi</t>
  </si>
  <si>
    <t>Keskipoikkeama</t>
  </si>
  <si>
    <t>(ka - x^2)</t>
  </si>
  <si>
    <t>Keskiarvon keskivirhe</t>
  </si>
  <si>
    <t>Poikkeama</t>
  </si>
  <si>
    <t>Lukema1</t>
  </si>
  <si>
    <t>Lukema2</t>
  </si>
  <si>
    <t>Punnus</t>
  </si>
  <si>
    <t>Kok. massa</t>
  </si>
  <si>
    <t>Kuormitus</t>
  </si>
  <si>
    <t>g</t>
  </si>
  <si>
    <t>delta poikkeama</t>
  </si>
  <si>
    <t>virhe</t>
  </si>
  <si>
    <t>virhe^2</t>
  </si>
  <si>
    <t>Otoskeskihajonta</t>
  </si>
  <si>
    <t>Otosvarianssi</t>
  </si>
  <si>
    <t>k</t>
  </si>
  <si>
    <t>Jäyhyysmomentti</t>
  </si>
  <si>
    <t>leveysvirhe</t>
  </si>
  <si>
    <t>paksuusvirhe</t>
  </si>
  <si>
    <t>kok.virhe</t>
  </si>
  <si>
    <t>E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</si>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</sst>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0000000000000"/>
    <numFmt numFmtId="169" formatCode="0.000000000000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2" fillId="0" borderId="0" xfId="0" applyFont="1"/>
    <xf numFmtId="0" fontId="3" fillId="0" borderId="0" xfId="0" applyFont="1"/>
    <xf numFmtId="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Taul2!$G$1</c:f>
              <c:strCache>
                <c:ptCount val="1"/>
                <c:pt idx="0">
                  <c:v>Poikkeama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Taul2!$G$2:$G$12</c:f>
              <c:numCache>
                <c:formatCode>0.00</c:formatCode>
                <c:ptCount val="11"/>
                <c:pt idx="0">
                  <c:v>0</c:v>
                </c:pt>
                <c:pt idx="1">
                  <c:v>0.58249999999999957</c:v>
                </c:pt>
                <c:pt idx="2">
                  <c:v>1.1749999999999989</c:v>
                </c:pt>
                <c:pt idx="3">
                  <c:v>1.7575000000000003</c:v>
                </c:pt>
                <c:pt idx="4">
                  <c:v>2.3550000000000004</c:v>
                </c:pt>
                <c:pt idx="5">
                  <c:v>2.942499999999999</c:v>
                </c:pt>
                <c:pt idx="6">
                  <c:v>3.5075000000000003</c:v>
                </c:pt>
                <c:pt idx="7">
                  <c:v>4.0949999999999989</c:v>
                </c:pt>
                <c:pt idx="8">
                  <c:v>4.6824999999999992</c:v>
                </c:pt>
                <c:pt idx="9">
                  <c:v>5.2675000000000001</c:v>
                </c:pt>
                <c:pt idx="10">
                  <c:v>5.8550000000000004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854128"/>
        <c:axId val="371854520"/>
      </c:lineChart>
      <c:catAx>
        <c:axId val="371854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854520"/>
        <c:crosses val="autoZero"/>
        <c:auto val="1"/>
        <c:lblAlgn val="ctr"/>
        <c:lblOffset val="100"/>
        <c:noMultiLvlLbl val="0"/>
      </c:catAx>
      <c:valAx>
        <c:axId val="37185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85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0</xdr:row>
      <xdr:rowOff>180975</xdr:rowOff>
    </xdr:from>
    <xdr:to>
      <xdr:col>18</xdr:col>
      <xdr:colOff>38100</xdr:colOff>
      <xdr:row>15</xdr:row>
      <xdr:rowOff>66675</xdr:rowOff>
    </xdr:to>
    <xdr:graphicFrame macro="">
      <xdr:nvGraphicFramePr>
        <xdr:cNvPr id="2" name="Kaavi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cols>
    <col min="1" max="1" width="20.5703125" bestFit="1" customWidth="1"/>
    <col min="2" max="3" width="15.140625" bestFit="1" customWidth="1"/>
  </cols>
  <sheetData>
    <row r="1" spans="1:4" x14ac:dyDescent="0.25">
      <c r="B1" t="s">
        <v>0</v>
      </c>
      <c r="C1" s="6" t="s">
        <v>5</v>
      </c>
      <c r="D1" t="s">
        <v>1</v>
      </c>
    </row>
    <row r="2" spans="1:4" x14ac:dyDescent="0.25">
      <c r="B2">
        <v>20.239999999999998</v>
      </c>
      <c r="C2" s="6">
        <f>(B$7-B2)^2</f>
        <v>1.0815999999999095E-2</v>
      </c>
      <c r="D2">
        <v>10.199999999999999</v>
      </c>
    </row>
    <row r="3" spans="1:4" x14ac:dyDescent="0.25">
      <c r="B3">
        <v>20.059999999999999</v>
      </c>
      <c r="C3" s="6">
        <f t="shared" ref="C3:C6" si="0">(B$7-B3)^2</f>
        <v>5.7760000000006174E-3</v>
      </c>
      <c r="D3">
        <v>10.5</v>
      </c>
    </row>
    <row r="4" spans="1:4" x14ac:dyDescent="0.25">
      <c r="B4">
        <v>20.100000000000001</v>
      </c>
      <c r="C4" s="6">
        <f t="shared" si="0"/>
        <v>1.2960000000000983E-3</v>
      </c>
      <c r="D4">
        <v>10.08</v>
      </c>
    </row>
    <row r="5" spans="1:4" x14ac:dyDescent="0.25">
      <c r="B5">
        <v>20.22</v>
      </c>
      <c r="C5" s="6">
        <f t="shared" si="0"/>
        <v>7.0559999999993414E-3</v>
      </c>
      <c r="D5">
        <v>10.119999999999999</v>
      </c>
    </row>
    <row r="6" spans="1:4" x14ac:dyDescent="0.25">
      <c r="B6">
        <v>20.059999999999999</v>
      </c>
      <c r="C6" s="6">
        <f t="shared" si="0"/>
        <v>5.7760000000006174E-3</v>
      </c>
      <c r="D6">
        <v>10.1</v>
      </c>
    </row>
    <row r="7" spans="1:4" x14ac:dyDescent="0.25">
      <c r="A7" t="s">
        <v>2</v>
      </c>
      <c r="B7">
        <f>AVERAGE(B2:B6)</f>
        <v>20.136000000000003</v>
      </c>
      <c r="C7" s="6">
        <f>SUM(C2:C6)</f>
        <v>3.0719999999999768E-2</v>
      </c>
      <c r="D7">
        <f>AVERAGE(D2:D6)</f>
        <v>10.199999999999999</v>
      </c>
    </row>
    <row r="8" spans="1:4" x14ac:dyDescent="0.25">
      <c r="A8" t="s">
        <v>3</v>
      </c>
      <c r="B8">
        <f>VAR(B2:B6)</f>
        <v>7.6799999999999421E-3</v>
      </c>
      <c r="C8" s="6">
        <f>C7/4</f>
        <v>7.6799999999999421E-3</v>
      </c>
      <c r="D8">
        <f>VAR(D2:D7)</f>
        <v>2.4160000000000036E-2</v>
      </c>
    </row>
    <row r="9" spans="1:4" x14ac:dyDescent="0.25">
      <c r="A9" t="s">
        <v>4</v>
      </c>
      <c r="B9">
        <f>B8^0.5</f>
        <v>8.7635609200826248E-2</v>
      </c>
      <c r="C9" s="6">
        <f>C8^0.5</f>
        <v>8.7635609200826248E-2</v>
      </c>
      <c r="D9">
        <f>D8^0.5</f>
        <v>0.15543487382180368</v>
      </c>
    </row>
    <row r="10" spans="1:4" x14ac:dyDescent="0.25">
      <c r="A10" t="s">
        <v>6</v>
      </c>
      <c r="B10" s="5">
        <f>B9/5^0.5</f>
        <v>3.91918358845307E-2</v>
      </c>
      <c r="C10" s="6">
        <f>C9/5^0.5</f>
        <v>3.91918358845307E-2</v>
      </c>
      <c r="D10">
        <f>D9/5^0.5</f>
        <v>6.9512588787931109E-2</v>
      </c>
    </row>
    <row r="13" spans="1:4" x14ac:dyDescent="0.25">
      <c r="A13" t="s">
        <v>20</v>
      </c>
      <c r="B13">
        <f>B7*D7^3/12</f>
        <v>1780.707024</v>
      </c>
    </row>
    <row r="14" spans="1:4" x14ac:dyDescent="0.25">
      <c r="A14" t="s">
        <v>21</v>
      </c>
      <c r="B14">
        <f>D7^3/12*B10</f>
        <v>3.4658908146125871</v>
      </c>
    </row>
    <row r="15" spans="1:4" x14ac:dyDescent="0.25">
      <c r="A15" t="s">
        <v>22</v>
      </c>
      <c r="B15">
        <f>B7*D7^2/4*D10</f>
        <v>36.406339738556646</v>
      </c>
    </row>
    <row r="16" spans="1:4" x14ac:dyDescent="0.25">
      <c r="A16" t="s">
        <v>23</v>
      </c>
      <c r="B16">
        <f>SUM(B14:B15)</f>
        <v>39.872230553169231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20" sqref="E20"/>
    </sheetView>
  </sheetViews>
  <sheetFormatPr defaultRowHeight="15" x14ac:dyDescent="0.25"/>
  <cols>
    <col min="2" max="2" width="12.42578125" bestFit="1" customWidth="1"/>
    <col min="4" max="4" width="10.7109375" bestFit="1" customWidth="1"/>
    <col min="8" max="8" width="20.85546875" bestFit="1" customWidth="1"/>
    <col min="10" max="10" width="20.85546875" bestFit="1" customWidth="1"/>
  </cols>
  <sheetData>
    <row r="1" spans="1:10" x14ac:dyDescent="0.25">
      <c r="A1" t="s">
        <v>10</v>
      </c>
      <c r="B1" t="s">
        <v>12</v>
      </c>
      <c r="C1" t="s">
        <v>11</v>
      </c>
      <c r="D1" t="s">
        <v>8</v>
      </c>
      <c r="E1" t="s">
        <v>9</v>
      </c>
      <c r="F1" t="s">
        <v>2</v>
      </c>
      <c r="G1" t="s">
        <v>7</v>
      </c>
      <c r="H1" t="s">
        <v>14</v>
      </c>
      <c r="I1" t="s">
        <v>15</v>
      </c>
      <c r="J1" t="s">
        <v>16</v>
      </c>
    </row>
    <row r="2" spans="1:10" x14ac:dyDescent="0.25">
      <c r="A2" s="2" t="s">
        <v>13</v>
      </c>
      <c r="B2" s="2" t="s">
        <v>26</v>
      </c>
      <c r="C2" s="2">
        <v>0</v>
      </c>
      <c r="D2" s="2">
        <v>14.645</v>
      </c>
      <c r="E2" s="2">
        <v>14.645</v>
      </c>
      <c r="F2" s="2">
        <f>AVERAGE(D2:E2)</f>
        <v>14.645</v>
      </c>
      <c r="G2" s="2">
        <f>F$2-F2</f>
        <v>0</v>
      </c>
    </row>
    <row r="3" spans="1:10" x14ac:dyDescent="0.25">
      <c r="A3" s="2">
        <v>495.39</v>
      </c>
      <c r="B3" s="2">
        <f>$B$14*C3/1000</f>
        <v>4.8581163434999999</v>
      </c>
      <c r="C3" s="2">
        <f>C2+A3</f>
        <v>495.39</v>
      </c>
      <c r="D3" s="2">
        <v>14.074999999999999</v>
      </c>
      <c r="E3" s="2">
        <v>14.05</v>
      </c>
      <c r="F3" s="2">
        <f t="shared" ref="F3:F12" si="0">AVERAGE(D3:E3)</f>
        <v>14.0625</v>
      </c>
      <c r="G3" s="2">
        <f>F$2-F3</f>
        <v>0.58249999999999957</v>
      </c>
      <c r="H3" s="2">
        <f>G3-G2</f>
        <v>0.58249999999999957</v>
      </c>
      <c r="I3" s="2">
        <f>H3-$H$13</f>
        <v>-3.0000000000004468E-3</v>
      </c>
      <c r="J3" s="3">
        <f>I3^2</f>
        <v>9.0000000000026802E-6</v>
      </c>
    </row>
    <row r="4" spans="1:10" x14ac:dyDescent="0.25">
      <c r="A4" s="2">
        <v>497.05</v>
      </c>
      <c r="B4" s="2">
        <f t="shared" ref="B4:B12" si="1">$B$14*C4/1000</f>
        <v>9.7325117260000003</v>
      </c>
      <c r="C4" s="2">
        <f>C3+A4</f>
        <v>992.44</v>
      </c>
      <c r="D4" s="2">
        <v>13.48</v>
      </c>
      <c r="E4" s="2">
        <v>13.46</v>
      </c>
      <c r="F4" s="2">
        <f t="shared" si="0"/>
        <v>13.47</v>
      </c>
      <c r="G4" s="2">
        <f>F$2-F4</f>
        <v>1.1749999999999989</v>
      </c>
      <c r="H4" s="2">
        <f t="shared" ref="H4:H12" si="2">G4-G3</f>
        <v>0.59249999999999936</v>
      </c>
      <c r="I4" s="2">
        <f t="shared" ref="I4:I12" si="3">H4-$H$13</f>
        <v>6.9999999999993401E-3</v>
      </c>
      <c r="J4" s="3">
        <f t="shared" ref="J4:J12" si="4">I4^2</f>
        <v>4.8999999999990762E-5</v>
      </c>
    </row>
    <row r="5" spans="1:10" x14ac:dyDescent="0.25">
      <c r="A5" s="2">
        <v>493.9</v>
      </c>
      <c r="B5" s="2">
        <f t="shared" si="1"/>
        <v>14.576016161000002</v>
      </c>
      <c r="C5" s="2">
        <f>C4+A5</f>
        <v>1486.3400000000001</v>
      </c>
      <c r="D5" s="2">
        <v>12.895</v>
      </c>
      <c r="E5" s="2">
        <v>12.88</v>
      </c>
      <c r="F5" s="2">
        <f t="shared" si="0"/>
        <v>12.887499999999999</v>
      </c>
      <c r="G5" s="2">
        <f>F$2-F5</f>
        <v>1.7575000000000003</v>
      </c>
      <c r="H5" s="2">
        <f t="shared" si="2"/>
        <v>0.58250000000000135</v>
      </c>
      <c r="I5" s="2">
        <f t="shared" si="3"/>
        <v>-2.9999999999986704E-3</v>
      </c>
      <c r="J5" s="3">
        <f t="shared" si="4"/>
        <v>8.9999999999920229E-6</v>
      </c>
    </row>
    <row r="6" spans="1:10" x14ac:dyDescent="0.25">
      <c r="A6" s="2">
        <v>494.75</v>
      </c>
      <c r="B6" s="2">
        <f t="shared" si="1"/>
        <v>19.427856248499999</v>
      </c>
      <c r="C6" s="2">
        <f>C5+A6</f>
        <v>1981.0900000000001</v>
      </c>
      <c r="D6" s="2">
        <v>12.31</v>
      </c>
      <c r="E6" s="2">
        <v>12.27</v>
      </c>
      <c r="F6" s="2">
        <f t="shared" si="0"/>
        <v>12.29</v>
      </c>
      <c r="G6" s="2">
        <f>F$2-F6</f>
        <v>2.3550000000000004</v>
      </c>
      <c r="H6" s="2">
        <f t="shared" si="2"/>
        <v>0.59750000000000014</v>
      </c>
      <c r="I6" s="2">
        <f t="shared" si="3"/>
        <v>1.2000000000000122E-2</v>
      </c>
      <c r="J6" s="3">
        <f t="shared" si="4"/>
        <v>1.4400000000000293E-4</v>
      </c>
    </row>
    <row r="7" spans="1:10" x14ac:dyDescent="0.25">
      <c r="A7" s="2">
        <v>498.55</v>
      </c>
      <c r="B7" s="2">
        <f t="shared" si="1"/>
        <v>24.316961606</v>
      </c>
      <c r="C7" s="2">
        <f>C6+A7</f>
        <v>2479.6400000000003</v>
      </c>
      <c r="D7" s="2">
        <v>11.715</v>
      </c>
      <c r="E7" s="2">
        <v>11.69</v>
      </c>
      <c r="F7" s="2">
        <f t="shared" si="0"/>
        <v>11.702500000000001</v>
      </c>
      <c r="G7" s="2">
        <f>F$2-F7</f>
        <v>2.942499999999999</v>
      </c>
      <c r="H7" s="2">
        <f t="shared" si="2"/>
        <v>0.58749999999999858</v>
      </c>
      <c r="I7" s="2">
        <f t="shared" si="3"/>
        <v>1.9999999999985585E-3</v>
      </c>
      <c r="J7" s="3">
        <f t="shared" si="4"/>
        <v>3.9999999999942341E-6</v>
      </c>
    </row>
    <row r="8" spans="1:10" x14ac:dyDescent="0.25">
      <c r="A8" s="2">
        <v>498.05</v>
      </c>
      <c r="B8" s="2">
        <f t="shared" si="1"/>
        <v>29.201163638500002</v>
      </c>
      <c r="C8" s="2">
        <f>C7+A8</f>
        <v>2977.6900000000005</v>
      </c>
      <c r="D8" s="2">
        <v>11.145</v>
      </c>
      <c r="E8" s="2">
        <v>11.13</v>
      </c>
      <c r="F8" s="2">
        <f t="shared" si="0"/>
        <v>11.137499999999999</v>
      </c>
      <c r="G8" s="2">
        <f>F$2-F8</f>
        <v>3.5075000000000003</v>
      </c>
      <c r="H8" s="2">
        <f t="shared" si="2"/>
        <v>0.56500000000000128</v>
      </c>
      <c r="I8" s="2">
        <f t="shared" si="3"/>
        <v>-2.0499999999998741E-2</v>
      </c>
      <c r="J8" s="3">
        <f t="shared" si="4"/>
        <v>4.2024999999994839E-4</v>
      </c>
    </row>
    <row r="9" spans="1:10" x14ac:dyDescent="0.25">
      <c r="A9" s="2">
        <v>496.47</v>
      </c>
      <c r="B9" s="2">
        <f t="shared" si="1"/>
        <v>34.069871164000006</v>
      </c>
      <c r="C9" s="2">
        <f>C8+A9</f>
        <v>3474.1600000000008</v>
      </c>
      <c r="D9" s="2">
        <v>10.555</v>
      </c>
      <c r="E9" s="2">
        <v>10.545</v>
      </c>
      <c r="F9" s="2">
        <f t="shared" si="0"/>
        <v>10.55</v>
      </c>
      <c r="G9" s="2">
        <f>F$2-F9</f>
        <v>4.0949999999999989</v>
      </c>
      <c r="H9" s="2">
        <f t="shared" si="2"/>
        <v>0.58749999999999858</v>
      </c>
      <c r="I9" s="2">
        <f t="shared" si="3"/>
        <v>1.9999999999985585E-3</v>
      </c>
      <c r="J9" s="3">
        <f t="shared" si="4"/>
        <v>3.9999999999942341E-6</v>
      </c>
    </row>
    <row r="10" spans="1:10" x14ac:dyDescent="0.25">
      <c r="A10" s="2">
        <v>493.68</v>
      </c>
      <c r="B10" s="2">
        <f t="shared" si="1"/>
        <v>38.911218136000002</v>
      </c>
      <c r="C10" s="2">
        <f>C9+A10</f>
        <v>3967.8400000000006</v>
      </c>
      <c r="D10" s="2">
        <v>9.9700000000000006</v>
      </c>
      <c r="E10" s="2">
        <v>9.9550000000000001</v>
      </c>
      <c r="F10" s="2">
        <f t="shared" si="0"/>
        <v>9.9625000000000004</v>
      </c>
      <c r="G10" s="2">
        <f>F$2-F10</f>
        <v>4.6824999999999992</v>
      </c>
      <c r="H10" s="2">
        <f t="shared" si="2"/>
        <v>0.58750000000000036</v>
      </c>
      <c r="I10" s="2">
        <f t="shared" si="3"/>
        <v>2.0000000000003348E-3</v>
      </c>
      <c r="J10" s="3">
        <f t="shared" si="4"/>
        <v>4.000000000001339E-6</v>
      </c>
    </row>
    <row r="11" spans="1:10" x14ac:dyDescent="0.25">
      <c r="A11" s="2">
        <v>495.5</v>
      </c>
      <c r="B11" s="2">
        <f t="shared" si="1"/>
        <v>43.770413210999997</v>
      </c>
      <c r="C11" s="2">
        <f>C10+A11</f>
        <v>4463.34</v>
      </c>
      <c r="D11" s="2">
        <v>9.3849999999999998</v>
      </c>
      <c r="E11" s="2">
        <v>9.3699999999999992</v>
      </c>
      <c r="F11" s="2">
        <f t="shared" si="0"/>
        <v>9.3774999999999995</v>
      </c>
      <c r="G11" s="2">
        <f>F$2-F11</f>
        <v>5.2675000000000001</v>
      </c>
      <c r="H11" s="2">
        <f t="shared" si="2"/>
        <v>0.58500000000000085</v>
      </c>
      <c r="I11" s="2">
        <f t="shared" si="3"/>
        <v>-4.9999999999916778E-4</v>
      </c>
      <c r="J11" s="3">
        <f t="shared" si="4"/>
        <v>2.4999999999916778E-7</v>
      </c>
    </row>
    <row r="12" spans="1:10" x14ac:dyDescent="0.25">
      <c r="A12" s="2">
        <v>494.33</v>
      </c>
      <c r="B12" s="2">
        <f t="shared" si="1"/>
        <v>48.618134505499995</v>
      </c>
      <c r="C12" s="2">
        <f>C11+A12</f>
        <v>4957.67</v>
      </c>
      <c r="D12" s="2">
        <v>8.7899999999999991</v>
      </c>
      <c r="E12" s="2">
        <v>8.7899999999999991</v>
      </c>
      <c r="F12" s="2">
        <f t="shared" si="0"/>
        <v>8.7899999999999991</v>
      </c>
      <c r="G12" s="2">
        <f>F$2-F12</f>
        <v>5.8550000000000004</v>
      </c>
      <c r="H12" s="2">
        <f t="shared" si="2"/>
        <v>0.58750000000000036</v>
      </c>
      <c r="I12" s="2">
        <f t="shared" si="3"/>
        <v>2.0000000000003348E-3</v>
      </c>
      <c r="J12" s="3">
        <f t="shared" si="4"/>
        <v>4.000000000001339E-6</v>
      </c>
    </row>
    <row r="13" spans="1:10" x14ac:dyDescent="0.25">
      <c r="A13" s="2">
        <f>AVERAGE(A3:A12)</f>
        <v>495.767</v>
      </c>
      <c r="F13" t="s">
        <v>2</v>
      </c>
      <c r="H13" s="2">
        <f>AVERAGE(H3:H12)</f>
        <v>0.58550000000000002</v>
      </c>
      <c r="I13" s="2"/>
      <c r="J13" s="3">
        <f>SUM(J3:J12)</f>
        <v>6.47499999999927E-4</v>
      </c>
    </row>
    <row r="14" spans="1:10" x14ac:dyDescent="0.25">
      <c r="A14" t="s">
        <v>13</v>
      </c>
      <c r="B14" s="1">
        <v>9.8066499999999994</v>
      </c>
      <c r="F14" t="s">
        <v>18</v>
      </c>
      <c r="H14" s="2">
        <f>VAR(H3:H12)</f>
        <v>7.1944444444436333E-5</v>
      </c>
      <c r="J14" s="4">
        <f>J13^0.5</f>
        <v>2.5446021299997512E-2</v>
      </c>
    </row>
    <row r="15" spans="1:10" x14ac:dyDescent="0.25">
      <c r="A15" t="s">
        <v>25</v>
      </c>
      <c r="B15">
        <v>879.5</v>
      </c>
      <c r="F15" t="s">
        <v>17</v>
      </c>
      <c r="H15" s="3">
        <f>H14^2</f>
        <v>5.1760030864185857E-9</v>
      </c>
    </row>
    <row r="16" spans="1:10" x14ac:dyDescent="0.25">
      <c r="F16" t="s">
        <v>6</v>
      </c>
      <c r="H16">
        <f>H15/10^0.5</f>
        <v>1.6367958929144074E-9</v>
      </c>
    </row>
    <row r="17" spans="1:2" x14ac:dyDescent="0.25">
      <c r="A17" t="s">
        <v>19</v>
      </c>
      <c r="B17">
        <f>H13/(A13*B14)</f>
        <v>1.2042831465155548E-4</v>
      </c>
    </row>
    <row r="19" spans="1:2" x14ac:dyDescent="0.25">
      <c r="A19" t="s">
        <v>24</v>
      </c>
      <c r="B19" s="7">
        <f>B15^3*A13*B14/(Taul1!B13*48*H13)</f>
        <v>66091439.883891448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Salmi</dc:creator>
  <cp:lastModifiedBy>Juho Salmi</cp:lastModifiedBy>
  <dcterms:created xsi:type="dcterms:W3CDTF">2013-11-18T15:18:01Z</dcterms:created>
  <dcterms:modified xsi:type="dcterms:W3CDTF">2013-11-18T16:20:52Z</dcterms:modified>
</cp:coreProperties>
</file>