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056" windowHeight="9264" activeTab="4"/>
  </bookViews>
  <sheets>
    <sheet name="Sheet1 (2)" sheetId="4" r:id="rId1"/>
    <sheet name="Sheet1" sheetId="1" r:id="rId2"/>
    <sheet name="Sheet2" sheetId="2" r:id="rId3"/>
    <sheet name="Sheet3" sheetId="3" r:id="rId4"/>
    <sheet name="Sheet1 (3)" sheetId="5" r:id="rId5"/>
    <sheet name="Sheet6" sheetId="6" r:id="rId6"/>
    <sheet name="Sheet1 (4)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S284" i="5" l="1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T5" i="5"/>
  <c r="V5" i="5" s="1"/>
  <c r="X5" i="5" s="1"/>
  <c r="Y5" i="5" s="1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L43" i="7"/>
  <c r="J43" i="7"/>
  <c r="L42" i="7"/>
  <c r="J42" i="7"/>
  <c r="L40" i="7"/>
  <c r="J40" i="7"/>
  <c r="L39" i="7"/>
  <c r="J38" i="7"/>
  <c r="J39" i="7"/>
  <c r="L37" i="7"/>
  <c r="L36" i="7"/>
  <c r="J37" i="7"/>
  <c r="J36" i="7"/>
  <c r="J34" i="7"/>
  <c r="J33" i="7"/>
  <c r="L34" i="7"/>
  <c r="L33" i="7"/>
  <c r="J31" i="7"/>
  <c r="J30" i="7"/>
  <c r="L31" i="7"/>
  <c r="L30" i="7"/>
  <c r="L28" i="7"/>
  <c r="J28" i="7"/>
  <c r="J44" i="7"/>
  <c r="J41" i="7"/>
  <c r="J35" i="7"/>
  <c r="J32" i="7"/>
  <c r="J29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L22" i="7"/>
  <c r="L23" i="7"/>
  <c r="L44" i="7"/>
  <c r="L41" i="7"/>
  <c r="L38" i="7"/>
  <c r="L35" i="7"/>
  <c r="L32" i="7"/>
  <c r="L29" i="7"/>
  <c r="L27" i="7"/>
  <c r="L26" i="7"/>
  <c r="L25" i="7"/>
  <c r="L24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T83" i="5"/>
  <c r="V83" i="5" s="1"/>
  <c r="T84" i="5"/>
  <c r="T85" i="5"/>
  <c r="T86" i="5"/>
  <c r="V86" i="5" s="1"/>
  <c r="X86" i="5" s="1"/>
  <c r="Y86" i="5" s="1"/>
  <c r="T87" i="5"/>
  <c r="U87" i="5" s="1"/>
  <c r="T88" i="5"/>
  <c r="U88" i="5" s="1"/>
  <c r="T89" i="5"/>
  <c r="T90" i="5"/>
  <c r="V90" i="5" s="1"/>
  <c r="T91" i="5"/>
  <c r="U91" i="5" s="1"/>
  <c r="T92" i="5"/>
  <c r="V92" i="5" s="1"/>
  <c r="X92" i="5" s="1"/>
  <c r="Y92" i="5" s="1"/>
  <c r="T93" i="5"/>
  <c r="T94" i="5"/>
  <c r="V94" i="5" s="1"/>
  <c r="X94" i="5" s="1"/>
  <c r="Y94" i="5" s="1"/>
  <c r="T95" i="5"/>
  <c r="U95" i="5" s="1"/>
  <c r="T96" i="5"/>
  <c r="U96" i="5" s="1"/>
  <c r="T97" i="5"/>
  <c r="T98" i="5"/>
  <c r="T99" i="5"/>
  <c r="U99" i="5" s="1"/>
  <c r="T100" i="5"/>
  <c r="U100" i="5" s="1"/>
  <c r="T101" i="5"/>
  <c r="U101" i="5" s="1"/>
  <c r="T102" i="5"/>
  <c r="T103" i="5"/>
  <c r="U103" i="5" s="1"/>
  <c r="T104" i="5"/>
  <c r="V104" i="5" s="1"/>
  <c r="X104" i="5" s="1"/>
  <c r="Y104" i="5" s="1"/>
  <c r="T105" i="5"/>
  <c r="T106" i="5"/>
  <c r="T107" i="5"/>
  <c r="U107" i="5" s="1"/>
  <c r="T108" i="5"/>
  <c r="V108" i="5" s="1"/>
  <c r="X108" i="5" s="1"/>
  <c r="Y108" i="5" s="1"/>
  <c r="T109" i="5"/>
  <c r="T110" i="5"/>
  <c r="T111" i="5"/>
  <c r="V111" i="5" s="1"/>
  <c r="X111" i="5" s="1"/>
  <c r="Y111" i="5" s="1"/>
  <c r="T112" i="5"/>
  <c r="V112" i="5" s="1"/>
  <c r="X112" i="5" s="1"/>
  <c r="Y112" i="5" s="1"/>
  <c r="T113" i="5"/>
  <c r="U113" i="5" s="1"/>
  <c r="T114" i="5"/>
  <c r="T115" i="5"/>
  <c r="V115" i="5" s="1"/>
  <c r="X115" i="5" s="1"/>
  <c r="Y115" i="5" s="1"/>
  <c r="T116" i="5"/>
  <c r="U116" i="5" s="1"/>
  <c r="T117" i="5"/>
  <c r="T118" i="5"/>
  <c r="T119" i="5"/>
  <c r="V119" i="5" s="1"/>
  <c r="X119" i="5" s="1"/>
  <c r="Y119" i="5" s="1"/>
  <c r="T120" i="5"/>
  <c r="V120" i="5" s="1"/>
  <c r="X120" i="5" s="1"/>
  <c r="Y120" i="5" s="1"/>
  <c r="T121" i="5"/>
  <c r="U121" i="5" s="1"/>
  <c r="T122" i="5"/>
  <c r="T123" i="5"/>
  <c r="V123" i="5" s="1"/>
  <c r="X123" i="5" s="1"/>
  <c r="Y123" i="5" s="1"/>
  <c r="T124" i="5"/>
  <c r="U124" i="5" s="1"/>
  <c r="T125" i="5"/>
  <c r="T126" i="5"/>
  <c r="T127" i="5"/>
  <c r="U127" i="5" s="1"/>
  <c r="T128" i="5"/>
  <c r="V128" i="5" s="1"/>
  <c r="X128" i="5" s="1"/>
  <c r="Y128" i="5" s="1"/>
  <c r="T129" i="5"/>
  <c r="U129" i="5" s="1"/>
  <c r="T130" i="5"/>
  <c r="T131" i="5"/>
  <c r="U131" i="5" s="1"/>
  <c r="T132" i="5"/>
  <c r="U132" i="5" s="1"/>
  <c r="T133" i="5"/>
  <c r="T134" i="5"/>
  <c r="T135" i="5"/>
  <c r="U135" i="5" s="1"/>
  <c r="T136" i="5"/>
  <c r="V136" i="5" s="1"/>
  <c r="X136" i="5" s="1"/>
  <c r="Y136" i="5" s="1"/>
  <c r="T137" i="5"/>
  <c r="U137" i="5" s="1"/>
  <c r="T138" i="5"/>
  <c r="T139" i="5"/>
  <c r="V139" i="5" s="1"/>
  <c r="X139" i="5" s="1"/>
  <c r="Y139" i="5" s="1"/>
  <c r="T140" i="5"/>
  <c r="U140" i="5" s="1"/>
  <c r="T141" i="5"/>
  <c r="U141" i="5" s="1"/>
  <c r="T142" i="5"/>
  <c r="V142" i="5" s="1"/>
  <c r="W142" i="5" s="1"/>
  <c r="T143" i="5"/>
  <c r="V143" i="5" s="1"/>
  <c r="X143" i="5" s="1"/>
  <c r="Y143" i="5" s="1"/>
  <c r="T144" i="5"/>
  <c r="U144" i="5" s="1"/>
  <c r="T145" i="5"/>
  <c r="U145" i="5" s="1"/>
  <c r="T146" i="5"/>
  <c r="T147" i="5"/>
  <c r="U147" i="5" s="1"/>
  <c r="T148" i="5"/>
  <c r="U148" i="5" s="1"/>
  <c r="T149" i="5"/>
  <c r="T150" i="5"/>
  <c r="T151" i="5"/>
  <c r="U151" i="5" s="1"/>
  <c r="T152" i="5"/>
  <c r="T153" i="5"/>
  <c r="U153" i="5" s="1"/>
  <c r="T154" i="5"/>
  <c r="T155" i="5"/>
  <c r="T156" i="5"/>
  <c r="V156" i="5" s="1"/>
  <c r="X156" i="5" s="1"/>
  <c r="Y156" i="5" s="1"/>
  <c r="T157" i="5"/>
  <c r="T158" i="5"/>
  <c r="U158" i="5" s="1"/>
  <c r="T159" i="5"/>
  <c r="T160" i="5"/>
  <c r="U160" i="5" s="1"/>
  <c r="T161" i="5"/>
  <c r="U161" i="5" s="1"/>
  <c r="T162" i="5"/>
  <c r="T163" i="5"/>
  <c r="T164" i="5"/>
  <c r="U164" i="5" s="1"/>
  <c r="T165" i="5"/>
  <c r="U165" i="5" s="1"/>
  <c r="T166" i="5"/>
  <c r="U166" i="5" s="1"/>
  <c r="T167" i="5"/>
  <c r="T168" i="5"/>
  <c r="U168" i="5" s="1"/>
  <c r="T169" i="5"/>
  <c r="U169" i="5" s="1"/>
  <c r="T170" i="5"/>
  <c r="V170" i="5" s="1"/>
  <c r="X170" i="5" s="1"/>
  <c r="Y170" i="5" s="1"/>
  <c r="T171" i="5"/>
  <c r="T172" i="5"/>
  <c r="U172" i="5" s="1"/>
  <c r="T173" i="5"/>
  <c r="T174" i="5"/>
  <c r="U174" i="5" s="1"/>
  <c r="T175" i="5"/>
  <c r="T176" i="5"/>
  <c r="U176" i="5" s="1"/>
  <c r="T177" i="5"/>
  <c r="U177" i="5" s="1"/>
  <c r="T178" i="5"/>
  <c r="T179" i="5"/>
  <c r="T180" i="5"/>
  <c r="V180" i="5" s="1"/>
  <c r="W180" i="5" s="1"/>
  <c r="T181" i="5"/>
  <c r="T182" i="5"/>
  <c r="U182" i="5" s="1"/>
  <c r="T183" i="5"/>
  <c r="V183" i="5" s="1"/>
  <c r="X183" i="5" s="1"/>
  <c r="Y183" i="5" s="1"/>
  <c r="T184" i="5"/>
  <c r="U184" i="5" s="1"/>
  <c r="T185" i="5"/>
  <c r="T186" i="5"/>
  <c r="U186" i="5" s="1"/>
  <c r="T187" i="5"/>
  <c r="U187" i="5" s="1"/>
  <c r="T188" i="5"/>
  <c r="T189" i="5"/>
  <c r="V189" i="5" s="1"/>
  <c r="W189" i="5" s="1"/>
  <c r="T190" i="5"/>
  <c r="U190" i="5" s="1"/>
  <c r="T191" i="5"/>
  <c r="V191" i="5" s="1"/>
  <c r="X191" i="5" s="1"/>
  <c r="Y191" i="5" s="1"/>
  <c r="T192" i="5"/>
  <c r="U192" i="5" s="1"/>
  <c r="T193" i="5"/>
  <c r="T194" i="5"/>
  <c r="U194" i="5" s="1"/>
  <c r="T195" i="5"/>
  <c r="U195" i="5" s="1"/>
  <c r="T196" i="5"/>
  <c r="T197" i="5"/>
  <c r="V197" i="5" s="1"/>
  <c r="W197" i="5" s="1"/>
  <c r="T198" i="5"/>
  <c r="U198" i="5" s="1"/>
  <c r="T199" i="5"/>
  <c r="V199" i="5" s="1"/>
  <c r="X199" i="5" s="1"/>
  <c r="Y199" i="5" s="1"/>
  <c r="T200" i="5"/>
  <c r="U200" i="5" s="1"/>
  <c r="T201" i="5"/>
  <c r="T202" i="5"/>
  <c r="U202" i="5" s="1"/>
  <c r="T203" i="5"/>
  <c r="U203" i="5" s="1"/>
  <c r="T204" i="5"/>
  <c r="T205" i="5"/>
  <c r="V205" i="5" s="1"/>
  <c r="X205" i="5" s="1"/>
  <c r="Y205" i="5" s="1"/>
  <c r="T206" i="5"/>
  <c r="U206" i="5" s="1"/>
  <c r="T207" i="5"/>
  <c r="U207" i="5" s="1"/>
  <c r="T208" i="5"/>
  <c r="U208" i="5" s="1"/>
  <c r="T209" i="5"/>
  <c r="U209" i="5" s="1"/>
  <c r="T210" i="5"/>
  <c r="U210" i="5" s="1"/>
  <c r="T211" i="5"/>
  <c r="T212" i="5"/>
  <c r="T213" i="5"/>
  <c r="V213" i="5" s="1"/>
  <c r="X213" i="5" s="1"/>
  <c r="Y213" i="5" s="1"/>
  <c r="T214" i="5"/>
  <c r="U214" i="5" s="1"/>
  <c r="T215" i="5"/>
  <c r="U215" i="5" s="1"/>
  <c r="T216" i="5"/>
  <c r="U216" i="5" s="1"/>
  <c r="T217" i="5"/>
  <c r="V217" i="5" s="1"/>
  <c r="W217" i="5" s="1"/>
  <c r="T218" i="5"/>
  <c r="U218" i="5" s="1"/>
  <c r="T219" i="5"/>
  <c r="T220" i="5"/>
  <c r="T221" i="5"/>
  <c r="V221" i="5" s="1"/>
  <c r="X221" i="5" s="1"/>
  <c r="Y221" i="5" s="1"/>
  <c r="T222" i="5"/>
  <c r="V222" i="5" s="1"/>
  <c r="W222" i="5" s="1"/>
  <c r="T223" i="5"/>
  <c r="U223" i="5" s="1"/>
  <c r="T224" i="5"/>
  <c r="V224" i="5" s="1"/>
  <c r="W224" i="5" s="1"/>
  <c r="T225" i="5"/>
  <c r="U225" i="5" s="1"/>
  <c r="T226" i="5"/>
  <c r="V226" i="5" s="1"/>
  <c r="W226" i="5" s="1"/>
  <c r="T227" i="5"/>
  <c r="U227" i="5" s="1"/>
  <c r="T228" i="5"/>
  <c r="V228" i="5" s="1"/>
  <c r="W228" i="5" s="1"/>
  <c r="T229" i="5"/>
  <c r="U229" i="5" s="1"/>
  <c r="T230" i="5"/>
  <c r="V230" i="5" s="1"/>
  <c r="W230" i="5" s="1"/>
  <c r="T231" i="5"/>
  <c r="U231" i="5" s="1"/>
  <c r="T232" i="5"/>
  <c r="V232" i="5" s="1"/>
  <c r="W232" i="5" s="1"/>
  <c r="T233" i="5"/>
  <c r="U233" i="5" s="1"/>
  <c r="T234" i="5"/>
  <c r="V234" i="5" s="1"/>
  <c r="W234" i="5" s="1"/>
  <c r="T235" i="5"/>
  <c r="U235" i="5" s="1"/>
  <c r="T236" i="5"/>
  <c r="V236" i="5" s="1"/>
  <c r="W236" i="5" s="1"/>
  <c r="T237" i="5"/>
  <c r="U237" i="5" s="1"/>
  <c r="T238" i="5"/>
  <c r="V238" i="5" s="1"/>
  <c r="W238" i="5" s="1"/>
  <c r="T239" i="5"/>
  <c r="U239" i="5" s="1"/>
  <c r="T240" i="5"/>
  <c r="V240" i="5" s="1"/>
  <c r="W240" i="5" s="1"/>
  <c r="T241" i="5"/>
  <c r="U241" i="5" s="1"/>
  <c r="T242" i="5"/>
  <c r="V242" i="5" s="1"/>
  <c r="W242" i="5" s="1"/>
  <c r="T243" i="5"/>
  <c r="U243" i="5" s="1"/>
  <c r="T244" i="5"/>
  <c r="V244" i="5" s="1"/>
  <c r="W244" i="5" s="1"/>
  <c r="T245" i="5"/>
  <c r="V245" i="5" s="1"/>
  <c r="X245" i="5" s="1"/>
  <c r="Y245" i="5" s="1"/>
  <c r="T246" i="5"/>
  <c r="V246" i="5" s="1"/>
  <c r="W246" i="5" s="1"/>
  <c r="T247" i="5"/>
  <c r="U247" i="5" s="1"/>
  <c r="T248" i="5"/>
  <c r="V248" i="5" s="1"/>
  <c r="W248" i="5" s="1"/>
  <c r="T249" i="5"/>
  <c r="U249" i="5" s="1"/>
  <c r="T250" i="5"/>
  <c r="V250" i="5" s="1"/>
  <c r="W250" i="5" s="1"/>
  <c r="T251" i="5"/>
  <c r="U251" i="5" s="1"/>
  <c r="T252" i="5"/>
  <c r="V252" i="5" s="1"/>
  <c r="W252" i="5" s="1"/>
  <c r="T253" i="5"/>
  <c r="U253" i="5" s="1"/>
  <c r="T254" i="5"/>
  <c r="V254" i="5" s="1"/>
  <c r="W254" i="5" s="1"/>
  <c r="T255" i="5"/>
  <c r="U255" i="5" s="1"/>
  <c r="T256" i="5"/>
  <c r="V256" i="5" s="1"/>
  <c r="W256" i="5" s="1"/>
  <c r="T257" i="5"/>
  <c r="U257" i="5" s="1"/>
  <c r="T258" i="5"/>
  <c r="V258" i="5" s="1"/>
  <c r="W258" i="5" s="1"/>
  <c r="T259" i="5"/>
  <c r="U259" i="5" s="1"/>
  <c r="T260" i="5"/>
  <c r="V260" i="5" s="1"/>
  <c r="W260" i="5" s="1"/>
  <c r="T261" i="5"/>
  <c r="V261" i="5" s="1"/>
  <c r="X261" i="5" s="1"/>
  <c r="Y261" i="5" s="1"/>
  <c r="T262" i="5"/>
  <c r="V262" i="5" s="1"/>
  <c r="W262" i="5" s="1"/>
  <c r="T263" i="5"/>
  <c r="U263" i="5" s="1"/>
  <c r="T264" i="5"/>
  <c r="V264" i="5" s="1"/>
  <c r="W264" i="5" s="1"/>
  <c r="T265" i="5"/>
  <c r="V265" i="5" s="1"/>
  <c r="T266" i="5"/>
  <c r="V266" i="5" s="1"/>
  <c r="W266" i="5" s="1"/>
  <c r="T267" i="5"/>
  <c r="V267" i="5" s="1"/>
  <c r="T268" i="5"/>
  <c r="V268" i="5" s="1"/>
  <c r="W268" i="5" s="1"/>
  <c r="T269" i="5"/>
  <c r="U269" i="5" s="1"/>
  <c r="T270" i="5"/>
  <c r="U270" i="5" s="1"/>
  <c r="T271" i="5"/>
  <c r="V271" i="5" s="1"/>
  <c r="X271" i="5" s="1"/>
  <c r="Y271" i="5" s="1"/>
  <c r="T272" i="5"/>
  <c r="U272" i="5" s="1"/>
  <c r="T273" i="5"/>
  <c r="U273" i="5" s="1"/>
  <c r="T274" i="5"/>
  <c r="U274" i="5" s="1"/>
  <c r="T275" i="5"/>
  <c r="V275" i="5" s="1"/>
  <c r="X275" i="5" s="1"/>
  <c r="Y275" i="5" s="1"/>
  <c r="T276" i="5"/>
  <c r="U276" i="5" s="1"/>
  <c r="T277" i="5"/>
  <c r="U277" i="5" s="1"/>
  <c r="T278" i="5"/>
  <c r="U278" i="5" s="1"/>
  <c r="T279" i="5"/>
  <c r="V279" i="5" s="1"/>
  <c r="X279" i="5" s="1"/>
  <c r="Y279" i="5" s="1"/>
  <c r="T280" i="5"/>
  <c r="U280" i="5" s="1"/>
  <c r="T281" i="5"/>
  <c r="U281" i="5" s="1"/>
  <c r="T282" i="5"/>
  <c r="U282" i="5" s="1"/>
  <c r="T283" i="5"/>
  <c r="V283" i="5" s="1"/>
  <c r="X283" i="5" s="1"/>
  <c r="Y283" i="5" s="1"/>
  <c r="T284" i="5"/>
  <c r="U284" i="5" s="1"/>
  <c r="T44" i="5"/>
  <c r="U44" i="5" s="1"/>
  <c r="T45" i="5"/>
  <c r="U45" i="5" s="1"/>
  <c r="T46" i="5"/>
  <c r="V46" i="5" s="1"/>
  <c r="X46" i="5" s="1"/>
  <c r="Y46" i="5" s="1"/>
  <c r="T47" i="5"/>
  <c r="V47" i="5" s="1"/>
  <c r="X47" i="5" s="1"/>
  <c r="Y47" i="5" s="1"/>
  <c r="T48" i="5"/>
  <c r="U48" i="5" s="1"/>
  <c r="T49" i="5"/>
  <c r="U49" i="5" s="1"/>
  <c r="T50" i="5"/>
  <c r="V50" i="5" s="1"/>
  <c r="T51" i="5"/>
  <c r="V51" i="5" s="1"/>
  <c r="X51" i="5" s="1"/>
  <c r="Y51" i="5" s="1"/>
  <c r="T52" i="5"/>
  <c r="U52" i="5" s="1"/>
  <c r="T53" i="5"/>
  <c r="U53" i="5" s="1"/>
  <c r="T54" i="5"/>
  <c r="V54" i="5" s="1"/>
  <c r="X54" i="5" s="1"/>
  <c r="Y54" i="5" s="1"/>
  <c r="T55" i="5"/>
  <c r="V55" i="5" s="1"/>
  <c r="X55" i="5" s="1"/>
  <c r="Y55" i="5" s="1"/>
  <c r="T56" i="5"/>
  <c r="U56" i="5" s="1"/>
  <c r="T57" i="5"/>
  <c r="U57" i="5" s="1"/>
  <c r="T58" i="5"/>
  <c r="V58" i="5" s="1"/>
  <c r="T59" i="5"/>
  <c r="V59" i="5" s="1"/>
  <c r="X59" i="5" s="1"/>
  <c r="Y59" i="5" s="1"/>
  <c r="T60" i="5"/>
  <c r="U60" i="5" s="1"/>
  <c r="T61" i="5"/>
  <c r="U61" i="5" s="1"/>
  <c r="T62" i="5"/>
  <c r="V62" i="5" s="1"/>
  <c r="X62" i="5" s="1"/>
  <c r="Y62" i="5" s="1"/>
  <c r="T63" i="5"/>
  <c r="V63" i="5" s="1"/>
  <c r="X63" i="5" s="1"/>
  <c r="Y63" i="5" s="1"/>
  <c r="T64" i="5"/>
  <c r="U64" i="5" s="1"/>
  <c r="T65" i="5"/>
  <c r="U65" i="5" s="1"/>
  <c r="T66" i="5"/>
  <c r="V66" i="5" s="1"/>
  <c r="T67" i="5"/>
  <c r="V67" i="5" s="1"/>
  <c r="X67" i="5" s="1"/>
  <c r="Y67" i="5" s="1"/>
  <c r="T68" i="5"/>
  <c r="U68" i="5" s="1"/>
  <c r="T69" i="5"/>
  <c r="U69" i="5" s="1"/>
  <c r="T70" i="5"/>
  <c r="V70" i="5" s="1"/>
  <c r="X70" i="5" s="1"/>
  <c r="Y70" i="5" s="1"/>
  <c r="T71" i="5"/>
  <c r="V71" i="5" s="1"/>
  <c r="X71" i="5" s="1"/>
  <c r="Y71" i="5" s="1"/>
  <c r="T72" i="5"/>
  <c r="U72" i="5" s="1"/>
  <c r="T73" i="5"/>
  <c r="U73" i="5" s="1"/>
  <c r="T74" i="5"/>
  <c r="V74" i="5" s="1"/>
  <c r="T75" i="5"/>
  <c r="V75" i="5" s="1"/>
  <c r="X75" i="5" s="1"/>
  <c r="Y75" i="5" s="1"/>
  <c r="T76" i="5"/>
  <c r="U76" i="5" s="1"/>
  <c r="T77" i="5"/>
  <c r="U77" i="5" s="1"/>
  <c r="T78" i="5"/>
  <c r="V78" i="5" s="1"/>
  <c r="X78" i="5" s="1"/>
  <c r="Y78" i="5" s="1"/>
  <c r="T79" i="5"/>
  <c r="V79" i="5" s="1"/>
  <c r="X79" i="5" s="1"/>
  <c r="Y79" i="5" s="1"/>
  <c r="T80" i="5"/>
  <c r="U80" i="5" s="1"/>
  <c r="T81" i="5"/>
  <c r="U81" i="5" s="1"/>
  <c r="T82" i="5"/>
  <c r="V82" i="5" s="1"/>
  <c r="T22" i="5"/>
  <c r="V22" i="5" s="1"/>
  <c r="X22" i="5" s="1"/>
  <c r="Y22" i="5" s="1"/>
  <c r="T23" i="5"/>
  <c r="U23" i="5" s="1"/>
  <c r="T24" i="5"/>
  <c r="V24" i="5" s="1"/>
  <c r="X24" i="5" s="1"/>
  <c r="Y24" i="5" s="1"/>
  <c r="T25" i="5"/>
  <c r="V25" i="5" s="1"/>
  <c r="T26" i="5"/>
  <c r="V26" i="5" s="1"/>
  <c r="X26" i="5" s="1"/>
  <c r="Y26" i="5" s="1"/>
  <c r="T27" i="5"/>
  <c r="U27" i="5" s="1"/>
  <c r="T28" i="5"/>
  <c r="V28" i="5" s="1"/>
  <c r="X28" i="5" s="1"/>
  <c r="Y28" i="5" s="1"/>
  <c r="T29" i="5"/>
  <c r="U29" i="5" s="1"/>
  <c r="T30" i="5"/>
  <c r="V30" i="5" s="1"/>
  <c r="X30" i="5" s="1"/>
  <c r="Y30" i="5" s="1"/>
  <c r="T31" i="5"/>
  <c r="U31" i="5" s="1"/>
  <c r="T32" i="5"/>
  <c r="V32" i="5" s="1"/>
  <c r="X32" i="5" s="1"/>
  <c r="Y32" i="5" s="1"/>
  <c r="T33" i="5"/>
  <c r="V33" i="5" s="1"/>
  <c r="X33" i="5" s="1"/>
  <c r="Y33" i="5" s="1"/>
  <c r="T34" i="5"/>
  <c r="V34" i="5" s="1"/>
  <c r="X34" i="5" s="1"/>
  <c r="Y34" i="5" s="1"/>
  <c r="T35" i="5"/>
  <c r="U35" i="5" s="1"/>
  <c r="T36" i="5"/>
  <c r="V36" i="5" s="1"/>
  <c r="X36" i="5" s="1"/>
  <c r="Y36" i="5" s="1"/>
  <c r="T37" i="5"/>
  <c r="U37" i="5" s="1"/>
  <c r="T38" i="5"/>
  <c r="V38" i="5" s="1"/>
  <c r="X38" i="5" s="1"/>
  <c r="Y38" i="5" s="1"/>
  <c r="T39" i="5"/>
  <c r="U39" i="5" s="1"/>
  <c r="T40" i="5"/>
  <c r="V40" i="5" s="1"/>
  <c r="X40" i="5" s="1"/>
  <c r="Y40" i="5" s="1"/>
  <c r="T41" i="5"/>
  <c r="V41" i="5" s="1"/>
  <c r="T42" i="5"/>
  <c r="V42" i="5" s="1"/>
  <c r="X42" i="5" s="1"/>
  <c r="Y42" i="5" s="1"/>
  <c r="T43" i="5"/>
  <c r="U43" i="5" s="1"/>
  <c r="T9" i="5"/>
  <c r="V9" i="5" s="1"/>
  <c r="W9" i="5" s="1"/>
  <c r="T10" i="5"/>
  <c r="U10" i="5" s="1"/>
  <c r="T11" i="5"/>
  <c r="V11" i="5" s="1"/>
  <c r="T12" i="5"/>
  <c r="V12" i="5" s="1"/>
  <c r="X12" i="5" s="1"/>
  <c r="Y12" i="5" s="1"/>
  <c r="T13" i="5"/>
  <c r="V13" i="5" s="1"/>
  <c r="W13" i="5" s="1"/>
  <c r="T14" i="5"/>
  <c r="U14" i="5" s="1"/>
  <c r="T15" i="5"/>
  <c r="V15" i="5" s="1"/>
  <c r="X15" i="5" s="1"/>
  <c r="Y15" i="5" s="1"/>
  <c r="T16" i="5"/>
  <c r="V16" i="5" s="1"/>
  <c r="X16" i="5" s="1"/>
  <c r="Y16" i="5" s="1"/>
  <c r="T17" i="5"/>
  <c r="V17" i="5" s="1"/>
  <c r="W17" i="5" s="1"/>
  <c r="T18" i="5"/>
  <c r="U18" i="5" s="1"/>
  <c r="T19" i="5"/>
  <c r="V19" i="5" s="1"/>
  <c r="X19" i="5" s="1"/>
  <c r="Y19" i="5" s="1"/>
  <c r="T20" i="5"/>
  <c r="V20" i="5" s="1"/>
  <c r="X20" i="5" s="1"/>
  <c r="Y20" i="5" s="1"/>
  <c r="T21" i="5"/>
  <c r="V21" i="5" s="1"/>
  <c r="W21" i="5" s="1"/>
  <c r="T6" i="5"/>
  <c r="U6" i="5" s="1"/>
  <c r="T7" i="5"/>
  <c r="U7" i="5" s="1"/>
  <c r="T8" i="5"/>
  <c r="U8" i="5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6" i="4"/>
  <c r="Q6" i="4" s="1"/>
  <c r="P5" i="4"/>
  <c r="Q5" i="4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Q6" i="1"/>
  <c r="Q7" i="1"/>
  <c r="Q8" i="1"/>
  <c r="Q9" i="1"/>
  <c r="Q10" i="1"/>
  <c r="Q11" i="1"/>
  <c r="Q12" i="1"/>
  <c r="Q5" i="1"/>
  <c r="O6" i="1"/>
  <c r="O7" i="1"/>
  <c r="O8" i="1"/>
  <c r="O5" i="1"/>
  <c r="M6" i="1"/>
  <c r="M5" i="1"/>
  <c r="X13" i="5" l="1"/>
  <c r="Y13" i="5" s="1"/>
  <c r="X21" i="5"/>
  <c r="Y21" i="5" s="1"/>
  <c r="X189" i="5"/>
  <c r="X197" i="5"/>
  <c r="Y197" i="5" s="1"/>
  <c r="X142" i="5"/>
  <c r="Y142" i="5" s="1"/>
  <c r="X222" i="5"/>
  <c r="Y222" i="5" s="1"/>
  <c r="X230" i="5"/>
  <c r="Y230" i="5" s="1"/>
  <c r="X238" i="5"/>
  <c r="Y238" i="5" s="1"/>
  <c r="X246" i="5"/>
  <c r="Y246" i="5" s="1"/>
  <c r="X254" i="5"/>
  <c r="Y254" i="5" s="1"/>
  <c r="X262" i="5"/>
  <c r="Y262" i="5" s="1"/>
  <c r="X224" i="5"/>
  <c r="Y224" i="5" s="1"/>
  <c r="X232" i="5"/>
  <c r="Y232" i="5" s="1"/>
  <c r="X240" i="5"/>
  <c r="Y240" i="5" s="1"/>
  <c r="X248" i="5"/>
  <c r="Y248" i="5" s="1"/>
  <c r="X256" i="5"/>
  <c r="Y256" i="5" s="1"/>
  <c r="X264" i="5"/>
  <c r="Y264" i="5" s="1"/>
  <c r="X9" i="5"/>
  <c r="Y9" i="5" s="1"/>
  <c r="X17" i="5"/>
  <c r="Y17" i="5" s="1"/>
  <c r="X25" i="5"/>
  <c r="Y25" i="5" s="1"/>
  <c r="X41" i="5"/>
  <c r="Y41" i="5" s="1"/>
  <c r="X217" i="5"/>
  <c r="Y217" i="5" s="1"/>
  <c r="X265" i="5"/>
  <c r="Z94" i="5"/>
  <c r="AA94" i="5" s="1"/>
  <c r="AB94" i="5" s="1"/>
  <c r="AC94" i="5" s="1"/>
  <c r="X50" i="5"/>
  <c r="Y50" i="5" s="1"/>
  <c r="X58" i="5"/>
  <c r="Y58" i="5" s="1"/>
  <c r="X66" i="5"/>
  <c r="Y66" i="5" s="1"/>
  <c r="X74" i="5"/>
  <c r="Y74" i="5" s="1"/>
  <c r="X82" i="5"/>
  <c r="Y82" i="5" s="1"/>
  <c r="X90" i="5"/>
  <c r="Y90" i="5" s="1"/>
  <c r="X226" i="5"/>
  <c r="Y226" i="5" s="1"/>
  <c r="X234" i="5"/>
  <c r="Y234" i="5" s="1"/>
  <c r="X242" i="5"/>
  <c r="Y242" i="5" s="1"/>
  <c r="X250" i="5"/>
  <c r="Y250" i="5" s="1"/>
  <c r="X258" i="5"/>
  <c r="Y258" i="5" s="1"/>
  <c r="X266" i="5"/>
  <c r="Y266" i="5" s="1"/>
  <c r="X11" i="5"/>
  <c r="Y11" i="5" s="1"/>
  <c r="X83" i="5"/>
  <c r="Y83" i="5" s="1"/>
  <c r="X267" i="5"/>
  <c r="Y267" i="5" s="1"/>
  <c r="X180" i="5"/>
  <c r="Y180" i="5" s="1"/>
  <c r="X228" i="5"/>
  <c r="Y228" i="5" s="1"/>
  <c r="X236" i="5"/>
  <c r="Y236" i="5" s="1"/>
  <c r="X244" i="5"/>
  <c r="Y244" i="5" s="1"/>
  <c r="X252" i="5"/>
  <c r="Y252" i="5" s="1"/>
  <c r="X260" i="5"/>
  <c r="Y260" i="5" s="1"/>
  <c r="X268" i="5"/>
  <c r="Y268" i="5" s="1"/>
  <c r="Z5" i="5"/>
  <c r="AA5" i="5" s="1"/>
  <c r="AB5" i="5" s="1"/>
  <c r="AC5" i="5" s="1"/>
  <c r="Z245" i="5"/>
  <c r="Z261" i="5"/>
  <c r="Z46" i="5"/>
  <c r="Z54" i="5"/>
  <c r="Z62" i="5"/>
  <c r="Z70" i="5"/>
  <c r="AA70" i="5" s="1"/>
  <c r="AB70" i="5" s="1"/>
  <c r="AC70" i="5" s="1"/>
  <c r="Z78" i="5"/>
  <c r="Z86" i="5"/>
  <c r="Z15" i="5"/>
  <c r="Z143" i="5"/>
  <c r="Z19" i="5"/>
  <c r="U83" i="5"/>
  <c r="U26" i="5"/>
  <c r="U142" i="5"/>
  <c r="U104" i="5"/>
  <c r="U267" i="5"/>
  <c r="U41" i="5"/>
  <c r="U123" i="5"/>
  <c r="U170" i="5"/>
  <c r="V160" i="5"/>
  <c r="U245" i="5"/>
  <c r="V184" i="5"/>
  <c r="X184" i="5" s="1"/>
  <c r="Y184" i="5" s="1"/>
  <c r="W94" i="5"/>
  <c r="V87" i="5"/>
  <c r="V29" i="5"/>
  <c r="X29" i="5" s="1"/>
  <c r="Y29" i="5" s="1"/>
  <c r="U42" i="5"/>
  <c r="U262" i="5"/>
  <c r="V203" i="5"/>
  <c r="U217" i="5"/>
  <c r="U260" i="5"/>
  <c r="V190" i="5"/>
  <c r="V237" i="5"/>
  <c r="X237" i="5" s="1"/>
  <c r="Y237" i="5" s="1"/>
  <c r="V151" i="5"/>
  <c r="V229" i="5"/>
  <c r="X229" i="5" s="1"/>
  <c r="Y229" i="5" s="1"/>
  <c r="V200" i="5"/>
  <c r="X200" i="5" s="1"/>
  <c r="Y200" i="5" s="1"/>
  <c r="U136" i="5"/>
  <c r="V194" i="5"/>
  <c r="V144" i="5"/>
  <c r="U25" i="5"/>
  <c r="V282" i="5"/>
  <c r="V278" i="5"/>
  <c r="X278" i="5" s="1"/>
  <c r="Y278" i="5" s="1"/>
  <c r="V274" i="5"/>
  <c r="V270" i="5"/>
  <c r="X270" i="5" s="1"/>
  <c r="Y270" i="5" s="1"/>
  <c r="V249" i="5"/>
  <c r="X249" i="5" s="1"/>
  <c r="Y249" i="5" s="1"/>
  <c r="V233" i="5"/>
  <c r="X233" i="5" s="1"/>
  <c r="Y233" i="5" s="1"/>
  <c r="V209" i="5"/>
  <c r="V174" i="5"/>
  <c r="X174" i="5" s="1"/>
  <c r="Y174" i="5" s="1"/>
  <c r="V131" i="5"/>
  <c r="V215" i="5"/>
  <c r="U180" i="5"/>
  <c r="V253" i="5"/>
  <c r="X253" i="5" s="1"/>
  <c r="Y253" i="5" s="1"/>
  <c r="V208" i="5"/>
  <c r="V284" i="5"/>
  <c r="V280" i="5"/>
  <c r="V276" i="5"/>
  <c r="V272" i="5"/>
  <c r="V257" i="5"/>
  <c r="X257" i="5" s="1"/>
  <c r="Y257" i="5" s="1"/>
  <c r="V241" i="5"/>
  <c r="X241" i="5" s="1"/>
  <c r="Y241" i="5" s="1"/>
  <c r="V225" i="5"/>
  <c r="X225" i="5" s="1"/>
  <c r="Y225" i="5" s="1"/>
  <c r="V99" i="5"/>
  <c r="V195" i="5"/>
  <c r="X195" i="5" s="1"/>
  <c r="Y195" i="5" s="1"/>
  <c r="V165" i="5"/>
  <c r="X165" i="5" s="1"/>
  <c r="Y165" i="5" s="1"/>
  <c r="V145" i="5"/>
  <c r="X145" i="5" s="1"/>
  <c r="Y145" i="5" s="1"/>
  <c r="V140" i="5"/>
  <c r="V269" i="5"/>
  <c r="X269" i="5" s="1"/>
  <c r="Y269" i="5" s="1"/>
  <c r="U265" i="5"/>
  <c r="U252" i="5"/>
  <c r="V168" i="5"/>
  <c r="V164" i="5"/>
  <c r="V124" i="5"/>
  <c r="U120" i="5"/>
  <c r="V113" i="5"/>
  <c r="X113" i="5" s="1"/>
  <c r="Y113" i="5" s="1"/>
  <c r="V107" i="5"/>
  <c r="X107" i="5" s="1"/>
  <c r="Y107" i="5" s="1"/>
  <c r="V103" i="5"/>
  <c r="X103" i="5" s="1"/>
  <c r="Y103" i="5" s="1"/>
  <c r="V259" i="5"/>
  <c r="X259" i="5" s="1"/>
  <c r="Y259" i="5" s="1"/>
  <c r="V176" i="5"/>
  <c r="X176" i="5" s="1"/>
  <c r="Y176" i="5" s="1"/>
  <c r="V172" i="5"/>
  <c r="V135" i="5"/>
  <c r="X135" i="5" s="1"/>
  <c r="Y135" i="5" s="1"/>
  <c r="U38" i="5"/>
  <c r="U268" i="5"/>
  <c r="V251" i="5"/>
  <c r="X251" i="5" s="1"/>
  <c r="Y251" i="5" s="1"/>
  <c r="V247" i="5"/>
  <c r="X247" i="5" s="1"/>
  <c r="Y247" i="5" s="1"/>
  <c r="V243" i="5"/>
  <c r="X243" i="5" s="1"/>
  <c r="Y243" i="5" s="1"/>
  <c r="V239" i="5"/>
  <c r="X239" i="5" s="1"/>
  <c r="Y239" i="5" s="1"/>
  <c r="V235" i="5"/>
  <c r="X235" i="5" s="1"/>
  <c r="Y235" i="5" s="1"/>
  <c r="V231" i="5"/>
  <c r="X231" i="5" s="1"/>
  <c r="Y231" i="5" s="1"/>
  <c r="V227" i="5"/>
  <c r="X227" i="5" s="1"/>
  <c r="Y227" i="5" s="1"/>
  <c r="V223" i="5"/>
  <c r="X223" i="5" s="1"/>
  <c r="Y223" i="5" s="1"/>
  <c r="V218" i="5"/>
  <c r="X218" i="5" s="1"/>
  <c r="Y218" i="5" s="1"/>
  <c r="V202" i="5"/>
  <c r="U197" i="5"/>
  <c r="V186" i="5"/>
  <c r="X186" i="5" s="1"/>
  <c r="Y186" i="5" s="1"/>
  <c r="V158" i="5"/>
  <c r="V147" i="5"/>
  <c r="X147" i="5" s="1"/>
  <c r="Y147" i="5" s="1"/>
  <c r="U143" i="5"/>
  <c r="U139" i="5"/>
  <c r="V129" i="5"/>
  <c r="X129" i="5" s="1"/>
  <c r="Y129" i="5" s="1"/>
  <c r="U92" i="5"/>
  <c r="W86" i="5"/>
  <c r="U254" i="5"/>
  <c r="V166" i="5"/>
  <c r="X166" i="5" s="1"/>
  <c r="Y166" i="5" s="1"/>
  <c r="U111" i="5"/>
  <c r="V96" i="5"/>
  <c r="W156" i="5"/>
  <c r="Z156" i="5"/>
  <c r="AA156" i="5" s="1"/>
  <c r="AB156" i="5" s="1"/>
  <c r="AC156" i="5" s="1"/>
  <c r="W111" i="5"/>
  <c r="W108" i="5"/>
  <c r="Z108" i="5"/>
  <c r="AA108" i="5" s="1"/>
  <c r="AB108" i="5" s="1"/>
  <c r="AC108" i="5" s="1"/>
  <c r="W119" i="5"/>
  <c r="V37" i="5"/>
  <c r="X37" i="5" s="1"/>
  <c r="Y37" i="5" s="1"/>
  <c r="U33" i="5"/>
  <c r="V263" i="5"/>
  <c r="X263" i="5" s="1"/>
  <c r="Y263" i="5" s="1"/>
  <c r="U261" i="5"/>
  <c r="U256" i="5"/>
  <c r="V198" i="5"/>
  <c r="X198" i="5" s="1"/>
  <c r="Y198" i="5" s="1"/>
  <c r="V177" i="5"/>
  <c r="X177" i="5" s="1"/>
  <c r="Y177" i="5" s="1"/>
  <c r="U156" i="5"/>
  <c r="V148" i="5"/>
  <c r="V132" i="5"/>
  <c r="U128" i="5"/>
  <c r="U119" i="5"/>
  <c r="U115" i="5"/>
  <c r="U108" i="5"/>
  <c r="U11" i="5"/>
  <c r="U258" i="5"/>
  <c r="V216" i="5"/>
  <c r="X216" i="5" s="1"/>
  <c r="Y216" i="5" s="1"/>
  <c r="V187" i="5"/>
  <c r="X187" i="5" s="1"/>
  <c r="Y187" i="5" s="1"/>
  <c r="U183" i="5"/>
  <c r="V169" i="5"/>
  <c r="X169" i="5" s="1"/>
  <c r="Y169" i="5" s="1"/>
  <c r="V121" i="5"/>
  <c r="X121" i="5" s="1"/>
  <c r="Y121" i="5" s="1"/>
  <c r="V100" i="5"/>
  <c r="X100" i="5" s="1"/>
  <c r="Y100" i="5" s="1"/>
  <c r="V88" i="5"/>
  <c r="V84" i="5"/>
  <c r="U84" i="5"/>
  <c r="U15" i="5"/>
  <c r="U9" i="5"/>
  <c r="U30" i="5"/>
  <c r="U264" i="5"/>
  <c r="V255" i="5"/>
  <c r="X255" i="5" s="1"/>
  <c r="Y255" i="5" s="1"/>
  <c r="V210" i="5"/>
  <c r="X210" i="5" s="1"/>
  <c r="Y210" i="5" s="1"/>
  <c r="V207" i="5"/>
  <c r="U199" i="5"/>
  <c r="V161" i="5"/>
  <c r="X161" i="5" s="1"/>
  <c r="Y161" i="5" s="1"/>
  <c r="V153" i="5"/>
  <c r="V141" i="5"/>
  <c r="V127" i="5"/>
  <c r="X127" i="5" s="1"/>
  <c r="Y127" i="5" s="1"/>
  <c r="V95" i="5"/>
  <c r="X95" i="5" s="1"/>
  <c r="Y95" i="5" s="1"/>
  <c r="V91" i="5"/>
  <c r="X91" i="5" s="1"/>
  <c r="Y91" i="5" s="1"/>
  <c r="V35" i="5"/>
  <c r="X35" i="5" s="1"/>
  <c r="Y35" i="5" s="1"/>
  <c r="U266" i="5"/>
  <c r="V192" i="5"/>
  <c r="X192" i="5" s="1"/>
  <c r="Y192" i="5" s="1"/>
  <c r="U189" i="5"/>
  <c r="V182" i="5"/>
  <c r="X182" i="5" s="1"/>
  <c r="Y182" i="5" s="1"/>
  <c r="V137" i="5"/>
  <c r="X137" i="5" s="1"/>
  <c r="Y137" i="5" s="1"/>
  <c r="V116" i="5"/>
  <c r="X116" i="5" s="1"/>
  <c r="Y116" i="5" s="1"/>
  <c r="U112" i="5"/>
  <c r="U105" i="5"/>
  <c r="V105" i="5"/>
  <c r="X105" i="5" s="1"/>
  <c r="Y105" i="5" s="1"/>
  <c r="W283" i="5"/>
  <c r="W279" i="5"/>
  <c r="W275" i="5"/>
  <c r="W271" i="5"/>
  <c r="W41" i="5"/>
  <c r="U34" i="5"/>
  <c r="W25" i="5"/>
  <c r="U82" i="5"/>
  <c r="U78" i="5"/>
  <c r="U74" i="5"/>
  <c r="U70" i="5"/>
  <c r="U66" i="5"/>
  <c r="U62" i="5"/>
  <c r="U58" i="5"/>
  <c r="U54" i="5"/>
  <c r="U50" i="5"/>
  <c r="U46" i="5"/>
  <c r="U283" i="5"/>
  <c r="U279" i="5"/>
  <c r="U275" i="5"/>
  <c r="U271" i="5"/>
  <c r="U248" i="5"/>
  <c r="W245" i="5"/>
  <c r="U244" i="5"/>
  <c r="U240" i="5"/>
  <c r="U236" i="5"/>
  <c r="U232" i="5"/>
  <c r="U228" i="5"/>
  <c r="U224" i="5"/>
  <c r="U221" i="5"/>
  <c r="U219" i="5"/>
  <c r="V219" i="5"/>
  <c r="X219" i="5" s="1"/>
  <c r="Y219" i="5" s="1"/>
  <c r="V214" i="5"/>
  <c r="X214" i="5" s="1"/>
  <c r="Y214" i="5" s="1"/>
  <c r="U212" i="5"/>
  <c r="V212" i="5"/>
  <c r="X212" i="5" s="1"/>
  <c r="Y212" i="5" s="1"/>
  <c r="U205" i="5"/>
  <c r="V201" i="5"/>
  <c r="X201" i="5" s="1"/>
  <c r="Y201" i="5" s="1"/>
  <c r="U201" i="5"/>
  <c r="W199" i="5"/>
  <c r="U188" i="5"/>
  <c r="V188" i="5"/>
  <c r="X188" i="5" s="1"/>
  <c r="Y188" i="5" s="1"/>
  <c r="V185" i="5"/>
  <c r="X185" i="5" s="1"/>
  <c r="Y185" i="5" s="1"/>
  <c r="U185" i="5"/>
  <c r="W221" i="5"/>
  <c r="W205" i="5"/>
  <c r="U196" i="5"/>
  <c r="V196" i="5"/>
  <c r="X196" i="5" s="1"/>
  <c r="Y196" i="5" s="1"/>
  <c r="V80" i="5"/>
  <c r="V76" i="5"/>
  <c r="V72" i="5"/>
  <c r="V68" i="5"/>
  <c r="V64" i="5"/>
  <c r="V60" i="5"/>
  <c r="V56" i="5"/>
  <c r="V52" i="5"/>
  <c r="V48" i="5"/>
  <c r="V44" i="5"/>
  <c r="V281" i="5"/>
  <c r="X281" i="5" s="1"/>
  <c r="Y281" i="5" s="1"/>
  <c r="V277" i="5"/>
  <c r="X277" i="5" s="1"/>
  <c r="Y277" i="5" s="1"/>
  <c r="V273" i="5"/>
  <c r="X273" i="5" s="1"/>
  <c r="Y273" i="5" s="1"/>
  <c r="W267" i="5"/>
  <c r="W265" i="5"/>
  <c r="W261" i="5"/>
  <c r="U191" i="5"/>
  <c r="U19" i="5"/>
  <c r="V43" i="5"/>
  <c r="U40" i="5"/>
  <c r="U32" i="5"/>
  <c r="U250" i="5"/>
  <c r="U246" i="5"/>
  <c r="U242" i="5"/>
  <c r="U238" i="5"/>
  <c r="U234" i="5"/>
  <c r="U230" i="5"/>
  <c r="U226" i="5"/>
  <c r="U222" i="5"/>
  <c r="U220" i="5"/>
  <c r="V220" i="5"/>
  <c r="X220" i="5" s="1"/>
  <c r="Y220" i="5" s="1"/>
  <c r="U213" i="5"/>
  <c r="V211" i="5"/>
  <c r="X211" i="5" s="1"/>
  <c r="Y211" i="5" s="1"/>
  <c r="U211" i="5"/>
  <c r="V206" i="5"/>
  <c r="X206" i="5" s="1"/>
  <c r="Y206" i="5" s="1"/>
  <c r="U204" i="5"/>
  <c r="V204" i="5"/>
  <c r="X204" i="5" s="1"/>
  <c r="Y204" i="5" s="1"/>
  <c r="W191" i="5"/>
  <c r="W213" i="5"/>
  <c r="V193" i="5"/>
  <c r="X193" i="5" s="1"/>
  <c r="Y193" i="5" s="1"/>
  <c r="U193" i="5"/>
  <c r="W183" i="5"/>
  <c r="U17" i="5"/>
  <c r="U173" i="5"/>
  <c r="V173" i="5"/>
  <c r="X173" i="5" s="1"/>
  <c r="Y173" i="5" s="1"/>
  <c r="V163" i="5"/>
  <c r="X163" i="5" s="1"/>
  <c r="Y163" i="5" s="1"/>
  <c r="U163" i="5"/>
  <c r="U152" i="5"/>
  <c r="V152" i="5"/>
  <c r="X152" i="5" s="1"/>
  <c r="Y152" i="5" s="1"/>
  <c r="V150" i="5"/>
  <c r="X150" i="5" s="1"/>
  <c r="Y150" i="5" s="1"/>
  <c r="U150" i="5"/>
  <c r="U149" i="5"/>
  <c r="V149" i="5"/>
  <c r="X149" i="5" s="1"/>
  <c r="Y149" i="5" s="1"/>
  <c r="V146" i="5"/>
  <c r="X146" i="5" s="1"/>
  <c r="Y146" i="5" s="1"/>
  <c r="U146" i="5"/>
  <c r="U181" i="5"/>
  <c r="V181" i="5"/>
  <c r="X181" i="5" s="1"/>
  <c r="Y181" i="5" s="1"/>
  <c r="U178" i="5"/>
  <c r="V178" i="5"/>
  <c r="X178" i="5" s="1"/>
  <c r="Y178" i="5" s="1"/>
  <c r="W112" i="5"/>
  <c r="V171" i="5"/>
  <c r="X171" i="5" s="1"/>
  <c r="Y171" i="5" s="1"/>
  <c r="U171" i="5"/>
  <c r="U162" i="5"/>
  <c r="V162" i="5"/>
  <c r="X162" i="5" s="1"/>
  <c r="Y162" i="5" s="1"/>
  <c r="V154" i="5"/>
  <c r="X154" i="5" s="1"/>
  <c r="Y154" i="5" s="1"/>
  <c r="U154" i="5"/>
  <c r="V179" i="5"/>
  <c r="X179" i="5" s="1"/>
  <c r="Y179" i="5" s="1"/>
  <c r="U179" i="5"/>
  <c r="W139" i="5"/>
  <c r="V175" i="5"/>
  <c r="X175" i="5" s="1"/>
  <c r="Y175" i="5" s="1"/>
  <c r="U175" i="5"/>
  <c r="W170" i="5"/>
  <c r="U157" i="5"/>
  <c r="V157" i="5"/>
  <c r="X157" i="5" s="1"/>
  <c r="Y157" i="5" s="1"/>
  <c r="W120" i="5"/>
  <c r="V159" i="5"/>
  <c r="X159" i="5" s="1"/>
  <c r="Y159" i="5" s="1"/>
  <c r="U159" i="5"/>
  <c r="V106" i="5"/>
  <c r="X106" i="5" s="1"/>
  <c r="Y106" i="5" s="1"/>
  <c r="U106" i="5"/>
  <c r="V155" i="5"/>
  <c r="X155" i="5" s="1"/>
  <c r="Y155" i="5" s="1"/>
  <c r="U155" i="5"/>
  <c r="U133" i="5"/>
  <c r="V133" i="5"/>
  <c r="X133" i="5" s="1"/>
  <c r="Y133" i="5" s="1"/>
  <c r="U125" i="5"/>
  <c r="V125" i="5"/>
  <c r="X125" i="5" s="1"/>
  <c r="Y125" i="5" s="1"/>
  <c r="W123" i="5"/>
  <c r="W92" i="5"/>
  <c r="W143" i="5"/>
  <c r="W115" i="5"/>
  <c r="V167" i="5"/>
  <c r="X167" i="5" s="1"/>
  <c r="Y167" i="5" s="1"/>
  <c r="U167" i="5"/>
  <c r="V138" i="5"/>
  <c r="X138" i="5" s="1"/>
  <c r="Y138" i="5" s="1"/>
  <c r="U138" i="5"/>
  <c r="W136" i="5"/>
  <c r="V130" i="5"/>
  <c r="X130" i="5" s="1"/>
  <c r="Y130" i="5" s="1"/>
  <c r="U130" i="5"/>
  <c r="W128" i="5"/>
  <c r="U117" i="5"/>
  <c r="V117" i="5"/>
  <c r="X117" i="5" s="1"/>
  <c r="Y117" i="5" s="1"/>
  <c r="U109" i="5"/>
  <c r="V109" i="5"/>
  <c r="X109" i="5" s="1"/>
  <c r="Y109" i="5" s="1"/>
  <c r="W104" i="5"/>
  <c r="V122" i="5"/>
  <c r="X122" i="5" s="1"/>
  <c r="Y122" i="5" s="1"/>
  <c r="U122" i="5"/>
  <c r="V114" i="5"/>
  <c r="X114" i="5" s="1"/>
  <c r="Y114" i="5" s="1"/>
  <c r="U114" i="5"/>
  <c r="V101" i="5"/>
  <c r="X101" i="5" s="1"/>
  <c r="Y101" i="5" s="1"/>
  <c r="U93" i="5"/>
  <c r="V93" i="5"/>
  <c r="X93" i="5" s="1"/>
  <c r="Y93" i="5" s="1"/>
  <c r="W90" i="5"/>
  <c r="U97" i="5"/>
  <c r="V97" i="5"/>
  <c r="X97" i="5" s="1"/>
  <c r="Y97" i="5" s="1"/>
  <c r="V134" i="5"/>
  <c r="X134" i="5" s="1"/>
  <c r="Y134" i="5" s="1"/>
  <c r="U134" i="5"/>
  <c r="V118" i="5"/>
  <c r="X118" i="5" s="1"/>
  <c r="Y118" i="5" s="1"/>
  <c r="U118" i="5"/>
  <c r="V102" i="5"/>
  <c r="X102" i="5" s="1"/>
  <c r="Y102" i="5" s="1"/>
  <c r="U102" i="5"/>
  <c r="U85" i="5"/>
  <c r="V85" i="5"/>
  <c r="X85" i="5" s="1"/>
  <c r="Y85" i="5" s="1"/>
  <c r="W83" i="5"/>
  <c r="V98" i="5"/>
  <c r="X98" i="5" s="1"/>
  <c r="Y98" i="5" s="1"/>
  <c r="U98" i="5"/>
  <c r="U89" i="5"/>
  <c r="V89" i="5"/>
  <c r="X89" i="5" s="1"/>
  <c r="Y89" i="5" s="1"/>
  <c r="V126" i="5"/>
  <c r="X126" i="5" s="1"/>
  <c r="Y126" i="5" s="1"/>
  <c r="U126" i="5"/>
  <c r="V110" i="5"/>
  <c r="X110" i="5" s="1"/>
  <c r="Y110" i="5" s="1"/>
  <c r="U110" i="5"/>
  <c r="U94" i="5"/>
  <c r="U90" i="5"/>
  <c r="U86" i="5"/>
  <c r="W79" i="5"/>
  <c r="W75" i="5"/>
  <c r="W71" i="5"/>
  <c r="W67" i="5"/>
  <c r="W63" i="5"/>
  <c r="W59" i="5"/>
  <c r="W55" i="5"/>
  <c r="W51" i="5"/>
  <c r="W47" i="5"/>
  <c r="W33" i="5"/>
  <c r="U21" i="5"/>
  <c r="V39" i="5"/>
  <c r="X39" i="5" s="1"/>
  <c r="Y39" i="5" s="1"/>
  <c r="U36" i="5"/>
  <c r="U22" i="5"/>
  <c r="W82" i="5"/>
  <c r="U79" i="5"/>
  <c r="W78" i="5"/>
  <c r="U75" i="5"/>
  <c r="W74" i="5"/>
  <c r="U71" i="5"/>
  <c r="W70" i="5"/>
  <c r="U67" i="5"/>
  <c r="W66" i="5"/>
  <c r="U63" i="5"/>
  <c r="W62" i="5"/>
  <c r="U59" i="5"/>
  <c r="W58" i="5"/>
  <c r="U55" i="5"/>
  <c r="W54" i="5"/>
  <c r="U51" i="5"/>
  <c r="W50" i="5"/>
  <c r="U47" i="5"/>
  <c r="W46" i="5"/>
  <c r="V81" i="5"/>
  <c r="X81" i="5" s="1"/>
  <c r="Y81" i="5" s="1"/>
  <c r="V77" i="5"/>
  <c r="X77" i="5" s="1"/>
  <c r="Y77" i="5" s="1"/>
  <c r="V73" i="5"/>
  <c r="X73" i="5" s="1"/>
  <c r="Y73" i="5" s="1"/>
  <c r="V69" i="5"/>
  <c r="X69" i="5" s="1"/>
  <c r="Y69" i="5" s="1"/>
  <c r="V65" i="5"/>
  <c r="X65" i="5" s="1"/>
  <c r="Y65" i="5" s="1"/>
  <c r="V61" i="5"/>
  <c r="X61" i="5" s="1"/>
  <c r="Y61" i="5" s="1"/>
  <c r="V57" i="5"/>
  <c r="X57" i="5" s="1"/>
  <c r="Y57" i="5" s="1"/>
  <c r="V53" i="5"/>
  <c r="X53" i="5" s="1"/>
  <c r="Y53" i="5" s="1"/>
  <c r="V49" i="5"/>
  <c r="X49" i="5" s="1"/>
  <c r="Y49" i="5" s="1"/>
  <c r="V45" i="5"/>
  <c r="X45" i="5" s="1"/>
  <c r="Y45" i="5" s="1"/>
  <c r="U13" i="5"/>
  <c r="U28" i="5"/>
  <c r="U24" i="5"/>
  <c r="W40" i="5"/>
  <c r="W34" i="5"/>
  <c r="W30" i="5"/>
  <c r="W42" i="5"/>
  <c r="W26" i="5"/>
  <c r="W38" i="5"/>
  <c r="W32" i="5"/>
  <c r="W28" i="5"/>
  <c r="W24" i="5"/>
  <c r="W36" i="5"/>
  <c r="W22" i="5"/>
  <c r="V31" i="5"/>
  <c r="X31" i="5" s="1"/>
  <c r="Y31" i="5" s="1"/>
  <c r="V27" i="5"/>
  <c r="X27" i="5" s="1"/>
  <c r="Y27" i="5" s="1"/>
  <c r="V23" i="5"/>
  <c r="X23" i="5" s="1"/>
  <c r="Y23" i="5" s="1"/>
  <c r="W20" i="5"/>
  <c r="W16" i="5"/>
  <c r="W12" i="5"/>
  <c r="U20" i="5"/>
  <c r="W19" i="5"/>
  <c r="U16" i="5"/>
  <c r="W15" i="5"/>
  <c r="U12" i="5"/>
  <c r="W11" i="5"/>
  <c r="V18" i="5"/>
  <c r="X18" i="5" s="1"/>
  <c r="Y18" i="5" s="1"/>
  <c r="V14" i="5"/>
  <c r="X14" i="5" s="1"/>
  <c r="Y14" i="5" s="1"/>
  <c r="V10" i="5"/>
  <c r="X10" i="5" s="1"/>
  <c r="Y10" i="5" s="1"/>
  <c r="V8" i="5"/>
  <c r="X8" i="5" s="1"/>
  <c r="Y8" i="5" s="1"/>
  <c r="V6" i="5"/>
  <c r="V7" i="5"/>
  <c r="X7" i="5" s="1"/>
  <c r="Y7" i="5" s="1"/>
  <c r="U5" i="5"/>
  <c r="W5" i="5"/>
  <c r="R21" i="4"/>
  <c r="T21" i="4" s="1"/>
  <c r="V21" i="4" s="1"/>
  <c r="W21" i="4" s="1"/>
  <c r="X21" i="4" s="1"/>
  <c r="Y21" i="4" s="1"/>
  <c r="R13" i="4"/>
  <c r="T13" i="4" s="1"/>
  <c r="V13" i="4" s="1"/>
  <c r="W13" i="4" s="1"/>
  <c r="X13" i="4" s="1"/>
  <c r="Y13" i="4" s="1"/>
  <c r="R20" i="4"/>
  <c r="T20" i="4" s="1"/>
  <c r="V20" i="4" s="1"/>
  <c r="W20" i="4" s="1"/>
  <c r="X20" i="4" s="1"/>
  <c r="Y20" i="4" s="1"/>
  <c r="R12" i="4"/>
  <c r="T12" i="4" s="1"/>
  <c r="V12" i="4" s="1"/>
  <c r="W12" i="4" s="1"/>
  <c r="X12" i="4" s="1"/>
  <c r="Y12" i="4" s="1"/>
  <c r="R11" i="4"/>
  <c r="T11" i="4" s="1"/>
  <c r="V11" i="4" s="1"/>
  <c r="W11" i="4" s="1"/>
  <c r="X11" i="4" s="1"/>
  <c r="Y11" i="4" s="1"/>
  <c r="R18" i="4"/>
  <c r="T18" i="4" s="1"/>
  <c r="V18" i="4" s="1"/>
  <c r="W18" i="4" s="1"/>
  <c r="X18" i="4" s="1"/>
  <c r="Y18" i="4" s="1"/>
  <c r="R10" i="4"/>
  <c r="T10" i="4" s="1"/>
  <c r="V10" i="4" s="1"/>
  <c r="W10" i="4" s="1"/>
  <c r="X10" i="4" s="1"/>
  <c r="Y10" i="4" s="1"/>
  <c r="R19" i="4"/>
  <c r="T19" i="4" s="1"/>
  <c r="V19" i="4" s="1"/>
  <c r="W19" i="4" s="1"/>
  <c r="X19" i="4" s="1"/>
  <c r="Y19" i="4" s="1"/>
  <c r="R5" i="4"/>
  <c r="T5" i="4" s="1"/>
  <c r="R17" i="4"/>
  <c r="T17" i="4" s="1"/>
  <c r="V17" i="4" s="1"/>
  <c r="W17" i="4" s="1"/>
  <c r="X17" i="4" s="1"/>
  <c r="Y17" i="4" s="1"/>
  <c r="R9" i="4"/>
  <c r="T9" i="4" s="1"/>
  <c r="V9" i="4" s="1"/>
  <c r="W9" i="4" s="1"/>
  <c r="X9" i="4" s="1"/>
  <c r="Y9" i="4" s="1"/>
  <c r="R24" i="4"/>
  <c r="T24" i="4" s="1"/>
  <c r="V24" i="4" s="1"/>
  <c r="W24" i="4" s="1"/>
  <c r="X24" i="4" s="1"/>
  <c r="Y24" i="4" s="1"/>
  <c r="R16" i="4"/>
  <c r="T16" i="4" s="1"/>
  <c r="V16" i="4" s="1"/>
  <c r="W16" i="4" s="1"/>
  <c r="X16" i="4" s="1"/>
  <c r="Y16" i="4" s="1"/>
  <c r="R8" i="4"/>
  <c r="T8" i="4" s="1"/>
  <c r="V8" i="4" s="1"/>
  <c r="W8" i="4" s="1"/>
  <c r="X8" i="4" s="1"/>
  <c r="Y8" i="4" s="1"/>
  <c r="R23" i="4"/>
  <c r="T23" i="4" s="1"/>
  <c r="V23" i="4" s="1"/>
  <c r="W23" i="4" s="1"/>
  <c r="X23" i="4" s="1"/>
  <c r="Y23" i="4" s="1"/>
  <c r="R15" i="4"/>
  <c r="T15" i="4" s="1"/>
  <c r="V15" i="4" s="1"/>
  <c r="W15" i="4" s="1"/>
  <c r="X15" i="4" s="1"/>
  <c r="Y15" i="4" s="1"/>
  <c r="R7" i="4"/>
  <c r="T7" i="4" s="1"/>
  <c r="V7" i="4" s="1"/>
  <c r="W7" i="4" s="1"/>
  <c r="X7" i="4" s="1"/>
  <c r="Y7" i="4" s="1"/>
  <c r="R22" i="4"/>
  <c r="T22" i="4" s="1"/>
  <c r="V22" i="4" s="1"/>
  <c r="W22" i="4" s="1"/>
  <c r="X22" i="4" s="1"/>
  <c r="Y22" i="4" s="1"/>
  <c r="R14" i="4"/>
  <c r="T14" i="4" s="1"/>
  <c r="V14" i="4" s="1"/>
  <c r="W14" i="4" s="1"/>
  <c r="X14" i="4" s="1"/>
  <c r="Y14" i="4" s="1"/>
  <c r="R6" i="4"/>
  <c r="T6" i="4" s="1"/>
  <c r="V6" i="4" s="1"/>
  <c r="W6" i="4" s="1"/>
  <c r="X6" i="4" s="1"/>
  <c r="Y6" i="4" s="1"/>
  <c r="Z265" i="5" l="1"/>
  <c r="AA265" i="5" s="1"/>
  <c r="Y265" i="5"/>
  <c r="Z189" i="5"/>
  <c r="AA189" i="5" s="1"/>
  <c r="AB189" i="5" s="1"/>
  <c r="AC189" i="5" s="1"/>
  <c r="Y189" i="5"/>
  <c r="AD108" i="5"/>
  <c r="Z50" i="5"/>
  <c r="AA50" i="5" s="1"/>
  <c r="AD94" i="5"/>
  <c r="AD156" i="5"/>
  <c r="AD70" i="5"/>
  <c r="AD5" i="5"/>
  <c r="AH5" i="5" s="1"/>
  <c r="AA62" i="5"/>
  <c r="AA19" i="5"/>
  <c r="AA54" i="5"/>
  <c r="AA46" i="5"/>
  <c r="AA143" i="5"/>
  <c r="AA261" i="5"/>
  <c r="AA15" i="5"/>
  <c r="AA245" i="5"/>
  <c r="AA86" i="5"/>
  <c r="AA78" i="5"/>
  <c r="Z197" i="5"/>
  <c r="AA197" i="5" s="1"/>
  <c r="AB197" i="5" s="1"/>
  <c r="AC197" i="5" s="1"/>
  <c r="Z25" i="5"/>
  <c r="Z41" i="5"/>
  <c r="Z82" i="5"/>
  <c r="Z267" i="5"/>
  <c r="Z74" i="5"/>
  <c r="Z58" i="5"/>
  <c r="Z83" i="5"/>
  <c r="Z90" i="5"/>
  <c r="X43" i="5"/>
  <c r="W72" i="5"/>
  <c r="X72" i="5"/>
  <c r="Y72" i="5" s="1"/>
  <c r="W153" i="5"/>
  <c r="X153" i="5"/>
  <c r="Y153" i="5" s="1"/>
  <c r="W202" i="5"/>
  <c r="X202" i="5"/>
  <c r="Y202" i="5" s="1"/>
  <c r="Z66" i="5"/>
  <c r="W44" i="5"/>
  <c r="X44" i="5"/>
  <c r="Y44" i="5" s="1"/>
  <c r="W76" i="5"/>
  <c r="X76" i="5"/>
  <c r="X274" i="5"/>
  <c r="W6" i="5"/>
  <c r="X6" i="5"/>
  <c r="Y6" i="5" s="1"/>
  <c r="W48" i="5"/>
  <c r="X48" i="5"/>
  <c r="Y48" i="5" s="1"/>
  <c r="W80" i="5"/>
  <c r="X80" i="5"/>
  <c r="W132" i="5"/>
  <c r="X132" i="5"/>
  <c r="Y132" i="5" s="1"/>
  <c r="W215" i="5"/>
  <c r="X215" i="5"/>
  <c r="Y215" i="5" s="1"/>
  <c r="X151" i="5"/>
  <c r="W52" i="5"/>
  <c r="X52" i="5"/>
  <c r="Y52" i="5" s="1"/>
  <c r="W148" i="5"/>
  <c r="X148" i="5"/>
  <c r="Y148" i="5" s="1"/>
  <c r="W96" i="5"/>
  <c r="X96" i="5"/>
  <c r="W140" i="5"/>
  <c r="X140" i="5"/>
  <c r="W272" i="5"/>
  <c r="X272" i="5"/>
  <c r="W131" i="5"/>
  <c r="X131" i="5"/>
  <c r="Y131" i="5" s="1"/>
  <c r="X282" i="5"/>
  <c r="Y282" i="5" s="1"/>
  <c r="W87" i="5"/>
  <c r="X87" i="5"/>
  <c r="Y87" i="5" s="1"/>
  <c r="W56" i="5"/>
  <c r="X56" i="5"/>
  <c r="Y56" i="5" s="1"/>
  <c r="W207" i="5"/>
  <c r="X207" i="5"/>
  <c r="Y207" i="5" s="1"/>
  <c r="W84" i="5"/>
  <c r="X84" i="5"/>
  <c r="Y84" i="5" s="1"/>
  <c r="W276" i="5"/>
  <c r="X276" i="5"/>
  <c r="Y276" i="5" s="1"/>
  <c r="W190" i="5"/>
  <c r="X190" i="5"/>
  <c r="Y190" i="5" s="1"/>
  <c r="Z11" i="5"/>
  <c r="AA11" i="5" s="1"/>
  <c r="AB11" i="5" s="1"/>
  <c r="AC11" i="5" s="1"/>
  <c r="W60" i="5"/>
  <c r="X60" i="5"/>
  <c r="Y60" i="5" s="1"/>
  <c r="W88" i="5"/>
  <c r="X88" i="5"/>
  <c r="W158" i="5"/>
  <c r="X158" i="5"/>
  <c r="Y158" i="5" s="1"/>
  <c r="W172" i="5"/>
  <c r="X172" i="5"/>
  <c r="Y172" i="5" s="1"/>
  <c r="W124" i="5"/>
  <c r="X124" i="5"/>
  <c r="Y124" i="5" s="1"/>
  <c r="W280" i="5"/>
  <c r="X280" i="5"/>
  <c r="W209" i="5"/>
  <c r="X209" i="5"/>
  <c r="Y209" i="5" s="1"/>
  <c r="W144" i="5"/>
  <c r="X144" i="5"/>
  <c r="Y144" i="5" s="1"/>
  <c r="W64" i="5"/>
  <c r="X64" i="5"/>
  <c r="Y64" i="5" s="1"/>
  <c r="W164" i="5"/>
  <c r="X164" i="5"/>
  <c r="Y164" i="5" s="1"/>
  <c r="W284" i="5"/>
  <c r="X284" i="5"/>
  <c r="W194" i="5"/>
  <c r="X194" i="5"/>
  <c r="Y194" i="5" s="1"/>
  <c r="W68" i="5"/>
  <c r="X68" i="5"/>
  <c r="Y68" i="5" s="1"/>
  <c r="X141" i="5"/>
  <c r="W168" i="5"/>
  <c r="X168" i="5"/>
  <c r="W99" i="5"/>
  <c r="X99" i="5"/>
  <c r="Y99" i="5" s="1"/>
  <c r="X208" i="5"/>
  <c r="W203" i="5"/>
  <c r="X203" i="5"/>
  <c r="Y203" i="5" s="1"/>
  <c r="W160" i="5"/>
  <c r="X160" i="5"/>
  <c r="Y160" i="5" s="1"/>
  <c r="W235" i="5"/>
  <c r="Z13" i="5"/>
  <c r="AA13" i="5" s="1"/>
  <c r="AB13" i="5" s="1"/>
  <c r="AC13" i="5" s="1"/>
  <c r="Z16" i="5"/>
  <c r="Z32" i="5"/>
  <c r="Z128" i="5"/>
  <c r="Z248" i="5"/>
  <c r="AA248" i="5" s="1"/>
  <c r="AB248" i="5" s="1"/>
  <c r="AC248" i="5" s="1"/>
  <c r="Z191" i="5"/>
  <c r="Z222" i="5"/>
  <c r="Z252" i="5"/>
  <c r="AA252" i="5" s="1"/>
  <c r="AB252" i="5" s="1"/>
  <c r="AC252" i="5" s="1"/>
  <c r="Z105" i="5"/>
  <c r="Z231" i="5"/>
  <c r="Z145" i="5"/>
  <c r="Z174" i="5"/>
  <c r="Z38" i="5"/>
  <c r="Z34" i="5"/>
  <c r="Z51" i="5"/>
  <c r="Z67" i="5"/>
  <c r="Z123" i="5"/>
  <c r="Z170" i="5"/>
  <c r="Z224" i="5"/>
  <c r="Z226" i="5"/>
  <c r="Z254" i="5"/>
  <c r="Z266" i="5"/>
  <c r="Z271" i="5"/>
  <c r="Z263" i="5"/>
  <c r="Z166" i="5"/>
  <c r="Z235" i="5"/>
  <c r="Z184" i="5"/>
  <c r="Z17" i="5"/>
  <c r="Z104" i="5"/>
  <c r="Z228" i="5"/>
  <c r="Z183" i="5"/>
  <c r="Z230" i="5"/>
  <c r="AA230" i="5" s="1"/>
  <c r="AB230" i="5" s="1"/>
  <c r="AC230" i="5" s="1"/>
  <c r="Z256" i="5"/>
  <c r="Z275" i="5"/>
  <c r="Z142" i="5"/>
  <c r="Z186" i="5"/>
  <c r="Z239" i="5"/>
  <c r="Z176" i="5"/>
  <c r="Z233" i="5"/>
  <c r="Z36" i="5"/>
  <c r="Z20" i="5"/>
  <c r="Z26" i="5"/>
  <c r="Z55" i="5"/>
  <c r="Z71" i="5"/>
  <c r="Z115" i="5"/>
  <c r="Z232" i="5"/>
  <c r="AA232" i="5" s="1"/>
  <c r="AB232" i="5" s="1"/>
  <c r="AC232" i="5" s="1"/>
  <c r="Z234" i="5"/>
  <c r="Z258" i="5"/>
  <c r="Z268" i="5"/>
  <c r="AA268" i="5" s="1"/>
  <c r="AB268" i="5" s="1"/>
  <c r="AC268" i="5" s="1"/>
  <c r="Z205" i="5"/>
  <c r="Z199" i="5"/>
  <c r="Z217" i="5"/>
  <c r="Z243" i="5"/>
  <c r="Z249" i="5"/>
  <c r="Z21" i="5"/>
  <c r="Z24" i="5"/>
  <c r="Z40" i="5"/>
  <c r="Z136" i="5"/>
  <c r="Z120" i="5"/>
  <c r="Z236" i="5"/>
  <c r="AA236" i="5" s="1"/>
  <c r="AB236" i="5" s="1"/>
  <c r="AC236" i="5" s="1"/>
  <c r="Z238" i="5"/>
  <c r="Z260" i="5"/>
  <c r="Z137" i="5"/>
  <c r="Z255" i="5"/>
  <c r="Z37" i="5"/>
  <c r="Z111" i="5"/>
  <c r="Z247" i="5"/>
  <c r="Z259" i="5"/>
  <c r="Z225" i="5"/>
  <c r="Z253" i="5"/>
  <c r="Z270" i="5"/>
  <c r="Z200" i="5"/>
  <c r="Z8" i="5"/>
  <c r="AA8" i="5" s="1"/>
  <c r="AB8" i="5" s="1"/>
  <c r="AC8" i="5" s="1"/>
  <c r="Z42" i="5"/>
  <c r="Z33" i="5"/>
  <c r="Z59" i="5"/>
  <c r="Z75" i="5"/>
  <c r="Z139" i="5"/>
  <c r="Z240" i="5"/>
  <c r="Z242" i="5"/>
  <c r="Z221" i="5"/>
  <c r="Z279" i="5"/>
  <c r="Z121" i="5"/>
  <c r="Z119" i="5"/>
  <c r="Z129" i="5"/>
  <c r="Z251" i="5"/>
  <c r="Z241" i="5"/>
  <c r="Z229" i="5"/>
  <c r="Z9" i="5"/>
  <c r="AA9" i="5" s="1"/>
  <c r="AB9" i="5" s="1"/>
  <c r="AC9" i="5" s="1"/>
  <c r="Z12" i="5"/>
  <c r="Z28" i="5"/>
  <c r="Z92" i="5"/>
  <c r="Z112" i="5"/>
  <c r="Z244" i="5"/>
  <c r="Z213" i="5"/>
  <c r="Z246" i="5"/>
  <c r="AA246" i="5" s="1"/>
  <c r="AB246" i="5" s="1"/>
  <c r="AC246" i="5" s="1"/>
  <c r="Z262" i="5"/>
  <c r="AA262" i="5" s="1"/>
  <c r="AB262" i="5" s="1"/>
  <c r="AC262" i="5" s="1"/>
  <c r="Z283" i="5"/>
  <c r="Z223" i="5"/>
  <c r="Z107" i="5"/>
  <c r="Z257" i="5"/>
  <c r="Z278" i="5"/>
  <c r="Z29" i="5"/>
  <c r="Z22" i="5"/>
  <c r="Z30" i="5"/>
  <c r="Z47" i="5"/>
  <c r="Z63" i="5"/>
  <c r="Z79" i="5"/>
  <c r="Z250" i="5"/>
  <c r="Z264" i="5"/>
  <c r="Z192" i="5"/>
  <c r="Z180" i="5"/>
  <c r="AA180" i="5" s="1"/>
  <c r="AB180" i="5" s="1"/>
  <c r="AC180" i="5" s="1"/>
  <c r="Z227" i="5"/>
  <c r="Z113" i="5"/>
  <c r="Z237" i="5"/>
  <c r="W231" i="5"/>
  <c r="W174" i="5"/>
  <c r="W141" i="5"/>
  <c r="W192" i="5"/>
  <c r="W121" i="5"/>
  <c r="W176" i="5"/>
  <c r="W239" i="5"/>
  <c r="W166" i="5"/>
  <c r="W186" i="5"/>
  <c r="W37" i="5"/>
  <c r="W237" i="5"/>
  <c r="W282" i="5"/>
  <c r="W243" i="5"/>
  <c r="W105" i="5"/>
  <c r="W43" i="5"/>
  <c r="W257" i="5"/>
  <c r="W107" i="5"/>
  <c r="W278" i="5"/>
  <c r="W223" i="5"/>
  <c r="W151" i="5"/>
  <c r="W241" i="5"/>
  <c r="W270" i="5"/>
  <c r="W225" i="5"/>
  <c r="W137" i="5"/>
  <c r="W184" i="5"/>
  <c r="W129" i="5"/>
  <c r="W251" i="5"/>
  <c r="W249" i="5"/>
  <c r="W253" i="5"/>
  <c r="W208" i="5"/>
  <c r="W233" i="5"/>
  <c r="W247" i="5"/>
  <c r="W259" i="5"/>
  <c r="W229" i="5"/>
  <c r="W145" i="5"/>
  <c r="W113" i="5"/>
  <c r="W29" i="5"/>
  <c r="W227" i="5"/>
  <c r="W274" i="5"/>
  <c r="W200" i="5"/>
  <c r="W263" i="5"/>
  <c r="W195" i="5"/>
  <c r="W165" i="5"/>
  <c r="W147" i="5"/>
  <c r="W103" i="5"/>
  <c r="W269" i="5"/>
  <c r="W135" i="5"/>
  <c r="W218" i="5"/>
  <c r="W116" i="5"/>
  <c r="W187" i="5"/>
  <c r="W161" i="5"/>
  <c r="W100" i="5"/>
  <c r="W182" i="5"/>
  <c r="W177" i="5"/>
  <c r="W127" i="5"/>
  <c r="W216" i="5"/>
  <c r="W91" i="5"/>
  <c r="W198" i="5"/>
  <c r="W35" i="5"/>
  <c r="W255" i="5"/>
  <c r="W95" i="5"/>
  <c r="W210" i="5"/>
  <c r="W169" i="5"/>
  <c r="W138" i="5"/>
  <c r="W179" i="5"/>
  <c r="W171" i="5"/>
  <c r="W149" i="5"/>
  <c r="W173" i="5"/>
  <c r="W281" i="5"/>
  <c r="W89" i="5"/>
  <c r="W93" i="5"/>
  <c r="W109" i="5"/>
  <c r="W133" i="5"/>
  <c r="W157" i="5"/>
  <c r="W206" i="5"/>
  <c r="W219" i="5"/>
  <c r="W98" i="5"/>
  <c r="W106" i="5"/>
  <c r="W178" i="5"/>
  <c r="W193" i="5"/>
  <c r="W102" i="5"/>
  <c r="W114" i="5"/>
  <c r="W150" i="5"/>
  <c r="W185" i="5"/>
  <c r="W201" i="5"/>
  <c r="W110" i="5"/>
  <c r="W97" i="5"/>
  <c r="W101" i="5"/>
  <c r="W130" i="5"/>
  <c r="W155" i="5"/>
  <c r="W154" i="5"/>
  <c r="W181" i="5"/>
  <c r="W152" i="5"/>
  <c r="W211" i="5"/>
  <c r="W273" i="5"/>
  <c r="W188" i="5"/>
  <c r="W118" i="5"/>
  <c r="W117" i="5"/>
  <c r="W162" i="5"/>
  <c r="W212" i="5"/>
  <c r="W126" i="5"/>
  <c r="W85" i="5"/>
  <c r="W167" i="5"/>
  <c r="W159" i="5"/>
  <c r="W175" i="5"/>
  <c r="W220" i="5"/>
  <c r="W277" i="5"/>
  <c r="W196" i="5"/>
  <c r="W134" i="5"/>
  <c r="W122" i="5"/>
  <c r="W125" i="5"/>
  <c r="W146" i="5"/>
  <c r="W163" i="5"/>
  <c r="W204" i="5"/>
  <c r="W214" i="5"/>
  <c r="W53" i="5"/>
  <c r="W69" i="5"/>
  <c r="W57" i="5"/>
  <c r="W73" i="5"/>
  <c r="W45" i="5"/>
  <c r="W61" i="5"/>
  <c r="W77" i="5"/>
  <c r="W39" i="5"/>
  <c r="W49" i="5"/>
  <c r="W65" i="5"/>
  <c r="W81" i="5"/>
  <c r="W27" i="5"/>
  <c r="W31" i="5"/>
  <c r="W23" i="5"/>
  <c r="W14" i="5"/>
  <c r="W10" i="5"/>
  <c r="W18" i="5"/>
  <c r="W8" i="5"/>
  <c r="W7" i="5"/>
  <c r="V5" i="4"/>
  <c r="W5" i="4" s="1"/>
  <c r="X5" i="4" s="1"/>
  <c r="Y5" i="4" s="1"/>
  <c r="S22" i="4"/>
  <c r="U22" i="4"/>
  <c r="S15" i="4"/>
  <c r="U15" i="4"/>
  <c r="S19" i="4"/>
  <c r="U19" i="4"/>
  <c r="S17" i="4"/>
  <c r="U17" i="4"/>
  <c r="S23" i="4"/>
  <c r="U23" i="4"/>
  <c r="S11" i="4"/>
  <c r="U11" i="4"/>
  <c r="S9" i="4"/>
  <c r="U9" i="4"/>
  <c r="S10" i="4"/>
  <c r="U10" i="4"/>
  <c r="S8" i="4"/>
  <c r="U8" i="4"/>
  <c r="S18" i="4"/>
  <c r="U18" i="4"/>
  <c r="S16" i="4"/>
  <c r="U16" i="4"/>
  <c r="S6" i="4"/>
  <c r="U6" i="4"/>
  <c r="S24" i="4"/>
  <c r="U24" i="4"/>
  <c r="S12" i="4"/>
  <c r="U12" i="4"/>
  <c r="S20" i="4"/>
  <c r="U20" i="4"/>
  <c r="S13" i="4"/>
  <c r="U13" i="4"/>
  <c r="S14" i="4"/>
  <c r="U14" i="4"/>
  <c r="S7" i="4"/>
  <c r="U7" i="4"/>
  <c r="S21" i="4"/>
  <c r="U21" i="4"/>
  <c r="S5" i="4"/>
  <c r="U5" i="4"/>
  <c r="AF156" i="5" l="1"/>
  <c r="AH156" i="5"/>
  <c r="AG156" i="5"/>
  <c r="AF94" i="5"/>
  <c r="AH94" i="5"/>
  <c r="AG94" i="5"/>
  <c r="AF108" i="5"/>
  <c r="AH108" i="5"/>
  <c r="AG108" i="5"/>
  <c r="AF70" i="5"/>
  <c r="AH70" i="5"/>
  <c r="AG70" i="5"/>
  <c r="AF5" i="5"/>
  <c r="AG5" i="5"/>
  <c r="AE70" i="5"/>
  <c r="AE5" i="5"/>
  <c r="Z132" i="5"/>
  <c r="AA132" i="5" s="1"/>
  <c r="AB132" i="5" s="1"/>
  <c r="AC132" i="5" s="1"/>
  <c r="Z124" i="5"/>
  <c r="AA124" i="5" s="1"/>
  <c r="AB124" i="5" s="1"/>
  <c r="AC124" i="5" s="1"/>
  <c r="Z68" i="5"/>
  <c r="AA68" i="5" s="1"/>
  <c r="AB68" i="5" s="1"/>
  <c r="AC68" i="5" s="1"/>
  <c r="Z153" i="5"/>
  <c r="AA153" i="5" s="1"/>
  <c r="AB153" i="5" s="1"/>
  <c r="AC153" i="5" s="1"/>
  <c r="Z284" i="5"/>
  <c r="AA284" i="5" s="1"/>
  <c r="AB284" i="5" s="1"/>
  <c r="AC284" i="5" s="1"/>
  <c r="Y284" i="5"/>
  <c r="Z140" i="5"/>
  <c r="AA140" i="5" s="1"/>
  <c r="AB140" i="5" s="1"/>
  <c r="AC140" i="5" s="1"/>
  <c r="Y140" i="5"/>
  <c r="Z151" i="5"/>
  <c r="AA151" i="5" s="1"/>
  <c r="AB151" i="5" s="1"/>
  <c r="AC151" i="5" s="1"/>
  <c r="Y151" i="5"/>
  <c r="Z168" i="5"/>
  <c r="AA168" i="5" s="1"/>
  <c r="AB168" i="5" s="1"/>
  <c r="AC168" i="5" s="1"/>
  <c r="Y168" i="5"/>
  <c r="Z280" i="5"/>
  <c r="AA280" i="5" s="1"/>
  <c r="AB280" i="5" s="1"/>
  <c r="AC280" i="5" s="1"/>
  <c r="Y280" i="5"/>
  <c r="Z88" i="5"/>
  <c r="AA88" i="5" s="1"/>
  <c r="AB88" i="5" s="1"/>
  <c r="AC88" i="5" s="1"/>
  <c r="Y88" i="5"/>
  <c r="Z96" i="5"/>
  <c r="AA96" i="5" s="1"/>
  <c r="AB96" i="5" s="1"/>
  <c r="AC96" i="5" s="1"/>
  <c r="Y96" i="5"/>
  <c r="AD189" i="5"/>
  <c r="Z141" i="5"/>
  <c r="AA141" i="5" s="1"/>
  <c r="AB141" i="5" s="1"/>
  <c r="AC141" i="5" s="1"/>
  <c r="Y141" i="5"/>
  <c r="Z274" i="5"/>
  <c r="AA274" i="5" s="1"/>
  <c r="AB274" i="5" s="1"/>
  <c r="AC274" i="5" s="1"/>
  <c r="Y274" i="5"/>
  <c r="Z76" i="5"/>
  <c r="AA76" i="5" s="1"/>
  <c r="AB76" i="5" s="1"/>
  <c r="AC76" i="5" s="1"/>
  <c r="Y76" i="5"/>
  <c r="Z80" i="5"/>
  <c r="AA80" i="5" s="1"/>
  <c r="AB80" i="5" s="1"/>
  <c r="AC80" i="5" s="1"/>
  <c r="Y80" i="5"/>
  <c r="Z208" i="5"/>
  <c r="AA208" i="5" s="1"/>
  <c r="AB208" i="5" s="1"/>
  <c r="AC208" i="5" s="1"/>
  <c r="Y208" i="5"/>
  <c r="Z272" i="5"/>
  <c r="AA272" i="5" s="1"/>
  <c r="AB272" i="5" s="1"/>
  <c r="AC272" i="5" s="1"/>
  <c r="Y272" i="5"/>
  <c r="Z43" i="5"/>
  <c r="AA43" i="5" s="1"/>
  <c r="AB43" i="5" s="1"/>
  <c r="AC43" i="5" s="1"/>
  <c r="Y43" i="5"/>
  <c r="Z276" i="5"/>
  <c r="AA276" i="5" s="1"/>
  <c r="AB276" i="5" s="1"/>
  <c r="AC276" i="5" s="1"/>
  <c r="AD248" i="5"/>
  <c r="AD262" i="5"/>
  <c r="AD268" i="5"/>
  <c r="AD197" i="5"/>
  <c r="AA142" i="5"/>
  <c r="AB142" i="5" s="1"/>
  <c r="AC142" i="5" s="1"/>
  <c r="Z84" i="5"/>
  <c r="AA84" i="5" s="1"/>
  <c r="AB84" i="5" s="1"/>
  <c r="AC84" i="5" s="1"/>
  <c r="AD252" i="5"/>
  <c r="AD180" i="5"/>
  <c r="Z282" i="5"/>
  <c r="AA282" i="5" s="1"/>
  <c r="AB282" i="5" s="1"/>
  <c r="AC282" i="5" s="1"/>
  <c r="AA264" i="5"/>
  <c r="AB264" i="5" s="1"/>
  <c r="AC264" i="5" s="1"/>
  <c r="AD232" i="5"/>
  <c r="Z172" i="5"/>
  <c r="AA172" i="5" s="1"/>
  <c r="AB172" i="5" s="1"/>
  <c r="AC172" i="5" s="1"/>
  <c r="AD11" i="5"/>
  <c r="AD8" i="5"/>
  <c r="AD13" i="5"/>
  <c r="AD236" i="5"/>
  <c r="AD246" i="5"/>
  <c r="AD230" i="5"/>
  <c r="AD9" i="5"/>
  <c r="AB265" i="5"/>
  <c r="AD265" i="5" s="1"/>
  <c r="AB46" i="5"/>
  <c r="AB78" i="5"/>
  <c r="AD78" i="5" s="1"/>
  <c r="AB50" i="5"/>
  <c r="AC50" i="5" s="1"/>
  <c r="AB86" i="5"/>
  <c r="AD86" i="5" s="1"/>
  <c r="AB54" i="5"/>
  <c r="AB245" i="5"/>
  <c r="AD245" i="5" s="1"/>
  <c r="AB19" i="5"/>
  <c r="AB15" i="5"/>
  <c r="AD15" i="5" s="1"/>
  <c r="AB62" i="5"/>
  <c r="AB261" i="5"/>
  <c r="AD261" i="5" s="1"/>
  <c r="AB143" i="5"/>
  <c r="AA63" i="5"/>
  <c r="AB63" i="5" s="1"/>
  <c r="AC63" i="5" s="1"/>
  <c r="AA213" i="5"/>
  <c r="AB213" i="5" s="1"/>
  <c r="AC213" i="5" s="1"/>
  <c r="AA28" i="5"/>
  <c r="AB28" i="5" s="1"/>
  <c r="AC28" i="5" s="1"/>
  <c r="AA33" i="5"/>
  <c r="AB33" i="5" s="1"/>
  <c r="AC33" i="5" s="1"/>
  <c r="AA120" i="5"/>
  <c r="AB120" i="5" s="1"/>
  <c r="AC120" i="5" s="1"/>
  <c r="AA199" i="5"/>
  <c r="AB199" i="5" s="1"/>
  <c r="AC199" i="5" s="1"/>
  <c r="AA55" i="5"/>
  <c r="AB55" i="5" s="1"/>
  <c r="AC55" i="5" s="1"/>
  <c r="AA183" i="5"/>
  <c r="AB183" i="5" s="1"/>
  <c r="AC183" i="5" s="1"/>
  <c r="AA271" i="5"/>
  <c r="AB271" i="5" s="1"/>
  <c r="AC271" i="5" s="1"/>
  <c r="AA51" i="5"/>
  <c r="AB51" i="5" s="1"/>
  <c r="AC51" i="5" s="1"/>
  <c r="AA32" i="5"/>
  <c r="AB32" i="5" s="1"/>
  <c r="AC32" i="5" s="1"/>
  <c r="AA47" i="5"/>
  <c r="AB47" i="5" s="1"/>
  <c r="AC47" i="5" s="1"/>
  <c r="AA283" i="5"/>
  <c r="AB283" i="5" s="1"/>
  <c r="AC283" i="5" s="1"/>
  <c r="AA12" i="5"/>
  <c r="AB12" i="5" s="1"/>
  <c r="AC12" i="5" s="1"/>
  <c r="AA279" i="5"/>
  <c r="AA139" i="5"/>
  <c r="AB139" i="5" s="1"/>
  <c r="AC139" i="5" s="1"/>
  <c r="AA42" i="5"/>
  <c r="AB42" i="5" s="1"/>
  <c r="AC42" i="5" s="1"/>
  <c r="AA111" i="5"/>
  <c r="AB111" i="5" s="1"/>
  <c r="AC111" i="5" s="1"/>
  <c r="AA136" i="5"/>
  <c r="AB136" i="5" s="1"/>
  <c r="AC136" i="5" s="1"/>
  <c r="AA205" i="5"/>
  <c r="AB205" i="5" s="1"/>
  <c r="AC205" i="5" s="1"/>
  <c r="AA26" i="5"/>
  <c r="AB26" i="5" s="1"/>
  <c r="AC26" i="5" s="1"/>
  <c r="AA275" i="5"/>
  <c r="AB275" i="5" s="1"/>
  <c r="AC275" i="5" s="1"/>
  <c r="AA170" i="5"/>
  <c r="AA34" i="5"/>
  <c r="AB34" i="5" s="1"/>
  <c r="AC34" i="5" s="1"/>
  <c r="AA191" i="5"/>
  <c r="AB191" i="5" s="1"/>
  <c r="AC191" i="5" s="1"/>
  <c r="AA16" i="5"/>
  <c r="AB16" i="5" s="1"/>
  <c r="AC16" i="5" s="1"/>
  <c r="AA30" i="5"/>
  <c r="AA112" i="5"/>
  <c r="AB112" i="5" s="1"/>
  <c r="AC112" i="5" s="1"/>
  <c r="AA221" i="5"/>
  <c r="AB221" i="5" s="1"/>
  <c r="AC221" i="5" s="1"/>
  <c r="AA75" i="5"/>
  <c r="AB75" i="5" s="1"/>
  <c r="AC75" i="5" s="1"/>
  <c r="AA40" i="5"/>
  <c r="AB40" i="5" s="1"/>
  <c r="AC40" i="5" s="1"/>
  <c r="AA115" i="5"/>
  <c r="AB115" i="5" s="1"/>
  <c r="AC115" i="5" s="1"/>
  <c r="AA20" i="5"/>
  <c r="AB20" i="5" s="1"/>
  <c r="AC20" i="5" s="1"/>
  <c r="AA104" i="5"/>
  <c r="AB104" i="5" s="1"/>
  <c r="AC104" i="5" s="1"/>
  <c r="AA123" i="5"/>
  <c r="AB123" i="5" s="1"/>
  <c r="AC123" i="5" s="1"/>
  <c r="AA38" i="5"/>
  <c r="AB38" i="5" s="1"/>
  <c r="AC38" i="5" s="1"/>
  <c r="AA79" i="5"/>
  <c r="AA22" i="5"/>
  <c r="AB22" i="5" s="1"/>
  <c r="AC22" i="5" s="1"/>
  <c r="AA92" i="5"/>
  <c r="AB92" i="5" s="1"/>
  <c r="AC92" i="5" s="1"/>
  <c r="AA119" i="5"/>
  <c r="AB119" i="5" s="1"/>
  <c r="AC119" i="5" s="1"/>
  <c r="AA59" i="5"/>
  <c r="AB59" i="5" s="1"/>
  <c r="AC59" i="5" s="1"/>
  <c r="AA24" i="5"/>
  <c r="AB24" i="5" s="1"/>
  <c r="AC24" i="5" s="1"/>
  <c r="AA71" i="5"/>
  <c r="AB71" i="5" s="1"/>
  <c r="AC71" i="5" s="1"/>
  <c r="AA36" i="5"/>
  <c r="AB36" i="5" s="1"/>
  <c r="AC36" i="5" s="1"/>
  <c r="AA67" i="5"/>
  <c r="AA128" i="5"/>
  <c r="AB128" i="5" s="1"/>
  <c r="AC128" i="5" s="1"/>
  <c r="AA267" i="5"/>
  <c r="AA227" i="5"/>
  <c r="AA250" i="5"/>
  <c r="AA257" i="5"/>
  <c r="AA129" i="5"/>
  <c r="AA225" i="5"/>
  <c r="AA37" i="5"/>
  <c r="AA238" i="5"/>
  <c r="AA243" i="5"/>
  <c r="AA239" i="5"/>
  <c r="AA256" i="5"/>
  <c r="AA166" i="5"/>
  <c r="AA254" i="5"/>
  <c r="AA105" i="5"/>
  <c r="AA82" i="5"/>
  <c r="AA41" i="5"/>
  <c r="AA107" i="5"/>
  <c r="AA229" i="5"/>
  <c r="AA242" i="5"/>
  <c r="AA200" i="5"/>
  <c r="AA259" i="5"/>
  <c r="AA255" i="5"/>
  <c r="AA217" i="5"/>
  <c r="AA258" i="5"/>
  <c r="AA186" i="5"/>
  <c r="AA17" i="5"/>
  <c r="AA263" i="5"/>
  <c r="AA226" i="5"/>
  <c r="AA174" i="5"/>
  <c r="AA66" i="5"/>
  <c r="AA90" i="5"/>
  <c r="AA25" i="5"/>
  <c r="AA83" i="5"/>
  <c r="AA237" i="5"/>
  <c r="AA192" i="5"/>
  <c r="AA29" i="5"/>
  <c r="AA223" i="5"/>
  <c r="AA241" i="5"/>
  <c r="AA121" i="5"/>
  <c r="AA240" i="5"/>
  <c r="AA270" i="5"/>
  <c r="AA247" i="5"/>
  <c r="AA137" i="5"/>
  <c r="AA21" i="5"/>
  <c r="AA234" i="5"/>
  <c r="AA233" i="5"/>
  <c r="AA184" i="5"/>
  <c r="AA224" i="5"/>
  <c r="AA145" i="5"/>
  <c r="AA222" i="5"/>
  <c r="AA58" i="5"/>
  <c r="AA113" i="5"/>
  <c r="AA278" i="5"/>
  <c r="AA244" i="5"/>
  <c r="AA251" i="5"/>
  <c r="AA253" i="5"/>
  <c r="AA260" i="5"/>
  <c r="AA249" i="5"/>
  <c r="AA176" i="5"/>
  <c r="AA228" i="5"/>
  <c r="AB228" i="5" s="1"/>
  <c r="AC228" i="5" s="1"/>
  <c r="AA235" i="5"/>
  <c r="AA266" i="5"/>
  <c r="AA231" i="5"/>
  <c r="AA74" i="5"/>
  <c r="AE94" i="5"/>
  <c r="AE108" i="5"/>
  <c r="Z23" i="5"/>
  <c r="Z69" i="5"/>
  <c r="Z204" i="5"/>
  <c r="Z196" i="5"/>
  <c r="Z167" i="5"/>
  <c r="Z118" i="5"/>
  <c r="Z152" i="5"/>
  <c r="Z155" i="5"/>
  <c r="Z178" i="5"/>
  <c r="Z219" i="5"/>
  <c r="Z133" i="5"/>
  <c r="Z171" i="5"/>
  <c r="Z216" i="5"/>
  <c r="Z269" i="5"/>
  <c r="Z56" i="5"/>
  <c r="Z65" i="5"/>
  <c r="Z39" i="5"/>
  <c r="Z122" i="5"/>
  <c r="Z277" i="5"/>
  <c r="Z212" i="5"/>
  <c r="Z130" i="5"/>
  <c r="Z201" i="5"/>
  <c r="Z114" i="5"/>
  <c r="Z169" i="5"/>
  <c r="Z35" i="5"/>
  <c r="Z127" i="5"/>
  <c r="Z203" i="5"/>
  <c r="Z190" i="5"/>
  <c r="AA190" i="5" s="1"/>
  <c r="AB190" i="5" s="1"/>
  <c r="AC190" i="5" s="1"/>
  <c r="Z31" i="5"/>
  <c r="Z77" i="5"/>
  <c r="Z73" i="5"/>
  <c r="Z53" i="5"/>
  <c r="Z175" i="5"/>
  <c r="Z181" i="5"/>
  <c r="Z206" i="5"/>
  <c r="Z179" i="5"/>
  <c r="Z210" i="5"/>
  <c r="Z198" i="5"/>
  <c r="Z161" i="5"/>
  <c r="Z103" i="5"/>
  <c r="Z195" i="5"/>
  <c r="Z144" i="5"/>
  <c r="Z209" i="5"/>
  <c r="Z99" i="5"/>
  <c r="Z14" i="5"/>
  <c r="Z49" i="5"/>
  <c r="Z134" i="5"/>
  <c r="Z211" i="5"/>
  <c r="Z185" i="5"/>
  <c r="Z102" i="5"/>
  <c r="Z193" i="5"/>
  <c r="Z109" i="5"/>
  <c r="Z173" i="5"/>
  <c r="Z87" i="5"/>
  <c r="Z7" i="5"/>
  <c r="Z61" i="5"/>
  <c r="Z57" i="5"/>
  <c r="Z159" i="5"/>
  <c r="Z85" i="5"/>
  <c r="Z162" i="5"/>
  <c r="Z188" i="5"/>
  <c r="Z101" i="5"/>
  <c r="Z106" i="5"/>
  <c r="Z281" i="5"/>
  <c r="Z95" i="5"/>
  <c r="Z177" i="5"/>
  <c r="Z187" i="5"/>
  <c r="Z218" i="5"/>
  <c r="Z147" i="5"/>
  <c r="Z72" i="5"/>
  <c r="Z48" i="5"/>
  <c r="Z160" i="5"/>
  <c r="Z44" i="5"/>
  <c r="Z18" i="5"/>
  <c r="Z27" i="5"/>
  <c r="Z163" i="5"/>
  <c r="Z125" i="5"/>
  <c r="Z154" i="5"/>
  <c r="Z150" i="5"/>
  <c r="Z98" i="5"/>
  <c r="Z157" i="5"/>
  <c r="Z93" i="5"/>
  <c r="Z91" i="5"/>
  <c r="Z182" i="5"/>
  <c r="Z52" i="5"/>
  <c r="Z164" i="5"/>
  <c r="Z64" i="5"/>
  <c r="Z207" i="5"/>
  <c r="Z6" i="5"/>
  <c r="AA6" i="5" s="1"/>
  <c r="AB6" i="5" s="1"/>
  <c r="AC6" i="5" s="1"/>
  <c r="Z45" i="5"/>
  <c r="Z126" i="5"/>
  <c r="Z273" i="5"/>
  <c r="Z97" i="5"/>
  <c r="Z149" i="5"/>
  <c r="Z60" i="5"/>
  <c r="Z135" i="5"/>
  <c r="Z215" i="5"/>
  <c r="Z131" i="5"/>
  <c r="AA131" i="5" s="1"/>
  <c r="AB131" i="5" s="1"/>
  <c r="AC131" i="5" s="1"/>
  <c r="Z10" i="5"/>
  <c r="Z81" i="5"/>
  <c r="Z214" i="5"/>
  <c r="Z146" i="5"/>
  <c r="Z220" i="5"/>
  <c r="Z117" i="5"/>
  <c r="Z110" i="5"/>
  <c r="Z89" i="5"/>
  <c r="Z138" i="5"/>
  <c r="Z100" i="5"/>
  <c r="Z116" i="5"/>
  <c r="Z165" i="5"/>
  <c r="Z148" i="5"/>
  <c r="Z194" i="5"/>
  <c r="Z202" i="5"/>
  <c r="AA202" i="5" s="1"/>
  <c r="AB202" i="5" s="1"/>
  <c r="AC202" i="5" s="1"/>
  <c r="Z158" i="5"/>
  <c r="AF261" i="5" l="1"/>
  <c r="AH261" i="5"/>
  <c r="AG261" i="5"/>
  <c r="AF78" i="5"/>
  <c r="AH78" i="5"/>
  <c r="AG78" i="5"/>
  <c r="AF8" i="5"/>
  <c r="AH8" i="5"/>
  <c r="AG8" i="5"/>
  <c r="AF11" i="5"/>
  <c r="AH11" i="5"/>
  <c r="AG11" i="5"/>
  <c r="AF15" i="5"/>
  <c r="AH15" i="5"/>
  <c r="AG15" i="5"/>
  <c r="AF265" i="5"/>
  <c r="AH265" i="5"/>
  <c r="AG265" i="5"/>
  <c r="AF197" i="5"/>
  <c r="AH197" i="5"/>
  <c r="AG197" i="5"/>
  <c r="AF9" i="5"/>
  <c r="AH9" i="5"/>
  <c r="AG9" i="5"/>
  <c r="AF232" i="5"/>
  <c r="AH232" i="5"/>
  <c r="AG232" i="5"/>
  <c r="AF268" i="5"/>
  <c r="AH268" i="5"/>
  <c r="AG268" i="5"/>
  <c r="AF245" i="5"/>
  <c r="AH245" i="5"/>
  <c r="AG245" i="5"/>
  <c r="AF230" i="5"/>
  <c r="AH230" i="5"/>
  <c r="AG230" i="5"/>
  <c r="AF262" i="5"/>
  <c r="AH262" i="5"/>
  <c r="AG262" i="5"/>
  <c r="AF246" i="5"/>
  <c r="AH246" i="5"/>
  <c r="AG246" i="5"/>
  <c r="AF248" i="5"/>
  <c r="AH248" i="5"/>
  <c r="AG248" i="5"/>
  <c r="AF189" i="5"/>
  <c r="AH189" i="5"/>
  <c r="AG189" i="5"/>
  <c r="AF86" i="5"/>
  <c r="AH86" i="5"/>
  <c r="AG86" i="5"/>
  <c r="AF236" i="5"/>
  <c r="AH236" i="5"/>
  <c r="AG236" i="5"/>
  <c r="AF180" i="5"/>
  <c r="AH180" i="5"/>
  <c r="AG180" i="5"/>
  <c r="AF13" i="5"/>
  <c r="AH13" i="5"/>
  <c r="AG13" i="5"/>
  <c r="AF252" i="5"/>
  <c r="AH252" i="5"/>
  <c r="AG252" i="5"/>
  <c r="AD132" i="5"/>
  <c r="AD168" i="5"/>
  <c r="AD140" i="5"/>
  <c r="AD153" i="5"/>
  <c r="AD88" i="5"/>
  <c r="AD124" i="5"/>
  <c r="AD76" i="5"/>
  <c r="AD43" i="5"/>
  <c r="AD151" i="5"/>
  <c r="AD80" i="5"/>
  <c r="AD141" i="5"/>
  <c r="AD208" i="5"/>
  <c r="AE208" i="5" s="1"/>
  <c r="AD68" i="5"/>
  <c r="AD284" i="5"/>
  <c r="AD96" i="5"/>
  <c r="AD280" i="5"/>
  <c r="AD274" i="5"/>
  <c r="AD272" i="5"/>
  <c r="AC19" i="5"/>
  <c r="AD19" i="5"/>
  <c r="AE19" i="5" s="1"/>
  <c r="AD115" i="5"/>
  <c r="AE115" i="5" s="1"/>
  <c r="AD131" i="5"/>
  <c r="AD205" i="5"/>
  <c r="AD12" i="5"/>
  <c r="AD199" i="5"/>
  <c r="AD59" i="5"/>
  <c r="AE59" i="5" s="1"/>
  <c r="AD6" i="5"/>
  <c r="AD40" i="5"/>
  <c r="AE40" i="5" s="1"/>
  <c r="AD16" i="5"/>
  <c r="AD136" i="5"/>
  <c r="AD283" i="5"/>
  <c r="AD32" i="5"/>
  <c r="AD120" i="5"/>
  <c r="AD128" i="5"/>
  <c r="AD119" i="5"/>
  <c r="AC54" i="5"/>
  <c r="AD54" i="5"/>
  <c r="AD191" i="5"/>
  <c r="AD111" i="5"/>
  <c r="AD282" i="5"/>
  <c r="AD51" i="5"/>
  <c r="AD33" i="5"/>
  <c r="AD92" i="5"/>
  <c r="AD38" i="5"/>
  <c r="AE38" i="5" s="1"/>
  <c r="AD75" i="5"/>
  <c r="AD34" i="5"/>
  <c r="AD47" i="5"/>
  <c r="AD271" i="5"/>
  <c r="AD28" i="5"/>
  <c r="AD36" i="5"/>
  <c r="AD22" i="5"/>
  <c r="AC143" i="5"/>
  <c r="AD143" i="5"/>
  <c r="AE143" i="5" s="1"/>
  <c r="AD123" i="5"/>
  <c r="AD221" i="5"/>
  <c r="AD42" i="5"/>
  <c r="AD264" i="5"/>
  <c r="AD183" i="5"/>
  <c r="AD213" i="5"/>
  <c r="AD71" i="5"/>
  <c r="AE71" i="5" s="1"/>
  <c r="AD104" i="5"/>
  <c r="AD112" i="5"/>
  <c r="AD172" i="5"/>
  <c r="AD228" i="5"/>
  <c r="AD139" i="5"/>
  <c r="AD142" i="5"/>
  <c r="AD63" i="5"/>
  <c r="AD50" i="5"/>
  <c r="AC62" i="5"/>
  <c r="AD62" i="5"/>
  <c r="AC46" i="5"/>
  <c r="AD46" i="5"/>
  <c r="AD275" i="5"/>
  <c r="AD24" i="5"/>
  <c r="AD190" i="5"/>
  <c r="AD20" i="5"/>
  <c r="AE20" i="5" s="1"/>
  <c r="AD26" i="5"/>
  <c r="AD84" i="5"/>
  <c r="AD55" i="5"/>
  <c r="AD276" i="5"/>
  <c r="AD202" i="5"/>
  <c r="AE261" i="5"/>
  <c r="AC261" i="5"/>
  <c r="AE86" i="5"/>
  <c r="AC86" i="5"/>
  <c r="AE15" i="5"/>
  <c r="AC15" i="5"/>
  <c r="AE78" i="5"/>
  <c r="AC78" i="5"/>
  <c r="AE245" i="5"/>
  <c r="AC245" i="5"/>
  <c r="AE265" i="5"/>
  <c r="AC265" i="5"/>
  <c r="AB260" i="5"/>
  <c r="AD260" i="5" s="1"/>
  <c r="AB145" i="5"/>
  <c r="AD145" i="5" s="1"/>
  <c r="AB270" i="5"/>
  <c r="AD270" i="5" s="1"/>
  <c r="AB83" i="5"/>
  <c r="AB186" i="5"/>
  <c r="AD186" i="5" s="1"/>
  <c r="AB107" i="5"/>
  <c r="AD107" i="5" s="1"/>
  <c r="AB243" i="5"/>
  <c r="AD243" i="5" s="1"/>
  <c r="AB267" i="5"/>
  <c r="AD267" i="5" s="1"/>
  <c r="AB67" i="5"/>
  <c r="AB79" i="5"/>
  <c r="AB170" i="5"/>
  <c r="AB279" i="5"/>
  <c r="AB74" i="5"/>
  <c r="AD74" i="5" s="1"/>
  <c r="AB253" i="5"/>
  <c r="AD253" i="5" s="1"/>
  <c r="AB224" i="5"/>
  <c r="AD224" i="5" s="1"/>
  <c r="AB240" i="5"/>
  <c r="AD240" i="5" s="1"/>
  <c r="AB25" i="5"/>
  <c r="AD25" i="5" s="1"/>
  <c r="AB258" i="5"/>
  <c r="AD258" i="5" s="1"/>
  <c r="AB41" i="5"/>
  <c r="AD41" i="5" s="1"/>
  <c r="AB238" i="5"/>
  <c r="AB231" i="5"/>
  <c r="AD231" i="5" s="1"/>
  <c r="AB251" i="5"/>
  <c r="AD251" i="5" s="1"/>
  <c r="AB184" i="5"/>
  <c r="AD184" i="5" s="1"/>
  <c r="AB121" i="5"/>
  <c r="AB90" i="5"/>
  <c r="AD90" i="5" s="1"/>
  <c r="AB217" i="5"/>
  <c r="AD217" i="5" s="1"/>
  <c r="AB82" i="5"/>
  <c r="AD82" i="5" s="1"/>
  <c r="AB37" i="5"/>
  <c r="AB30" i="5"/>
  <c r="AB266" i="5"/>
  <c r="AD266" i="5" s="1"/>
  <c r="AB244" i="5"/>
  <c r="AD244" i="5" s="1"/>
  <c r="AB233" i="5"/>
  <c r="AB241" i="5"/>
  <c r="AD241" i="5" s="1"/>
  <c r="AB66" i="5"/>
  <c r="AD66" i="5" s="1"/>
  <c r="AB255" i="5"/>
  <c r="AD255" i="5" s="1"/>
  <c r="AB105" i="5"/>
  <c r="AD105" i="5" s="1"/>
  <c r="AB225" i="5"/>
  <c r="AD225" i="5" s="1"/>
  <c r="AB235" i="5"/>
  <c r="AD235" i="5" s="1"/>
  <c r="AB278" i="5"/>
  <c r="AD278" i="5" s="1"/>
  <c r="AB234" i="5"/>
  <c r="AB223" i="5"/>
  <c r="AD223" i="5" s="1"/>
  <c r="AB174" i="5"/>
  <c r="AD174" i="5" s="1"/>
  <c r="AB259" i="5"/>
  <c r="AD259" i="5" s="1"/>
  <c r="AB254" i="5"/>
  <c r="AB129" i="5"/>
  <c r="AD129" i="5" s="1"/>
  <c r="AB113" i="5"/>
  <c r="AD113" i="5" s="1"/>
  <c r="AB21" i="5"/>
  <c r="AD21" i="5" s="1"/>
  <c r="AB29" i="5"/>
  <c r="AB226" i="5"/>
  <c r="AD226" i="5" s="1"/>
  <c r="AB200" i="5"/>
  <c r="AD200" i="5" s="1"/>
  <c r="AB166" i="5"/>
  <c r="AD166" i="5" s="1"/>
  <c r="AB257" i="5"/>
  <c r="AB176" i="5"/>
  <c r="AD176" i="5" s="1"/>
  <c r="AB58" i="5"/>
  <c r="AB137" i="5"/>
  <c r="AD137" i="5" s="1"/>
  <c r="AB192" i="5"/>
  <c r="AB263" i="5"/>
  <c r="AD263" i="5" s="1"/>
  <c r="AB242" i="5"/>
  <c r="AD242" i="5" s="1"/>
  <c r="AB256" i="5"/>
  <c r="AD256" i="5" s="1"/>
  <c r="AB250" i="5"/>
  <c r="AB249" i="5"/>
  <c r="AD249" i="5" s="1"/>
  <c r="AB222" i="5"/>
  <c r="AD222" i="5" s="1"/>
  <c r="AB247" i="5"/>
  <c r="AD247" i="5" s="1"/>
  <c r="AB237" i="5"/>
  <c r="AB17" i="5"/>
  <c r="AD17" i="5" s="1"/>
  <c r="AB229" i="5"/>
  <c r="AD229" i="5" s="1"/>
  <c r="AB239" i="5"/>
  <c r="AD239" i="5" s="1"/>
  <c r="AB227" i="5"/>
  <c r="AA116" i="5"/>
  <c r="AB116" i="5" s="1"/>
  <c r="AC116" i="5" s="1"/>
  <c r="AA110" i="5"/>
  <c r="AB110" i="5" s="1"/>
  <c r="AC110" i="5" s="1"/>
  <c r="AA214" i="5"/>
  <c r="AB214" i="5" s="1"/>
  <c r="AC214" i="5" s="1"/>
  <c r="AA97" i="5"/>
  <c r="AB97" i="5" s="1"/>
  <c r="AC97" i="5" s="1"/>
  <c r="AA157" i="5"/>
  <c r="AB157" i="5" s="1"/>
  <c r="AC157" i="5" s="1"/>
  <c r="AA125" i="5"/>
  <c r="AB125" i="5" s="1"/>
  <c r="AD125" i="5" s="1"/>
  <c r="AA147" i="5"/>
  <c r="AB147" i="5" s="1"/>
  <c r="AC147" i="5" s="1"/>
  <c r="AA95" i="5"/>
  <c r="AB95" i="5" s="1"/>
  <c r="AC95" i="5" s="1"/>
  <c r="AA188" i="5"/>
  <c r="AB188" i="5" s="1"/>
  <c r="AC188" i="5" s="1"/>
  <c r="AA57" i="5"/>
  <c r="AB57" i="5" s="1"/>
  <c r="AC57" i="5" s="1"/>
  <c r="AA173" i="5"/>
  <c r="AB173" i="5" s="1"/>
  <c r="AC173" i="5" s="1"/>
  <c r="AA185" i="5"/>
  <c r="AB185" i="5" s="1"/>
  <c r="AC185" i="5" s="1"/>
  <c r="AA14" i="5"/>
  <c r="AA195" i="5"/>
  <c r="AB195" i="5" s="1"/>
  <c r="AD195" i="5" s="1"/>
  <c r="AA210" i="5"/>
  <c r="AB210" i="5" s="1"/>
  <c r="AC210" i="5" s="1"/>
  <c r="AA175" i="5"/>
  <c r="AB175" i="5" s="1"/>
  <c r="AC175" i="5" s="1"/>
  <c r="AA31" i="5"/>
  <c r="AB31" i="5" s="1"/>
  <c r="AC31" i="5" s="1"/>
  <c r="AA35" i="5"/>
  <c r="AB35" i="5" s="1"/>
  <c r="AC35" i="5" s="1"/>
  <c r="AA130" i="5"/>
  <c r="AB130" i="5" s="1"/>
  <c r="AC130" i="5" s="1"/>
  <c r="AA39" i="5"/>
  <c r="AB39" i="5" s="1"/>
  <c r="AC39" i="5" s="1"/>
  <c r="AA216" i="5"/>
  <c r="AB216" i="5" s="1"/>
  <c r="AC216" i="5" s="1"/>
  <c r="AA178" i="5"/>
  <c r="AB178" i="5" s="1"/>
  <c r="AD178" i="5" s="1"/>
  <c r="AA167" i="5"/>
  <c r="AB167" i="5" s="1"/>
  <c r="AC167" i="5" s="1"/>
  <c r="AA23" i="5"/>
  <c r="AB23" i="5" s="1"/>
  <c r="AC23" i="5" s="1"/>
  <c r="AA100" i="5"/>
  <c r="AB100" i="5" s="1"/>
  <c r="AC100" i="5" s="1"/>
  <c r="AA117" i="5"/>
  <c r="AB117" i="5" s="1"/>
  <c r="AC117" i="5" s="1"/>
  <c r="AA81" i="5"/>
  <c r="AB81" i="5" s="1"/>
  <c r="AC81" i="5" s="1"/>
  <c r="AA135" i="5"/>
  <c r="AB135" i="5" s="1"/>
  <c r="AC135" i="5" s="1"/>
  <c r="AA273" i="5"/>
  <c r="AA182" i="5"/>
  <c r="AB182" i="5" s="1"/>
  <c r="AC182" i="5" s="1"/>
  <c r="AA98" i="5"/>
  <c r="AB98" i="5" s="1"/>
  <c r="AC98" i="5" s="1"/>
  <c r="AA163" i="5"/>
  <c r="AB163" i="5" s="1"/>
  <c r="AC163" i="5" s="1"/>
  <c r="AA218" i="5"/>
  <c r="AB218" i="5" s="1"/>
  <c r="AC218" i="5" s="1"/>
  <c r="AA281" i="5"/>
  <c r="AB281" i="5" s="1"/>
  <c r="AC281" i="5" s="1"/>
  <c r="AA162" i="5"/>
  <c r="AB162" i="5" s="1"/>
  <c r="AD162" i="5" s="1"/>
  <c r="AA61" i="5"/>
  <c r="AB61" i="5" s="1"/>
  <c r="AC61" i="5" s="1"/>
  <c r="AA109" i="5"/>
  <c r="AB109" i="5" s="1"/>
  <c r="AC109" i="5" s="1"/>
  <c r="AA211" i="5"/>
  <c r="AB211" i="5" s="1"/>
  <c r="AC211" i="5" s="1"/>
  <c r="AA103" i="5"/>
  <c r="AB103" i="5" s="1"/>
  <c r="AC103" i="5" s="1"/>
  <c r="AA179" i="5"/>
  <c r="AB179" i="5" s="1"/>
  <c r="AC179" i="5" s="1"/>
  <c r="AA53" i="5"/>
  <c r="AB53" i="5" s="1"/>
  <c r="AC53" i="5" s="1"/>
  <c r="AA169" i="5"/>
  <c r="AB169" i="5" s="1"/>
  <c r="AC169" i="5" s="1"/>
  <c r="AA212" i="5"/>
  <c r="AB212" i="5" s="1"/>
  <c r="AD212" i="5" s="1"/>
  <c r="AA65" i="5"/>
  <c r="AB65" i="5" s="1"/>
  <c r="AC65" i="5" s="1"/>
  <c r="AA171" i="5"/>
  <c r="AB171" i="5" s="1"/>
  <c r="AC171" i="5" s="1"/>
  <c r="AA155" i="5"/>
  <c r="AB155" i="5" s="1"/>
  <c r="AC155" i="5" s="1"/>
  <c r="AA196" i="5"/>
  <c r="AB196" i="5" s="1"/>
  <c r="AC196" i="5" s="1"/>
  <c r="AE236" i="5"/>
  <c r="AE197" i="5"/>
  <c r="AE268" i="5"/>
  <c r="AE205" i="5"/>
  <c r="AA138" i="5"/>
  <c r="AB138" i="5" s="1"/>
  <c r="AC138" i="5" s="1"/>
  <c r="AA220" i="5"/>
  <c r="AB220" i="5" s="1"/>
  <c r="AC220" i="5" s="1"/>
  <c r="AA10" i="5"/>
  <c r="AB10" i="5" s="1"/>
  <c r="AC10" i="5" s="1"/>
  <c r="AA126" i="5"/>
  <c r="AB126" i="5" s="1"/>
  <c r="AC126" i="5" s="1"/>
  <c r="AA91" i="5"/>
  <c r="AB91" i="5" s="1"/>
  <c r="AC91" i="5" s="1"/>
  <c r="AA150" i="5"/>
  <c r="AB150" i="5" s="1"/>
  <c r="AC150" i="5" s="1"/>
  <c r="AA27" i="5"/>
  <c r="AB27" i="5" s="1"/>
  <c r="AC27" i="5" s="1"/>
  <c r="AA187" i="5"/>
  <c r="AB187" i="5" s="1"/>
  <c r="AC187" i="5" s="1"/>
  <c r="AA106" i="5"/>
  <c r="AB106" i="5" s="1"/>
  <c r="AC106" i="5" s="1"/>
  <c r="AA85" i="5"/>
  <c r="AB85" i="5" s="1"/>
  <c r="AC85" i="5" s="1"/>
  <c r="AA7" i="5"/>
  <c r="AB7" i="5" s="1"/>
  <c r="AC7" i="5" s="1"/>
  <c r="AA193" i="5"/>
  <c r="AB193" i="5" s="1"/>
  <c r="AC193" i="5" s="1"/>
  <c r="AA134" i="5"/>
  <c r="AB134" i="5" s="1"/>
  <c r="AC134" i="5" s="1"/>
  <c r="AA161" i="5"/>
  <c r="AB161" i="5" s="1"/>
  <c r="AC161" i="5" s="1"/>
  <c r="AA206" i="5"/>
  <c r="AB206" i="5" s="1"/>
  <c r="AC206" i="5" s="1"/>
  <c r="AA73" i="5"/>
  <c r="AB73" i="5" s="1"/>
  <c r="AC73" i="5" s="1"/>
  <c r="AA114" i="5"/>
  <c r="AB114" i="5" s="1"/>
  <c r="AC114" i="5" s="1"/>
  <c r="AA277" i="5"/>
  <c r="AB277" i="5" s="1"/>
  <c r="AC277" i="5" s="1"/>
  <c r="AA133" i="5"/>
  <c r="AB133" i="5" s="1"/>
  <c r="AC133" i="5" s="1"/>
  <c r="AA152" i="5"/>
  <c r="AB152" i="5" s="1"/>
  <c r="AC152" i="5" s="1"/>
  <c r="AA204" i="5"/>
  <c r="AB204" i="5" s="1"/>
  <c r="AC204" i="5" s="1"/>
  <c r="AE92" i="5"/>
  <c r="AE180" i="5"/>
  <c r="AE248" i="5"/>
  <c r="AE230" i="5"/>
  <c r="AE246" i="5"/>
  <c r="AE252" i="5"/>
  <c r="AE13" i="5"/>
  <c r="AA165" i="5"/>
  <c r="AB165" i="5" s="1"/>
  <c r="AC165" i="5" s="1"/>
  <c r="AA89" i="5"/>
  <c r="AB89" i="5" s="1"/>
  <c r="AC89" i="5" s="1"/>
  <c r="AA146" i="5"/>
  <c r="AB146" i="5" s="1"/>
  <c r="AC146" i="5" s="1"/>
  <c r="AA149" i="5"/>
  <c r="AB149" i="5" s="1"/>
  <c r="AC149" i="5" s="1"/>
  <c r="AA45" i="5"/>
  <c r="AB45" i="5" s="1"/>
  <c r="AD45" i="5" s="1"/>
  <c r="AA93" i="5"/>
  <c r="AB93" i="5" s="1"/>
  <c r="AC93" i="5" s="1"/>
  <c r="AA154" i="5"/>
  <c r="AA18" i="5"/>
  <c r="AB18" i="5" s="1"/>
  <c r="AC18" i="5" s="1"/>
  <c r="AA177" i="5"/>
  <c r="AB177" i="5" s="1"/>
  <c r="AC177" i="5" s="1"/>
  <c r="AA101" i="5"/>
  <c r="AB101" i="5" s="1"/>
  <c r="AC101" i="5" s="1"/>
  <c r="AA159" i="5"/>
  <c r="AB159" i="5" s="1"/>
  <c r="AC159" i="5" s="1"/>
  <c r="AA102" i="5"/>
  <c r="AB102" i="5" s="1"/>
  <c r="AC102" i="5" s="1"/>
  <c r="AA49" i="5"/>
  <c r="AB49" i="5" s="1"/>
  <c r="AC49" i="5" s="1"/>
  <c r="AA198" i="5"/>
  <c r="AB198" i="5" s="1"/>
  <c r="AC198" i="5" s="1"/>
  <c r="AA181" i="5"/>
  <c r="AA77" i="5"/>
  <c r="AB77" i="5" s="1"/>
  <c r="AC77" i="5" s="1"/>
  <c r="AA127" i="5"/>
  <c r="AB127" i="5" s="1"/>
  <c r="AC127" i="5" s="1"/>
  <c r="AA201" i="5"/>
  <c r="AB201" i="5" s="1"/>
  <c r="AC201" i="5" s="1"/>
  <c r="AA122" i="5"/>
  <c r="AB122" i="5" s="1"/>
  <c r="AC122" i="5" s="1"/>
  <c r="AA269" i="5"/>
  <c r="AB269" i="5" s="1"/>
  <c r="AC269" i="5" s="1"/>
  <c r="AA219" i="5"/>
  <c r="AA118" i="5"/>
  <c r="AB118" i="5" s="1"/>
  <c r="AC118" i="5" s="1"/>
  <c r="AA69" i="5"/>
  <c r="AE262" i="5"/>
  <c r="AE232" i="5"/>
  <c r="AA194" i="5"/>
  <c r="AA207" i="5"/>
  <c r="AA160" i="5"/>
  <c r="AA99" i="5"/>
  <c r="AA148" i="5"/>
  <c r="AA60" i="5"/>
  <c r="AA203" i="5"/>
  <c r="AA56" i="5"/>
  <c r="AA64" i="5"/>
  <c r="AA48" i="5"/>
  <c r="AA209" i="5"/>
  <c r="AA158" i="5"/>
  <c r="AA164" i="5"/>
  <c r="AA72" i="5"/>
  <c r="AA87" i="5"/>
  <c r="AA144" i="5"/>
  <c r="AA215" i="5"/>
  <c r="AA52" i="5"/>
  <c r="AA44" i="5"/>
  <c r="AE9" i="5"/>
  <c r="AE8" i="5"/>
  <c r="AE11" i="5"/>
  <c r="AE189" i="5"/>
  <c r="AE156" i="5"/>
  <c r="AF45" i="5" l="1"/>
  <c r="AH45" i="5"/>
  <c r="AG45" i="5"/>
  <c r="AF178" i="5"/>
  <c r="AH178" i="5"/>
  <c r="AG178" i="5"/>
  <c r="AF195" i="5"/>
  <c r="AH195" i="5"/>
  <c r="AG195" i="5"/>
  <c r="AF125" i="5"/>
  <c r="AH125" i="5"/>
  <c r="AG125" i="5"/>
  <c r="AF229" i="5"/>
  <c r="AH229" i="5"/>
  <c r="AG229" i="5"/>
  <c r="AF242" i="5"/>
  <c r="AH242" i="5"/>
  <c r="AG242" i="5"/>
  <c r="AF200" i="5"/>
  <c r="AH200" i="5"/>
  <c r="AG200" i="5"/>
  <c r="AF174" i="5"/>
  <c r="AH174" i="5"/>
  <c r="AG174" i="5"/>
  <c r="AF66" i="5"/>
  <c r="AH66" i="5"/>
  <c r="AG66" i="5"/>
  <c r="AF217" i="5"/>
  <c r="AH217" i="5"/>
  <c r="AG217" i="5"/>
  <c r="AF258" i="5"/>
  <c r="AH258" i="5"/>
  <c r="AG258" i="5"/>
  <c r="AF145" i="5"/>
  <c r="AH145" i="5"/>
  <c r="AG145" i="5"/>
  <c r="AF202" i="5"/>
  <c r="AH202" i="5"/>
  <c r="AG202" i="5"/>
  <c r="AF275" i="5"/>
  <c r="AH275" i="5"/>
  <c r="AG275" i="5"/>
  <c r="AF139" i="5"/>
  <c r="AH139" i="5"/>
  <c r="AG139" i="5"/>
  <c r="AF264" i="5"/>
  <c r="AH264" i="5"/>
  <c r="AG264" i="5"/>
  <c r="AF28" i="5"/>
  <c r="AH28" i="5"/>
  <c r="AG28" i="5"/>
  <c r="AF51" i="5"/>
  <c r="AH51" i="5"/>
  <c r="AG51" i="5"/>
  <c r="AF120" i="5"/>
  <c r="AH120" i="5"/>
  <c r="AG120" i="5"/>
  <c r="AF199" i="5"/>
  <c r="AH199" i="5"/>
  <c r="AG199" i="5"/>
  <c r="AF274" i="5"/>
  <c r="AH274" i="5"/>
  <c r="AG274" i="5"/>
  <c r="AF151" i="5"/>
  <c r="AH151" i="5"/>
  <c r="AG151" i="5"/>
  <c r="AF132" i="5"/>
  <c r="AH132" i="5"/>
  <c r="AG132" i="5"/>
  <c r="AF17" i="5"/>
  <c r="AH17" i="5"/>
  <c r="AG17" i="5"/>
  <c r="AF263" i="5"/>
  <c r="AH263" i="5"/>
  <c r="AG263" i="5"/>
  <c r="AF226" i="5"/>
  <c r="AH226" i="5"/>
  <c r="AG226" i="5"/>
  <c r="AF223" i="5"/>
  <c r="AH223" i="5"/>
  <c r="AG223" i="5"/>
  <c r="AF241" i="5"/>
  <c r="AH241" i="5"/>
  <c r="AG241" i="5"/>
  <c r="AF90" i="5"/>
  <c r="AH90" i="5"/>
  <c r="AG90" i="5"/>
  <c r="AF25" i="5"/>
  <c r="AH25" i="5"/>
  <c r="AG25" i="5"/>
  <c r="AF260" i="5"/>
  <c r="AH260" i="5"/>
  <c r="AG260" i="5"/>
  <c r="AF276" i="5"/>
  <c r="AH276" i="5"/>
  <c r="AG276" i="5"/>
  <c r="AF46" i="5"/>
  <c r="AH46" i="5"/>
  <c r="AG46" i="5"/>
  <c r="AF228" i="5"/>
  <c r="AH228" i="5"/>
  <c r="AG228" i="5"/>
  <c r="AF42" i="5"/>
  <c r="AH42" i="5"/>
  <c r="AG42" i="5"/>
  <c r="AF271" i="5"/>
  <c r="AH271" i="5"/>
  <c r="AG271" i="5"/>
  <c r="AF282" i="5"/>
  <c r="AH282" i="5"/>
  <c r="AG282" i="5"/>
  <c r="AF32" i="5"/>
  <c r="AH32" i="5"/>
  <c r="AG32" i="5"/>
  <c r="AF12" i="5"/>
  <c r="AH12" i="5"/>
  <c r="AG12" i="5"/>
  <c r="AF280" i="5"/>
  <c r="AH280" i="5"/>
  <c r="AG280" i="5"/>
  <c r="AF43" i="5"/>
  <c r="AH43" i="5"/>
  <c r="AG43" i="5"/>
  <c r="AF240" i="5"/>
  <c r="AH240" i="5"/>
  <c r="AG240" i="5"/>
  <c r="AF267" i="5"/>
  <c r="AH267" i="5"/>
  <c r="AG267" i="5"/>
  <c r="AF55" i="5"/>
  <c r="AH55" i="5"/>
  <c r="AG55" i="5"/>
  <c r="AF172" i="5"/>
  <c r="AH172" i="5"/>
  <c r="AG172" i="5"/>
  <c r="AF221" i="5"/>
  <c r="AH221" i="5"/>
  <c r="AG221" i="5"/>
  <c r="AF47" i="5"/>
  <c r="AH47" i="5"/>
  <c r="AG47" i="5"/>
  <c r="AF111" i="5"/>
  <c r="AH111" i="5"/>
  <c r="AG111" i="5"/>
  <c r="AF283" i="5"/>
  <c r="AH283" i="5"/>
  <c r="AG283" i="5"/>
  <c r="AF205" i="5"/>
  <c r="AH205" i="5"/>
  <c r="AG205" i="5"/>
  <c r="AF96" i="5"/>
  <c r="AH96" i="5"/>
  <c r="AG96" i="5"/>
  <c r="AF76" i="5"/>
  <c r="AH76" i="5"/>
  <c r="AG76" i="5"/>
  <c r="AF212" i="5"/>
  <c r="AH212" i="5"/>
  <c r="AG212" i="5"/>
  <c r="AF162" i="5"/>
  <c r="AH162" i="5"/>
  <c r="AG162" i="5"/>
  <c r="AF247" i="5"/>
  <c r="AH247" i="5"/>
  <c r="AG247" i="5"/>
  <c r="AF137" i="5"/>
  <c r="AH137" i="5"/>
  <c r="AG137" i="5"/>
  <c r="AF21" i="5"/>
  <c r="AH21" i="5"/>
  <c r="AG21" i="5"/>
  <c r="AF278" i="5"/>
  <c r="AH278" i="5"/>
  <c r="AG278" i="5"/>
  <c r="AF244" i="5"/>
  <c r="AH244" i="5"/>
  <c r="AG244" i="5"/>
  <c r="AF184" i="5"/>
  <c r="AH184" i="5"/>
  <c r="AG184" i="5"/>
  <c r="AF224" i="5"/>
  <c r="AH224" i="5"/>
  <c r="AG224" i="5"/>
  <c r="AF243" i="5"/>
  <c r="AH243" i="5"/>
  <c r="AG243" i="5"/>
  <c r="AF84" i="5"/>
  <c r="AH84" i="5"/>
  <c r="AG84" i="5"/>
  <c r="AF62" i="5"/>
  <c r="AH62" i="5"/>
  <c r="AG62" i="5"/>
  <c r="AF112" i="5"/>
  <c r="AH112" i="5"/>
  <c r="AG112" i="5"/>
  <c r="AF123" i="5"/>
  <c r="AH123" i="5"/>
  <c r="AG123" i="5"/>
  <c r="AF34" i="5"/>
  <c r="AH34" i="5"/>
  <c r="AG34" i="5"/>
  <c r="AF191" i="5"/>
  <c r="AH191" i="5"/>
  <c r="AG191" i="5"/>
  <c r="AF136" i="5"/>
  <c r="AH136" i="5"/>
  <c r="AG136" i="5"/>
  <c r="AF131" i="5"/>
  <c r="AH131" i="5"/>
  <c r="AG131" i="5"/>
  <c r="AF284" i="5"/>
  <c r="AH284" i="5"/>
  <c r="AG284" i="5"/>
  <c r="AF124" i="5"/>
  <c r="AH124" i="5"/>
  <c r="AG124" i="5"/>
  <c r="AF222" i="5"/>
  <c r="AH222" i="5"/>
  <c r="AG222" i="5"/>
  <c r="AF113" i="5"/>
  <c r="AH113" i="5"/>
  <c r="AG113" i="5"/>
  <c r="AF235" i="5"/>
  <c r="AH235" i="5"/>
  <c r="AG235" i="5"/>
  <c r="AF266" i="5"/>
  <c r="AH266" i="5"/>
  <c r="AG266" i="5"/>
  <c r="AF251" i="5"/>
  <c r="AH251" i="5"/>
  <c r="AG251" i="5"/>
  <c r="AF253" i="5"/>
  <c r="AH253" i="5"/>
  <c r="AG253" i="5"/>
  <c r="AF107" i="5"/>
  <c r="AH107" i="5"/>
  <c r="AG107" i="5"/>
  <c r="AF26" i="5"/>
  <c r="AH26" i="5"/>
  <c r="AG26" i="5"/>
  <c r="AF104" i="5"/>
  <c r="AH104" i="5"/>
  <c r="AG104" i="5"/>
  <c r="AF143" i="5"/>
  <c r="AH143" i="5"/>
  <c r="AG143" i="5"/>
  <c r="AF75" i="5"/>
  <c r="AH75" i="5"/>
  <c r="AG75" i="5"/>
  <c r="AF54" i="5"/>
  <c r="AH54" i="5"/>
  <c r="AG54" i="5"/>
  <c r="AF16" i="5"/>
  <c r="AH16" i="5"/>
  <c r="AG16" i="5"/>
  <c r="AF115" i="5"/>
  <c r="AH115" i="5"/>
  <c r="AG115" i="5"/>
  <c r="AF68" i="5"/>
  <c r="AH68" i="5"/>
  <c r="AG68" i="5"/>
  <c r="AF88" i="5"/>
  <c r="AH88" i="5"/>
  <c r="AG88" i="5"/>
  <c r="AF249" i="5"/>
  <c r="AH249" i="5"/>
  <c r="AG249" i="5"/>
  <c r="AF176" i="5"/>
  <c r="AH176" i="5"/>
  <c r="AG176" i="5"/>
  <c r="AF129" i="5"/>
  <c r="AH129" i="5"/>
  <c r="AG129" i="5"/>
  <c r="AF225" i="5"/>
  <c r="AH225" i="5"/>
  <c r="AG225" i="5"/>
  <c r="AF231" i="5"/>
  <c r="AH231" i="5"/>
  <c r="AG231" i="5"/>
  <c r="AF74" i="5"/>
  <c r="AH74" i="5"/>
  <c r="AG74" i="5"/>
  <c r="AF186" i="5"/>
  <c r="AH186" i="5"/>
  <c r="AG186" i="5"/>
  <c r="AF20" i="5"/>
  <c r="AH20" i="5"/>
  <c r="AG20" i="5"/>
  <c r="AF50" i="5"/>
  <c r="AH50" i="5"/>
  <c r="AG50" i="5"/>
  <c r="AF71" i="5"/>
  <c r="AH71" i="5"/>
  <c r="AG71" i="5"/>
  <c r="AF38" i="5"/>
  <c r="AH38" i="5"/>
  <c r="AG38" i="5"/>
  <c r="AF40" i="5"/>
  <c r="AH40" i="5"/>
  <c r="AG40" i="5"/>
  <c r="AF19" i="5"/>
  <c r="AH19" i="5"/>
  <c r="AG19" i="5"/>
  <c r="AF208" i="5"/>
  <c r="AH208" i="5"/>
  <c r="AG208" i="5"/>
  <c r="AF153" i="5"/>
  <c r="AH153" i="5"/>
  <c r="AG153" i="5"/>
  <c r="AF105" i="5"/>
  <c r="AH105" i="5"/>
  <c r="AG105" i="5"/>
  <c r="AF190" i="5"/>
  <c r="AH190" i="5"/>
  <c r="AG190" i="5"/>
  <c r="AF63" i="5"/>
  <c r="AH63" i="5"/>
  <c r="AG63" i="5"/>
  <c r="AF213" i="5"/>
  <c r="AH213" i="5"/>
  <c r="AG213" i="5"/>
  <c r="AF22" i="5"/>
  <c r="AH22" i="5"/>
  <c r="AG22" i="5"/>
  <c r="AF92" i="5"/>
  <c r="AH92" i="5"/>
  <c r="AG92" i="5"/>
  <c r="AF119" i="5"/>
  <c r="AH119" i="5"/>
  <c r="AG119" i="5"/>
  <c r="AF6" i="5"/>
  <c r="AH6" i="5"/>
  <c r="AG6" i="5"/>
  <c r="AF141" i="5"/>
  <c r="AH141" i="5"/>
  <c r="AG141" i="5"/>
  <c r="AF140" i="5"/>
  <c r="AH140" i="5"/>
  <c r="AG140" i="5"/>
  <c r="AF239" i="5"/>
  <c r="AH239" i="5"/>
  <c r="AG239" i="5"/>
  <c r="AF256" i="5"/>
  <c r="AH256" i="5"/>
  <c r="AG256" i="5"/>
  <c r="AF166" i="5"/>
  <c r="AH166" i="5"/>
  <c r="AG166" i="5"/>
  <c r="AF259" i="5"/>
  <c r="AH259" i="5"/>
  <c r="AG259" i="5"/>
  <c r="AF255" i="5"/>
  <c r="AH255" i="5"/>
  <c r="AG255" i="5"/>
  <c r="AF82" i="5"/>
  <c r="AH82" i="5"/>
  <c r="AG82" i="5"/>
  <c r="AF41" i="5"/>
  <c r="AH41" i="5"/>
  <c r="AG41" i="5"/>
  <c r="AF270" i="5"/>
  <c r="AH270" i="5"/>
  <c r="AG270" i="5"/>
  <c r="AF24" i="5"/>
  <c r="AH24" i="5"/>
  <c r="AG24" i="5"/>
  <c r="AF142" i="5"/>
  <c r="AH142" i="5"/>
  <c r="AG142" i="5"/>
  <c r="AF183" i="5"/>
  <c r="AH183" i="5"/>
  <c r="AG183" i="5"/>
  <c r="AF36" i="5"/>
  <c r="AH36" i="5"/>
  <c r="AG36" i="5"/>
  <c r="AF33" i="5"/>
  <c r="AH33" i="5"/>
  <c r="AG33" i="5"/>
  <c r="AF128" i="5"/>
  <c r="AH128" i="5"/>
  <c r="AG128" i="5"/>
  <c r="AF59" i="5"/>
  <c r="AH59" i="5"/>
  <c r="AG59" i="5"/>
  <c r="AF272" i="5"/>
  <c r="AH272" i="5"/>
  <c r="AG272" i="5"/>
  <c r="AF80" i="5"/>
  <c r="AH80" i="5"/>
  <c r="AG80" i="5"/>
  <c r="AF168" i="5"/>
  <c r="AH168" i="5"/>
  <c r="AG168" i="5"/>
  <c r="AE26" i="5"/>
  <c r="AE46" i="5"/>
  <c r="AE228" i="5"/>
  <c r="AE42" i="5"/>
  <c r="AE271" i="5"/>
  <c r="AE282" i="5"/>
  <c r="AE32" i="5"/>
  <c r="AE12" i="5"/>
  <c r="AE280" i="5"/>
  <c r="AE43" i="5"/>
  <c r="AE221" i="5"/>
  <c r="AE47" i="5"/>
  <c r="AE111" i="5"/>
  <c r="AE283" i="5"/>
  <c r="AE55" i="5"/>
  <c r="AE75" i="5"/>
  <c r="AE62" i="5"/>
  <c r="AE112" i="5"/>
  <c r="AE123" i="5"/>
  <c r="AE34" i="5"/>
  <c r="AE191" i="5"/>
  <c r="AE136" i="5"/>
  <c r="AE284" i="5"/>
  <c r="AE54" i="5"/>
  <c r="AE16" i="5"/>
  <c r="AE50" i="5"/>
  <c r="AE63" i="5"/>
  <c r="AE213" i="5"/>
  <c r="AE22" i="5"/>
  <c r="AE119" i="5"/>
  <c r="AE141" i="5"/>
  <c r="AE24" i="5"/>
  <c r="AE142" i="5"/>
  <c r="AE183" i="5"/>
  <c r="AE36" i="5"/>
  <c r="AE33" i="5"/>
  <c r="AE128" i="5"/>
  <c r="AE104" i="5"/>
  <c r="AE275" i="5"/>
  <c r="AE139" i="5"/>
  <c r="AE264" i="5"/>
  <c r="AE28" i="5"/>
  <c r="AE51" i="5"/>
  <c r="AE120" i="5"/>
  <c r="AE199" i="5"/>
  <c r="AE274" i="5"/>
  <c r="AE151" i="5"/>
  <c r="AC30" i="5"/>
  <c r="AD30" i="5"/>
  <c r="AD161" i="5"/>
  <c r="AE161" i="5" s="1"/>
  <c r="AD150" i="5"/>
  <c r="AD65" i="5"/>
  <c r="AE65" i="5" s="1"/>
  <c r="AD61" i="5"/>
  <c r="AD135" i="5"/>
  <c r="AD167" i="5"/>
  <c r="AD210" i="5"/>
  <c r="AD147" i="5"/>
  <c r="AD269" i="5"/>
  <c r="AD102" i="5"/>
  <c r="AE102" i="5" s="1"/>
  <c r="AD149" i="5"/>
  <c r="AC227" i="5"/>
  <c r="AD227" i="5"/>
  <c r="AC250" i="5"/>
  <c r="AD250" i="5"/>
  <c r="AC257" i="5"/>
  <c r="AD257" i="5"/>
  <c r="AC254" i="5"/>
  <c r="AD254" i="5"/>
  <c r="AE254" i="5" s="1"/>
  <c r="AC37" i="5"/>
  <c r="AD37" i="5"/>
  <c r="AC238" i="5"/>
  <c r="AD238" i="5"/>
  <c r="AC279" i="5"/>
  <c r="AD279" i="5"/>
  <c r="AE279" i="5" s="1"/>
  <c r="AC83" i="5"/>
  <c r="AD83" i="5"/>
  <c r="AD204" i="5"/>
  <c r="AD134" i="5"/>
  <c r="AD91" i="5"/>
  <c r="AD81" i="5"/>
  <c r="AD122" i="5"/>
  <c r="AD159" i="5"/>
  <c r="AE159" i="5" s="1"/>
  <c r="AD146" i="5"/>
  <c r="AE146" i="5" s="1"/>
  <c r="AC170" i="5"/>
  <c r="AD170" i="5"/>
  <c r="AD152" i="5"/>
  <c r="AD193" i="5"/>
  <c r="AD126" i="5"/>
  <c r="AD169" i="5"/>
  <c r="AD281" i="5"/>
  <c r="AD117" i="5"/>
  <c r="AE117" i="5" s="1"/>
  <c r="AD216" i="5"/>
  <c r="AE216" i="5" s="1"/>
  <c r="AD157" i="5"/>
  <c r="AD201" i="5"/>
  <c r="AD101" i="5"/>
  <c r="AD89" i="5"/>
  <c r="AC79" i="5"/>
  <c r="AD79" i="5"/>
  <c r="AD133" i="5"/>
  <c r="AE133" i="5" s="1"/>
  <c r="AD7" i="5"/>
  <c r="AD10" i="5"/>
  <c r="AD53" i="5"/>
  <c r="AD218" i="5"/>
  <c r="AD100" i="5"/>
  <c r="AD39" i="5"/>
  <c r="AD185" i="5"/>
  <c r="AE185" i="5" s="1"/>
  <c r="AD97" i="5"/>
  <c r="AD127" i="5"/>
  <c r="AD177" i="5"/>
  <c r="AD165" i="5"/>
  <c r="AC67" i="5"/>
  <c r="AD67" i="5"/>
  <c r="AD277" i="5"/>
  <c r="AD85" i="5"/>
  <c r="AE85" i="5" s="1"/>
  <c r="AD220" i="5"/>
  <c r="AD179" i="5"/>
  <c r="AD163" i="5"/>
  <c r="AD214" i="5"/>
  <c r="AD130" i="5"/>
  <c r="AD173" i="5"/>
  <c r="AD110" i="5"/>
  <c r="AD77" i="5"/>
  <c r="AE77" i="5" s="1"/>
  <c r="AD18" i="5"/>
  <c r="AE18" i="5" s="1"/>
  <c r="AC237" i="5"/>
  <c r="AD237" i="5"/>
  <c r="AC192" i="5"/>
  <c r="AD192" i="5"/>
  <c r="AC29" i="5"/>
  <c r="AD29" i="5"/>
  <c r="AC234" i="5"/>
  <c r="AD234" i="5"/>
  <c r="AC233" i="5"/>
  <c r="AD233" i="5"/>
  <c r="AC121" i="5"/>
  <c r="AD121" i="5"/>
  <c r="AD114" i="5"/>
  <c r="AD106" i="5"/>
  <c r="AD138" i="5"/>
  <c r="AE138" i="5" s="1"/>
  <c r="AD196" i="5"/>
  <c r="AD103" i="5"/>
  <c r="AD98" i="5"/>
  <c r="AD116" i="5"/>
  <c r="AE116" i="5" s="1"/>
  <c r="AD35" i="5"/>
  <c r="AD57" i="5"/>
  <c r="AD73" i="5"/>
  <c r="AD187" i="5"/>
  <c r="AE187" i="5" s="1"/>
  <c r="AD155" i="5"/>
  <c r="AE155" i="5" s="1"/>
  <c r="AD211" i="5"/>
  <c r="AE211" i="5" s="1"/>
  <c r="AD182" i="5"/>
  <c r="AD31" i="5"/>
  <c r="AD188" i="5"/>
  <c r="AD118" i="5"/>
  <c r="AD198" i="5"/>
  <c r="AD93" i="5"/>
  <c r="AC58" i="5"/>
  <c r="AD58" i="5"/>
  <c r="AD206" i="5"/>
  <c r="AD27" i="5"/>
  <c r="AD171" i="5"/>
  <c r="AD109" i="5"/>
  <c r="AD23" i="5"/>
  <c r="AD175" i="5"/>
  <c r="AE175" i="5" s="1"/>
  <c r="AD95" i="5"/>
  <c r="AE95" i="5" s="1"/>
  <c r="AD49" i="5"/>
  <c r="AE229" i="5"/>
  <c r="AC229" i="5"/>
  <c r="AE242" i="5"/>
  <c r="AC242" i="5"/>
  <c r="AE200" i="5"/>
  <c r="AC200" i="5"/>
  <c r="AE174" i="5"/>
  <c r="AC174" i="5"/>
  <c r="AE66" i="5"/>
  <c r="AC66" i="5"/>
  <c r="AE217" i="5"/>
  <c r="AC217" i="5"/>
  <c r="AE258" i="5"/>
  <c r="AC258" i="5"/>
  <c r="AE145" i="5"/>
  <c r="AC145" i="5"/>
  <c r="AE17" i="5"/>
  <c r="AC17" i="5"/>
  <c r="AE263" i="5"/>
  <c r="AC263" i="5"/>
  <c r="AE226" i="5"/>
  <c r="AC226" i="5"/>
  <c r="AE223" i="5"/>
  <c r="AC223" i="5"/>
  <c r="AE241" i="5"/>
  <c r="AC241" i="5"/>
  <c r="AE90" i="5"/>
  <c r="AC90" i="5"/>
  <c r="AE25" i="5"/>
  <c r="AC25" i="5"/>
  <c r="AE260" i="5"/>
  <c r="AC260" i="5"/>
  <c r="AC212" i="5"/>
  <c r="AC162" i="5"/>
  <c r="AC178" i="5"/>
  <c r="AC195" i="5"/>
  <c r="AC125" i="5"/>
  <c r="AE240" i="5"/>
  <c r="AC240" i="5"/>
  <c r="AE267" i="5"/>
  <c r="AC267" i="5"/>
  <c r="AE247" i="5"/>
  <c r="AC247" i="5"/>
  <c r="AE137" i="5"/>
  <c r="AC137" i="5"/>
  <c r="AE21" i="5"/>
  <c r="AC21" i="5"/>
  <c r="AE278" i="5"/>
  <c r="AC278" i="5"/>
  <c r="AE244" i="5"/>
  <c r="AC244" i="5"/>
  <c r="AE184" i="5"/>
  <c r="AC184" i="5"/>
  <c r="AE224" i="5"/>
  <c r="AC224" i="5"/>
  <c r="AE243" i="5"/>
  <c r="AC243" i="5"/>
  <c r="AE222" i="5"/>
  <c r="AC222" i="5"/>
  <c r="AE113" i="5"/>
  <c r="AC113" i="5"/>
  <c r="AE235" i="5"/>
  <c r="AC235" i="5"/>
  <c r="AE266" i="5"/>
  <c r="AC266" i="5"/>
  <c r="AE251" i="5"/>
  <c r="AC251" i="5"/>
  <c r="AE253" i="5"/>
  <c r="AC253" i="5"/>
  <c r="AE107" i="5"/>
  <c r="AC107" i="5"/>
  <c r="AC45" i="5"/>
  <c r="AE249" i="5"/>
  <c r="AC249" i="5"/>
  <c r="AE176" i="5"/>
  <c r="AC176" i="5"/>
  <c r="AE129" i="5"/>
  <c r="AC129" i="5"/>
  <c r="AE225" i="5"/>
  <c r="AC225" i="5"/>
  <c r="AE231" i="5"/>
  <c r="AC231" i="5"/>
  <c r="AE74" i="5"/>
  <c r="AC74" i="5"/>
  <c r="AE186" i="5"/>
  <c r="AC186" i="5"/>
  <c r="AE105" i="5"/>
  <c r="AC105" i="5"/>
  <c r="AE239" i="5"/>
  <c r="AC239" i="5"/>
  <c r="AE256" i="5"/>
  <c r="AC256" i="5"/>
  <c r="AE166" i="5"/>
  <c r="AC166" i="5"/>
  <c r="AE259" i="5"/>
  <c r="AC259" i="5"/>
  <c r="AE255" i="5"/>
  <c r="AC255" i="5"/>
  <c r="AE82" i="5"/>
  <c r="AC82" i="5"/>
  <c r="AE41" i="5"/>
  <c r="AC41" i="5"/>
  <c r="AE270" i="5"/>
  <c r="AC270" i="5"/>
  <c r="AB203" i="5"/>
  <c r="AD203" i="5" s="1"/>
  <c r="AB72" i="5"/>
  <c r="AB60" i="5"/>
  <c r="AD60" i="5" s="1"/>
  <c r="AB14" i="5"/>
  <c r="AE257" i="5"/>
  <c r="AB164" i="5"/>
  <c r="AB148" i="5"/>
  <c r="AB158" i="5"/>
  <c r="AD158" i="5" s="1"/>
  <c r="AB209" i="5"/>
  <c r="AB44" i="5"/>
  <c r="AB99" i="5"/>
  <c r="AB52" i="5"/>
  <c r="AD52" i="5" s="1"/>
  <c r="AB48" i="5"/>
  <c r="AB160" i="5"/>
  <c r="AB219" i="5"/>
  <c r="AB215" i="5"/>
  <c r="AD215" i="5" s="1"/>
  <c r="AB207" i="5"/>
  <c r="AB69" i="5"/>
  <c r="AB181" i="5"/>
  <c r="AB154" i="5"/>
  <c r="AB273" i="5"/>
  <c r="AB87" i="5"/>
  <c r="AB64" i="5"/>
  <c r="AB144" i="5"/>
  <c r="AD144" i="5" s="1"/>
  <c r="AB56" i="5"/>
  <c r="AB194" i="5"/>
  <c r="AE202" i="5"/>
  <c r="AE190" i="5"/>
  <c r="AE269" i="5"/>
  <c r="AE131" i="5"/>
  <c r="AE178" i="5"/>
  <c r="AE195" i="5"/>
  <c r="AE125" i="5"/>
  <c r="AE212" i="5"/>
  <c r="AE162" i="5"/>
  <c r="AE150" i="5"/>
  <c r="AE220" i="5"/>
  <c r="AE281" i="5"/>
  <c r="AE45" i="5"/>
  <c r="AE53" i="5"/>
  <c r="AE97" i="5"/>
  <c r="AE6" i="5"/>
  <c r="AE84" i="5"/>
  <c r="AE80" i="5"/>
  <c r="AE140" i="5"/>
  <c r="AE153" i="5"/>
  <c r="AE172" i="5"/>
  <c r="AE132" i="5"/>
  <c r="AE68" i="5"/>
  <c r="AE276" i="5"/>
  <c r="AE88" i="5"/>
  <c r="AE124" i="5"/>
  <c r="AE76" i="5"/>
  <c r="AE272" i="5"/>
  <c r="AE96" i="5"/>
  <c r="AE168" i="5"/>
  <c r="AF60" i="5" l="1"/>
  <c r="AH60" i="5"/>
  <c r="AG60" i="5"/>
  <c r="AF171" i="5"/>
  <c r="AH171" i="5"/>
  <c r="AG171" i="5"/>
  <c r="AF188" i="5"/>
  <c r="AH188" i="5"/>
  <c r="AG188" i="5"/>
  <c r="AF35" i="5"/>
  <c r="AH35" i="5"/>
  <c r="AG35" i="5"/>
  <c r="AF121" i="5"/>
  <c r="AH121" i="5"/>
  <c r="AG121" i="5"/>
  <c r="AF192" i="5"/>
  <c r="AH192" i="5"/>
  <c r="AG192" i="5"/>
  <c r="AF130" i="5"/>
  <c r="AH130" i="5"/>
  <c r="AG130" i="5"/>
  <c r="AF218" i="5"/>
  <c r="AH218" i="5"/>
  <c r="AG218" i="5"/>
  <c r="AF101" i="5"/>
  <c r="AH101" i="5"/>
  <c r="AG101" i="5"/>
  <c r="AF193" i="5"/>
  <c r="AH193" i="5"/>
  <c r="AG193" i="5"/>
  <c r="AF91" i="5"/>
  <c r="AH91" i="5"/>
  <c r="AG91" i="5"/>
  <c r="AF167" i="5"/>
  <c r="AH167" i="5"/>
  <c r="AG167" i="5"/>
  <c r="AF144" i="5"/>
  <c r="AH144" i="5"/>
  <c r="AG144" i="5"/>
  <c r="AF215" i="5"/>
  <c r="AH215" i="5"/>
  <c r="AG215" i="5"/>
  <c r="AF158" i="5"/>
  <c r="AH158" i="5"/>
  <c r="AG158" i="5"/>
  <c r="AF27" i="5"/>
  <c r="AH27" i="5"/>
  <c r="AG27" i="5"/>
  <c r="AF31" i="5"/>
  <c r="AH31" i="5"/>
  <c r="AG31" i="5"/>
  <c r="AF116" i="5"/>
  <c r="AH116" i="5"/>
  <c r="AG116" i="5"/>
  <c r="AF214" i="5"/>
  <c r="AH214" i="5"/>
  <c r="AG214" i="5"/>
  <c r="AF165" i="5"/>
  <c r="AH165" i="5"/>
  <c r="AG165" i="5"/>
  <c r="AF53" i="5"/>
  <c r="AH53" i="5"/>
  <c r="AG53" i="5"/>
  <c r="AF201" i="5"/>
  <c r="AH201" i="5"/>
  <c r="AG201" i="5"/>
  <c r="AF152" i="5"/>
  <c r="AH152" i="5"/>
  <c r="AG152" i="5"/>
  <c r="AF134" i="5"/>
  <c r="AH134" i="5"/>
  <c r="AG134" i="5"/>
  <c r="AF37" i="5"/>
  <c r="AH37" i="5"/>
  <c r="AG37" i="5"/>
  <c r="AF227" i="5"/>
  <c r="AH227" i="5"/>
  <c r="AG227" i="5"/>
  <c r="AF135" i="5"/>
  <c r="AH135" i="5"/>
  <c r="AG135" i="5"/>
  <c r="AF206" i="5"/>
  <c r="AH206" i="5"/>
  <c r="AG206" i="5"/>
  <c r="AF182" i="5"/>
  <c r="AH182" i="5"/>
  <c r="AG182" i="5"/>
  <c r="AF98" i="5"/>
  <c r="AH98" i="5"/>
  <c r="AG98" i="5"/>
  <c r="AF233" i="5"/>
  <c r="AH233" i="5"/>
  <c r="AG233" i="5"/>
  <c r="AF237" i="5"/>
  <c r="AH237" i="5"/>
  <c r="AG237" i="5"/>
  <c r="AF163" i="5"/>
  <c r="AH163" i="5"/>
  <c r="AG163" i="5"/>
  <c r="AF177" i="5"/>
  <c r="AH177" i="5"/>
  <c r="AG177" i="5"/>
  <c r="AF10" i="5"/>
  <c r="AH10" i="5"/>
  <c r="AG10" i="5"/>
  <c r="AF157" i="5"/>
  <c r="AH157" i="5"/>
  <c r="AG157" i="5"/>
  <c r="AF170" i="5"/>
  <c r="AH170" i="5"/>
  <c r="AG170" i="5"/>
  <c r="AF204" i="5"/>
  <c r="AH204" i="5"/>
  <c r="AG204" i="5"/>
  <c r="AF61" i="5"/>
  <c r="AH61" i="5"/>
  <c r="AG61" i="5"/>
  <c r="AF49" i="5"/>
  <c r="AH49" i="5"/>
  <c r="AG49" i="5"/>
  <c r="AF58" i="5"/>
  <c r="AH58" i="5"/>
  <c r="AG58" i="5"/>
  <c r="AF211" i="5"/>
  <c r="AH211" i="5"/>
  <c r="AG211" i="5"/>
  <c r="AF103" i="5"/>
  <c r="AH103" i="5"/>
  <c r="AG103" i="5"/>
  <c r="AF179" i="5"/>
  <c r="AH179" i="5"/>
  <c r="AG179" i="5"/>
  <c r="AF127" i="5"/>
  <c r="AH127" i="5"/>
  <c r="AG127" i="5"/>
  <c r="AF7" i="5"/>
  <c r="AH7" i="5"/>
  <c r="AG7" i="5"/>
  <c r="AF216" i="5"/>
  <c r="AH216" i="5"/>
  <c r="AG216" i="5"/>
  <c r="AF83" i="5"/>
  <c r="AH83" i="5"/>
  <c r="AG83" i="5"/>
  <c r="AF254" i="5"/>
  <c r="AH254" i="5"/>
  <c r="AG254" i="5"/>
  <c r="AF149" i="5"/>
  <c r="AH149" i="5"/>
  <c r="AG149" i="5"/>
  <c r="AF65" i="5"/>
  <c r="AH65" i="5"/>
  <c r="AG65" i="5"/>
  <c r="AF95" i="5"/>
  <c r="AH95" i="5"/>
  <c r="AG95" i="5"/>
  <c r="AF155" i="5"/>
  <c r="AH155" i="5"/>
  <c r="AG155" i="5"/>
  <c r="AF196" i="5"/>
  <c r="AH196" i="5"/>
  <c r="AG196" i="5"/>
  <c r="AF234" i="5"/>
  <c r="AH234" i="5"/>
  <c r="AG234" i="5"/>
  <c r="AF18" i="5"/>
  <c r="AH18" i="5"/>
  <c r="AG18" i="5"/>
  <c r="AF220" i="5"/>
  <c r="AH220" i="5"/>
  <c r="AG220" i="5"/>
  <c r="AF97" i="5"/>
  <c r="AH97" i="5"/>
  <c r="AG97" i="5"/>
  <c r="AF133" i="5"/>
  <c r="AH133" i="5"/>
  <c r="AG133" i="5"/>
  <c r="AF117" i="5"/>
  <c r="AH117" i="5"/>
  <c r="AG117" i="5"/>
  <c r="AF146" i="5"/>
  <c r="AH146" i="5"/>
  <c r="AG146" i="5"/>
  <c r="AF102" i="5"/>
  <c r="AH102" i="5"/>
  <c r="AG102" i="5"/>
  <c r="AF150" i="5"/>
  <c r="AH150" i="5"/>
  <c r="AG150" i="5"/>
  <c r="AF52" i="5"/>
  <c r="AH52" i="5"/>
  <c r="AG52" i="5"/>
  <c r="AF175" i="5"/>
  <c r="AH175" i="5"/>
  <c r="AG175" i="5"/>
  <c r="AF93" i="5"/>
  <c r="AH93" i="5"/>
  <c r="AG93" i="5"/>
  <c r="AF187" i="5"/>
  <c r="AH187" i="5"/>
  <c r="AG187" i="5"/>
  <c r="AF138" i="5"/>
  <c r="AH138" i="5"/>
  <c r="AG138" i="5"/>
  <c r="AF77" i="5"/>
  <c r="AH77" i="5"/>
  <c r="AG77" i="5"/>
  <c r="AF85" i="5"/>
  <c r="AH85" i="5"/>
  <c r="AG85" i="5"/>
  <c r="AF185" i="5"/>
  <c r="AH185" i="5"/>
  <c r="AG185" i="5"/>
  <c r="AF79" i="5"/>
  <c r="AH79" i="5"/>
  <c r="AG79" i="5"/>
  <c r="AF281" i="5"/>
  <c r="AH281" i="5"/>
  <c r="AG281" i="5"/>
  <c r="AF159" i="5"/>
  <c r="AH159" i="5"/>
  <c r="AG159" i="5"/>
  <c r="AF279" i="5"/>
  <c r="AH279" i="5"/>
  <c r="AG279" i="5"/>
  <c r="AF257" i="5"/>
  <c r="AH257" i="5"/>
  <c r="AG257" i="5"/>
  <c r="AF269" i="5"/>
  <c r="AH269" i="5"/>
  <c r="AG269" i="5"/>
  <c r="AF161" i="5"/>
  <c r="AH161" i="5"/>
  <c r="AG161" i="5"/>
  <c r="AF203" i="5"/>
  <c r="AH203" i="5"/>
  <c r="AG203" i="5"/>
  <c r="AF23" i="5"/>
  <c r="AH23" i="5"/>
  <c r="AG23" i="5"/>
  <c r="AF198" i="5"/>
  <c r="AH198" i="5"/>
  <c r="AG198" i="5"/>
  <c r="AF73" i="5"/>
  <c r="AH73" i="5"/>
  <c r="AG73" i="5"/>
  <c r="AF106" i="5"/>
  <c r="AH106" i="5"/>
  <c r="AG106" i="5"/>
  <c r="AF29" i="5"/>
  <c r="AH29" i="5"/>
  <c r="AG29" i="5"/>
  <c r="AF110" i="5"/>
  <c r="AH110" i="5"/>
  <c r="AG110" i="5"/>
  <c r="AF277" i="5"/>
  <c r="AH277" i="5"/>
  <c r="AG277" i="5"/>
  <c r="AF39" i="5"/>
  <c r="AH39" i="5"/>
  <c r="AG39" i="5"/>
  <c r="AF169" i="5"/>
  <c r="AH169" i="5"/>
  <c r="AG169" i="5"/>
  <c r="AF122" i="5"/>
  <c r="AH122" i="5"/>
  <c r="AG122" i="5"/>
  <c r="AF147" i="5"/>
  <c r="AH147" i="5"/>
  <c r="AG147" i="5"/>
  <c r="AF30" i="5"/>
  <c r="AH30" i="5"/>
  <c r="AG30" i="5"/>
  <c r="AF109" i="5"/>
  <c r="AH109" i="5"/>
  <c r="AG109" i="5"/>
  <c r="AF118" i="5"/>
  <c r="AH118" i="5"/>
  <c r="AG118" i="5"/>
  <c r="AF57" i="5"/>
  <c r="AH57" i="5"/>
  <c r="AG57" i="5"/>
  <c r="AF114" i="5"/>
  <c r="AH114" i="5"/>
  <c r="AG114" i="5"/>
  <c r="AF173" i="5"/>
  <c r="AH173" i="5"/>
  <c r="AG173" i="5"/>
  <c r="AF67" i="5"/>
  <c r="AH67" i="5"/>
  <c r="AG67" i="5"/>
  <c r="AF100" i="5"/>
  <c r="AH100" i="5"/>
  <c r="AG100" i="5"/>
  <c r="AF89" i="5"/>
  <c r="AH89" i="5"/>
  <c r="AG89" i="5"/>
  <c r="AF126" i="5"/>
  <c r="AH126" i="5"/>
  <c r="AG126" i="5"/>
  <c r="AF81" i="5"/>
  <c r="AH81" i="5"/>
  <c r="AG81" i="5"/>
  <c r="AF238" i="5"/>
  <c r="AH238" i="5"/>
  <c r="AG238" i="5"/>
  <c r="AF250" i="5"/>
  <c r="AH250" i="5"/>
  <c r="AG250" i="5"/>
  <c r="AF210" i="5"/>
  <c r="AH210" i="5"/>
  <c r="AG210" i="5"/>
  <c r="AE173" i="5"/>
  <c r="AE196" i="5"/>
  <c r="AE234" i="5"/>
  <c r="AE210" i="5"/>
  <c r="AE100" i="5"/>
  <c r="AE126" i="5"/>
  <c r="AE238" i="5"/>
  <c r="AE57" i="5"/>
  <c r="AE109" i="5"/>
  <c r="AE89" i="5"/>
  <c r="AE118" i="5"/>
  <c r="AE114" i="5"/>
  <c r="AE250" i="5"/>
  <c r="AE81" i="5"/>
  <c r="AE93" i="5"/>
  <c r="AE169" i="5"/>
  <c r="AE110" i="5"/>
  <c r="AE27" i="5"/>
  <c r="AE31" i="5"/>
  <c r="AE214" i="5"/>
  <c r="AE165" i="5"/>
  <c r="AE201" i="5"/>
  <c r="AE152" i="5"/>
  <c r="AE134" i="5"/>
  <c r="AE37" i="5"/>
  <c r="AE227" i="5"/>
  <c r="AE135" i="5"/>
  <c r="AE206" i="5"/>
  <c r="AE182" i="5"/>
  <c r="AE98" i="5"/>
  <c r="AE233" i="5"/>
  <c r="AE237" i="5"/>
  <c r="AE163" i="5"/>
  <c r="AE177" i="5"/>
  <c r="AE10" i="5"/>
  <c r="AE157" i="5"/>
  <c r="AE170" i="5"/>
  <c r="AE204" i="5"/>
  <c r="AE61" i="5"/>
  <c r="AE49" i="5"/>
  <c r="AE58" i="5"/>
  <c r="AE103" i="5"/>
  <c r="AE179" i="5"/>
  <c r="AE127" i="5"/>
  <c r="AE7" i="5"/>
  <c r="AE83" i="5"/>
  <c r="AE149" i="5"/>
  <c r="AE79" i="5"/>
  <c r="AE23" i="5"/>
  <c r="AE198" i="5"/>
  <c r="AE73" i="5"/>
  <c r="AE106" i="5"/>
  <c r="AE29" i="5"/>
  <c r="AE277" i="5"/>
  <c r="AE39" i="5"/>
  <c r="AE122" i="5"/>
  <c r="AE147" i="5"/>
  <c r="AE30" i="5"/>
  <c r="AE67" i="5"/>
  <c r="AE171" i="5"/>
  <c r="AE188" i="5"/>
  <c r="AE35" i="5"/>
  <c r="AE121" i="5"/>
  <c r="AE192" i="5"/>
  <c r="AE130" i="5"/>
  <c r="AE218" i="5"/>
  <c r="AE101" i="5"/>
  <c r="AE193" i="5"/>
  <c r="AE91" i="5"/>
  <c r="AE167" i="5"/>
  <c r="AC194" i="5"/>
  <c r="AD194" i="5"/>
  <c r="AC154" i="5"/>
  <c r="AD154" i="5"/>
  <c r="AC164" i="5"/>
  <c r="AD164" i="5"/>
  <c r="AC181" i="5"/>
  <c r="AD181" i="5"/>
  <c r="AC99" i="5"/>
  <c r="AD99" i="5"/>
  <c r="AC72" i="5"/>
  <c r="AD72" i="5"/>
  <c r="AC56" i="5"/>
  <c r="AD56" i="5"/>
  <c r="AC69" i="5"/>
  <c r="AD69" i="5"/>
  <c r="AC44" i="5"/>
  <c r="AD44" i="5"/>
  <c r="AC207" i="5"/>
  <c r="AD207" i="5"/>
  <c r="AC209" i="5"/>
  <c r="AD209" i="5"/>
  <c r="AC64" i="5"/>
  <c r="AD64" i="5"/>
  <c r="AC219" i="5"/>
  <c r="AD219" i="5"/>
  <c r="AC87" i="5"/>
  <c r="AD87" i="5"/>
  <c r="AC160" i="5"/>
  <c r="AD160" i="5"/>
  <c r="AC14" i="5"/>
  <c r="AD14" i="5"/>
  <c r="AC273" i="5"/>
  <c r="AD273" i="5"/>
  <c r="AC48" i="5"/>
  <c r="AD48" i="5"/>
  <c r="AC148" i="5"/>
  <c r="AD148" i="5"/>
  <c r="AE144" i="5"/>
  <c r="AC144" i="5"/>
  <c r="AE203" i="5"/>
  <c r="AC203" i="5"/>
  <c r="AE158" i="5"/>
  <c r="AC158" i="5"/>
  <c r="AE52" i="5"/>
  <c r="AC52" i="5"/>
  <c r="AE215" i="5"/>
  <c r="AC215" i="5"/>
  <c r="AE60" i="5"/>
  <c r="AC60" i="5"/>
  <c r="AF207" i="5" l="1"/>
  <c r="AH207" i="5"/>
  <c r="AG207" i="5"/>
  <c r="AF273" i="5"/>
  <c r="AH273" i="5"/>
  <c r="AG273" i="5"/>
  <c r="AF219" i="5"/>
  <c r="AH219" i="5"/>
  <c r="AG219" i="5"/>
  <c r="AF44" i="5"/>
  <c r="AH44" i="5"/>
  <c r="AG44" i="5"/>
  <c r="AF99" i="5"/>
  <c r="AH99" i="5"/>
  <c r="AG99" i="5"/>
  <c r="AF194" i="5"/>
  <c r="AH194" i="5"/>
  <c r="AG194" i="5"/>
  <c r="AF48" i="5"/>
  <c r="AH48" i="5"/>
  <c r="AG48" i="5"/>
  <c r="AF64" i="5"/>
  <c r="AH64" i="5"/>
  <c r="AG64" i="5"/>
  <c r="AF69" i="5"/>
  <c r="AH69" i="5"/>
  <c r="AG69" i="5"/>
  <c r="AF181" i="5"/>
  <c r="AH181" i="5"/>
  <c r="AG181" i="5"/>
  <c r="AF148" i="5"/>
  <c r="AH148" i="5"/>
  <c r="AG148" i="5"/>
  <c r="AF160" i="5"/>
  <c r="AH160" i="5"/>
  <c r="AG160" i="5"/>
  <c r="AF209" i="5"/>
  <c r="AH209" i="5"/>
  <c r="AG209" i="5"/>
  <c r="AF56" i="5"/>
  <c r="AH56" i="5"/>
  <c r="AG56" i="5"/>
  <c r="AF164" i="5"/>
  <c r="AH164" i="5"/>
  <c r="AG164" i="5"/>
  <c r="AF14" i="5"/>
  <c r="AH14" i="5"/>
  <c r="AG14" i="5"/>
  <c r="AF72" i="5"/>
  <c r="AH72" i="5"/>
  <c r="AG72" i="5"/>
  <c r="AF87" i="5"/>
  <c r="AH87" i="5"/>
  <c r="AG87" i="5"/>
  <c r="AF154" i="5"/>
  <c r="AH154" i="5"/>
  <c r="AG154" i="5"/>
  <c r="AE99" i="5"/>
  <c r="AE160" i="5"/>
  <c r="AE209" i="5"/>
  <c r="AE56" i="5"/>
  <c r="AE164" i="5"/>
  <c r="AE64" i="5"/>
  <c r="AE69" i="5"/>
  <c r="AE148" i="5"/>
  <c r="AE87" i="5"/>
  <c r="AE72" i="5"/>
  <c r="AE154" i="5"/>
  <c r="AE48" i="5"/>
  <c r="AE207" i="5"/>
  <c r="AE44" i="5"/>
  <c r="AE194" i="5"/>
  <c r="AE219" i="5"/>
  <c r="AE273" i="5"/>
  <c r="AE14" i="5"/>
  <c r="AE181" i="5"/>
</calcChain>
</file>

<file path=xl/sharedStrings.xml><?xml version="1.0" encoding="utf-8"?>
<sst xmlns="http://schemas.openxmlformats.org/spreadsheetml/2006/main" count="1164" uniqueCount="103">
  <si>
    <t>불량유형_대</t>
  </si>
  <si>
    <t>불량유형_대</t>
    <phoneticPr fontId="2" type="noConversion"/>
  </si>
  <si>
    <t>불량유형_중</t>
  </si>
  <si>
    <t>불량유형_중</t>
    <phoneticPr fontId="2" type="noConversion"/>
  </si>
  <si>
    <t>불량유형_소</t>
  </si>
  <si>
    <t>불량유형_소</t>
    <phoneticPr fontId="2" type="noConversion"/>
  </si>
  <si>
    <t>외관</t>
  </si>
  <si>
    <t>외관</t>
    <phoneticPr fontId="2" type="noConversion"/>
  </si>
  <si>
    <t>기능</t>
  </si>
  <si>
    <t>기능</t>
    <phoneticPr fontId="2" type="noConversion"/>
  </si>
  <si>
    <t>파손</t>
  </si>
  <si>
    <t>파손</t>
    <phoneticPr fontId="2" type="noConversion"/>
  </si>
  <si>
    <t>오염</t>
  </si>
  <si>
    <t>오염</t>
    <phoneticPr fontId="2" type="noConversion"/>
  </si>
  <si>
    <t>화면</t>
  </si>
  <si>
    <t>화면</t>
    <phoneticPr fontId="2" type="noConversion"/>
  </si>
  <si>
    <t>버튼</t>
  </si>
  <si>
    <t>버튼</t>
    <phoneticPr fontId="2" type="noConversion"/>
  </si>
  <si>
    <t>전원</t>
  </si>
  <si>
    <t>전원</t>
    <phoneticPr fontId="2" type="noConversion"/>
  </si>
  <si>
    <t>케이스</t>
  </si>
  <si>
    <t>케이스</t>
    <phoneticPr fontId="2" type="noConversion"/>
  </si>
  <si>
    <t>액정</t>
  </si>
  <si>
    <t>액정</t>
    <phoneticPr fontId="2" type="noConversion"/>
  </si>
  <si>
    <t>원인</t>
  </si>
  <si>
    <t>원인</t>
    <phoneticPr fontId="2" type="noConversion"/>
  </si>
  <si>
    <t>사용자 과실</t>
  </si>
  <si>
    <t>사용자 과실</t>
    <phoneticPr fontId="2" type="noConversion"/>
  </si>
  <si>
    <t>안켜짐</t>
  </si>
  <si>
    <t>안켜짐</t>
    <phoneticPr fontId="2" type="noConversion"/>
  </si>
  <si>
    <t>백화현상</t>
  </si>
  <si>
    <t>백화현상</t>
    <phoneticPr fontId="2" type="noConversion"/>
  </si>
  <si>
    <t>줄생김</t>
  </si>
  <si>
    <t>줄생김</t>
    <phoneticPr fontId="2" type="noConversion"/>
  </si>
  <si>
    <t>컨넥터 이탈</t>
  </si>
  <si>
    <t>컨넥터 이탈</t>
    <phoneticPr fontId="2" type="noConversion"/>
  </si>
  <si>
    <t>Pcb Board 고장</t>
  </si>
  <si>
    <t>Pcb Board 고장</t>
    <phoneticPr fontId="2" type="noConversion"/>
  </si>
  <si>
    <t>액정 고장</t>
  </si>
  <si>
    <t>액정 고장</t>
    <phoneticPr fontId="2" type="noConversion"/>
  </si>
  <si>
    <t>컨넥터 접촉불량</t>
  </si>
  <si>
    <t>컨넥터 접촉불량</t>
    <phoneticPr fontId="2" type="noConversion"/>
  </si>
  <si>
    <t>동작안함</t>
  </si>
  <si>
    <t>동작안함</t>
    <phoneticPr fontId="2" type="noConversion"/>
  </si>
  <si>
    <t>두번 터치됨</t>
  </si>
  <si>
    <t>두번 터치됨</t>
    <phoneticPr fontId="2" type="noConversion"/>
  </si>
  <si>
    <t>스위치고장</t>
  </si>
  <si>
    <t>스위치고장</t>
    <phoneticPr fontId="2" type="noConversion"/>
  </si>
  <si>
    <t>켜지지 않음</t>
  </si>
  <si>
    <t>켜지지 않음</t>
    <phoneticPr fontId="2" type="noConversion"/>
  </si>
  <si>
    <t>전원스위치 고장</t>
  </si>
  <si>
    <t>전원스위치 고장</t>
    <phoneticPr fontId="2" type="noConversion"/>
  </si>
  <si>
    <t>휴즈 끊어짐</t>
  </si>
  <si>
    <t>휴즈 끊어짐</t>
    <phoneticPr fontId="2" type="noConversion"/>
  </si>
  <si>
    <t>배터리 방전</t>
  </si>
  <si>
    <t>배터리 방전</t>
    <phoneticPr fontId="2" type="noConversion"/>
  </si>
  <si>
    <t>흠집</t>
  </si>
  <si>
    <t>흠집</t>
    <phoneticPr fontId="2" type="noConversion"/>
  </si>
  <si>
    <t>처리내역</t>
  </si>
  <si>
    <t>처리내역</t>
    <phoneticPr fontId="2" type="noConversion"/>
  </si>
  <si>
    <t>검수미비</t>
  </si>
  <si>
    <t>검수미비</t>
    <phoneticPr fontId="2" type="noConversion"/>
  </si>
  <si>
    <t>접수날짜</t>
    <phoneticPr fontId="2" type="noConversion"/>
  </si>
  <si>
    <t>1~2</t>
    <phoneticPr fontId="2" type="noConversion"/>
  </si>
  <si>
    <t>1~8</t>
    <phoneticPr fontId="2" type="noConversion"/>
  </si>
  <si>
    <t>1~19</t>
    <phoneticPr fontId="2" type="noConversion"/>
  </si>
  <si>
    <t>1~6</t>
    <phoneticPr fontId="2" type="noConversion"/>
  </si>
  <si>
    <t>유상/무상</t>
  </si>
  <si>
    <t>유상/무상</t>
    <phoneticPr fontId="2" type="noConversion"/>
  </si>
  <si>
    <t>유상</t>
  </si>
  <si>
    <t>유상</t>
    <phoneticPr fontId="2" type="noConversion"/>
  </si>
  <si>
    <t>무상</t>
  </si>
  <si>
    <t>무상</t>
    <phoneticPr fontId="2" type="noConversion"/>
  </si>
  <si>
    <t>수리비용</t>
    <phoneticPr fontId="2" type="noConversion"/>
  </si>
  <si>
    <t>제품교환</t>
  </si>
  <si>
    <t>제품교환</t>
    <phoneticPr fontId="2" type="noConversion"/>
  </si>
  <si>
    <t>부품교체</t>
  </si>
  <si>
    <t>부품교체</t>
    <phoneticPr fontId="2" type="noConversion"/>
  </si>
  <si>
    <t>재조립</t>
    <phoneticPr fontId="2" type="noConversion"/>
  </si>
  <si>
    <t>code_1</t>
    <phoneticPr fontId="2" type="noConversion"/>
  </si>
  <si>
    <t>code_2</t>
    <phoneticPr fontId="2" type="noConversion"/>
  </si>
  <si>
    <t>code_3</t>
    <phoneticPr fontId="2" type="noConversion"/>
  </si>
  <si>
    <t>code_4</t>
    <phoneticPr fontId="2" type="noConversion"/>
  </si>
  <si>
    <t>code_5</t>
    <phoneticPr fontId="2" type="noConversion"/>
  </si>
  <si>
    <t>처리내역_code</t>
    <phoneticPr fontId="2" type="noConversion"/>
  </si>
  <si>
    <t>수리부품</t>
  </si>
  <si>
    <t>수리부품</t>
    <phoneticPr fontId="2" type="noConversion"/>
  </si>
  <si>
    <t>컨넥터 Ass'y</t>
  </si>
  <si>
    <t>컨넥터 Ass'y</t>
    <phoneticPr fontId="2" type="noConversion"/>
  </si>
  <si>
    <t>액정 Ass'y</t>
  </si>
  <si>
    <t>액정 Ass'y</t>
    <phoneticPr fontId="2" type="noConversion"/>
  </si>
  <si>
    <t>스위치 PCB Board Ass'y</t>
  </si>
  <si>
    <t>스위치 PCB Board Ass'y</t>
    <phoneticPr fontId="2" type="noConversion"/>
  </si>
  <si>
    <t>MAIN Pcb Board</t>
  </si>
  <si>
    <t>MAIN Pcb Board</t>
    <phoneticPr fontId="2" type="noConversion"/>
  </si>
  <si>
    <t>SMPS Pcb Board</t>
  </si>
  <si>
    <t>SMPS Pcb Board</t>
    <phoneticPr fontId="2" type="noConversion"/>
  </si>
  <si>
    <t>Fuse</t>
  </si>
  <si>
    <t>Fuse</t>
    <phoneticPr fontId="2" type="noConversion"/>
  </si>
  <si>
    <t>Battery</t>
  </si>
  <si>
    <t>Battery</t>
    <phoneticPr fontId="2" type="noConversion"/>
  </si>
  <si>
    <t>청구여부</t>
    <phoneticPr fontId="2" type="noConversion"/>
  </si>
  <si>
    <t>수리비용청구여부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</si>
</sst>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42" fontId="0" fillId="3" borderId="0" xfId="2" applyFont="1" applyFill="1" applyBorder="1" applyAlignment="1">
      <alignment horizontal="center" vertical="center"/>
    </xf>
    <xf numFmtId="42" fontId="0" fillId="3" borderId="1" xfId="2" applyFon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1" fontId="0" fillId="3" borderId="0" xfId="1" applyFont="1" applyFill="1" applyBorder="1" applyAlignment="1">
      <alignment horizontal="center" vertical="center"/>
    </xf>
    <xf numFmtId="41" fontId="0" fillId="3" borderId="16" xfId="1" applyFont="1" applyFill="1" applyBorder="1" applyAlignment="1">
      <alignment horizontal="center" vertical="center"/>
    </xf>
    <xf numFmtId="41" fontId="0" fillId="3" borderId="17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41" fontId="0" fillId="3" borderId="14" xfId="1" applyFont="1" applyFill="1" applyBorder="1" applyAlignment="1">
      <alignment horizontal="center" vertical="center"/>
    </xf>
    <xf numFmtId="41" fontId="0" fillId="3" borderId="6" xfId="1" applyFont="1" applyFill="1" applyBorder="1" applyAlignment="1">
      <alignment horizontal="center" vertical="center"/>
    </xf>
    <xf numFmtId="41" fontId="0" fillId="3" borderId="9" xfId="1" applyFont="1" applyFill="1" applyBorder="1" applyAlignment="1">
      <alignment horizontal="center" vertical="center"/>
    </xf>
    <xf numFmtId="41" fontId="0" fillId="3" borderId="11" xfId="1" applyFont="1" applyFill="1" applyBorder="1" applyAlignment="1">
      <alignment horizontal="center" vertical="center"/>
    </xf>
    <xf numFmtId="41" fontId="0" fillId="3" borderId="12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3"/>
  <sheetViews>
    <sheetView workbookViewId="0">
      <selection activeCell="A5" sqref="A5:H8"/>
    </sheetView>
  </sheetViews>
  <sheetFormatPr defaultRowHeight="17.399999999999999" x14ac:dyDescent="0.4"/>
  <cols>
    <col min="1" max="1" width="2.3984375" bestFit="1" customWidth="1"/>
    <col min="2" max="2" width="11.296875" bestFit="1" customWidth="1"/>
    <col min="3" max="3" width="2.3984375" bestFit="1" customWidth="1"/>
    <col min="4" max="4" width="11.296875" bestFit="1" customWidth="1"/>
    <col min="5" max="5" width="2.3984375" bestFit="1" customWidth="1"/>
    <col min="6" max="6" width="11.296875" bestFit="1" customWidth="1"/>
    <col min="7" max="7" width="3.3984375" bestFit="1" customWidth="1"/>
    <col min="8" max="8" width="15" bestFit="1" customWidth="1"/>
    <col min="9" max="9" width="2.69921875" customWidth="1"/>
    <col min="10" max="10" width="15" customWidth="1"/>
    <col min="11" max="11" width="2.3984375" bestFit="1" customWidth="1"/>
    <col min="12" max="12" width="14.5" customWidth="1"/>
    <col min="13" max="13" width="2.3984375" bestFit="1" customWidth="1"/>
    <col min="14" max="14" width="15" customWidth="1"/>
    <col min="15" max="15" width="8.59765625" bestFit="1" customWidth="1"/>
    <col min="16" max="16" width="4.69921875" bestFit="1" customWidth="1"/>
    <col min="17" max="17" width="11.296875" bestFit="1" customWidth="1"/>
    <col min="18" max="18" width="4.69921875" bestFit="1" customWidth="1"/>
    <col min="19" max="19" width="11.296875" bestFit="1" customWidth="1"/>
    <col min="20" max="20" width="6.296875" bestFit="1" customWidth="1"/>
    <col min="21" max="21" width="11.296875" bestFit="1" customWidth="1"/>
    <col min="22" max="22" width="5.69921875" bestFit="1" customWidth="1"/>
    <col min="23" max="23" width="15" bestFit="1" customWidth="1"/>
  </cols>
  <sheetData>
    <row r="3" spans="1:25" x14ac:dyDescent="0.4">
      <c r="P3" t="s">
        <v>63</v>
      </c>
      <c r="R3" t="s">
        <v>66</v>
      </c>
      <c r="T3" t="s">
        <v>64</v>
      </c>
      <c r="V3" t="s">
        <v>65</v>
      </c>
    </row>
    <row r="4" spans="1:25" x14ac:dyDescent="0.4">
      <c r="B4" t="s">
        <v>1</v>
      </c>
      <c r="D4" t="s">
        <v>3</v>
      </c>
      <c r="F4" t="s">
        <v>5</v>
      </c>
      <c r="H4" t="s">
        <v>25</v>
      </c>
      <c r="J4" t="s">
        <v>59</v>
      </c>
      <c r="L4" s="2" t="s">
        <v>68</v>
      </c>
      <c r="N4" t="s">
        <v>59</v>
      </c>
      <c r="O4" t="s">
        <v>62</v>
      </c>
      <c r="Q4" t="s">
        <v>1</v>
      </c>
      <c r="S4" t="s">
        <v>3</v>
      </c>
      <c r="U4" t="s">
        <v>5</v>
      </c>
      <c r="W4" t="s">
        <v>25</v>
      </c>
      <c r="X4" s="2"/>
      <c r="Y4" s="2" t="s">
        <v>68</v>
      </c>
    </row>
    <row r="5" spans="1:25" x14ac:dyDescent="0.4">
      <c r="A5">
        <v>1</v>
      </c>
      <c r="B5" s="1" t="s">
        <v>7</v>
      </c>
      <c r="C5" s="1">
        <v>1</v>
      </c>
      <c r="D5" t="s">
        <v>11</v>
      </c>
      <c r="E5">
        <v>1</v>
      </c>
      <c r="F5" t="s">
        <v>21</v>
      </c>
      <c r="G5">
        <v>1</v>
      </c>
      <c r="H5" t="s">
        <v>61</v>
      </c>
      <c r="K5">
        <v>1</v>
      </c>
      <c r="L5" t="s">
        <v>70</v>
      </c>
      <c r="M5">
        <v>1</v>
      </c>
      <c r="N5" t="s">
        <v>77</v>
      </c>
      <c r="P5">
        <f ca="1">RANDBETWEEN(1,2)</f>
        <v>2</v>
      </c>
      <c r="Q5" t="str">
        <f ca="1">IF(P5=1,$B$5,IF(P5=2,$B$17,))</f>
        <v>기능</v>
      </c>
      <c r="R5">
        <f ca="1">IF(P5=1,RANDBETWEEN(1,3),IF(P5=2,RANDBETWEEN(4,6)))</f>
        <v>4</v>
      </c>
      <c r="S5" t="str">
        <f ca="1">IF(R5=1,$D$5,IF(R5=2,$D$9,IF(R5=3,$D$13,IF(R5=4,$D$17,IF(R5=5,$D$26,IF(R5=6,$D$30))))))</f>
        <v>화면</v>
      </c>
      <c r="T5">
        <f ca="1">IF(R5&lt;=3,RANDBETWEEN(1,2),IF(R5=4,RANDBETWEEN(3,5),IF(R5=5,RANDBETWEEN(6,7),IF(R5=6,8,))))</f>
        <v>4</v>
      </c>
      <c r="U5" t="str">
        <f ca="1">IF(T5=1,$F$5,IF(T5=2,$F$6,IF(T5=3,$F$17,IF(T5=4,$F$20,IF(T5=5,$F$23,IF(T5=6,$F$26,IF(T5=7,$F$28,IF(T5=8,$F$30))))))))</f>
        <v>백화현상</v>
      </c>
      <c r="V5">
        <f ca="1">IF(T5&lt;=2,RANDBETWEEN(1,2),IF(T5=3,RANDBETWEEN(3,5),IF(T5=4,RANDBETWEEN(6,8),IF(T5=5,RANDBETWEEN(9,11),IF(T5=6,RANDBETWEEN(12,13),IF(T5=7,RANDBETWEEN(14,15),IF(T5=8,RANDBETWEEN(16,19))))))))</f>
        <v>8</v>
      </c>
      <c r="W5" t="str">
        <f ca="1">IF(V5=1,$H$5,IF(V5=2,$H$6,IF(V5=3,$H$23,IF(V5=4,$H$18,IF(V5=5,$H$19,IF(V5=6,$H$20,IF(V5=7,$H$21,IF(V5=8,$H$22,IF(V5=9,$H$23,IF(V5=10,$H$24,IF(V5=11,$H$25,IF(V5=12,$H$26,IF(V5=13,$H$27,IF(V5=14,$H$28,IF(V5=15,$H$29,IF(V5=16,$H$30,IF(V5=17,$H$31,IF(V5=18,$H$32,IF(V5=19,$H$33,"")))))))))))))))))))</f>
        <v>Pcb Board 고장</v>
      </c>
      <c r="X5">
        <f ca="1">IF(W5="사용자 과실",1,RANDBETWEEN(1,2))</f>
        <v>1</v>
      </c>
      <c r="Y5" t="str">
        <f t="shared" ref="Y5:Y24" ca="1" si="0">IF(X5=1,$L$5,IF(X5=2,$L$7))</f>
        <v>유상</v>
      </c>
    </row>
    <row r="6" spans="1:25" x14ac:dyDescent="0.4">
      <c r="A6">
        <v>1</v>
      </c>
      <c r="B6" s="1" t="s">
        <v>7</v>
      </c>
      <c r="C6" s="1">
        <v>1</v>
      </c>
      <c r="D6" t="s">
        <v>11</v>
      </c>
      <c r="E6">
        <v>2</v>
      </c>
      <c r="F6" t="s">
        <v>21</v>
      </c>
      <c r="G6">
        <v>2</v>
      </c>
      <c r="H6" t="s">
        <v>27</v>
      </c>
      <c r="M6">
        <v>2</v>
      </c>
      <c r="N6" t="s">
        <v>78</v>
      </c>
      <c r="P6">
        <f ca="1">RANDBETWEEN(1,2)</f>
        <v>2</v>
      </c>
      <c r="Q6" t="str">
        <f ca="1">IF(P6=1,$B$5,IF(P6=2,$B$17,))</f>
        <v>기능</v>
      </c>
      <c r="R6">
        <f t="shared" ref="R6:R24" ca="1" si="1">IF(P6=1,RANDBETWEEN(1,3),IF(P6=2,RANDBETWEEN(4,6)))</f>
        <v>5</v>
      </c>
      <c r="S6" t="str">
        <f t="shared" ref="S6:S24" ca="1" si="2">IF(R6=1,$D$5,IF(R6=2,$D$9,IF(R6=3,$D$13,IF(R6=4,$D$17,IF(R6=5,$D$26,IF(R6=6,$D$30))))))</f>
        <v>버튼</v>
      </c>
      <c r="T6">
        <f t="shared" ref="T6:T24" ca="1" si="3">IF(R6&lt;=3,RANDBETWEEN(1,2),IF(R6=4,RANDBETWEEN(3,5),IF(R6=5,RANDBETWEEN(6,7),IF(R6=6,8,))))</f>
        <v>7</v>
      </c>
      <c r="U6" t="str">
        <f t="shared" ref="U6:U24" ca="1" si="4">IF(T6=1,$F$5,IF(T6=2,$F$6,IF(T6=3,$F$17,IF(T6=4,$F$20,IF(T6=5,$F$23,IF(T6=6,$F$26,IF(T6=7,$F$28,IF(T6=8,$F$30))))))))</f>
        <v>두번 터치됨</v>
      </c>
      <c r="V6">
        <f t="shared" ref="V6:V24" ca="1" si="5">IF(T6&lt;=2,RANDBETWEEN(1,2),IF(T6=3,RANDBETWEEN(3,5),IF(T6=4,RANDBETWEEN(6,8),IF(T6=5,RANDBETWEEN(9,11),IF(T6=6,RANDBETWEEN(12,13),IF(T6=7,RANDBETWEEN(14,15),IF(T6=8,RANDBETWEEN(16,19))))))))</f>
        <v>15</v>
      </c>
      <c r="W6" t="str">
        <f t="shared" ref="W6:W24" ca="1" si="6">IF(V6=1,$H$5,IF(V6=2,$H$6,IF(V6=3,$H$23,IF(V6=4,$H$18,IF(V6=5,$H$19,IF(V6=6,$H$20,IF(V6=7,$H$21,IF(V6=8,$H$22,IF(V6=9,$H$23,IF(V6=10,$H$24,IF(V6=11,$H$25,IF(V6=12,$H$26,IF(V6=13,$H$27,IF(V6=14,$H$28,IF(V6=15,$H$29,IF(V6=16,$H$30,IF(V6=17,$H$31,IF(V6=18,$H$32,IF(V6=19,$H$33,"")))))))))))))))))))</f>
        <v>Pcb Board 고장</v>
      </c>
      <c r="X6">
        <f t="shared" ref="X6:X24" ca="1" si="7">IF(W6="사용자 과실",1,RANDBETWEEN(1,2))</f>
        <v>1</v>
      </c>
      <c r="Y6" t="str">
        <f t="shared" ca="1" si="0"/>
        <v>유상</v>
      </c>
    </row>
    <row r="7" spans="1:25" x14ac:dyDescent="0.4">
      <c r="A7">
        <v>1</v>
      </c>
      <c r="B7" s="1" t="s">
        <v>7</v>
      </c>
      <c r="C7" s="1">
        <v>1</v>
      </c>
      <c r="D7" t="s">
        <v>11</v>
      </c>
      <c r="F7" t="s">
        <v>23</v>
      </c>
      <c r="H7" t="s">
        <v>61</v>
      </c>
      <c r="K7">
        <v>2</v>
      </c>
      <c r="L7" t="s">
        <v>72</v>
      </c>
      <c r="M7">
        <v>1</v>
      </c>
      <c r="N7" t="s">
        <v>75</v>
      </c>
      <c r="P7">
        <f t="shared" ref="P7:P24" ca="1" si="8">RANDBETWEEN(1,2)</f>
        <v>2</v>
      </c>
      <c r="Q7" t="str">
        <f t="shared" ref="Q7:Q24" ca="1" si="9">IF(P7=1,$B$5,IF(P7=2,$B$17,))</f>
        <v>기능</v>
      </c>
      <c r="R7">
        <f t="shared" ca="1" si="1"/>
        <v>6</v>
      </c>
      <c r="S7" t="str">
        <f t="shared" ca="1" si="2"/>
        <v>전원</v>
      </c>
      <c r="T7">
        <f t="shared" ca="1" si="3"/>
        <v>8</v>
      </c>
      <c r="U7" t="str">
        <f t="shared" ca="1" si="4"/>
        <v>켜지지 않음</v>
      </c>
      <c r="V7">
        <f t="shared" ca="1" si="5"/>
        <v>16</v>
      </c>
      <c r="W7" t="str">
        <f t="shared" ca="1" si="6"/>
        <v>전원스위치 고장</v>
      </c>
      <c r="X7">
        <f t="shared" ca="1" si="7"/>
        <v>1</v>
      </c>
      <c r="Y7" t="str">
        <f t="shared" ca="1" si="0"/>
        <v>유상</v>
      </c>
    </row>
    <row r="8" spans="1:25" x14ac:dyDescent="0.4">
      <c r="A8">
        <v>1</v>
      </c>
      <c r="B8" s="1" t="s">
        <v>7</v>
      </c>
      <c r="C8" s="1">
        <v>1</v>
      </c>
      <c r="D8" t="s">
        <v>11</v>
      </c>
      <c r="F8" t="s">
        <v>23</v>
      </c>
      <c r="H8" t="s">
        <v>27</v>
      </c>
      <c r="M8">
        <v>2</v>
      </c>
      <c r="N8" t="s">
        <v>77</v>
      </c>
      <c r="P8">
        <f t="shared" ca="1" si="8"/>
        <v>1</v>
      </c>
      <c r="Q8" t="str">
        <f t="shared" ca="1" si="9"/>
        <v>외관</v>
      </c>
      <c r="R8">
        <f t="shared" ca="1" si="1"/>
        <v>1</v>
      </c>
      <c r="S8" t="str">
        <f t="shared" ca="1" si="2"/>
        <v>파손</v>
      </c>
      <c r="T8">
        <f t="shared" ca="1" si="3"/>
        <v>1</v>
      </c>
      <c r="U8" t="str">
        <f t="shared" ca="1" si="4"/>
        <v>케이스</v>
      </c>
      <c r="V8">
        <f t="shared" ca="1" si="5"/>
        <v>1</v>
      </c>
      <c r="W8" t="str">
        <f t="shared" ca="1" si="6"/>
        <v>검수미비</v>
      </c>
      <c r="X8">
        <f t="shared" ca="1" si="7"/>
        <v>2</v>
      </c>
      <c r="Y8" t="str">
        <f t="shared" ca="1" si="0"/>
        <v>무상</v>
      </c>
    </row>
    <row r="9" spans="1:25" x14ac:dyDescent="0.4">
      <c r="A9">
        <v>1</v>
      </c>
      <c r="B9" s="1" t="s">
        <v>7</v>
      </c>
      <c r="C9" s="1">
        <v>2</v>
      </c>
      <c r="D9" t="s">
        <v>57</v>
      </c>
      <c r="F9" t="s">
        <v>21</v>
      </c>
      <c r="H9" t="s">
        <v>61</v>
      </c>
      <c r="M9">
        <v>3</v>
      </c>
      <c r="N9" t="s">
        <v>78</v>
      </c>
      <c r="P9">
        <f t="shared" ca="1" si="8"/>
        <v>2</v>
      </c>
      <c r="Q9" t="str">
        <f t="shared" ca="1" si="9"/>
        <v>기능</v>
      </c>
      <c r="R9">
        <f t="shared" ca="1" si="1"/>
        <v>5</v>
      </c>
      <c r="S9" t="str">
        <f t="shared" ca="1" si="2"/>
        <v>버튼</v>
      </c>
      <c r="T9">
        <f t="shared" ca="1" si="3"/>
        <v>7</v>
      </c>
      <c r="U9" t="str">
        <f t="shared" ca="1" si="4"/>
        <v>두번 터치됨</v>
      </c>
      <c r="V9">
        <f t="shared" ca="1" si="5"/>
        <v>15</v>
      </c>
      <c r="W9" t="str">
        <f t="shared" ca="1" si="6"/>
        <v>Pcb Board 고장</v>
      </c>
      <c r="X9">
        <f t="shared" ca="1" si="7"/>
        <v>1</v>
      </c>
      <c r="Y9" t="str">
        <f t="shared" ca="1" si="0"/>
        <v>유상</v>
      </c>
    </row>
    <row r="10" spans="1:25" x14ac:dyDescent="0.4">
      <c r="A10">
        <v>1</v>
      </c>
      <c r="B10" s="1" t="s">
        <v>7</v>
      </c>
      <c r="C10" s="1">
        <v>2</v>
      </c>
      <c r="D10" t="s">
        <v>57</v>
      </c>
      <c r="F10" t="s">
        <v>21</v>
      </c>
      <c r="H10" t="s">
        <v>27</v>
      </c>
      <c r="P10">
        <f t="shared" ca="1" si="8"/>
        <v>2</v>
      </c>
      <c r="Q10" t="str">
        <f t="shared" ca="1" si="9"/>
        <v>기능</v>
      </c>
      <c r="R10">
        <f t="shared" ca="1" si="1"/>
        <v>6</v>
      </c>
      <c r="S10" t="str">
        <f t="shared" ca="1" si="2"/>
        <v>전원</v>
      </c>
      <c r="T10">
        <f t="shared" ca="1" si="3"/>
        <v>8</v>
      </c>
      <c r="U10" t="str">
        <f t="shared" ca="1" si="4"/>
        <v>켜지지 않음</v>
      </c>
      <c r="V10">
        <f t="shared" ca="1" si="5"/>
        <v>19</v>
      </c>
      <c r="W10" t="str">
        <f t="shared" ca="1" si="6"/>
        <v>배터리 방전</v>
      </c>
      <c r="X10">
        <f t="shared" ca="1" si="7"/>
        <v>2</v>
      </c>
      <c r="Y10" t="str">
        <f t="shared" ca="1" si="0"/>
        <v>무상</v>
      </c>
    </row>
    <row r="11" spans="1:25" x14ac:dyDescent="0.4">
      <c r="A11">
        <v>1</v>
      </c>
      <c r="B11" s="1" t="s">
        <v>7</v>
      </c>
      <c r="C11" s="1">
        <v>2</v>
      </c>
      <c r="D11" t="s">
        <v>57</v>
      </c>
      <c r="F11" t="s">
        <v>23</v>
      </c>
      <c r="H11" t="s">
        <v>61</v>
      </c>
      <c r="P11">
        <f t="shared" ca="1" si="8"/>
        <v>2</v>
      </c>
      <c r="Q11" t="str">
        <f t="shared" ca="1" si="9"/>
        <v>기능</v>
      </c>
      <c r="R11">
        <f t="shared" ca="1" si="1"/>
        <v>6</v>
      </c>
      <c r="S11" t="str">
        <f t="shared" ca="1" si="2"/>
        <v>전원</v>
      </c>
      <c r="T11">
        <f t="shared" ca="1" si="3"/>
        <v>8</v>
      </c>
      <c r="U11" t="str">
        <f t="shared" ca="1" si="4"/>
        <v>켜지지 않음</v>
      </c>
      <c r="V11">
        <f t="shared" ca="1" si="5"/>
        <v>19</v>
      </c>
      <c r="W11" t="str">
        <f t="shared" ca="1" si="6"/>
        <v>배터리 방전</v>
      </c>
      <c r="X11">
        <f t="shared" ca="1" si="7"/>
        <v>1</v>
      </c>
      <c r="Y11" t="str">
        <f t="shared" ca="1" si="0"/>
        <v>유상</v>
      </c>
    </row>
    <row r="12" spans="1:25" x14ac:dyDescent="0.4">
      <c r="A12">
        <v>1</v>
      </c>
      <c r="B12" s="1" t="s">
        <v>7</v>
      </c>
      <c r="C12" s="1">
        <v>2</v>
      </c>
      <c r="D12" t="s">
        <v>57</v>
      </c>
      <c r="F12" t="s">
        <v>23</v>
      </c>
      <c r="H12" t="s">
        <v>27</v>
      </c>
      <c r="P12">
        <f t="shared" ca="1" si="8"/>
        <v>2</v>
      </c>
      <c r="Q12" t="str">
        <f t="shared" ca="1" si="9"/>
        <v>기능</v>
      </c>
      <c r="R12">
        <f t="shared" ca="1" si="1"/>
        <v>4</v>
      </c>
      <c r="S12" t="str">
        <f t="shared" ca="1" si="2"/>
        <v>화면</v>
      </c>
      <c r="T12">
        <f t="shared" ca="1" si="3"/>
        <v>5</v>
      </c>
      <c r="U12" t="str">
        <f t="shared" ca="1" si="4"/>
        <v>줄생김</v>
      </c>
      <c r="V12">
        <f t="shared" ca="1" si="5"/>
        <v>11</v>
      </c>
      <c r="W12" t="str">
        <f t="shared" ca="1" si="6"/>
        <v>Pcb Board 고장</v>
      </c>
      <c r="X12">
        <f t="shared" ca="1" si="7"/>
        <v>1</v>
      </c>
      <c r="Y12" t="str">
        <f t="shared" ca="1" si="0"/>
        <v>유상</v>
      </c>
    </row>
    <row r="13" spans="1:25" x14ac:dyDescent="0.4">
      <c r="A13">
        <v>1</v>
      </c>
      <c r="B13" s="1" t="s">
        <v>7</v>
      </c>
      <c r="C13" s="1">
        <v>3</v>
      </c>
      <c r="D13" t="s">
        <v>13</v>
      </c>
      <c r="F13" t="s">
        <v>21</v>
      </c>
      <c r="H13" t="s">
        <v>61</v>
      </c>
      <c r="P13">
        <f t="shared" ca="1" si="8"/>
        <v>2</v>
      </c>
      <c r="Q13" t="str">
        <f t="shared" ca="1" si="9"/>
        <v>기능</v>
      </c>
      <c r="R13">
        <f t="shared" ca="1" si="1"/>
        <v>5</v>
      </c>
      <c r="S13" t="str">
        <f t="shared" ca="1" si="2"/>
        <v>버튼</v>
      </c>
      <c r="T13">
        <f t="shared" ca="1" si="3"/>
        <v>7</v>
      </c>
      <c r="U13" t="str">
        <f t="shared" ca="1" si="4"/>
        <v>두번 터치됨</v>
      </c>
      <c r="V13">
        <f t="shared" ca="1" si="5"/>
        <v>14</v>
      </c>
      <c r="W13" t="str">
        <f t="shared" ca="1" si="6"/>
        <v>스위치고장</v>
      </c>
      <c r="X13">
        <f t="shared" ca="1" si="7"/>
        <v>1</v>
      </c>
      <c r="Y13" t="str">
        <f t="shared" ca="1" si="0"/>
        <v>유상</v>
      </c>
    </row>
    <row r="14" spans="1:25" x14ac:dyDescent="0.4">
      <c r="A14">
        <v>1</v>
      </c>
      <c r="B14" s="1" t="s">
        <v>7</v>
      </c>
      <c r="C14" s="1">
        <v>3</v>
      </c>
      <c r="D14" t="s">
        <v>13</v>
      </c>
      <c r="F14" t="s">
        <v>21</v>
      </c>
      <c r="H14" t="s">
        <v>27</v>
      </c>
      <c r="P14">
        <f t="shared" ca="1" si="8"/>
        <v>2</v>
      </c>
      <c r="Q14" t="str">
        <f t="shared" ca="1" si="9"/>
        <v>기능</v>
      </c>
      <c r="R14">
        <f t="shared" ca="1" si="1"/>
        <v>4</v>
      </c>
      <c r="S14" t="str">
        <f t="shared" ca="1" si="2"/>
        <v>화면</v>
      </c>
      <c r="T14">
        <f t="shared" ca="1" si="3"/>
        <v>5</v>
      </c>
      <c r="U14" t="str">
        <f t="shared" ca="1" si="4"/>
        <v>줄생김</v>
      </c>
      <c r="V14">
        <f t="shared" ca="1" si="5"/>
        <v>10</v>
      </c>
      <c r="W14" t="str">
        <f t="shared" ca="1" si="6"/>
        <v>컨넥터 접촉불량</v>
      </c>
      <c r="X14">
        <f t="shared" ca="1" si="7"/>
        <v>2</v>
      </c>
      <c r="Y14" t="str">
        <f t="shared" ca="1" si="0"/>
        <v>무상</v>
      </c>
    </row>
    <row r="15" spans="1:25" x14ac:dyDescent="0.4">
      <c r="A15">
        <v>1</v>
      </c>
      <c r="B15" s="1" t="s">
        <v>7</v>
      </c>
      <c r="C15" s="1">
        <v>3</v>
      </c>
      <c r="D15" t="s">
        <v>13</v>
      </c>
      <c r="F15" t="s">
        <v>23</v>
      </c>
      <c r="H15" t="s">
        <v>61</v>
      </c>
      <c r="P15">
        <f t="shared" ca="1" si="8"/>
        <v>1</v>
      </c>
      <c r="Q15" t="str">
        <f t="shared" ca="1" si="9"/>
        <v>외관</v>
      </c>
      <c r="R15">
        <f t="shared" ca="1" si="1"/>
        <v>2</v>
      </c>
      <c r="S15" t="str">
        <f t="shared" ca="1" si="2"/>
        <v>흠집</v>
      </c>
      <c r="T15">
        <f t="shared" ca="1" si="3"/>
        <v>1</v>
      </c>
      <c r="U15" t="str">
        <f t="shared" ca="1" si="4"/>
        <v>케이스</v>
      </c>
      <c r="V15">
        <f t="shared" ca="1" si="5"/>
        <v>1</v>
      </c>
      <c r="W15" t="str">
        <f t="shared" ca="1" si="6"/>
        <v>검수미비</v>
      </c>
      <c r="X15">
        <f t="shared" ca="1" si="7"/>
        <v>2</v>
      </c>
      <c r="Y15" t="str">
        <f t="shared" ca="1" si="0"/>
        <v>무상</v>
      </c>
    </row>
    <row r="16" spans="1:25" x14ac:dyDescent="0.4">
      <c r="A16">
        <v>1</v>
      </c>
      <c r="B16" s="1" t="s">
        <v>7</v>
      </c>
      <c r="C16" s="1">
        <v>3</v>
      </c>
      <c r="D16" t="s">
        <v>13</v>
      </c>
      <c r="F16" t="s">
        <v>23</v>
      </c>
      <c r="H16" t="s">
        <v>27</v>
      </c>
      <c r="P16">
        <f t="shared" ca="1" si="8"/>
        <v>2</v>
      </c>
      <c r="Q16" t="str">
        <f t="shared" ca="1" si="9"/>
        <v>기능</v>
      </c>
      <c r="R16">
        <f t="shared" ca="1" si="1"/>
        <v>6</v>
      </c>
      <c r="S16" t="str">
        <f t="shared" ca="1" si="2"/>
        <v>전원</v>
      </c>
      <c r="T16">
        <f t="shared" ca="1" si="3"/>
        <v>8</v>
      </c>
      <c r="U16" t="str">
        <f t="shared" ca="1" si="4"/>
        <v>켜지지 않음</v>
      </c>
      <c r="V16">
        <f t="shared" ca="1" si="5"/>
        <v>19</v>
      </c>
      <c r="W16" t="str">
        <f t="shared" ca="1" si="6"/>
        <v>배터리 방전</v>
      </c>
      <c r="X16">
        <f t="shared" ca="1" si="7"/>
        <v>1</v>
      </c>
      <c r="Y16" t="str">
        <f t="shared" ca="1" si="0"/>
        <v>유상</v>
      </c>
    </row>
    <row r="17" spans="1:25" x14ac:dyDescent="0.4">
      <c r="A17">
        <v>2</v>
      </c>
      <c r="B17" t="s">
        <v>9</v>
      </c>
      <c r="C17">
        <v>4</v>
      </c>
      <c r="D17" t="s">
        <v>15</v>
      </c>
      <c r="E17">
        <v>3</v>
      </c>
      <c r="F17" t="s">
        <v>29</v>
      </c>
      <c r="G17">
        <v>3</v>
      </c>
      <c r="H17" t="s">
        <v>35</v>
      </c>
      <c r="P17">
        <f t="shared" ca="1" si="8"/>
        <v>1</v>
      </c>
      <c r="Q17" t="str">
        <f t="shared" ca="1" si="9"/>
        <v>외관</v>
      </c>
      <c r="R17">
        <f t="shared" ca="1" si="1"/>
        <v>2</v>
      </c>
      <c r="S17" t="str">
        <f t="shared" ca="1" si="2"/>
        <v>흠집</v>
      </c>
      <c r="T17">
        <f t="shared" ca="1" si="3"/>
        <v>1</v>
      </c>
      <c r="U17" t="str">
        <f t="shared" ca="1" si="4"/>
        <v>케이스</v>
      </c>
      <c r="V17">
        <f t="shared" ca="1" si="5"/>
        <v>2</v>
      </c>
      <c r="W17" t="str">
        <f t="shared" ca="1" si="6"/>
        <v>사용자 과실</v>
      </c>
      <c r="X17">
        <f t="shared" ca="1" si="7"/>
        <v>1</v>
      </c>
      <c r="Y17" t="str">
        <f t="shared" ca="1" si="0"/>
        <v>유상</v>
      </c>
    </row>
    <row r="18" spans="1:25" x14ac:dyDescent="0.4">
      <c r="A18">
        <v>2</v>
      </c>
      <c r="B18" t="s">
        <v>9</v>
      </c>
      <c r="C18">
        <v>4</v>
      </c>
      <c r="D18" t="s">
        <v>15</v>
      </c>
      <c r="F18" t="s">
        <v>29</v>
      </c>
      <c r="G18">
        <v>4</v>
      </c>
      <c r="H18" t="s">
        <v>37</v>
      </c>
      <c r="P18">
        <f t="shared" ca="1" si="8"/>
        <v>2</v>
      </c>
      <c r="Q18" t="str">
        <f t="shared" ca="1" si="9"/>
        <v>기능</v>
      </c>
      <c r="R18">
        <f t="shared" ca="1" si="1"/>
        <v>5</v>
      </c>
      <c r="S18" t="str">
        <f t="shared" ca="1" si="2"/>
        <v>버튼</v>
      </c>
      <c r="T18">
        <f t="shared" ca="1" si="3"/>
        <v>7</v>
      </c>
      <c r="U18" t="str">
        <f t="shared" ca="1" si="4"/>
        <v>두번 터치됨</v>
      </c>
      <c r="V18">
        <f t="shared" ca="1" si="5"/>
        <v>14</v>
      </c>
      <c r="W18" t="str">
        <f t="shared" ca="1" si="6"/>
        <v>스위치고장</v>
      </c>
      <c r="X18">
        <f t="shared" ca="1" si="7"/>
        <v>1</v>
      </c>
      <c r="Y18" t="str">
        <f t="shared" ca="1" si="0"/>
        <v>유상</v>
      </c>
    </row>
    <row r="19" spans="1:25" x14ac:dyDescent="0.4">
      <c r="A19">
        <v>2</v>
      </c>
      <c r="B19" t="s">
        <v>9</v>
      </c>
      <c r="C19">
        <v>4</v>
      </c>
      <c r="D19" t="s">
        <v>15</v>
      </c>
      <c r="F19" t="s">
        <v>29</v>
      </c>
      <c r="G19">
        <v>5</v>
      </c>
      <c r="H19" t="s">
        <v>39</v>
      </c>
      <c r="P19">
        <f t="shared" ca="1" si="8"/>
        <v>2</v>
      </c>
      <c r="Q19" t="str">
        <f t="shared" ca="1" si="9"/>
        <v>기능</v>
      </c>
      <c r="R19">
        <f t="shared" ca="1" si="1"/>
        <v>4</v>
      </c>
      <c r="S19" t="str">
        <f t="shared" ca="1" si="2"/>
        <v>화면</v>
      </c>
      <c r="T19">
        <f t="shared" ca="1" si="3"/>
        <v>4</v>
      </c>
      <c r="U19" t="str">
        <f t="shared" ca="1" si="4"/>
        <v>백화현상</v>
      </c>
      <c r="V19">
        <f t="shared" ca="1" si="5"/>
        <v>8</v>
      </c>
      <c r="W19" t="str">
        <f t="shared" ca="1" si="6"/>
        <v>Pcb Board 고장</v>
      </c>
      <c r="X19">
        <f t="shared" ca="1" si="7"/>
        <v>2</v>
      </c>
      <c r="Y19" t="str">
        <f t="shared" ca="1" si="0"/>
        <v>무상</v>
      </c>
    </row>
    <row r="20" spans="1:25" x14ac:dyDescent="0.4">
      <c r="A20">
        <v>2</v>
      </c>
      <c r="B20" t="s">
        <v>9</v>
      </c>
      <c r="C20">
        <v>4</v>
      </c>
      <c r="D20" t="s">
        <v>15</v>
      </c>
      <c r="E20">
        <v>4</v>
      </c>
      <c r="F20" t="s">
        <v>31</v>
      </c>
      <c r="G20">
        <v>6</v>
      </c>
      <c r="H20" t="s">
        <v>39</v>
      </c>
      <c r="P20">
        <f t="shared" ca="1" si="8"/>
        <v>1</v>
      </c>
      <c r="Q20" t="str">
        <f t="shared" ca="1" si="9"/>
        <v>외관</v>
      </c>
      <c r="R20">
        <f t="shared" ca="1" si="1"/>
        <v>3</v>
      </c>
      <c r="S20" t="str">
        <f t="shared" ca="1" si="2"/>
        <v>오염</v>
      </c>
      <c r="T20">
        <f t="shared" ca="1" si="3"/>
        <v>2</v>
      </c>
      <c r="U20" t="str">
        <f t="shared" ca="1" si="4"/>
        <v>케이스</v>
      </c>
      <c r="V20">
        <f t="shared" ca="1" si="5"/>
        <v>2</v>
      </c>
      <c r="W20" t="str">
        <f t="shared" ca="1" si="6"/>
        <v>사용자 과실</v>
      </c>
      <c r="X20">
        <f t="shared" ca="1" si="7"/>
        <v>1</v>
      </c>
      <c r="Y20" t="str">
        <f t="shared" ca="1" si="0"/>
        <v>유상</v>
      </c>
    </row>
    <row r="21" spans="1:25" x14ac:dyDescent="0.4">
      <c r="A21">
        <v>2</v>
      </c>
      <c r="B21" t="s">
        <v>9</v>
      </c>
      <c r="C21">
        <v>4</v>
      </c>
      <c r="D21" t="s">
        <v>15</v>
      </c>
      <c r="F21" t="s">
        <v>31</v>
      </c>
      <c r="G21">
        <v>7</v>
      </c>
      <c r="H21" t="s">
        <v>41</v>
      </c>
      <c r="P21">
        <f t="shared" ca="1" si="8"/>
        <v>2</v>
      </c>
      <c r="Q21" t="str">
        <f t="shared" ca="1" si="9"/>
        <v>기능</v>
      </c>
      <c r="R21">
        <f t="shared" ca="1" si="1"/>
        <v>4</v>
      </c>
      <c r="S21" t="str">
        <f t="shared" ca="1" si="2"/>
        <v>화면</v>
      </c>
      <c r="T21">
        <f t="shared" ca="1" si="3"/>
        <v>5</v>
      </c>
      <c r="U21" t="str">
        <f t="shared" ca="1" si="4"/>
        <v>줄생김</v>
      </c>
      <c r="V21">
        <f t="shared" ca="1" si="5"/>
        <v>10</v>
      </c>
      <c r="W21" t="str">
        <f t="shared" ca="1" si="6"/>
        <v>컨넥터 접촉불량</v>
      </c>
      <c r="X21">
        <f t="shared" ca="1" si="7"/>
        <v>1</v>
      </c>
      <c r="Y21" t="str">
        <f t="shared" ca="1" si="0"/>
        <v>유상</v>
      </c>
    </row>
    <row r="22" spans="1:25" x14ac:dyDescent="0.4">
      <c r="A22">
        <v>2</v>
      </c>
      <c r="B22" t="s">
        <v>9</v>
      </c>
      <c r="C22">
        <v>4</v>
      </c>
      <c r="D22" t="s">
        <v>15</v>
      </c>
      <c r="F22" t="s">
        <v>31</v>
      </c>
      <c r="G22">
        <v>8</v>
      </c>
      <c r="H22" t="s">
        <v>37</v>
      </c>
      <c r="P22">
        <f t="shared" ca="1" si="8"/>
        <v>1</v>
      </c>
      <c r="Q22" t="str">
        <f t="shared" ca="1" si="9"/>
        <v>외관</v>
      </c>
      <c r="R22">
        <f t="shared" ca="1" si="1"/>
        <v>1</v>
      </c>
      <c r="S22" t="str">
        <f t="shared" ca="1" si="2"/>
        <v>파손</v>
      </c>
      <c r="T22">
        <f t="shared" ca="1" si="3"/>
        <v>2</v>
      </c>
      <c r="U22" t="str">
        <f t="shared" ca="1" si="4"/>
        <v>케이스</v>
      </c>
      <c r="V22">
        <f t="shared" ca="1" si="5"/>
        <v>2</v>
      </c>
      <c r="W22" t="str">
        <f t="shared" ca="1" si="6"/>
        <v>사용자 과실</v>
      </c>
      <c r="X22">
        <f t="shared" ca="1" si="7"/>
        <v>1</v>
      </c>
      <c r="Y22" t="str">
        <f t="shared" ca="1" si="0"/>
        <v>유상</v>
      </c>
    </row>
    <row r="23" spans="1:25" x14ac:dyDescent="0.4">
      <c r="A23">
        <v>2</v>
      </c>
      <c r="B23" t="s">
        <v>9</v>
      </c>
      <c r="C23">
        <v>4</v>
      </c>
      <c r="D23" t="s">
        <v>15</v>
      </c>
      <c r="E23">
        <v>5</v>
      </c>
      <c r="F23" t="s">
        <v>33</v>
      </c>
      <c r="G23">
        <v>9</v>
      </c>
      <c r="H23" t="s">
        <v>39</v>
      </c>
      <c r="P23">
        <f t="shared" ca="1" si="8"/>
        <v>2</v>
      </c>
      <c r="Q23" t="str">
        <f t="shared" ca="1" si="9"/>
        <v>기능</v>
      </c>
      <c r="R23">
        <f t="shared" ca="1" si="1"/>
        <v>5</v>
      </c>
      <c r="S23" t="str">
        <f t="shared" ca="1" si="2"/>
        <v>버튼</v>
      </c>
      <c r="T23">
        <f t="shared" ca="1" si="3"/>
        <v>7</v>
      </c>
      <c r="U23" t="str">
        <f t="shared" ca="1" si="4"/>
        <v>두번 터치됨</v>
      </c>
      <c r="V23">
        <f t="shared" ca="1" si="5"/>
        <v>14</v>
      </c>
      <c r="W23" t="str">
        <f t="shared" ca="1" si="6"/>
        <v>스위치고장</v>
      </c>
      <c r="X23">
        <f t="shared" ca="1" si="7"/>
        <v>1</v>
      </c>
      <c r="Y23" t="str">
        <f t="shared" ca="1" si="0"/>
        <v>유상</v>
      </c>
    </row>
    <row r="24" spans="1:25" x14ac:dyDescent="0.4">
      <c r="A24">
        <v>2</v>
      </c>
      <c r="B24" t="s">
        <v>9</v>
      </c>
      <c r="C24">
        <v>4</v>
      </c>
      <c r="D24" t="s">
        <v>15</v>
      </c>
      <c r="F24" t="s">
        <v>33</v>
      </c>
      <c r="G24">
        <v>10</v>
      </c>
      <c r="H24" t="s">
        <v>41</v>
      </c>
      <c r="P24">
        <f t="shared" ca="1" si="8"/>
        <v>2</v>
      </c>
      <c r="Q24" t="str">
        <f t="shared" ca="1" si="9"/>
        <v>기능</v>
      </c>
      <c r="R24">
        <f t="shared" ca="1" si="1"/>
        <v>6</v>
      </c>
      <c r="S24" t="str">
        <f t="shared" ca="1" si="2"/>
        <v>전원</v>
      </c>
      <c r="T24">
        <f t="shared" ca="1" si="3"/>
        <v>8</v>
      </c>
      <c r="U24" t="str">
        <f t="shared" ca="1" si="4"/>
        <v>켜지지 않음</v>
      </c>
      <c r="V24">
        <f t="shared" ca="1" si="5"/>
        <v>18</v>
      </c>
      <c r="W24" t="str">
        <f t="shared" ca="1" si="6"/>
        <v>Pcb Board 고장</v>
      </c>
      <c r="X24">
        <f t="shared" ca="1" si="7"/>
        <v>2</v>
      </c>
      <c r="Y24" t="str">
        <f t="shared" ca="1" si="0"/>
        <v>무상</v>
      </c>
    </row>
    <row r="25" spans="1:25" x14ac:dyDescent="0.4">
      <c r="A25">
        <v>2</v>
      </c>
      <c r="B25" t="s">
        <v>9</v>
      </c>
      <c r="C25">
        <v>4</v>
      </c>
      <c r="D25" t="s">
        <v>15</v>
      </c>
      <c r="F25" t="s">
        <v>33</v>
      </c>
      <c r="G25">
        <v>11</v>
      </c>
      <c r="H25" t="s">
        <v>37</v>
      </c>
    </row>
    <row r="26" spans="1:25" x14ac:dyDescent="0.4">
      <c r="A26">
        <v>2</v>
      </c>
      <c r="B26" t="s">
        <v>9</v>
      </c>
      <c r="C26">
        <v>5</v>
      </c>
      <c r="D26" t="s">
        <v>17</v>
      </c>
      <c r="E26">
        <v>6</v>
      </c>
      <c r="F26" t="s">
        <v>43</v>
      </c>
      <c r="G26">
        <v>12</v>
      </c>
      <c r="H26" t="s">
        <v>47</v>
      </c>
    </row>
    <row r="27" spans="1:25" x14ac:dyDescent="0.4">
      <c r="A27">
        <v>2</v>
      </c>
      <c r="B27" t="s">
        <v>9</v>
      </c>
      <c r="C27">
        <v>5</v>
      </c>
      <c r="D27" t="s">
        <v>17</v>
      </c>
      <c r="F27" t="s">
        <v>43</v>
      </c>
      <c r="G27">
        <v>13</v>
      </c>
      <c r="H27" t="s">
        <v>37</v>
      </c>
    </row>
    <row r="28" spans="1:25" x14ac:dyDescent="0.4">
      <c r="A28">
        <v>2</v>
      </c>
      <c r="B28" t="s">
        <v>9</v>
      </c>
      <c r="C28">
        <v>5</v>
      </c>
      <c r="D28" t="s">
        <v>17</v>
      </c>
      <c r="E28">
        <v>7</v>
      </c>
      <c r="F28" t="s">
        <v>45</v>
      </c>
      <c r="G28">
        <v>14</v>
      </c>
      <c r="H28" t="s">
        <v>47</v>
      </c>
    </row>
    <row r="29" spans="1:25" x14ac:dyDescent="0.4">
      <c r="A29">
        <v>2</v>
      </c>
      <c r="B29" t="s">
        <v>9</v>
      </c>
      <c r="C29">
        <v>5</v>
      </c>
      <c r="D29" t="s">
        <v>17</v>
      </c>
      <c r="F29" t="s">
        <v>45</v>
      </c>
      <c r="G29">
        <v>15</v>
      </c>
      <c r="H29" t="s">
        <v>37</v>
      </c>
    </row>
    <row r="30" spans="1:25" x14ac:dyDescent="0.4">
      <c r="A30">
        <v>2</v>
      </c>
      <c r="B30" t="s">
        <v>9</v>
      </c>
      <c r="C30">
        <v>6</v>
      </c>
      <c r="D30" t="s">
        <v>19</v>
      </c>
      <c r="E30">
        <v>8</v>
      </c>
      <c r="F30" t="s">
        <v>49</v>
      </c>
      <c r="G30">
        <v>16</v>
      </c>
      <c r="H30" t="s">
        <v>51</v>
      </c>
    </row>
    <row r="31" spans="1:25" x14ac:dyDescent="0.4">
      <c r="A31">
        <v>2</v>
      </c>
      <c r="B31" t="s">
        <v>9</v>
      </c>
      <c r="C31">
        <v>6</v>
      </c>
      <c r="D31" t="s">
        <v>19</v>
      </c>
      <c r="F31" t="s">
        <v>49</v>
      </c>
      <c r="G31">
        <v>17</v>
      </c>
      <c r="H31" t="s">
        <v>53</v>
      </c>
    </row>
    <row r="32" spans="1:25" x14ac:dyDescent="0.4">
      <c r="A32">
        <v>2</v>
      </c>
      <c r="B32" t="s">
        <v>9</v>
      </c>
      <c r="C32">
        <v>6</v>
      </c>
      <c r="D32" t="s">
        <v>19</v>
      </c>
      <c r="F32" t="s">
        <v>49</v>
      </c>
      <c r="G32">
        <v>18</v>
      </c>
      <c r="H32" t="s">
        <v>37</v>
      </c>
    </row>
    <row r="33" spans="1:8" x14ac:dyDescent="0.4">
      <c r="A33">
        <v>2</v>
      </c>
      <c r="B33" t="s">
        <v>9</v>
      </c>
      <c r="C33">
        <v>6</v>
      </c>
      <c r="D33" t="s">
        <v>19</v>
      </c>
      <c r="F33" t="s">
        <v>49</v>
      </c>
      <c r="G33">
        <v>19</v>
      </c>
      <c r="H33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3"/>
  <sheetViews>
    <sheetView topLeftCell="F2" workbookViewId="0">
      <selection activeCell="F25" sqref="F24:F25"/>
    </sheetView>
  </sheetViews>
  <sheetFormatPr defaultRowHeight="17.399999999999999" x14ac:dyDescent="0.4"/>
  <cols>
    <col min="3" max="3" width="11.296875" bestFit="1" customWidth="1"/>
    <col min="4" max="4" width="11.296875" customWidth="1"/>
    <col min="5" max="5" width="11.296875" bestFit="1" customWidth="1"/>
    <col min="6" max="6" width="11.296875" customWidth="1"/>
    <col min="7" max="7" width="11.296875" bestFit="1" customWidth="1"/>
    <col min="8" max="8" width="11.296875" customWidth="1"/>
    <col min="9" max="9" width="15" bestFit="1" customWidth="1"/>
    <col min="10" max="10" width="19.59765625" customWidth="1"/>
    <col min="11" max="11" width="8.59765625" bestFit="1" customWidth="1"/>
    <col min="13" max="13" width="11.296875" bestFit="1" customWidth="1"/>
    <col min="15" max="15" width="11.296875" bestFit="1" customWidth="1"/>
    <col min="17" max="17" width="11.296875" bestFit="1" customWidth="1"/>
    <col min="19" max="19" width="15" bestFit="1" customWidth="1"/>
  </cols>
  <sheetData>
    <row r="4" spans="2:19" x14ac:dyDescent="0.4">
      <c r="C4" t="s">
        <v>1</v>
      </c>
      <c r="E4" t="s">
        <v>3</v>
      </c>
      <c r="G4" t="s">
        <v>5</v>
      </c>
      <c r="I4" t="s">
        <v>25</v>
      </c>
      <c r="J4" s="2"/>
      <c r="K4" t="s">
        <v>62</v>
      </c>
      <c r="M4" t="s">
        <v>1</v>
      </c>
      <c r="O4" t="s">
        <v>3</v>
      </c>
      <c r="Q4" t="s">
        <v>5</v>
      </c>
      <c r="S4" t="s">
        <v>25</v>
      </c>
    </row>
    <row r="5" spans="2:19" x14ac:dyDescent="0.4">
      <c r="B5">
        <v>1</v>
      </c>
      <c r="C5" s="1" t="s">
        <v>7</v>
      </c>
      <c r="D5" s="1">
        <v>1</v>
      </c>
      <c r="E5" t="s">
        <v>11</v>
      </c>
      <c r="F5">
        <v>1</v>
      </c>
      <c r="G5" t="s">
        <v>21</v>
      </c>
      <c r="H5">
        <v>1</v>
      </c>
      <c r="I5" t="s">
        <v>61</v>
      </c>
      <c r="L5">
        <v>1</v>
      </c>
      <c r="M5" t="str">
        <f>IF(L5=1,$C$5,IF(L5=2,$C$17,))</f>
        <v>외관</v>
      </c>
      <c r="N5">
        <v>1</v>
      </c>
      <c r="O5" t="str">
        <f>IF(N5=1,$E$5,IF(N5=2,$E$9,IF(N5=3,$E$13,IF(N5=4,$E$17,IF(N5=5,$E$26,IF(N5=6,$E$30))))))</f>
        <v>파손</v>
      </c>
      <c r="P5">
        <v>1</v>
      </c>
      <c r="Q5" t="str">
        <f>IF(P5=1,$G$5,IF(P5=2,$G$6,IF(P5=3,$G$17,IF(P5=4,$G$20,IF(P5=5,$G$23,IF(P5=6,$G$26,IF(P5=7,$G$28,IF(P5=8,$G$30))))))))</f>
        <v>케이스</v>
      </c>
      <c r="R5">
        <v>1</v>
      </c>
      <c r="S5" t="str">
        <f>IF(R5=1,$I$5,IF(R5=2,$I$6,IF(R5=3,$I$23,IF(R5=4,$I$18,IF(R5=5,$I$19,IF(R5=6,$I$20,IF(R5=7,$I$21,IF(R5=8,$I$22,IF(R5=9,$I$23,IF(R5=10,$I$24,IF(R5=11,$I$25,IF(R5=12,$I$26,IF(R5=13,$I$27,IF(R5=14,$I$28,IF(R5=15,$I$29,IF(R5=16,$I$30,IF(R5=17,$I$31,IF(R5=18,$I$32,IF(R5=19,$I$33,"")))))))))))))))))))</f>
        <v>검수미비</v>
      </c>
    </row>
    <row r="6" spans="2:19" x14ac:dyDescent="0.4">
      <c r="B6">
        <v>1</v>
      </c>
      <c r="C6" s="1" t="s">
        <v>7</v>
      </c>
      <c r="D6" s="1">
        <v>1</v>
      </c>
      <c r="E6" t="s">
        <v>11</v>
      </c>
      <c r="F6">
        <v>2</v>
      </c>
      <c r="G6" t="s">
        <v>21</v>
      </c>
      <c r="H6">
        <v>2</v>
      </c>
      <c r="I6" t="s">
        <v>27</v>
      </c>
      <c r="L6">
        <v>2</v>
      </c>
      <c r="M6" t="str">
        <f>IF(L6=1,$C$5,IF(L6=2,$C$17,))</f>
        <v>기능</v>
      </c>
      <c r="N6">
        <v>2</v>
      </c>
      <c r="O6" t="str">
        <f t="shared" ref="O6:O8" si="0">IF(N6=1,$E$5,IF(N6=2,$E$9,IF(N6=3,$E$13,IF(N6=4,$E$17,IF(N6=5,$E$26,IF(N6=6,$E$30))))))</f>
        <v>흠집</v>
      </c>
      <c r="P6">
        <v>2</v>
      </c>
      <c r="Q6" t="str">
        <f t="shared" ref="Q6:Q12" si="1">IF(P6=1,$G$5,IF(P6=2,$G$6,IF(P6=3,$G$17,IF(P6=4,$G$20,IF(P6=5,$G$23,IF(P6=6,$G$26,IF(P6=7,$G$28,IF(P6=8,$G$30))))))))</f>
        <v>케이스</v>
      </c>
      <c r="R6">
        <v>2</v>
      </c>
      <c r="S6" t="str">
        <f t="shared" ref="S6:S23" si="2">IF(R6=1,$I$5,IF(R6=2,$I$6,IF(R6=3,$I$23,IF(R6=4,$I$18,IF(R6=5,$I$19,IF(R6=6,$I$20,IF(R6=7,$I$21,IF(R6=8,$I$22,IF(R6=9,$I$23,IF(R6=10,$I$24,IF(R6=11,$I$25,IF(R6=12,$I$26,IF(R6=13,$I$27,IF(R6=14,$I$28,IF(R6=15,$I$29,IF(R6=16,$I$30,IF(R6=17,$I$31,IF(R6=18,$I$32,IF(R6=19,$I$33,"")))))))))))))))))))</f>
        <v>사용자 과실</v>
      </c>
    </row>
    <row r="7" spans="2:19" x14ac:dyDescent="0.4">
      <c r="B7">
        <v>1</v>
      </c>
      <c r="C7" s="1" t="s">
        <v>7</v>
      </c>
      <c r="D7" s="1">
        <v>1</v>
      </c>
      <c r="E7" t="s">
        <v>11</v>
      </c>
      <c r="G7" t="s">
        <v>23</v>
      </c>
      <c r="I7" t="s">
        <v>61</v>
      </c>
      <c r="N7">
        <v>3</v>
      </c>
      <c r="O7" t="str">
        <f t="shared" si="0"/>
        <v>오염</v>
      </c>
      <c r="P7">
        <v>3</v>
      </c>
      <c r="Q7" t="str">
        <f t="shared" si="1"/>
        <v>안켜짐</v>
      </c>
      <c r="R7">
        <v>3</v>
      </c>
      <c r="S7" t="str">
        <f t="shared" si="2"/>
        <v>액정 고장</v>
      </c>
    </row>
    <row r="8" spans="2:19" x14ac:dyDescent="0.4">
      <c r="B8">
        <v>1</v>
      </c>
      <c r="C8" s="1" t="s">
        <v>7</v>
      </c>
      <c r="D8" s="1">
        <v>1</v>
      </c>
      <c r="E8" t="s">
        <v>11</v>
      </c>
      <c r="G8" t="s">
        <v>23</v>
      </c>
      <c r="I8" t="s">
        <v>27</v>
      </c>
      <c r="N8">
        <v>4</v>
      </c>
      <c r="O8" t="str">
        <f t="shared" si="0"/>
        <v>화면</v>
      </c>
      <c r="P8">
        <v>4</v>
      </c>
      <c r="Q8" t="str">
        <f t="shared" si="1"/>
        <v>백화현상</v>
      </c>
      <c r="R8">
        <v>4</v>
      </c>
      <c r="S8" t="str">
        <f t="shared" si="2"/>
        <v>Pcb Board 고장</v>
      </c>
    </row>
    <row r="9" spans="2:19" x14ac:dyDescent="0.4">
      <c r="B9">
        <v>1</v>
      </c>
      <c r="C9" s="1" t="s">
        <v>7</v>
      </c>
      <c r="D9" s="1">
        <v>2</v>
      </c>
      <c r="E9" t="s">
        <v>57</v>
      </c>
      <c r="G9" t="s">
        <v>21</v>
      </c>
      <c r="I9" t="s">
        <v>61</v>
      </c>
      <c r="P9">
        <v>5</v>
      </c>
      <c r="Q9" t="str">
        <f t="shared" si="1"/>
        <v>줄생김</v>
      </c>
      <c r="R9">
        <v>5</v>
      </c>
      <c r="S9" t="str">
        <f t="shared" si="2"/>
        <v>액정 고장</v>
      </c>
    </row>
    <row r="10" spans="2:19" x14ac:dyDescent="0.4">
      <c r="B10">
        <v>1</v>
      </c>
      <c r="C10" s="1" t="s">
        <v>7</v>
      </c>
      <c r="D10" s="1">
        <v>2</v>
      </c>
      <c r="E10" t="s">
        <v>57</v>
      </c>
      <c r="G10" t="s">
        <v>21</v>
      </c>
      <c r="I10" t="s">
        <v>27</v>
      </c>
      <c r="P10">
        <v>6</v>
      </c>
      <c r="Q10" t="str">
        <f t="shared" si="1"/>
        <v>동작안함</v>
      </c>
      <c r="R10">
        <v>6</v>
      </c>
      <c r="S10" t="str">
        <f t="shared" si="2"/>
        <v>액정 고장</v>
      </c>
    </row>
    <row r="11" spans="2:19" x14ac:dyDescent="0.4">
      <c r="B11">
        <v>1</v>
      </c>
      <c r="C11" s="1" t="s">
        <v>7</v>
      </c>
      <c r="D11" s="1">
        <v>2</v>
      </c>
      <c r="E11" t="s">
        <v>57</v>
      </c>
      <c r="G11" t="s">
        <v>23</v>
      </c>
      <c r="I11" t="s">
        <v>61</v>
      </c>
      <c r="P11">
        <v>7</v>
      </c>
      <c r="Q11" t="str">
        <f t="shared" si="1"/>
        <v>두번 터치됨</v>
      </c>
      <c r="R11">
        <v>7</v>
      </c>
      <c r="S11" t="str">
        <f t="shared" si="2"/>
        <v>컨넥터 접촉불량</v>
      </c>
    </row>
    <row r="12" spans="2:19" x14ac:dyDescent="0.4">
      <c r="B12">
        <v>1</v>
      </c>
      <c r="C12" s="1" t="s">
        <v>7</v>
      </c>
      <c r="D12" s="1">
        <v>2</v>
      </c>
      <c r="E12" t="s">
        <v>57</v>
      </c>
      <c r="G12" t="s">
        <v>23</v>
      </c>
      <c r="I12" t="s">
        <v>27</v>
      </c>
      <c r="P12">
        <v>8</v>
      </c>
      <c r="Q12" t="str">
        <f t="shared" si="1"/>
        <v>켜지지 않음</v>
      </c>
      <c r="R12">
        <v>8</v>
      </c>
      <c r="S12" t="str">
        <f t="shared" si="2"/>
        <v>Pcb Board 고장</v>
      </c>
    </row>
    <row r="13" spans="2:19" x14ac:dyDescent="0.4">
      <c r="B13">
        <v>1</v>
      </c>
      <c r="C13" s="1" t="s">
        <v>7</v>
      </c>
      <c r="D13" s="1">
        <v>3</v>
      </c>
      <c r="E13" t="s">
        <v>13</v>
      </c>
      <c r="G13" t="s">
        <v>21</v>
      </c>
      <c r="I13" t="s">
        <v>61</v>
      </c>
      <c r="R13">
        <v>9</v>
      </c>
      <c r="S13" t="str">
        <f t="shared" si="2"/>
        <v>액정 고장</v>
      </c>
    </row>
    <row r="14" spans="2:19" x14ac:dyDescent="0.4">
      <c r="B14">
        <v>1</v>
      </c>
      <c r="C14" s="1" t="s">
        <v>7</v>
      </c>
      <c r="D14" s="1">
        <v>3</v>
      </c>
      <c r="E14" t="s">
        <v>13</v>
      </c>
      <c r="G14" t="s">
        <v>21</v>
      </c>
      <c r="I14" t="s">
        <v>27</v>
      </c>
      <c r="R14">
        <v>10</v>
      </c>
      <c r="S14" t="str">
        <f t="shared" si="2"/>
        <v>컨넥터 접촉불량</v>
      </c>
    </row>
    <row r="15" spans="2:19" x14ac:dyDescent="0.4">
      <c r="B15">
        <v>1</v>
      </c>
      <c r="C15" s="1" t="s">
        <v>7</v>
      </c>
      <c r="D15" s="1">
        <v>3</v>
      </c>
      <c r="E15" t="s">
        <v>13</v>
      </c>
      <c r="G15" t="s">
        <v>23</v>
      </c>
      <c r="I15" t="s">
        <v>61</v>
      </c>
      <c r="R15">
        <v>11</v>
      </c>
      <c r="S15" t="str">
        <f t="shared" si="2"/>
        <v>Pcb Board 고장</v>
      </c>
    </row>
    <row r="16" spans="2:19" x14ac:dyDescent="0.4">
      <c r="B16">
        <v>1</v>
      </c>
      <c r="C16" s="1" t="s">
        <v>7</v>
      </c>
      <c r="D16" s="1">
        <v>3</v>
      </c>
      <c r="E16" t="s">
        <v>13</v>
      </c>
      <c r="G16" t="s">
        <v>23</v>
      </c>
      <c r="I16" t="s">
        <v>27</v>
      </c>
      <c r="R16">
        <v>12</v>
      </c>
      <c r="S16" t="str">
        <f t="shared" si="2"/>
        <v>스위치고장</v>
      </c>
    </row>
    <row r="17" spans="2:19" x14ac:dyDescent="0.4">
      <c r="B17">
        <v>2</v>
      </c>
      <c r="C17" t="s">
        <v>9</v>
      </c>
      <c r="D17">
        <v>4</v>
      </c>
      <c r="E17" t="s">
        <v>15</v>
      </c>
      <c r="F17">
        <v>3</v>
      </c>
      <c r="G17" t="s">
        <v>29</v>
      </c>
      <c r="H17">
        <v>3</v>
      </c>
      <c r="I17" t="s">
        <v>35</v>
      </c>
      <c r="R17">
        <v>13</v>
      </c>
      <c r="S17" t="str">
        <f t="shared" si="2"/>
        <v>Pcb Board 고장</v>
      </c>
    </row>
    <row r="18" spans="2:19" x14ac:dyDescent="0.4">
      <c r="B18">
        <v>2</v>
      </c>
      <c r="C18" t="s">
        <v>9</v>
      </c>
      <c r="D18">
        <v>4</v>
      </c>
      <c r="E18" t="s">
        <v>15</v>
      </c>
      <c r="G18" t="s">
        <v>29</v>
      </c>
      <c r="H18">
        <v>4</v>
      </c>
      <c r="I18" t="s">
        <v>37</v>
      </c>
      <c r="R18">
        <v>14</v>
      </c>
      <c r="S18" t="str">
        <f t="shared" si="2"/>
        <v>스위치고장</v>
      </c>
    </row>
    <row r="19" spans="2:19" x14ac:dyDescent="0.4">
      <c r="B19">
        <v>2</v>
      </c>
      <c r="C19" t="s">
        <v>9</v>
      </c>
      <c r="D19">
        <v>4</v>
      </c>
      <c r="E19" t="s">
        <v>15</v>
      </c>
      <c r="G19" t="s">
        <v>29</v>
      </c>
      <c r="H19">
        <v>5</v>
      </c>
      <c r="I19" t="s">
        <v>39</v>
      </c>
      <c r="R19">
        <v>15</v>
      </c>
      <c r="S19" t="str">
        <f t="shared" si="2"/>
        <v>Pcb Board 고장</v>
      </c>
    </row>
    <row r="20" spans="2:19" x14ac:dyDescent="0.4">
      <c r="B20">
        <v>2</v>
      </c>
      <c r="C20" t="s">
        <v>9</v>
      </c>
      <c r="D20">
        <v>4</v>
      </c>
      <c r="E20" t="s">
        <v>15</v>
      </c>
      <c r="F20">
        <v>4</v>
      </c>
      <c r="G20" t="s">
        <v>31</v>
      </c>
      <c r="H20">
        <v>6</v>
      </c>
      <c r="I20" t="s">
        <v>39</v>
      </c>
      <c r="R20">
        <v>16</v>
      </c>
      <c r="S20" t="str">
        <f t="shared" si="2"/>
        <v>전원스위치 고장</v>
      </c>
    </row>
    <row r="21" spans="2:19" x14ac:dyDescent="0.4">
      <c r="B21">
        <v>2</v>
      </c>
      <c r="C21" t="s">
        <v>9</v>
      </c>
      <c r="D21">
        <v>4</v>
      </c>
      <c r="E21" t="s">
        <v>15</v>
      </c>
      <c r="G21" t="s">
        <v>31</v>
      </c>
      <c r="H21">
        <v>7</v>
      </c>
      <c r="I21" t="s">
        <v>41</v>
      </c>
      <c r="R21">
        <v>17</v>
      </c>
      <c r="S21" t="str">
        <f t="shared" si="2"/>
        <v>휴즈 끊어짐</v>
      </c>
    </row>
    <row r="22" spans="2:19" x14ac:dyDescent="0.4">
      <c r="B22">
        <v>2</v>
      </c>
      <c r="C22" t="s">
        <v>9</v>
      </c>
      <c r="D22">
        <v>4</v>
      </c>
      <c r="E22" t="s">
        <v>15</v>
      </c>
      <c r="G22" t="s">
        <v>31</v>
      </c>
      <c r="H22">
        <v>8</v>
      </c>
      <c r="I22" t="s">
        <v>37</v>
      </c>
      <c r="R22">
        <v>18</v>
      </c>
      <c r="S22" t="str">
        <f t="shared" si="2"/>
        <v>Pcb Board 고장</v>
      </c>
    </row>
    <row r="23" spans="2:19" x14ac:dyDescent="0.4">
      <c r="B23">
        <v>2</v>
      </c>
      <c r="C23" t="s">
        <v>9</v>
      </c>
      <c r="D23">
        <v>4</v>
      </c>
      <c r="E23" t="s">
        <v>15</v>
      </c>
      <c r="F23">
        <v>5</v>
      </c>
      <c r="G23" t="s">
        <v>33</v>
      </c>
      <c r="H23">
        <v>9</v>
      </c>
      <c r="I23" t="s">
        <v>39</v>
      </c>
      <c r="R23">
        <v>19</v>
      </c>
      <c r="S23" t="str">
        <f t="shared" si="2"/>
        <v>배터리 방전</v>
      </c>
    </row>
    <row r="24" spans="2:19" x14ac:dyDescent="0.4">
      <c r="B24">
        <v>2</v>
      </c>
      <c r="C24" t="s">
        <v>9</v>
      </c>
      <c r="D24">
        <v>4</v>
      </c>
      <c r="E24" t="s">
        <v>15</v>
      </c>
      <c r="G24" t="s">
        <v>33</v>
      </c>
      <c r="H24">
        <v>10</v>
      </c>
      <c r="I24" t="s">
        <v>41</v>
      </c>
    </row>
    <row r="25" spans="2:19" x14ac:dyDescent="0.4">
      <c r="B25">
        <v>2</v>
      </c>
      <c r="C25" t="s">
        <v>9</v>
      </c>
      <c r="D25">
        <v>4</v>
      </c>
      <c r="E25" t="s">
        <v>15</v>
      </c>
      <c r="G25" t="s">
        <v>33</v>
      </c>
      <c r="H25">
        <v>11</v>
      </c>
      <c r="I25" t="s">
        <v>37</v>
      </c>
    </row>
    <row r="26" spans="2:19" x14ac:dyDescent="0.4">
      <c r="B26">
        <v>2</v>
      </c>
      <c r="C26" t="s">
        <v>9</v>
      </c>
      <c r="D26">
        <v>5</v>
      </c>
      <c r="E26" t="s">
        <v>17</v>
      </c>
      <c r="F26">
        <v>6</v>
      </c>
      <c r="G26" t="s">
        <v>43</v>
      </c>
      <c r="H26">
        <v>12</v>
      </c>
      <c r="I26" t="s">
        <v>47</v>
      </c>
    </row>
    <row r="27" spans="2:19" x14ac:dyDescent="0.4">
      <c r="B27">
        <v>2</v>
      </c>
      <c r="C27" t="s">
        <v>9</v>
      </c>
      <c r="D27">
        <v>5</v>
      </c>
      <c r="E27" t="s">
        <v>17</v>
      </c>
      <c r="G27" t="s">
        <v>43</v>
      </c>
      <c r="H27">
        <v>13</v>
      </c>
      <c r="I27" t="s">
        <v>37</v>
      </c>
    </row>
    <row r="28" spans="2:19" x14ac:dyDescent="0.4">
      <c r="B28">
        <v>2</v>
      </c>
      <c r="C28" t="s">
        <v>9</v>
      </c>
      <c r="D28">
        <v>5</v>
      </c>
      <c r="E28" t="s">
        <v>17</v>
      </c>
      <c r="F28">
        <v>7</v>
      </c>
      <c r="G28" t="s">
        <v>45</v>
      </c>
      <c r="H28">
        <v>14</v>
      </c>
      <c r="I28" t="s">
        <v>47</v>
      </c>
    </row>
    <row r="29" spans="2:19" x14ac:dyDescent="0.4">
      <c r="B29">
        <v>2</v>
      </c>
      <c r="C29" t="s">
        <v>9</v>
      </c>
      <c r="D29">
        <v>5</v>
      </c>
      <c r="E29" t="s">
        <v>17</v>
      </c>
      <c r="G29" t="s">
        <v>45</v>
      </c>
      <c r="H29">
        <v>15</v>
      </c>
      <c r="I29" t="s">
        <v>37</v>
      </c>
    </row>
    <row r="30" spans="2:19" x14ac:dyDescent="0.4">
      <c r="B30">
        <v>2</v>
      </c>
      <c r="C30" t="s">
        <v>9</v>
      </c>
      <c r="D30">
        <v>6</v>
      </c>
      <c r="E30" t="s">
        <v>19</v>
      </c>
      <c r="F30">
        <v>8</v>
      </c>
      <c r="G30" t="s">
        <v>49</v>
      </c>
      <c r="H30">
        <v>16</v>
      </c>
      <c r="I30" t="s">
        <v>51</v>
      </c>
    </row>
    <row r="31" spans="2:19" x14ac:dyDescent="0.4">
      <c r="B31">
        <v>2</v>
      </c>
      <c r="C31" t="s">
        <v>9</v>
      </c>
      <c r="D31">
        <v>6</v>
      </c>
      <c r="E31" t="s">
        <v>19</v>
      </c>
      <c r="G31" t="s">
        <v>49</v>
      </c>
      <c r="H31">
        <v>17</v>
      </c>
      <c r="I31" t="s">
        <v>53</v>
      </c>
    </row>
    <row r="32" spans="2:19" x14ac:dyDescent="0.4">
      <c r="B32">
        <v>2</v>
      </c>
      <c r="C32" t="s">
        <v>9</v>
      </c>
      <c r="D32">
        <v>6</v>
      </c>
      <c r="E32" t="s">
        <v>19</v>
      </c>
      <c r="G32" t="s">
        <v>49</v>
      </c>
      <c r="H32">
        <v>18</v>
      </c>
      <c r="I32" t="s">
        <v>37</v>
      </c>
    </row>
    <row r="33" spans="2:9" x14ac:dyDescent="0.4">
      <c r="B33">
        <v>2</v>
      </c>
      <c r="C33" t="s">
        <v>9</v>
      </c>
      <c r="D33">
        <v>6</v>
      </c>
      <c r="E33" t="s">
        <v>19</v>
      </c>
      <c r="G33" t="s">
        <v>49</v>
      </c>
      <c r="H33">
        <v>19</v>
      </c>
      <c r="I33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284"/>
  <sheetViews>
    <sheetView tabSelected="1" topLeftCell="E1" zoomScale="70" zoomScaleNormal="70" workbookViewId="0">
      <selection activeCell="P17" sqref="P17"/>
    </sheetView>
  </sheetViews>
  <sheetFormatPr defaultRowHeight="17.399999999999999" x14ac:dyDescent="0.4"/>
  <cols>
    <col min="1" max="1" width="4.09765625" style="6" customWidth="1"/>
    <col min="2" max="2" width="7" style="6" customWidth="1"/>
    <col min="3" max="3" width="11.296875" style="6" bestFit="1" customWidth="1"/>
    <col min="4" max="4" width="7" style="6" customWidth="1"/>
    <col min="5" max="5" width="11.296875" style="6" bestFit="1" customWidth="1"/>
    <col min="6" max="6" width="7" style="6" customWidth="1"/>
    <col min="7" max="7" width="11.296875" style="6" bestFit="1" customWidth="1"/>
    <col min="8" max="8" width="7" style="6" customWidth="1"/>
    <col min="9" max="9" width="15" style="6" bestFit="1" customWidth="1"/>
    <col min="10" max="10" width="7" style="6" customWidth="1"/>
    <col min="11" max="11" width="9.296875" style="6" bestFit="1" customWidth="1"/>
    <col min="12" max="12" width="12.3984375" style="14" bestFit="1" customWidth="1"/>
    <col min="13" max="13" width="2.3984375" style="14" bestFit="1" customWidth="1"/>
    <col min="14" max="14" width="9.296875" style="6" customWidth="1"/>
    <col min="15" max="15" width="23.5" style="6" customWidth="1"/>
    <col min="16" max="16" width="14.69921875" style="18" customWidth="1"/>
    <col min="17" max="17" width="23.5" style="18" customWidth="1"/>
    <col min="18" max="18" width="4.09765625" style="6" customWidth="1"/>
    <col min="19" max="19" width="31.19921875" style="6" customWidth="1"/>
    <col min="20" max="20" width="2.69921875" style="6" bestFit="1" customWidth="1"/>
    <col min="21" max="21" width="12" style="6" bestFit="1" customWidth="1"/>
    <col min="22" max="22" width="2.69921875" style="6" bestFit="1" customWidth="1"/>
    <col min="23" max="23" width="12" style="6" bestFit="1" customWidth="1"/>
    <col min="24" max="24" width="3.69921875" style="6" bestFit="1" customWidth="1"/>
    <col min="25" max="25" width="12" style="6" bestFit="1" customWidth="1"/>
    <col min="26" max="26" width="3.69921875" style="6" bestFit="1" customWidth="1"/>
    <col min="27" max="27" width="16" style="6" bestFit="1" customWidth="1"/>
    <col min="28" max="28" width="2.69921875" style="6" bestFit="1" customWidth="1"/>
    <col min="29" max="29" width="9.8984375" style="6" bestFit="1" customWidth="1"/>
    <col min="30" max="30" width="10.09765625" style="6" bestFit="1" customWidth="1"/>
    <col min="31" max="31" width="9.19921875" style="6" bestFit="1" customWidth="1"/>
    <col min="32" max="32" width="23.5" style="6" bestFit="1" customWidth="1"/>
    <col min="33" max="34" width="18.5" style="27" customWidth="1"/>
    <col min="35" max="16384" width="8.796875" style="6"/>
  </cols>
  <sheetData>
    <row r="3" spans="2:34" ht="18" thickBot="1" x14ac:dyDescent="0.45"/>
    <row r="4" spans="2:34" ht="18" thickBot="1" x14ac:dyDescent="0.45">
      <c r="B4" s="15" t="s">
        <v>79</v>
      </c>
      <c r="C4" s="15" t="s">
        <v>0</v>
      </c>
      <c r="D4" s="15" t="s">
        <v>80</v>
      </c>
      <c r="E4" s="15" t="s">
        <v>2</v>
      </c>
      <c r="F4" s="15" t="s">
        <v>81</v>
      </c>
      <c r="G4" s="15" t="s">
        <v>4</v>
      </c>
      <c r="H4" s="15" t="s">
        <v>82</v>
      </c>
      <c r="I4" s="15" t="s">
        <v>24</v>
      </c>
      <c r="J4" s="15" t="s">
        <v>83</v>
      </c>
      <c r="K4" s="15" t="s">
        <v>67</v>
      </c>
      <c r="L4" s="36" t="s">
        <v>84</v>
      </c>
      <c r="M4" s="36"/>
      <c r="N4" s="15" t="s">
        <v>58</v>
      </c>
      <c r="O4" s="15" t="s">
        <v>85</v>
      </c>
      <c r="P4" s="19" t="s">
        <v>73</v>
      </c>
      <c r="Q4" s="19" t="s">
        <v>101</v>
      </c>
      <c r="S4" s="25" t="s">
        <v>62</v>
      </c>
      <c r="T4" s="26"/>
      <c r="U4" s="26" t="s">
        <v>1</v>
      </c>
      <c r="V4" s="26"/>
      <c r="W4" s="26" t="s">
        <v>3</v>
      </c>
      <c r="X4" s="26"/>
      <c r="Y4" s="26" t="s">
        <v>5</v>
      </c>
      <c r="Z4" s="26"/>
      <c r="AA4" s="26" t="s">
        <v>25</v>
      </c>
      <c r="AB4" s="26"/>
      <c r="AC4" s="26" t="s">
        <v>68</v>
      </c>
      <c r="AD4" s="26"/>
      <c r="AE4" s="26" t="s">
        <v>59</v>
      </c>
      <c r="AF4" s="26" t="s">
        <v>86</v>
      </c>
      <c r="AG4" s="28" t="s">
        <v>73</v>
      </c>
      <c r="AH4" s="29" t="s">
        <v>102</v>
      </c>
    </row>
    <row r="5" spans="2:34" x14ac:dyDescent="0.4">
      <c r="B5" s="15">
        <v>1</v>
      </c>
      <c r="C5" s="16" t="s">
        <v>6</v>
      </c>
      <c r="D5" s="16">
        <v>1</v>
      </c>
      <c r="E5" s="15" t="s">
        <v>10</v>
      </c>
      <c r="F5" s="15">
        <v>1</v>
      </c>
      <c r="G5" s="15" t="s">
        <v>20</v>
      </c>
      <c r="H5" s="15">
        <v>1</v>
      </c>
      <c r="I5" s="15" t="s">
        <v>60</v>
      </c>
      <c r="J5" s="15">
        <v>1</v>
      </c>
      <c r="K5" s="15" t="s">
        <v>71</v>
      </c>
      <c r="L5" s="17" t="str">
        <f>B5&amp;D5&amp;F5&amp;H5&amp;J5&amp;M5</f>
        <v>111111</v>
      </c>
      <c r="M5" s="17">
        <v>1</v>
      </c>
      <c r="N5" s="15" t="s">
        <v>74</v>
      </c>
      <c r="O5" s="15" t="s">
        <v>20</v>
      </c>
      <c r="P5" s="19">
        <v>20000</v>
      </c>
      <c r="Q5" s="19" t="str">
        <f>IF(K5="무상","미청구",IF(K5="유상",P5,))</f>
        <v>미청구</v>
      </c>
      <c r="S5" s="24">
        <f ca="1">RANDBETWEEN(DATE(2021,1,1), DATE(2023,12,31))</f>
        <v>44889</v>
      </c>
      <c r="T5" s="8">
        <f ca="1">RANDBETWEEN(1,2)</f>
        <v>1</v>
      </c>
      <c r="U5" s="8" t="str">
        <f ca="1">IF(T5=1,$C$5,IF(T5=2,$C$17,))</f>
        <v>외관</v>
      </c>
      <c r="V5" s="8">
        <f ca="1">IF(T5=1,RANDBETWEEN(1,3),IF(T5=2,RANDBETWEEN(4,6)))</f>
        <v>1</v>
      </c>
      <c r="W5" s="8" t="str">
        <f t="shared" ref="W5:W68" ca="1" si="0">IF(V5=1,$E$5,IF(V5=2,$E$9,IF(V5=3,$E$13,IF(V5=4,$E$17,IF(V5=5,$E$36,IF(V5=6,$E$43))))))</f>
        <v>파손</v>
      </c>
      <c r="X5" s="8">
        <f ca="1">IF(V5&lt;=1,RANDBETWEEN(1,2),IF(V5=2,RANDBETWEEN(3,4),IF(V5=3,RANDBETWEEN(5,6),IF(V5=4,RANDBETWEEN(7,8),IF(V5=5,RANDBETWEEN(10,11),IF(V5=6,12))))))</f>
        <v>1</v>
      </c>
      <c r="Y5" s="8" t="str">
        <f ca="1">IF(X5=1,$G$5,IF(X5=2,$G$7,IF(X5=3,$G$9,IF(X5=4,$G$11,IF(X5=5,$G$13,IF(X5=6,$G$15,IF(X5=7,$G$17,IF(X5=8,$G$26,IF(X5=9,$G$35,IF(X5=10,$G$44,IF(X5=11,$G$50,IF(X5=12,$G$56))))))))))))</f>
        <v>케이스</v>
      </c>
      <c r="Z5" s="8">
        <f ca="1">IF(X5&lt;=6,RANDBETWEEN(1,2),IF(X5=7,RANDBETWEEN(3,5),IF(X5=8,RANDBETWEEN(6,8),IF(X5=9,RANDBETWEEN(9,11),IF(X5=10,RANDBETWEEN(12,13),IF(X5=11,RANDBETWEEN(14,15),IF(X5=12,RANDBETWEEN(16,19))))))))</f>
        <v>2</v>
      </c>
      <c r="AA5" s="8" t="str">
        <f t="shared" ref="AA5:AA68" ca="1" si="1">IF(Z5=1,$I$5,IF(Z5=2,$I$6,IF(Z5=3,$I$17,IF(Z5=4,$I$20,IF(Z5=5,$I$23,IF(Z5=6,$I$26,IF(Z5=7,$I$29,IF(Z5=8,$I$32,IF(Z5=9,$I$35,IF(Z5=10,$I$38,IF(Z5=11,$I$41,IF(Z5=12,$I$44,IF(Z5=13,$I$47,IF(Z5=14,$I$50,IF(Z5=15,$I$53,IF(Z5=16,$I$56,IF(Z5=17,$I$59,IF(Z5=18,$I$62,IF(Z5=19,$I$65,"")))))))))))))))))))</f>
        <v>사용자 과실</v>
      </c>
      <c r="AB5" s="8">
        <f ca="1">IF(AA5="사용자 과실",2,IF(AA5="검수미비",1,RANDBETWEEN(1,3)))</f>
        <v>2</v>
      </c>
      <c r="AC5" s="8" t="str">
        <f ca="1">IF(AB5=1,"무상",IF(AB5=2,"유상",IF(AB5=3,"무상",)))</f>
        <v>유상</v>
      </c>
      <c r="AD5" s="8" t="str">
        <f ca="1">T5&amp;V5&amp;X5&amp;Z5&amp;AB5&amp;IF(AB5=1,1,IF(AB5=2,2,IF(AB5=3,2,)))</f>
        <v>111222</v>
      </c>
      <c r="AE5" s="8" t="str">
        <f t="shared" ref="AE5:AE68" ca="1" si="2">VLOOKUP(AD5,$L$5:$N$67,3,FALSE)</f>
        <v>부품교체</v>
      </c>
      <c r="AF5" s="8" t="str">
        <f ca="1">VLOOKUP(AD5,$L$5:$Q$67,4,FALSE)</f>
        <v>케이스</v>
      </c>
      <c r="AG5" s="30">
        <f ca="1">VLOOKUP(AD5,$L$5:$Q$67,5,FALSE)</f>
        <v>20000</v>
      </c>
      <c r="AH5" s="31">
        <f ca="1">VLOOKUP(AD5,$L$5:$Q$67,6,FALSE)</f>
        <v>20000</v>
      </c>
    </row>
    <row r="6" spans="2:34" x14ac:dyDescent="0.4">
      <c r="B6" s="15">
        <v>1</v>
      </c>
      <c r="C6" s="16" t="s">
        <v>6</v>
      </c>
      <c r="D6" s="16">
        <v>1</v>
      </c>
      <c r="E6" s="15" t="s">
        <v>10</v>
      </c>
      <c r="F6" s="15">
        <v>1</v>
      </c>
      <c r="G6" s="15" t="s">
        <v>20</v>
      </c>
      <c r="H6" s="15">
        <v>2</v>
      </c>
      <c r="I6" s="15" t="s">
        <v>26</v>
      </c>
      <c r="J6" s="15">
        <v>2</v>
      </c>
      <c r="K6" s="15" t="s">
        <v>69</v>
      </c>
      <c r="L6" s="17" t="str">
        <f t="shared" ref="L6:L66" si="3">B6&amp;D6&amp;F6&amp;H6&amp;J6&amp;M6</f>
        <v>111222</v>
      </c>
      <c r="M6" s="17">
        <v>2</v>
      </c>
      <c r="N6" s="15" t="s">
        <v>76</v>
      </c>
      <c r="O6" s="15" t="s">
        <v>20</v>
      </c>
      <c r="P6" s="19">
        <v>20000</v>
      </c>
      <c r="Q6" s="19">
        <f t="shared" ref="Q6:Q67" si="4">IF(K6="무상","미청구",IF(K6="유상",P6,))</f>
        <v>20000</v>
      </c>
      <c r="S6" s="20">
        <f t="shared" ref="S6:S69" ca="1" si="5">RANDBETWEEN(DATE(2021,1,1), DATE(2023,12,31))</f>
        <v>45254</v>
      </c>
      <c r="T6" s="12">
        <f t="shared" ref="T6:T69" ca="1" si="6">RANDBETWEEN(1,2)</f>
        <v>1</v>
      </c>
      <c r="U6" s="12" t="str">
        <f t="shared" ref="U6:U69" ca="1" si="7">IF(T6=1,$C$5,IF(T6=2,$C$17,))</f>
        <v>외관</v>
      </c>
      <c r="V6" s="12">
        <f t="shared" ref="V6:V8" ca="1" si="8">IF(T6=1,RANDBETWEEN(1,3),IF(T6=2,RANDBETWEEN(4,6)))</f>
        <v>3</v>
      </c>
      <c r="W6" s="12" t="str">
        <f t="shared" ca="1" si="0"/>
        <v>오염</v>
      </c>
      <c r="X6" s="12">
        <f t="shared" ref="X6:X69" ca="1" si="9">IF(V6&lt;=1,RANDBETWEEN(1,2),IF(V6=2,RANDBETWEEN(3,4),IF(V6=3,RANDBETWEEN(5,6),IF(V6=4,RANDBETWEEN(7,8),IF(V6=5,RANDBETWEEN(10,11),IF(V6=6,12))))))</f>
        <v>5</v>
      </c>
      <c r="Y6" s="12" t="str">
        <f t="shared" ref="Y6:Y69" ca="1" si="10">IF(X6=1,$G$5,IF(X6=2,$G$7,IF(X6=3,$G$9,IF(X6=4,$G$11,IF(X6=5,$G$13,IF(X6=6,$G$15,IF(X6=7,$G$17,IF(X6=8,$G$26,IF(X6=9,$G$35,IF(X6=10,$G$44,IF(X6=11,$G$50,IF(X6=12,$G$56))))))))))))</f>
        <v>케이스</v>
      </c>
      <c r="Z6" s="12">
        <f t="shared" ref="Z6:Z69" ca="1" si="11">IF(X6&lt;=6,RANDBETWEEN(1,2),IF(X6=7,RANDBETWEEN(3,5),IF(X6=8,RANDBETWEEN(6,8),IF(X6=9,RANDBETWEEN(9,11),IF(X6=10,RANDBETWEEN(12,13),IF(X6=11,RANDBETWEEN(14,15),IF(X6=12,RANDBETWEEN(16,19))))))))</f>
        <v>2</v>
      </c>
      <c r="AA6" s="12" t="str">
        <f t="shared" ca="1" si="1"/>
        <v>사용자 과실</v>
      </c>
      <c r="AB6" s="12">
        <f t="shared" ref="AB6:AB69" ca="1" si="12">IF(AA6="사용자 과실",2,IF(AA6="검수미비",1,RANDBETWEEN(1,3)))</f>
        <v>2</v>
      </c>
      <c r="AC6" s="12" t="str">
        <f t="shared" ref="AC6:AC69" ca="1" si="13">IF(AB6=1,"무상",IF(AB6=2,"유상",IF(AB6=3,"무상",)))</f>
        <v>유상</v>
      </c>
      <c r="AD6" s="12" t="str">
        <f t="shared" ref="AD6:AD69" ca="1" si="14">T6&amp;V6&amp;X6&amp;Z6&amp;AB6&amp;IF(AB6=1,1,IF(AB6=2,2,IF(AB6=3,2,)))</f>
        <v>135222</v>
      </c>
      <c r="AE6" s="12" t="str">
        <f t="shared" ca="1" si="2"/>
        <v>부품교체</v>
      </c>
      <c r="AF6" s="12" t="str">
        <f t="shared" ref="AF6:AF69" ca="1" si="15">VLOOKUP(AD6,$L$5:$Q$67,4,FALSE)</f>
        <v>케이스</v>
      </c>
      <c r="AG6" s="32">
        <f t="shared" ref="AG6:AG69" ca="1" si="16">VLOOKUP(AD6,$L$5:$Q$67,5,FALSE)</f>
        <v>20000</v>
      </c>
      <c r="AH6" s="33">
        <f t="shared" ref="AH6:AH69" ca="1" si="17">VLOOKUP(AD6,$L$5:$Q$67,6,FALSE)</f>
        <v>20000</v>
      </c>
    </row>
    <row r="7" spans="2:34" x14ac:dyDescent="0.4">
      <c r="B7" s="15">
        <v>1</v>
      </c>
      <c r="C7" s="16" t="s">
        <v>6</v>
      </c>
      <c r="D7" s="16">
        <v>1</v>
      </c>
      <c r="E7" s="15" t="s">
        <v>10</v>
      </c>
      <c r="F7" s="15">
        <v>2</v>
      </c>
      <c r="G7" s="15" t="s">
        <v>22</v>
      </c>
      <c r="H7" s="15">
        <v>1</v>
      </c>
      <c r="I7" s="15" t="s">
        <v>60</v>
      </c>
      <c r="J7" s="15">
        <v>1</v>
      </c>
      <c r="K7" s="15" t="s">
        <v>71</v>
      </c>
      <c r="L7" s="17" t="str">
        <f t="shared" si="3"/>
        <v>112111</v>
      </c>
      <c r="M7" s="17">
        <v>1</v>
      </c>
      <c r="N7" s="15" t="s">
        <v>74</v>
      </c>
      <c r="O7" s="15" t="s">
        <v>89</v>
      </c>
      <c r="P7" s="19">
        <v>80000</v>
      </c>
      <c r="Q7" s="19" t="str">
        <f t="shared" si="4"/>
        <v>미청구</v>
      </c>
      <c r="S7" s="20">
        <f t="shared" ca="1" si="5"/>
        <v>44368</v>
      </c>
      <c r="T7" s="12">
        <f t="shared" ca="1" si="6"/>
        <v>1</v>
      </c>
      <c r="U7" s="12" t="str">
        <f t="shared" ca="1" si="7"/>
        <v>외관</v>
      </c>
      <c r="V7" s="12">
        <f t="shared" ca="1" si="8"/>
        <v>3</v>
      </c>
      <c r="W7" s="12" t="str">
        <f t="shared" ca="1" si="0"/>
        <v>오염</v>
      </c>
      <c r="X7" s="12">
        <f t="shared" ca="1" si="9"/>
        <v>6</v>
      </c>
      <c r="Y7" s="12" t="str">
        <f t="shared" ca="1" si="10"/>
        <v>액정</v>
      </c>
      <c r="Z7" s="12">
        <f t="shared" ca="1" si="11"/>
        <v>1</v>
      </c>
      <c r="AA7" s="12" t="str">
        <f t="shared" ca="1" si="1"/>
        <v>검수미비</v>
      </c>
      <c r="AB7" s="12">
        <f t="shared" ca="1" si="12"/>
        <v>1</v>
      </c>
      <c r="AC7" s="12" t="str">
        <f t="shared" ca="1" si="13"/>
        <v>무상</v>
      </c>
      <c r="AD7" s="12" t="str">
        <f t="shared" ca="1" si="14"/>
        <v>136111</v>
      </c>
      <c r="AE7" s="12" t="str">
        <f t="shared" ca="1" si="2"/>
        <v>제품교환</v>
      </c>
      <c r="AF7" s="12" t="str">
        <f t="shared" ca="1" si="15"/>
        <v>액정 Ass'y</v>
      </c>
      <c r="AG7" s="32">
        <f t="shared" ca="1" si="16"/>
        <v>80000</v>
      </c>
      <c r="AH7" s="33" t="str">
        <f t="shared" ca="1" si="17"/>
        <v>미청구</v>
      </c>
    </row>
    <row r="8" spans="2:34" x14ac:dyDescent="0.4">
      <c r="B8" s="15">
        <v>1</v>
      </c>
      <c r="C8" s="16" t="s">
        <v>6</v>
      </c>
      <c r="D8" s="16">
        <v>1</v>
      </c>
      <c r="E8" s="15" t="s">
        <v>10</v>
      </c>
      <c r="F8" s="15">
        <v>2</v>
      </c>
      <c r="G8" s="15" t="s">
        <v>22</v>
      </c>
      <c r="H8" s="15">
        <v>2</v>
      </c>
      <c r="I8" s="15" t="s">
        <v>26</v>
      </c>
      <c r="J8" s="15">
        <v>2</v>
      </c>
      <c r="K8" s="15" t="s">
        <v>69</v>
      </c>
      <c r="L8" s="17" t="str">
        <f t="shared" si="3"/>
        <v>112222</v>
      </c>
      <c r="M8" s="17">
        <v>2</v>
      </c>
      <c r="N8" s="15" t="s">
        <v>76</v>
      </c>
      <c r="O8" s="15" t="s">
        <v>89</v>
      </c>
      <c r="P8" s="19">
        <v>80000</v>
      </c>
      <c r="Q8" s="19">
        <f t="shared" si="4"/>
        <v>80000</v>
      </c>
      <c r="S8" s="20">
        <f t="shared" ca="1" si="5"/>
        <v>44806</v>
      </c>
      <c r="T8" s="12">
        <f t="shared" ca="1" si="6"/>
        <v>2</v>
      </c>
      <c r="U8" s="12" t="str">
        <f t="shared" ca="1" si="7"/>
        <v>기능</v>
      </c>
      <c r="V8" s="12">
        <f t="shared" ca="1" si="8"/>
        <v>6</v>
      </c>
      <c r="W8" s="12" t="str">
        <f t="shared" ca="1" si="0"/>
        <v>화면</v>
      </c>
      <c r="X8" s="12">
        <f t="shared" ca="1" si="9"/>
        <v>12</v>
      </c>
      <c r="Y8" s="12" t="str">
        <f t="shared" ca="1" si="10"/>
        <v>켜지지 않음</v>
      </c>
      <c r="Z8" s="12">
        <f t="shared" ca="1" si="11"/>
        <v>16</v>
      </c>
      <c r="AA8" s="12" t="str">
        <f t="shared" ca="1" si="1"/>
        <v>전원스위치 고장</v>
      </c>
      <c r="AB8" s="12">
        <f t="shared" ca="1" si="12"/>
        <v>2</v>
      </c>
      <c r="AC8" s="12" t="str">
        <f t="shared" ca="1" si="13"/>
        <v>유상</v>
      </c>
      <c r="AD8" s="12" t="str">
        <f t="shared" ca="1" si="14"/>
        <v>26121622</v>
      </c>
      <c r="AE8" s="12" t="str">
        <f t="shared" ca="1" si="2"/>
        <v>부품교체</v>
      </c>
      <c r="AF8" s="12" t="str">
        <f t="shared" ca="1" si="15"/>
        <v>SMPS Pcb Board</v>
      </c>
      <c r="AG8" s="32">
        <f t="shared" ca="1" si="16"/>
        <v>45000</v>
      </c>
      <c r="AH8" s="33">
        <f t="shared" ca="1" si="17"/>
        <v>45000</v>
      </c>
    </row>
    <row r="9" spans="2:34" x14ac:dyDescent="0.4">
      <c r="B9" s="15">
        <v>1</v>
      </c>
      <c r="C9" s="16" t="s">
        <v>6</v>
      </c>
      <c r="D9" s="16">
        <v>2</v>
      </c>
      <c r="E9" s="15" t="s">
        <v>56</v>
      </c>
      <c r="F9" s="15">
        <v>3</v>
      </c>
      <c r="G9" s="15" t="s">
        <v>20</v>
      </c>
      <c r="H9" s="15">
        <v>1</v>
      </c>
      <c r="I9" s="15" t="s">
        <v>60</v>
      </c>
      <c r="J9" s="15">
        <v>1</v>
      </c>
      <c r="K9" s="15" t="s">
        <v>71</v>
      </c>
      <c r="L9" s="17" t="str">
        <f t="shared" si="3"/>
        <v>123111</v>
      </c>
      <c r="M9" s="17">
        <v>1</v>
      </c>
      <c r="N9" s="15" t="s">
        <v>74</v>
      </c>
      <c r="O9" s="15" t="s">
        <v>20</v>
      </c>
      <c r="P9" s="19">
        <v>20000</v>
      </c>
      <c r="Q9" s="19" t="str">
        <f t="shared" si="4"/>
        <v>미청구</v>
      </c>
      <c r="S9" s="20">
        <f t="shared" ca="1" si="5"/>
        <v>44852</v>
      </c>
      <c r="T9" s="12">
        <f t="shared" ca="1" si="6"/>
        <v>2</v>
      </c>
      <c r="U9" s="12" t="str">
        <f t="shared" ca="1" si="7"/>
        <v>기능</v>
      </c>
      <c r="V9" s="12">
        <f t="shared" ref="V9:V22" ca="1" si="18">IF(T9=1,RANDBETWEEN(1,3),IF(T9=2,RANDBETWEEN(4,6)))</f>
        <v>6</v>
      </c>
      <c r="W9" s="12" t="str">
        <f t="shared" ca="1" si="0"/>
        <v>화면</v>
      </c>
      <c r="X9" s="12">
        <f t="shared" ca="1" si="9"/>
        <v>12</v>
      </c>
      <c r="Y9" s="12" t="str">
        <f t="shared" ca="1" si="10"/>
        <v>켜지지 않음</v>
      </c>
      <c r="Z9" s="12">
        <f t="shared" ca="1" si="11"/>
        <v>16</v>
      </c>
      <c r="AA9" s="12" t="str">
        <f t="shared" ca="1" si="1"/>
        <v>전원스위치 고장</v>
      </c>
      <c r="AB9" s="12">
        <f t="shared" ca="1" si="12"/>
        <v>1</v>
      </c>
      <c r="AC9" s="12" t="str">
        <f t="shared" ca="1" si="13"/>
        <v>무상</v>
      </c>
      <c r="AD9" s="12" t="str">
        <f t="shared" ca="1" si="14"/>
        <v>26121611</v>
      </c>
      <c r="AE9" s="12" t="str">
        <f t="shared" ca="1" si="2"/>
        <v>제품교환</v>
      </c>
      <c r="AF9" s="12" t="str">
        <f t="shared" ca="1" si="15"/>
        <v>SMPS Pcb Board</v>
      </c>
      <c r="AG9" s="32">
        <f t="shared" ca="1" si="16"/>
        <v>45000</v>
      </c>
      <c r="AH9" s="33" t="str">
        <f t="shared" ca="1" si="17"/>
        <v>미청구</v>
      </c>
    </row>
    <row r="10" spans="2:34" x14ac:dyDescent="0.4">
      <c r="B10" s="15">
        <v>1</v>
      </c>
      <c r="C10" s="16" t="s">
        <v>6</v>
      </c>
      <c r="D10" s="16">
        <v>2</v>
      </c>
      <c r="E10" s="15" t="s">
        <v>56</v>
      </c>
      <c r="F10" s="15">
        <v>3</v>
      </c>
      <c r="G10" s="15" t="s">
        <v>20</v>
      </c>
      <c r="H10" s="15">
        <v>2</v>
      </c>
      <c r="I10" s="15" t="s">
        <v>26</v>
      </c>
      <c r="J10" s="15">
        <v>2</v>
      </c>
      <c r="K10" s="15" t="s">
        <v>69</v>
      </c>
      <c r="L10" s="17" t="str">
        <f t="shared" si="3"/>
        <v>123222</v>
      </c>
      <c r="M10" s="17">
        <v>2</v>
      </c>
      <c r="N10" s="15" t="s">
        <v>76</v>
      </c>
      <c r="O10" s="15" t="s">
        <v>20</v>
      </c>
      <c r="P10" s="19">
        <v>20000</v>
      </c>
      <c r="Q10" s="19">
        <f t="shared" si="4"/>
        <v>20000</v>
      </c>
      <c r="S10" s="20">
        <f t="shared" ca="1" si="5"/>
        <v>44833</v>
      </c>
      <c r="T10" s="12">
        <f t="shared" ca="1" si="6"/>
        <v>1</v>
      </c>
      <c r="U10" s="12" t="str">
        <f t="shared" ca="1" si="7"/>
        <v>외관</v>
      </c>
      <c r="V10" s="12">
        <f t="shared" ca="1" si="18"/>
        <v>1</v>
      </c>
      <c r="W10" s="12" t="str">
        <f t="shared" ca="1" si="0"/>
        <v>파손</v>
      </c>
      <c r="X10" s="12">
        <f t="shared" ca="1" si="9"/>
        <v>1</v>
      </c>
      <c r="Y10" s="12" t="str">
        <f t="shared" ca="1" si="10"/>
        <v>케이스</v>
      </c>
      <c r="Z10" s="12">
        <f t="shared" ca="1" si="11"/>
        <v>2</v>
      </c>
      <c r="AA10" s="12" t="str">
        <f t="shared" ca="1" si="1"/>
        <v>사용자 과실</v>
      </c>
      <c r="AB10" s="12">
        <f t="shared" ca="1" si="12"/>
        <v>2</v>
      </c>
      <c r="AC10" s="12" t="str">
        <f t="shared" ca="1" si="13"/>
        <v>유상</v>
      </c>
      <c r="AD10" s="12" t="str">
        <f t="shared" ca="1" si="14"/>
        <v>111222</v>
      </c>
      <c r="AE10" s="12" t="str">
        <f t="shared" ca="1" si="2"/>
        <v>부품교체</v>
      </c>
      <c r="AF10" s="12" t="str">
        <f t="shared" ca="1" si="15"/>
        <v>케이스</v>
      </c>
      <c r="AG10" s="32">
        <f t="shared" ca="1" si="16"/>
        <v>20000</v>
      </c>
      <c r="AH10" s="33">
        <f t="shared" ca="1" si="17"/>
        <v>20000</v>
      </c>
    </row>
    <row r="11" spans="2:34" x14ac:dyDescent="0.4">
      <c r="B11" s="15">
        <v>1</v>
      </c>
      <c r="C11" s="16" t="s">
        <v>6</v>
      </c>
      <c r="D11" s="16">
        <v>2</v>
      </c>
      <c r="E11" s="15" t="s">
        <v>56</v>
      </c>
      <c r="F11" s="15">
        <v>4</v>
      </c>
      <c r="G11" s="15" t="s">
        <v>22</v>
      </c>
      <c r="H11" s="15">
        <v>1</v>
      </c>
      <c r="I11" s="15" t="s">
        <v>60</v>
      </c>
      <c r="J11" s="15">
        <v>1</v>
      </c>
      <c r="K11" s="15" t="s">
        <v>71</v>
      </c>
      <c r="L11" s="17" t="str">
        <f t="shared" si="3"/>
        <v>124111</v>
      </c>
      <c r="M11" s="17">
        <v>1</v>
      </c>
      <c r="N11" s="15" t="s">
        <v>74</v>
      </c>
      <c r="O11" s="15" t="s">
        <v>89</v>
      </c>
      <c r="P11" s="19">
        <v>80000</v>
      </c>
      <c r="Q11" s="19" t="str">
        <f t="shared" si="4"/>
        <v>미청구</v>
      </c>
      <c r="S11" s="20">
        <f t="shared" ca="1" si="5"/>
        <v>45074</v>
      </c>
      <c r="T11" s="12">
        <f t="shared" ca="1" si="6"/>
        <v>2</v>
      </c>
      <c r="U11" s="12" t="str">
        <f t="shared" ca="1" si="7"/>
        <v>기능</v>
      </c>
      <c r="V11" s="12">
        <f t="shared" ca="1" si="18"/>
        <v>5</v>
      </c>
      <c r="W11" s="12" t="str">
        <f t="shared" ca="1" si="0"/>
        <v>화면</v>
      </c>
      <c r="X11" s="12">
        <f t="shared" ca="1" si="9"/>
        <v>10</v>
      </c>
      <c r="Y11" s="12" t="str">
        <f t="shared" ca="1" si="10"/>
        <v>동작안함</v>
      </c>
      <c r="Z11" s="12">
        <f t="shared" ca="1" si="11"/>
        <v>13</v>
      </c>
      <c r="AA11" s="12" t="str">
        <f t="shared" ca="1" si="1"/>
        <v>Pcb Board 고장</v>
      </c>
      <c r="AB11" s="12">
        <f t="shared" ca="1" si="12"/>
        <v>2</v>
      </c>
      <c r="AC11" s="12" t="str">
        <f t="shared" ca="1" si="13"/>
        <v>유상</v>
      </c>
      <c r="AD11" s="12" t="str">
        <f t="shared" ca="1" si="14"/>
        <v>25101322</v>
      </c>
      <c r="AE11" s="12" t="str">
        <f t="shared" ca="1" si="2"/>
        <v>부품교체</v>
      </c>
      <c r="AF11" s="12" t="str">
        <f t="shared" ca="1" si="15"/>
        <v>MAIN Pcb Board</v>
      </c>
      <c r="AG11" s="32">
        <f t="shared" ca="1" si="16"/>
        <v>50000</v>
      </c>
      <c r="AH11" s="33">
        <f t="shared" ca="1" si="17"/>
        <v>50000</v>
      </c>
    </row>
    <row r="12" spans="2:34" x14ac:dyDescent="0.4">
      <c r="B12" s="15">
        <v>1</v>
      </c>
      <c r="C12" s="16" t="s">
        <v>6</v>
      </c>
      <c r="D12" s="16">
        <v>2</v>
      </c>
      <c r="E12" s="15" t="s">
        <v>56</v>
      </c>
      <c r="F12" s="15">
        <v>4</v>
      </c>
      <c r="G12" s="15" t="s">
        <v>22</v>
      </c>
      <c r="H12" s="15">
        <v>2</v>
      </c>
      <c r="I12" s="15" t="s">
        <v>26</v>
      </c>
      <c r="J12" s="15">
        <v>2</v>
      </c>
      <c r="K12" s="15" t="s">
        <v>69</v>
      </c>
      <c r="L12" s="17" t="str">
        <f t="shared" si="3"/>
        <v>124222</v>
      </c>
      <c r="M12" s="17">
        <v>2</v>
      </c>
      <c r="N12" s="15" t="s">
        <v>76</v>
      </c>
      <c r="O12" s="15" t="s">
        <v>89</v>
      </c>
      <c r="P12" s="19">
        <v>80000</v>
      </c>
      <c r="Q12" s="19">
        <f t="shared" si="4"/>
        <v>80000</v>
      </c>
      <c r="S12" s="20">
        <f t="shared" ca="1" si="5"/>
        <v>44349</v>
      </c>
      <c r="T12" s="12">
        <f t="shared" ca="1" si="6"/>
        <v>2</v>
      </c>
      <c r="U12" s="12" t="str">
        <f t="shared" ca="1" si="7"/>
        <v>기능</v>
      </c>
      <c r="V12" s="12">
        <f t="shared" ca="1" si="18"/>
        <v>6</v>
      </c>
      <c r="W12" s="12" t="str">
        <f t="shared" ca="1" si="0"/>
        <v>화면</v>
      </c>
      <c r="X12" s="12">
        <f t="shared" ca="1" si="9"/>
        <v>12</v>
      </c>
      <c r="Y12" s="12" t="str">
        <f t="shared" ca="1" si="10"/>
        <v>켜지지 않음</v>
      </c>
      <c r="Z12" s="12">
        <f t="shared" ca="1" si="11"/>
        <v>19</v>
      </c>
      <c r="AA12" s="12" t="str">
        <f t="shared" ca="1" si="1"/>
        <v>배터리 방전</v>
      </c>
      <c r="AB12" s="12">
        <f t="shared" ca="1" si="12"/>
        <v>3</v>
      </c>
      <c r="AC12" s="12" t="str">
        <f t="shared" ca="1" si="13"/>
        <v>무상</v>
      </c>
      <c r="AD12" s="12" t="str">
        <f t="shared" ca="1" si="14"/>
        <v>26121932</v>
      </c>
      <c r="AE12" s="12" t="str">
        <f t="shared" ca="1" si="2"/>
        <v>부품교체</v>
      </c>
      <c r="AF12" s="12" t="str">
        <f t="shared" ca="1" si="15"/>
        <v>Battery</v>
      </c>
      <c r="AG12" s="32">
        <f t="shared" ca="1" si="16"/>
        <v>30000</v>
      </c>
      <c r="AH12" s="33" t="str">
        <f t="shared" ca="1" si="17"/>
        <v>미청구</v>
      </c>
    </row>
    <row r="13" spans="2:34" x14ac:dyDescent="0.4">
      <c r="B13" s="15">
        <v>1</v>
      </c>
      <c r="C13" s="16" t="s">
        <v>6</v>
      </c>
      <c r="D13" s="16">
        <v>3</v>
      </c>
      <c r="E13" s="15" t="s">
        <v>12</v>
      </c>
      <c r="F13" s="15">
        <v>5</v>
      </c>
      <c r="G13" s="15" t="s">
        <v>20</v>
      </c>
      <c r="H13" s="15">
        <v>1</v>
      </c>
      <c r="I13" s="15" t="s">
        <v>60</v>
      </c>
      <c r="J13" s="15">
        <v>1</v>
      </c>
      <c r="K13" s="15" t="s">
        <v>71</v>
      </c>
      <c r="L13" s="17" t="str">
        <f t="shared" si="3"/>
        <v>135111</v>
      </c>
      <c r="M13" s="17">
        <v>1</v>
      </c>
      <c r="N13" s="15" t="s">
        <v>74</v>
      </c>
      <c r="O13" s="15" t="s">
        <v>20</v>
      </c>
      <c r="P13" s="19">
        <v>20000</v>
      </c>
      <c r="Q13" s="19" t="str">
        <f t="shared" si="4"/>
        <v>미청구</v>
      </c>
      <c r="S13" s="20">
        <f t="shared" ca="1" si="5"/>
        <v>45023</v>
      </c>
      <c r="T13" s="12">
        <f t="shared" ca="1" si="6"/>
        <v>1</v>
      </c>
      <c r="U13" s="12" t="str">
        <f t="shared" ca="1" si="7"/>
        <v>외관</v>
      </c>
      <c r="V13" s="12">
        <f t="shared" ca="1" si="18"/>
        <v>3</v>
      </c>
      <c r="W13" s="12" t="str">
        <f t="shared" ca="1" si="0"/>
        <v>오염</v>
      </c>
      <c r="X13" s="12">
        <f t="shared" ca="1" si="9"/>
        <v>5</v>
      </c>
      <c r="Y13" s="12" t="str">
        <f t="shared" ca="1" si="10"/>
        <v>케이스</v>
      </c>
      <c r="Z13" s="12">
        <f t="shared" ca="1" si="11"/>
        <v>1</v>
      </c>
      <c r="AA13" s="12" t="str">
        <f t="shared" ca="1" si="1"/>
        <v>검수미비</v>
      </c>
      <c r="AB13" s="12">
        <f t="shared" ca="1" si="12"/>
        <v>1</v>
      </c>
      <c r="AC13" s="12" t="str">
        <f t="shared" ca="1" si="13"/>
        <v>무상</v>
      </c>
      <c r="AD13" s="12" t="str">
        <f t="shared" ca="1" si="14"/>
        <v>135111</v>
      </c>
      <c r="AE13" s="12" t="str">
        <f t="shared" ca="1" si="2"/>
        <v>제품교환</v>
      </c>
      <c r="AF13" s="12" t="str">
        <f t="shared" ca="1" si="15"/>
        <v>케이스</v>
      </c>
      <c r="AG13" s="32">
        <f t="shared" ca="1" si="16"/>
        <v>20000</v>
      </c>
      <c r="AH13" s="33" t="str">
        <f t="shared" ca="1" si="17"/>
        <v>미청구</v>
      </c>
    </row>
    <row r="14" spans="2:34" x14ac:dyDescent="0.4">
      <c r="B14" s="15">
        <v>1</v>
      </c>
      <c r="C14" s="16" t="s">
        <v>6</v>
      </c>
      <c r="D14" s="16">
        <v>3</v>
      </c>
      <c r="E14" s="15" t="s">
        <v>12</v>
      </c>
      <c r="F14" s="15">
        <v>5</v>
      </c>
      <c r="G14" s="15" t="s">
        <v>20</v>
      </c>
      <c r="H14" s="15">
        <v>2</v>
      </c>
      <c r="I14" s="15" t="s">
        <v>26</v>
      </c>
      <c r="J14" s="15">
        <v>2</v>
      </c>
      <c r="K14" s="15" t="s">
        <v>69</v>
      </c>
      <c r="L14" s="17" t="str">
        <f t="shared" si="3"/>
        <v>135222</v>
      </c>
      <c r="M14" s="17">
        <v>2</v>
      </c>
      <c r="N14" s="15" t="s">
        <v>76</v>
      </c>
      <c r="O14" s="15" t="s">
        <v>20</v>
      </c>
      <c r="P14" s="19">
        <v>20000</v>
      </c>
      <c r="Q14" s="19">
        <f t="shared" si="4"/>
        <v>20000</v>
      </c>
      <c r="S14" s="20">
        <f t="shared" ca="1" si="5"/>
        <v>44727</v>
      </c>
      <c r="T14" s="12">
        <f t="shared" ca="1" si="6"/>
        <v>1</v>
      </c>
      <c r="U14" s="12" t="str">
        <f t="shared" ca="1" si="7"/>
        <v>외관</v>
      </c>
      <c r="V14" s="12">
        <f t="shared" ca="1" si="18"/>
        <v>3</v>
      </c>
      <c r="W14" s="12" t="str">
        <f t="shared" ca="1" si="0"/>
        <v>오염</v>
      </c>
      <c r="X14" s="12">
        <f t="shared" ca="1" si="9"/>
        <v>5</v>
      </c>
      <c r="Y14" s="12" t="str">
        <f t="shared" ca="1" si="10"/>
        <v>케이스</v>
      </c>
      <c r="Z14" s="12">
        <f t="shared" ca="1" si="11"/>
        <v>1</v>
      </c>
      <c r="AA14" s="12" t="str">
        <f t="shared" ca="1" si="1"/>
        <v>검수미비</v>
      </c>
      <c r="AB14" s="12">
        <f t="shared" ca="1" si="12"/>
        <v>1</v>
      </c>
      <c r="AC14" s="12" t="str">
        <f t="shared" ca="1" si="13"/>
        <v>무상</v>
      </c>
      <c r="AD14" s="12" t="str">
        <f t="shared" ca="1" si="14"/>
        <v>135111</v>
      </c>
      <c r="AE14" s="12" t="str">
        <f t="shared" ca="1" si="2"/>
        <v>제품교환</v>
      </c>
      <c r="AF14" s="12" t="str">
        <f t="shared" ca="1" si="15"/>
        <v>케이스</v>
      </c>
      <c r="AG14" s="32">
        <f t="shared" ca="1" si="16"/>
        <v>20000</v>
      </c>
      <c r="AH14" s="33" t="str">
        <f t="shared" ca="1" si="17"/>
        <v>미청구</v>
      </c>
    </row>
    <row r="15" spans="2:34" x14ac:dyDescent="0.4">
      <c r="B15" s="15">
        <v>1</v>
      </c>
      <c r="C15" s="16" t="s">
        <v>6</v>
      </c>
      <c r="D15" s="16">
        <v>3</v>
      </c>
      <c r="E15" s="15" t="s">
        <v>12</v>
      </c>
      <c r="F15" s="15">
        <v>6</v>
      </c>
      <c r="G15" s="15" t="s">
        <v>22</v>
      </c>
      <c r="H15" s="15">
        <v>1</v>
      </c>
      <c r="I15" s="15" t="s">
        <v>60</v>
      </c>
      <c r="J15" s="15">
        <v>1</v>
      </c>
      <c r="K15" s="15" t="s">
        <v>71</v>
      </c>
      <c r="L15" s="17" t="str">
        <f t="shared" si="3"/>
        <v>136111</v>
      </c>
      <c r="M15" s="17">
        <v>1</v>
      </c>
      <c r="N15" s="15" t="s">
        <v>74</v>
      </c>
      <c r="O15" s="15" t="s">
        <v>89</v>
      </c>
      <c r="P15" s="19">
        <v>80000</v>
      </c>
      <c r="Q15" s="19" t="str">
        <f t="shared" si="4"/>
        <v>미청구</v>
      </c>
      <c r="S15" s="20">
        <f t="shared" ca="1" si="5"/>
        <v>44794</v>
      </c>
      <c r="T15" s="12">
        <f t="shared" ca="1" si="6"/>
        <v>1</v>
      </c>
      <c r="U15" s="12" t="str">
        <f t="shared" ca="1" si="7"/>
        <v>외관</v>
      </c>
      <c r="V15" s="12">
        <f t="shared" ca="1" si="18"/>
        <v>1</v>
      </c>
      <c r="W15" s="12" t="str">
        <f t="shared" ca="1" si="0"/>
        <v>파손</v>
      </c>
      <c r="X15" s="12">
        <f t="shared" ca="1" si="9"/>
        <v>2</v>
      </c>
      <c r="Y15" s="12" t="str">
        <f t="shared" ca="1" si="10"/>
        <v>액정</v>
      </c>
      <c r="Z15" s="12">
        <f t="shared" ca="1" si="11"/>
        <v>1</v>
      </c>
      <c r="AA15" s="12" t="str">
        <f t="shared" ca="1" si="1"/>
        <v>검수미비</v>
      </c>
      <c r="AB15" s="12">
        <f t="shared" ca="1" si="12"/>
        <v>1</v>
      </c>
      <c r="AC15" s="12" t="str">
        <f t="shared" ca="1" si="13"/>
        <v>무상</v>
      </c>
      <c r="AD15" s="12" t="str">
        <f t="shared" ca="1" si="14"/>
        <v>112111</v>
      </c>
      <c r="AE15" s="12" t="str">
        <f t="shared" ca="1" si="2"/>
        <v>제품교환</v>
      </c>
      <c r="AF15" s="12" t="str">
        <f t="shared" ca="1" si="15"/>
        <v>액정 Ass'y</v>
      </c>
      <c r="AG15" s="32">
        <f t="shared" ca="1" si="16"/>
        <v>80000</v>
      </c>
      <c r="AH15" s="33" t="str">
        <f t="shared" ca="1" si="17"/>
        <v>미청구</v>
      </c>
    </row>
    <row r="16" spans="2:34" x14ac:dyDescent="0.4">
      <c r="B16" s="15">
        <v>1</v>
      </c>
      <c r="C16" s="16" t="s">
        <v>6</v>
      </c>
      <c r="D16" s="16">
        <v>3</v>
      </c>
      <c r="E16" s="15" t="s">
        <v>12</v>
      </c>
      <c r="F16" s="15">
        <v>6</v>
      </c>
      <c r="G16" s="15" t="s">
        <v>22</v>
      </c>
      <c r="H16" s="15">
        <v>2</v>
      </c>
      <c r="I16" s="15" t="s">
        <v>26</v>
      </c>
      <c r="J16" s="15">
        <v>2</v>
      </c>
      <c r="K16" s="15" t="s">
        <v>69</v>
      </c>
      <c r="L16" s="17" t="str">
        <f t="shared" si="3"/>
        <v>136222</v>
      </c>
      <c r="M16" s="17">
        <v>2</v>
      </c>
      <c r="N16" s="15" t="s">
        <v>76</v>
      </c>
      <c r="O16" s="15" t="s">
        <v>89</v>
      </c>
      <c r="P16" s="19">
        <v>80000</v>
      </c>
      <c r="Q16" s="19">
        <f t="shared" si="4"/>
        <v>80000</v>
      </c>
      <c r="S16" s="20">
        <f t="shared" ca="1" si="5"/>
        <v>44754</v>
      </c>
      <c r="T16" s="12">
        <f t="shared" ca="1" si="6"/>
        <v>2</v>
      </c>
      <c r="U16" s="12" t="str">
        <f t="shared" ca="1" si="7"/>
        <v>기능</v>
      </c>
      <c r="V16" s="12">
        <f t="shared" ca="1" si="18"/>
        <v>4</v>
      </c>
      <c r="W16" s="12" t="str">
        <f t="shared" ca="1" si="0"/>
        <v>화면</v>
      </c>
      <c r="X16" s="12">
        <f t="shared" ca="1" si="9"/>
        <v>7</v>
      </c>
      <c r="Y16" s="12" t="str">
        <f t="shared" ca="1" si="10"/>
        <v>안켜짐</v>
      </c>
      <c r="Z16" s="12">
        <f t="shared" ca="1" si="11"/>
        <v>4</v>
      </c>
      <c r="AA16" s="12" t="str">
        <f t="shared" ca="1" si="1"/>
        <v>Pcb Board 고장</v>
      </c>
      <c r="AB16" s="12">
        <f t="shared" ca="1" si="12"/>
        <v>2</v>
      </c>
      <c r="AC16" s="12" t="str">
        <f t="shared" ca="1" si="13"/>
        <v>유상</v>
      </c>
      <c r="AD16" s="12" t="str">
        <f t="shared" ca="1" si="14"/>
        <v>247422</v>
      </c>
      <c r="AE16" s="12" t="str">
        <f t="shared" ca="1" si="2"/>
        <v>부품교체</v>
      </c>
      <c r="AF16" s="12" t="str">
        <f t="shared" ca="1" si="15"/>
        <v>MAIN Pcb Board</v>
      </c>
      <c r="AG16" s="32">
        <f t="shared" ca="1" si="16"/>
        <v>50000</v>
      </c>
      <c r="AH16" s="33">
        <f t="shared" ca="1" si="17"/>
        <v>50000</v>
      </c>
    </row>
    <row r="17" spans="2:34" x14ac:dyDescent="0.4">
      <c r="B17" s="15">
        <v>2</v>
      </c>
      <c r="C17" s="15" t="s">
        <v>8</v>
      </c>
      <c r="D17" s="15">
        <v>4</v>
      </c>
      <c r="E17" s="15" t="s">
        <v>14</v>
      </c>
      <c r="F17" s="15">
        <v>7</v>
      </c>
      <c r="G17" s="15" t="s">
        <v>28</v>
      </c>
      <c r="H17" s="15">
        <v>3</v>
      </c>
      <c r="I17" s="15" t="s">
        <v>34</v>
      </c>
      <c r="J17" s="15">
        <v>1</v>
      </c>
      <c r="K17" s="15" t="s">
        <v>71</v>
      </c>
      <c r="L17" s="17" t="str">
        <f t="shared" si="3"/>
        <v>247311</v>
      </c>
      <c r="M17" s="17">
        <v>1</v>
      </c>
      <c r="N17" s="15" t="s">
        <v>74</v>
      </c>
      <c r="O17" s="15" t="s">
        <v>87</v>
      </c>
      <c r="P17" s="19">
        <v>18000</v>
      </c>
      <c r="Q17" s="19" t="str">
        <f t="shared" si="4"/>
        <v>미청구</v>
      </c>
      <c r="S17" s="20">
        <f t="shared" ca="1" si="5"/>
        <v>45164</v>
      </c>
      <c r="T17" s="12">
        <f t="shared" ca="1" si="6"/>
        <v>2</v>
      </c>
      <c r="U17" s="12" t="str">
        <f t="shared" ca="1" si="7"/>
        <v>기능</v>
      </c>
      <c r="V17" s="12">
        <f t="shared" ca="1" si="18"/>
        <v>5</v>
      </c>
      <c r="W17" s="12" t="str">
        <f t="shared" ca="1" si="0"/>
        <v>화면</v>
      </c>
      <c r="X17" s="12">
        <f t="shared" ca="1" si="9"/>
        <v>11</v>
      </c>
      <c r="Y17" s="12" t="str">
        <f t="shared" ca="1" si="10"/>
        <v>두번 터치됨</v>
      </c>
      <c r="Z17" s="12">
        <f t="shared" ca="1" si="11"/>
        <v>15</v>
      </c>
      <c r="AA17" s="12" t="str">
        <f t="shared" ca="1" si="1"/>
        <v>Pcb Board 고장</v>
      </c>
      <c r="AB17" s="12">
        <f t="shared" ca="1" si="12"/>
        <v>1</v>
      </c>
      <c r="AC17" s="12" t="str">
        <f t="shared" ca="1" si="13"/>
        <v>무상</v>
      </c>
      <c r="AD17" s="12" t="str">
        <f t="shared" ca="1" si="14"/>
        <v>25111511</v>
      </c>
      <c r="AE17" s="12" t="str">
        <f t="shared" ca="1" si="2"/>
        <v>제품교환</v>
      </c>
      <c r="AF17" s="12" t="str">
        <f t="shared" ca="1" si="15"/>
        <v>MAIN Pcb Board</v>
      </c>
      <c r="AG17" s="32">
        <f t="shared" ca="1" si="16"/>
        <v>50000</v>
      </c>
      <c r="AH17" s="33" t="str">
        <f t="shared" ca="1" si="17"/>
        <v>미청구</v>
      </c>
    </row>
    <row r="18" spans="2:34" x14ac:dyDescent="0.4">
      <c r="B18" s="15">
        <v>2</v>
      </c>
      <c r="C18" s="15" t="s">
        <v>8</v>
      </c>
      <c r="D18" s="15">
        <v>4</v>
      </c>
      <c r="E18" s="15" t="s">
        <v>14</v>
      </c>
      <c r="F18" s="15">
        <v>7</v>
      </c>
      <c r="G18" s="15" t="s">
        <v>28</v>
      </c>
      <c r="H18" s="15">
        <v>3</v>
      </c>
      <c r="I18" s="15" t="s">
        <v>34</v>
      </c>
      <c r="J18" s="15">
        <v>3</v>
      </c>
      <c r="K18" s="15" t="s">
        <v>71</v>
      </c>
      <c r="L18" s="17" t="str">
        <f t="shared" si="3"/>
        <v>247332</v>
      </c>
      <c r="M18" s="17">
        <v>2</v>
      </c>
      <c r="N18" s="15" t="s">
        <v>76</v>
      </c>
      <c r="O18" s="15" t="s">
        <v>87</v>
      </c>
      <c r="P18" s="19">
        <v>18000</v>
      </c>
      <c r="Q18" s="19" t="str">
        <f t="shared" si="4"/>
        <v>미청구</v>
      </c>
      <c r="S18" s="20">
        <f t="shared" ca="1" si="5"/>
        <v>45211</v>
      </c>
      <c r="T18" s="12">
        <f t="shared" ca="1" si="6"/>
        <v>1</v>
      </c>
      <c r="U18" s="12" t="str">
        <f t="shared" ca="1" si="7"/>
        <v>외관</v>
      </c>
      <c r="V18" s="12">
        <f t="shared" ca="1" si="18"/>
        <v>1</v>
      </c>
      <c r="W18" s="12" t="str">
        <f t="shared" ca="1" si="0"/>
        <v>파손</v>
      </c>
      <c r="X18" s="12">
        <f t="shared" ca="1" si="9"/>
        <v>1</v>
      </c>
      <c r="Y18" s="12" t="str">
        <f t="shared" ca="1" si="10"/>
        <v>케이스</v>
      </c>
      <c r="Z18" s="12">
        <f t="shared" ca="1" si="11"/>
        <v>2</v>
      </c>
      <c r="AA18" s="12" t="str">
        <f t="shared" ca="1" si="1"/>
        <v>사용자 과실</v>
      </c>
      <c r="AB18" s="12">
        <f t="shared" ca="1" si="12"/>
        <v>2</v>
      </c>
      <c r="AC18" s="12" t="str">
        <f t="shared" ca="1" si="13"/>
        <v>유상</v>
      </c>
      <c r="AD18" s="12" t="str">
        <f t="shared" ca="1" si="14"/>
        <v>111222</v>
      </c>
      <c r="AE18" s="12" t="str">
        <f t="shared" ca="1" si="2"/>
        <v>부품교체</v>
      </c>
      <c r="AF18" s="12" t="str">
        <f t="shared" ca="1" si="15"/>
        <v>케이스</v>
      </c>
      <c r="AG18" s="32">
        <f t="shared" ca="1" si="16"/>
        <v>20000</v>
      </c>
      <c r="AH18" s="33">
        <f t="shared" ca="1" si="17"/>
        <v>20000</v>
      </c>
    </row>
    <row r="19" spans="2:34" x14ac:dyDescent="0.4">
      <c r="B19" s="15">
        <v>2</v>
      </c>
      <c r="C19" s="15" t="s">
        <v>8</v>
      </c>
      <c r="D19" s="15">
        <v>4</v>
      </c>
      <c r="E19" s="15" t="s">
        <v>14</v>
      </c>
      <c r="F19" s="15">
        <v>7</v>
      </c>
      <c r="G19" s="15" t="s">
        <v>28</v>
      </c>
      <c r="H19" s="15">
        <v>3</v>
      </c>
      <c r="I19" s="15" t="s">
        <v>34</v>
      </c>
      <c r="J19" s="15">
        <v>2</v>
      </c>
      <c r="K19" s="15" t="s">
        <v>69</v>
      </c>
      <c r="L19" s="17" t="str">
        <f t="shared" si="3"/>
        <v>247322</v>
      </c>
      <c r="M19" s="17">
        <v>2</v>
      </c>
      <c r="N19" s="15" t="s">
        <v>76</v>
      </c>
      <c r="O19" s="15" t="s">
        <v>87</v>
      </c>
      <c r="P19" s="19">
        <v>18000</v>
      </c>
      <c r="Q19" s="19">
        <f t="shared" si="4"/>
        <v>18000</v>
      </c>
      <c r="S19" s="20">
        <f t="shared" ca="1" si="5"/>
        <v>44209</v>
      </c>
      <c r="T19" s="12">
        <f t="shared" ca="1" si="6"/>
        <v>2</v>
      </c>
      <c r="U19" s="12" t="str">
        <f t="shared" ca="1" si="7"/>
        <v>기능</v>
      </c>
      <c r="V19" s="12">
        <f t="shared" ca="1" si="18"/>
        <v>6</v>
      </c>
      <c r="W19" s="12" t="str">
        <f t="shared" ca="1" si="0"/>
        <v>화면</v>
      </c>
      <c r="X19" s="12">
        <f t="shared" ca="1" si="9"/>
        <v>12</v>
      </c>
      <c r="Y19" s="12" t="str">
        <f t="shared" ca="1" si="10"/>
        <v>켜지지 않음</v>
      </c>
      <c r="Z19" s="12">
        <f t="shared" ca="1" si="11"/>
        <v>19</v>
      </c>
      <c r="AA19" s="12" t="str">
        <f t="shared" ca="1" si="1"/>
        <v>배터리 방전</v>
      </c>
      <c r="AB19" s="12">
        <f t="shared" ca="1" si="12"/>
        <v>3</v>
      </c>
      <c r="AC19" s="12" t="str">
        <f t="shared" ca="1" si="13"/>
        <v>무상</v>
      </c>
      <c r="AD19" s="12" t="str">
        <f t="shared" ca="1" si="14"/>
        <v>26121932</v>
      </c>
      <c r="AE19" s="12" t="str">
        <f t="shared" ca="1" si="2"/>
        <v>부품교체</v>
      </c>
      <c r="AF19" s="12" t="str">
        <f t="shared" ca="1" si="15"/>
        <v>Battery</v>
      </c>
      <c r="AG19" s="32">
        <f t="shared" ca="1" si="16"/>
        <v>30000</v>
      </c>
      <c r="AH19" s="33" t="str">
        <f t="shared" ca="1" si="17"/>
        <v>미청구</v>
      </c>
    </row>
    <row r="20" spans="2:34" x14ac:dyDescent="0.4">
      <c r="B20" s="15">
        <v>2</v>
      </c>
      <c r="C20" s="15" t="s">
        <v>8</v>
      </c>
      <c r="D20" s="15">
        <v>4</v>
      </c>
      <c r="E20" s="15" t="s">
        <v>14</v>
      </c>
      <c r="F20" s="15">
        <v>7</v>
      </c>
      <c r="G20" s="15" t="s">
        <v>28</v>
      </c>
      <c r="H20" s="15">
        <v>4</v>
      </c>
      <c r="I20" s="15" t="s">
        <v>36</v>
      </c>
      <c r="J20" s="15">
        <v>1</v>
      </c>
      <c r="K20" s="15" t="s">
        <v>71</v>
      </c>
      <c r="L20" s="17" t="str">
        <f t="shared" si="3"/>
        <v>247411</v>
      </c>
      <c r="M20" s="17">
        <v>1</v>
      </c>
      <c r="N20" s="15" t="s">
        <v>74</v>
      </c>
      <c r="O20" s="15" t="s">
        <v>93</v>
      </c>
      <c r="P20" s="19">
        <v>50000</v>
      </c>
      <c r="Q20" s="19" t="str">
        <f t="shared" si="4"/>
        <v>미청구</v>
      </c>
      <c r="S20" s="20">
        <f t="shared" ca="1" si="5"/>
        <v>45284</v>
      </c>
      <c r="T20" s="12">
        <f t="shared" ca="1" si="6"/>
        <v>1</v>
      </c>
      <c r="U20" s="12" t="str">
        <f t="shared" ca="1" si="7"/>
        <v>외관</v>
      </c>
      <c r="V20" s="12">
        <f t="shared" ca="1" si="18"/>
        <v>1</v>
      </c>
      <c r="W20" s="12" t="str">
        <f t="shared" ca="1" si="0"/>
        <v>파손</v>
      </c>
      <c r="X20" s="12">
        <f t="shared" ca="1" si="9"/>
        <v>1</v>
      </c>
      <c r="Y20" s="12" t="str">
        <f t="shared" ca="1" si="10"/>
        <v>케이스</v>
      </c>
      <c r="Z20" s="12">
        <f t="shared" ca="1" si="11"/>
        <v>2</v>
      </c>
      <c r="AA20" s="12" t="str">
        <f t="shared" ca="1" si="1"/>
        <v>사용자 과실</v>
      </c>
      <c r="AB20" s="12">
        <f t="shared" ca="1" si="12"/>
        <v>2</v>
      </c>
      <c r="AC20" s="12" t="str">
        <f t="shared" ca="1" si="13"/>
        <v>유상</v>
      </c>
      <c r="AD20" s="12" t="str">
        <f t="shared" ca="1" si="14"/>
        <v>111222</v>
      </c>
      <c r="AE20" s="12" t="str">
        <f t="shared" ca="1" si="2"/>
        <v>부품교체</v>
      </c>
      <c r="AF20" s="12" t="str">
        <f t="shared" ca="1" si="15"/>
        <v>케이스</v>
      </c>
      <c r="AG20" s="32">
        <f t="shared" ca="1" si="16"/>
        <v>20000</v>
      </c>
      <c r="AH20" s="33">
        <f t="shared" ca="1" si="17"/>
        <v>20000</v>
      </c>
    </row>
    <row r="21" spans="2:34" x14ac:dyDescent="0.4">
      <c r="B21" s="15">
        <v>2</v>
      </c>
      <c r="C21" s="15" t="s">
        <v>8</v>
      </c>
      <c r="D21" s="15">
        <v>4</v>
      </c>
      <c r="E21" s="15" t="s">
        <v>14</v>
      </c>
      <c r="F21" s="15">
        <v>7</v>
      </c>
      <c r="G21" s="15" t="s">
        <v>28</v>
      </c>
      <c r="H21" s="15">
        <v>4</v>
      </c>
      <c r="I21" s="15" t="s">
        <v>36</v>
      </c>
      <c r="J21" s="15">
        <v>3</v>
      </c>
      <c r="K21" s="15" t="s">
        <v>71</v>
      </c>
      <c r="L21" s="17" t="str">
        <f t="shared" si="3"/>
        <v>247432</v>
      </c>
      <c r="M21" s="17">
        <v>2</v>
      </c>
      <c r="N21" s="15" t="s">
        <v>76</v>
      </c>
      <c r="O21" s="15" t="s">
        <v>93</v>
      </c>
      <c r="P21" s="19">
        <v>50000</v>
      </c>
      <c r="Q21" s="19" t="str">
        <f t="shared" si="4"/>
        <v>미청구</v>
      </c>
      <c r="S21" s="20">
        <f t="shared" ca="1" si="5"/>
        <v>45178</v>
      </c>
      <c r="T21" s="12">
        <f t="shared" ca="1" si="6"/>
        <v>1</v>
      </c>
      <c r="U21" s="12" t="str">
        <f t="shared" ca="1" si="7"/>
        <v>외관</v>
      </c>
      <c r="V21" s="12">
        <f t="shared" ca="1" si="18"/>
        <v>3</v>
      </c>
      <c r="W21" s="12" t="str">
        <f t="shared" ca="1" si="0"/>
        <v>오염</v>
      </c>
      <c r="X21" s="12">
        <f t="shared" ca="1" si="9"/>
        <v>6</v>
      </c>
      <c r="Y21" s="12" t="str">
        <f t="shared" ca="1" si="10"/>
        <v>액정</v>
      </c>
      <c r="Z21" s="12">
        <f t="shared" ca="1" si="11"/>
        <v>1</v>
      </c>
      <c r="AA21" s="12" t="str">
        <f t="shared" ca="1" si="1"/>
        <v>검수미비</v>
      </c>
      <c r="AB21" s="12">
        <f t="shared" ca="1" si="12"/>
        <v>1</v>
      </c>
      <c r="AC21" s="12" t="str">
        <f t="shared" ca="1" si="13"/>
        <v>무상</v>
      </c>
      <c r="AD21" s="12" t="str">
        <f t="shared" ca="1" si="14"/>
        <v>136111</v>
      </c>
      <c r="AE21" s="12" t="str">
        <f t="shared" ca="1" si="2"/>
        <v>제품교환</v>
      </c>
      <c r="AF21" s="12" t="str">
        <f t="shared" ca="1" si="15"/>
        <v>액정 Ass'y</v>
      </c>
      <c r="AG21" s="32">
        <f t="shared" ca="1" si="16"/>
        <v>80000</v>
      </c>
      <c r="AH21" s="33" t="str">
        <f t="shared" ca="1" si="17"/>
        <v>미청구</v>
      </c>
    </row>
    <row r="22" spans="2:34" x14ac:dyDescent="0.4">
      <c r="B22" s="15">
        <v>2</v>
      </c>
      <c r="C22" s="15" t="s">
        <v>8</v>
      </c>
      <c r="D22" s="15">
        <v>4</v>
      </c>
      <c r="E22" s="15" t="s">
        <v>14</v>
      </c>
      <c r="F22" s="15">
        <v>7</v>
      </c>
      <c r="G22" s="15" t="s">
        <v>28</v>
      </c>
      <c r="H22" s="15">
        <v>4</v>
      </c>
      <c r="I22" s="15" t="s">
        <v>36</v>
      </c>
      <c r="J22" s="15">
        <v>2</v>
      </c>
      <c r="K22" s="15" t="s">
        <v>69</v>
      </c>
      <c r="L22" s="17" t="str">
        <f t="shared" si="3"/>
        <v>247422</v>
      </c>
      <c r="M22" s="17">
        <v>2</v>
      </c>
      <c r="N22" s="15" t="s">
        <v>76</v>
      </c>
      <c r="O22" s="15" t="s">
        <v>93</v>
      </c>
      <c r="P22" s="19">
        <v>50000</v>
      </c>
      <c r="Q22" s="19">
        <f t="shared" si="4"/>
        <v>50000</v>
      </c>
      <c r="S22" s="20">
        <f t="shared" ca="1" si="5"/>
        <v>44818</v>
      </c>
      <c r="T22" s="12">
        <f t="shared" ca="1" si="6"/>
        <v>1</v>
      </c>
      <c r="U22" s="12" t="str">
        <f t="shared" ca="1" si="7"/>
        <v>외관</v>
      </c>
      <c r="V22" s="12">
        <f t="shared" ca="1" si="18"/>
        <v>1</v>
      </c>
      <c r="W22" s="12" t="str">
        <f t="shared" ca="1" si="0"/>
        <v>파손</v>
      </c>
      <c r="X22" s="12">
        <f t="shared" ca="1" si="9"/>
        <v>2</v>
      </c>
      <c r="Y22" s="12" t="str">
        <f t="shared" ca="1" si="10"/>
        <v>액정</v>
      </c>
      <c r="Z22" s="12">
        <f t="shared" ca="1" si="11"/>
        <v>2</v>
      </c>
      <c r="AA22" s="12" t="str">
        <f t="shared" ca="1" si="1"/>
        <v>사용자 과실</v>
      </c>
      <c r="AB22" s="12">
        <f t="shared" ca="1" si="12"/>
        <v>2</v>
      </c>
      <c r="AC22" s="12" t="str">
        <f t="shared" ca="1" si="13"/>
        <v>유상</v>
      </c>
      <c r="AD22" s="12" t="str">
        <f t="shared" ca="1" si="14"/>
        <v>112222</v>
      </c>
      <c r="AE22" s="12" t="str">
        <f t="shared" ca="1" si="2"/>
        <v>부품교체</v>
      </c>
      <c r="AF22" s="12" t="str">
        <f t="shared" ca="1" si="15"/>
        <v>액정 Ass'y</v>
      </c>
      <c r="AG22" s="32">
        <f t="shared" ca="1" si="16"/>
        <v>80000</v>
      </c>
      <c r="AH22" s="33">
        <f t="shared" ca="1" si="17"/>
        <v>80000</v>
      </c>
    </row>
    <row r="23" spans="2:34" x14ac:dyDescent="0.4">
      <c r="B23" s="15">
        <v>2</v>
      </c>
      <c r="C23" s="15" t="s">
        <v>8</v>
      </c>
      <c r="D23" s="15">
        <v>4</v>
      </c>
      <c r="E23" s="15" t="s">
        <v>14</v>
      </c>
      <c r="F23" s="15">
        <v>7</v>
      </c>
      <c r="G23" s="15" t="s">
        <v>28</v>
      </c>
      <c r="H23" s="15">
        <v>5</v>
      </c>
      <c r="I23" s="15" t="s">
        <v>38</v>
      </c>
      <c r="J23" s="15">
        <v>1</v>
      </c>
      <c r="K23" s="15" t="s">
        <v>71</v>
      </c>
      <c r="L23" s="17" t="str">
        <f t="shared" si="3"/>
        <v>247511</v>
      </c>
      <c r="M23" s="17">
        <v>1</v>
      </c>
      <c r="N23" s="15" t="s">
        <v>74</v>
      </c>
      <c r="O23" s="15" t="s">
        <v>89</v>
      </c>
      <c r="P23" s="19">
        <v>80000</v>
      </c>
      <c r="Q23" s="19" t="str">
        <f t="shared" si="4"/>
        <v>미청구</v>
      </c>
      <c r="S23" s="20">
        <f t="shared" ca="1" si="5"/>
        <v>44796</v>
      </c>
      <c r="T23" s="12">
        <f t="shared" ca="1" si="6"/>
        <v>2</v>
      </c>
      <c r="U23" s="12" t="str">
        <f t="shared" ca="1" si="7"/>
        <v>기능</v>
      </c>
      <c r="V23" s="12">
        <f t="shared" ref="V23:V58" ca="1" si="19">IF(T23=1,RANDBETWEEN(1,3),IF(T23=2,RANDBETWEEN(4,6)))</f>
        <v>5</v>
      </c>
      <c r="W23" s="12" t="str">
        <f t="shared" ca="1" si="0"/>
        <v>화면</v>
      </c>
      <c r="X23" s="12">
        <f t="shared" ca="1" si="9"/>
        <v>10</v>
      </c>
      <c r="Y23" s="12" t="str">
        <f t="shared" ca="1" si="10"/>
        <v>동작안함</v>
      </c>
      <c r="Z23" s="12">
        <f t="shared" ca="1" si="11"/>
        <v>13</v>
      </c>
      <c r="AA23" s="12" t="str">
        <f t="shared" ca="1" si="1"/>
        <v>Pcb Board 고장</v>
      </c>
      <c r="AB23" s="12">
        <f t="shared" ca="1" si="12"/>
        <v>3</v>
      </c>
      <c r="AC23" s="12" t="str">
        <f t="shared" ca="1" si="13"/>
        <v>무상</v>
      </c>
      <c r="AD23" s="12" t="str">
        <f t="shared" ca="1" si="14"/>
        <v>25101332</v>
      </c>
      <c r="AE23" s="12" t="str">
        <f t="shared" ca="1" si="2"/>
        <v>부품교체</v>
      </c>
      <c r="AF23" s="12" t="str">
        <f t="shared" ca="1" si="15"/>
        <v>MAIN Pcb Board</v>
      </c>
      <c r="AG23" s="32">
        <f t="shared" ca="1" si="16"/>
        <v>50000</v>
      </c>
      <c r="AH23" s="33" t="str">
        <f t="shared" ca="1" si="17"/>
        <v>미청구</v>
      </c>
    </row>
    <row r="24" spans="2:34" x14ac:dyDescent="0.4">
      <c r="B24" s="15">
        <v>2</v>
      </c>
      <c r="C24" s="15" t="s">
        <v>8</v>
      </c>
      <c r="D24" s="15">
        <v>4</v>
      </c>
      <c r="E24" s="15" t="s">
        <v>14</v>
      </c>
      <c r="F24" s="15">
        <v>7</v>
      </c>
      <c r="G24" s="15" t="s">
        <v>28</v>
      </c>
      <c r="H24" s="15">
        <v>5</v>
      </c>
      <c r="I24" s="15" t="s">
        <v>38</v>
      </c>
      <c r="J24" s="15">
        <v>3</v>
      </c>
      <c r="K24" s="15" t="s">
        <v>71</v>
      </c>
      <c r="L24" s="17" t="str">
        <f t="shared" si="3"/>
        <v>247532</v>
      </c>
      <c r="M24" s="17">
        <v>2</v>
      </c>
      <c r="N24" s="15" t="s">
        <v>76</v>
      </c>
      <c r="O24" s="15" t="s">
        <v>89</v>
      </c>
      <c r="P24" s="19">
        <v>80000</v>
      </c>
      <c r="Q24" s="19" t="str">
        <f t="shared" si="4"/>
        <v>미청구</v>
      </c>
      <c r="S24" s="20">
        <f t="shared" ca="1" si="5"/>
        <v>44512</v>
      </c>
      <c r="T24" s="12">
        <f t="shared" ca="1" si="6"/>
        <v>2</v>
      </c>
      <c r="U24" s="12" t="str">
        <f t="shared" ca="1" si="7"/>
        <v>기능</v>
      </c>
      <c r="V24" s="12">
        <f t="shared" ca="1" si="19"/>
        <v>5</v>
      </c>
      <c r="W24" s="12" t="str">
        <f t="shared" ca="1" si="0"/>
        <v>화면</v>
      </c>
      <c r="X24" s="12">
        <f t="shared" ca="1" si="9"/>
        <v>11</v>
      </c>
      <c r="Y24" s="12" t="str">
        <f t="shared" ca="1" si="10"/>
        <v>두번 터치됨</v>
      </c>
      <c r="Z24" s="12">
        <f t="shared" ca="1" si="11"/>
        <v>14</v>
      </c>
      <c r="AA24" s="12" t="str">
        <f t="shared" ca="1" si="1"/>
        <v>스위치고장</v>
      </c>
      <c r="AB24" s="12">
        <f t="shared" ca="1" si="12"/>
        <v>1</v>
      </c>
      <c r="AC24" s="12" t="str">
        <f t="shared" ca="1" si="13"/>
        <v>무상</v>
      </c>
      <c r="AD24" s="12" t="str">
        <f t="shared" ca="1" si="14"/>
        <v>25111411</v>
      </c>
      <c r="AE24" s="12" t="str">
        <f t="shared" ca="1" si="2"/>
        <v>제품교환</v>
      </c>
      <c r="AF24" s="12" t="str">
        <f t="shared" ca="1" si="15"/>
        <v>스위치 PCB Board Ass'y</v>
      </c>
      <c r="AG24" s="32">
        <f t="shared" ca="1" si="16"/>
        <v>25000</v>
      </c>
      <c r="AH24" s="33" t="str">
        <f t="shared" ca="1" si="17"/>
        <v>미청구</v>
      </c>
    </row>
    <row r="25" spans="2:34" x14ac:dyDescent="0.4">
      <c r="B25" s="15">
        <v>2</v>
      </c>
      <c r="C25" s="15" t="s">
        <v>8</v>
      </c>
      <c r="D25" s="15">
        <v>4</v>
      </c>
      <c r="E25" s="15" t="s">
        <v>14</v>
      </c>
      <c r="F25" s="15">
        <v>7</v>
      </c>
      <c r="G25" s="15" t="s">
        <v>28</v>
      </c>
      <c r="H25" s="15">
        <v>5</v>
      </c>
      <c r="I25" s="15" t="s">
        <v>38</v>
      </c>
      <c r="J25" s="15">
        <v>2</v>
      </c>
      <c r="K25" s="15" t="s">
        <v>69</v>
      </c>
      <c r="L25" s="17" t="str">
        <f t="shared" si="3"/>
        <v>247522</v>
      </c>
      <c r="M25" s="17">
        <v>2</v>
      </c>
      <c r="N25" s="15" t="s">
        <v>76</v>
      </c>
      <c r="O25" s="15" t="s">
        <v>89</v>
      </c>
      <c r="P25" s="19">
        <v>80000</v>
      </c>
      <c r="Q25" s="19">
        <f t="shared" si="4"/>
        <v>80000</v>
      </c>
      <c r="S25" s="20">
        <f t="shared" ca="1" si="5"/>
        <v>44993</v>
      </c>
      <c r="T25" s="12">
        <f t="shared" ca="1" si="6"/>
        <v>2</v>
      </c>
      <c r="U25" s="12" t="str">
        <f t="shared" ca="1" si="7"/>
        <v>기능</v>
      </c>
      <c r="V25" s="12">
        <f t="shared" ca="1" si="19"/>
        <v>6</v>
      </c>
      <c r="W25" s="12" t="str">
        <f t="shared" ca="1" si="0"/>
        <v>화면</v>
      </c>
      <c r="X25" s="12">
        <f t="shared" ca="1" si="9"/>
        <v>12</v>
      </c>
      <c r="Y25" s="12" t="str">
        <f t="shared" ca="1" si="10"/>
        <v>켜지지 않음</v>
      </c>
      <c r="Z25" s="12">
        <f t="shared" ca="1" si="11"/>
        <v>17</v>
      </c>
      <c r="AA25" s="12" t="str">
        <f t="shared" ca="1" si="1"/>
        <v>휴즈 끊어짐</v>
      </c>
      <c r="AB25" s="12">
        <f t="shared" ca="1" si="12"/>
        <v>3</v>
      </c>
      <c r="AC25" s="12" t="str">
        <f t="shared" ca="1" si="13"/>
        <v>무상</v>
      </c>
      <c r="AD25" s="12" t="str">
        <f t="shared" ca="1" si="14"/>
        <v>26121732</v>
      </c>
      <c r="AE25" s="12" t="str">
        <f t="shared" ca="1" si="2"/>
        <v>부품교체</v>
      </c>
      <c r="AF25" s="12" t="str">
        <f t="shared" ca="1" si="15"/>
        <v>Fuse</v>
      </c>
      <c r="AG25" s="32">
        <f t="shared" ca="1" si="16"/>
        <v>3000</v>
      </c>
      <c r="AH25" s="33" t="str">
        <f t="shared" ca="1" si="17"/>
        <v>미청구</v>
      </c>
    </row>
    <row r="26" spans="2:34" x14ac:dyDescent="0.4">
      <c r="B26" s="15">
        <v>2</v>
      </c>
      <c r="C26" s="15" t="s">
        <v>8</v>
      </c>
      <c r="D26" s="15">
        <v>4</v>
      </c>
      <c r="E26" s="15" t="s">
        <v>14</v>
      </c>
      <c r="F26" s="15">
        <v>8</v>
      </c>
      <c r="G26" s="15" t="s">
        <v>30</v>
      </c>
      <c r="H26" s="15">
        <v>6</v>
      </c>
      <c r="I26" s="15" t="s">
        <v>38</v>
      </c>
      <c r="J26" s="15">
        <v>1</v>
      </c>
      <c r="K26" s="15" t="s">
        <v>71</v>
      </c>
      <c r="L26" s="17" t="str">
        <f t="shared" si="3"/>
        <v>248611</v>
      </c>
      <c r="M26" s="17">
        <v>1</v>
      </c>
      <c r="N26" s="15" t="s">
        <v>74</v>
      </c>
      <c r="O26" s="15" t="s">
        <v>89</v>
      </c>
      <c r="P26" s="19">
        <v>80000</v>
      </c>
      <c r="Q26" s="19" t="str">
        <f t="shared" si="4"/>
        <v>미청구</v>
      </c>
      <c r="S26" s="20">
        <f t="shared" ca="1" si="5"/>
        <v>44439</v>
      </c>
      <c r="T26" s="12">
        <f t="shared" ca="1" si="6"/>
        <v>1</v>
      </c>
      <c r="U26" s="12" t="str">
        <f t="shared" ca="1" si="7"/>
        <v>외관</v>
      </c>
      <c r="V26" s="12">
        <f t="shared" ca="1" si="19"/>
        <v>3</v>
      </c>
      <c r="W26" s="12" t="str">
        <f t="shared" ca="1" si="0"/>
        <v>오염</v>
      </c>
      <c r="X26" s="12">
        <f t="shared" ca="1" si="9"/>
        <v>6</v>
      </c>
      <c r="Y26" s="12" t="str">
        <f t="shared" ca="1" si="10"/>
        <v>액정</v>
      </c>
      <c r="Z26" s="12">
        <f t="shared" ca="1" si="11"/>
        <v>1</v>
      </c>
      <c r="AA26" s="12" t="str">
        <f t="shared" ca="1" si="1"/>
        <v>검수미비</v>
      </c>
      <c r="AB26" s="12">
        <f t="shared" ca="1" si="12"/>
        <v>1</v>
      </c>
      <c r="AC26" s="12" t="str">
        <f t="shared" ca="1" si="13"/>
        <v>무상</v>
      </c>
      <c r="AD26" s="12" t="str">
        <f t="shared" ca="1" si="14"/>
        <v>136111</v>
      </c>
      <c r="AE26" s="12" t="str">
        <f t="shared" ca="1" si="2"/>
        <v>제품교환</v>
      </c>
      <c r="AF26" s="12" t="str">
        <f t="shared" ca="1" si="15"/>
        <v>액정 Ass'y</v>
      </c>
      <c r="AG26" s="32">
        <f t="shared" ca="1" si="16"/>
        <v>80000</v>
      </c>
      <c r="AH26" s="33" t="str">
        <f t="shared" ca="1" si="17"/>
        <v>미청구</v>
      </c>
    </row>
    <row r="27" spans="2:34" x14ac:dyDescent="0.4">
      <c r="B27" s="15">
        <v>2</v>
      </c>
      <c r="C27" s="15" t="s">
        <v>8</v>
      </c>
      <c r="D27" s="15">
        <v>4</v>
      </c>
      <c r="E27" s="15" t="s">
        <v>14</v>
      </c>
      <c r="F27" s="15">
        <v>8</v>
      </c>
      <c r="G27" s="15" t="s">
        <v>30</v>
      </c>
      <c r="H27" s="15">
        <v>6</v>
      </c>
      <c r="I27" s="15" t="s">
        <v>38</v>
      </c>
      <c r="J27" s="15">
        <v>3</v>
      </c>
      <c r="K27" s="15" t="s">
        <v>71</v>
      </c>
      <c r="L27" s="17" t="str">
        <f t="shared" si="3"/>
        <v>248632</v>
      </c>
      <c r="M27" s="17">
        <v>2</v>
      </c>
      <c r="N27" s="15" t="s">
        <v>76</v>
      </c>
      <c r="O27" s="15" t="s">
        <v>89</v>
      </c>
      <c r="P27" s="19">
        <v>80000</v>
      </c>
      <c r="Q27" s="19" t="str">
        <f t="shared" si="4"/>
        <v>미청구</v>
      </c>
      <c r="S27" s="20">
        <f t="shared" ca="1" si="5"/>
        <v>44423</v>
      </c>
      <c r="T27" s="12">
        <f t="shared" ca="1" si="6"/>
        <v>2</v>
      </c>
      <c r="U27" s="12" t="str">
        <f t="shared" ca="1" si="7"/>
        <v>기능</v>
      </c>
      <c r="V27" s="12">
        <f t="shared" ca="1" si="19"/>
        <v>6</v>
      </c>
      <c r="W27" s="12" t="str">
        <f t="shared" ca="1" si="0"/>
        <v>화면</v>
      </c>
      <c r="X27" s="12">
        <f t="shared" ca="1" si="9"/>
        <v>12</v>
      </c>
      <c r="Y27" s="12" t="str">
        <f t="shared" ca="1" si="10"/>
        <v>켜지지 않음</v>
      </c>
      <c r="Z27" s="12">
        <f t="shared" ca="1" si="11"/>
        <v>18</v>
      </c>
      <c r="AA27" s="12" t="str">
        <f t="shared" ca="1" si="1"/>
        <v>Pcb Board 고장</v>
      </c>
      <c r="AB27" s="12">
        <f t="shared" ca="1" si="12"/>
        <v>3</v>
      </c>
      <c r="AC27" s="12" t="str">
        <f t="shared" ca="1" si="13"/>
        <v>무상</v>
      </c>
      <c r="AD27" s="12" t="str">
        <f t="shared" ca="1" si="14"/>
        <v>26121832</v>
      </c>
      <c r="AE27" s="12" t="str">
        <f t="shared" ca="1" si="2"/>
        <v>부품교체</v>
      </c>
      <c r="AF27" s="12" t="str">
        <f t="shared" ca="1" si="15"/>
        <v>MAIN Pcb Board</v>
      </c>
      <c r="AG27" s="32">
        <f t="shared" ca="1" si="16"/>
        <v>50000</v>
      </c>
      <c r="AH27" s="33" t="str">
        <f t="shared" ca="1" si="17"/>
        <v>미청구</v>
      </c>
    </row>
    <row r="28" spans="2:34" x14ac:dyDescent="0.4">
      <c r="B28" s="15">
        <v>2</v>
      </c>
      <c r="C28" s="15" t="s">
        <v>8</v>
      </c>
      <c r="D28" s="15">
        <v>4</v>
      </c>
      <c r="E28" s="15" t="s">
        <v>14</v>
      </c>
      <c r="F28" s="15">
        <v>8</v>
      </c>
      <c r="G28" s="15" t="s">
        <v>30</v>
      </c>
      <c r="H28" s="15">
        <v>6</v>
      </c>
      <c r="I28" s="15" t="s">
        <v>38</v>
      </c>
      <c r="J28" s="15">
        <v>2</v>
      </c>
      <c r="K28" s="15" t="s">
        <v>69</v>
      </c>
      <c r="L28" s="17" t="str">
        <f t="shared" si="3"/>
        <v>248622</v>
      </c>
      <c r="M28" s="17">
        <v>2</v>
      </c>
      <c r="N28" s="15" t="s">
        <v>76</v>
      </c>
      <c r="O28" s="15" t="s">
        <v>89</v>
      </c>
      <c r="P28" s="19">
        <v>80000</v>
      </c>
      <c r="Q28" s="19">
        <f t="shared" si="4"/>
        <v>80000</v>
      </c>
      <c r="S28" s="20">
        <f t="shared" ca="1" si="5"/>
        <v>45146</v>
      </c>
      <c r="T28" s="12">
        <f t="shared" ca="1" si="6"/>
        <v>2</v>
      </c>
      <c r="U28" s="12" t="str">
        <f t="shared" ca="1" si="7"/>
        <v>기능</v>
      </c>
      <c r="V28" s="12">
        <f t="shared" ca="1" si="19"/>
        <v>6</v>
      </c>
      <c r="W28" s="12" t="str">
        <f t="shared" ca="1" si="0"/>
        <v>화면</v>
      </c>
      <c r="X28" s="12">
        <f t="shared" ca="1" si="9"/>
        <v>12</v>
      </c>
      <c r="Y28" s="12" t="str">
        <f t="shared" ca="1" si="10"/>
        <v>켜지지 않음</v>
      </c>
      <c r="Z28" s="12">
        <f t="shared" ca="1" si="11"/>
        <v>19</v>
      </c>
      <c r="AA28" s="12" t="str">
        <f t="shared" ca="1" si="1"/>
        <v>배터리 방전</v>
      </c>
      <c r="AB28" s="12">
        <f t="shared" ca="1" si="12"/>
        <v>1</v>
      </c>
      <c r="AC28" s="12" t="str">
        <f t="shared" ca="1" si="13"/>
        <v>무상</v>
      </c>
      <c r="AD28" s="12" t="str">
        <f t="shared" ca="1" si="14"/>
        <v>26121911</v>
      </c>
      <c r="AE28" s="12" t="str">
        <f t="shared" ca="1" si="2"/>
        <v>제품교환</v>
      </c>
      <c r="AF28" s="12" t="str">
        <f t="shared" ca="1" si="15"/>
        <v>Battery</v>
      </c>
      <c r="AG28" s="32">
        <f t="shared" ca="1" si="16"/>
        <v>30000</v>
      </c>
      <c r="AH28" s="33" t="str">
        <f t="shared" ca="1" si="17"/>
        <v>미청구</v>
      </c>
    </row>
    <row r="29" spans="2:34" x14ac:dyDescent="0.4">
      <c r="B29" s="15">
        <v>2</v>
      </c>
      <c r="C29" s="15" t="s">
        <v>8</v>
      </c>
      <c r="D29" s="15">
        <v>4</v>
      </c>
      <c r="E29" s="15" t="s">
        <v>14</v>
      </c>
      <c r="F29" s="15">
        <v>8</v>
      </c>
      <c r="G29" s="15" t="s">
        <v>30</v>
      </c>
      <c r="H29" s="15">
        <v>7</v>
      </c>
      <c r="I29" s="15" t="s">
        <v>40</v>
      </c>
      <c r="J29" s="15">
        <v>1</v>
      </c>
      <c r="K29" s="15" t="s">
        <v>71</v>
      </c>
      <c r="L29" s="17" t="str">
        <f t="shared" si="3"/>
        <v>248711</v>
      </c>
      <c r="M29" s="17">
        <v>1</v>
      </c>
      <c r="N29" s="15" t="s">
        <v>74</v>
      </c>
      <c r="O29" s="15" t="s">
        <v>87</v>
      </c>
      <c r="P29" s="19">
        <v>18000</v>
      </c>
      <c r="Q29" s="19" t="str">
        <f t="shared" si="4"/>
        <v>미청구</v>
      </c>
      <c r="S29" s="20">
        <f t="shared" ca="1" si="5"/>
        <v>44670</v>
      </c>
      <c r="T29" s="12">
        <f t="shared" ca="1" si="6"/>
        <v>2</v>
      </c>
      <c r="U29" s="12" t="str">
        <f t="shared" ca="1" si="7"/>
        <v>기능</v>
      </c>
      <c r="V29" s="12">
        <f t="shared" ca="1" si="19"/>
        <v>4</v>
      </c>
      <c r="W29" s="12" t="str">
        <f t="shared" ca="1" si="0"/>
        <v>화면</v>
      </c>
      <c r="X29" s="12">
        <f t="shared" ca="1" si="9"/>
        <v>8</v>
      </c>
      <c r="Y29" s="12" t="str">
        <f t="shared" ca="1" si="10"/>
        <v>백화현상</v>
      </c>
      <c r="Z29" s="12">
        <f t="shared" ca="1" si="11"/>
        <v>8</v>
      </c>
      <c r="AA29" s="12" t="str">
        <f t="shared" ca="1" si="1"/>
        <v>Pcb Board 고장</v>
      </c>
      <c r="AB29" s="12">
        <f t="shared" ca="1" si="12"/>
        <v>2</v>
      </c>
      <c r="AC29" s="12" t="str">
        <f t="shared" ca="1" si="13"/>
        <v>유상</v>
      </c>
      <c r="AD29" s="12" t="str">
        <f t="shared" ca="1" si="14"/>
        <v>248822</v>
      </c>
      <c r="AE29" s="12" t="str">
        <f t="shared" ca="1" si="2"/>
        <v>부품교체</v>
      </c>
      <c r="AF29" s="12" t="str">
        <f t="shared" ca="1" si="15"/>
        <v>MAIN Pcb Board</v>
      </c>
      <c r="AG29" s="32">
        <f t="shared" ca="1" si="16"/>
        <v>50000</v>
      </c>
      <c r="AH29" s="33">
        <f t="shared" ca="1" si="17"/>
        <v>50000</v>
      </c>
    </row>
    <row r="30" spans="2:34" x14ac:dyDescent="0.4">
      <c r="B30" s="15">
        <v>2</v>
      </c>
      <c r="C30" s="15" t="s">
        <v>8</v>
      </c>
      <c r="D30" s="15">
        <v>4</v>
      </c>
      <c r="E30" s="15" t="s">
        <v>14</v>
      </c>
      <c r="F30" s="15">
        <v>8</v>
      </c>
      <c r="G30" s="15" t="s">
        <v>30</v>
      </c>
      <c r="H30" s="15">
        <v>7</v>
      </c>
      <c r="I30" s="15" t="s">
        <v>40</v>
      </c>
      <c r="J30" s="15">
        <v>3</v>
      </c>
      <c r="K30" s="15" t="s">
        <v>71</v>
      </c>
      <c r="L30" s="17" t="str">
        <f t="shared" si="3"/>
        <v>248732</v>
      </c>
      <c r="M30" s="17">
        <v>2</v>
      </c>
      <c r="N30" s="15" t="s">
        <v>76</v>
      </c>
      <c r="O30" s="15" t="s">
        <v>87</v>
      </c>
      <c r="P30" s="19">
        <v>18000</v>
      </c>
      <c r="Q30" s="19" t="str">
        <f t="shared" si="4"/>
        <v>미청구</v>
      </c>
      <c r="S30" s="20">
        <f t="shared" ca="1" si="5"/>
        <v>44796</v>
      </c>
      <c r="T30" s="12">
        <f t="shared" ca="1" si="6"/>
        <v>1</v>
      </c>
      <c r="U30" s="12" t="str">
        <f t="shared" ca="1" si="7"/>
        <v>외관</v>
      </c>
      <c r="V30" s="12">
        <f t="shared" ca="1" si="19"/>
        <v>2</v>
      </c>
      <c r="W30" s="12" t="str">
        <f t="shared" ca="1" si="0"/>
        <v>흠집</v>
      </c>
      <c r="X30" s="12">
        <f t="shared" ca="1" si="9"/>
        <v>3</v>
      </c>
      <c r="Y30" s="12" t="str">
        <f t="shared" ca="1" si="10"/>
        <v>케이스</v>
      </c>
      <c r="Z30" s="12">
        <f t="shared" ca="1" si="11"/>
        <v>2</v>
      </c>
      <c r="AA30" s="12" t="str">
        <f t="shared" ca="1" si="1"/>
        <v>사용자 과실</v>
      </c>
      <c r="AB30" s="12">
        <f t="shared" ca="1" si="12"/>
        <v>2</v>
      </c>
      <c r="AC30" s="12" t="str">
        <f t="shared" ca="1" si="13"/>
        <v>유상</v>
      </c>
      <c r="AD30" s="12" t="str">
        <f t="shared" ca="1" si="14"/>
        <v>123222</v>
      </c>
      <c r="AE30" s="12" t="str">
        <f t="shared" ca="1" si="2"/>
        <v>부품교체</v>
      </c>
      <c r="AF30" s="12" t="str">
        <f t="shared" ca="1" si="15"/>
        <v>케이스</v>
      </c>
      <c r="AG30" s="32">
        <f t="shared" ca="1" si="16"/>
        <v>20000</v>
      </c>
      <c r="AH30" s="33">
        <f t="shared" ca="1" si="17"/>
        <v>20000</v>
      </c>
    </row>
    <row r="31" spans="2:34" x14ac:dyDescent="0.4">
      <c r="B31" s="15">
        <v>2</v>
      </c>
      <c r="C31" s="15" t="s">
        <v>8</v>
      </c>
      <c r="D31" s="15">
        <v>4</v>
      </c>
      <c r="E31" s="15" t="s">
        <v>14</v>
      </c>
      <c r="F31" s="15">
        <v>8</v>
      </c>
      <c r="G31" s="15" t="s">
        <v>30</v>
      </c>
      <c r="H31" s="15">
        <v>7</v>
      </c>
      <c r="I31" s="15" t="s">
        <v>40</v>
      </c>
      <c r="J31" s="15">
        <v>2</v>
      </c>
      <c r="K31" s="15" t="s">
        <v>69</v>
      </c>
      <c r="L31" s="17" t="str">
        <f t="shared" si="3"/>
        <v>248722</v>
      </c>
      <c r="M31" s="17">
        <v>2</v>
      </c>
      <c r="N31" s="15" t="s">
        <v>76</v>
      </c>
      <c r="O31" s="15" t="s">
        <v>87</v>
      </c>
      <c r="P31" s="19">
        <v>18000</v>
      </c>
      <c r="Q31" s="19">
        <f t="shared" si="4"/>
        <v>18000</v>
      </c>
      <c r="S31" s="20">
        <f t="shared" ca="1" si="5"/>
        <v>44428</v>
      </c>
      <c r="T31" s="12">
        <f t="shared" ca="1" si="6"/>
        <v>2</v>
      </c>
      <c r="U31" s="12" t="str">
        <f t="shared" ca="1" si="7"/>
        <v>기능</v>
      </c>
      <c r="V31" s="12">
        <f t="shared" ca="1" si="19"/>
        <v>4</v>
      </c>
      <c r="W31" s="12" t="str">
        <f t="shared" ca="1" si="0"/>
        <v>화면</v>
      </c>
      <c r="X31" s="12">
        <f t="shared" ca="1" si="9"/>
        <v>7</v>
      </c>
      <c r="Y31" s="12" t="str">
        <f t="shared" ca="1" si="10"/>
        <v>안켜짐</v>
      </c>
      <c r="Z31" s="12">
        <f t="shared" ca="1" si="11"/>
        <v>4</v>
      </c>
      <c r="AA31" s="12" t="str">
        <f t="shared" ca="1" si="1"/>
        <v>Pcb Board 고장</v>
      </c>
      <c r="AB31" s="12">
        <f t="shared" ca="1" si="12"/>
        <v>3</v>
      </c>
      <c r="AC31" s="12" t="str">
        <f t="shared" ca="1" si="13"/>
        <v>무상</v>
      </c>
      <c r="AD31" s="12" t="str">
        <f t="shared" ca="1" si="14"/>
        <v>247432</v>
      </c>
      <c r="AE31" s="12" t="str">
        <f t="shared" ca="1" si="2"/>
        <v>부품교체</v>
      </c>
      <c r="AF31" s="12" t="str">
        <f t="shared" ca="1" si="15"/>
        <v>MAIN Pcb Board</v>
      </c>
      <c r="AG31" s="32">
        <f t="shared" ca="1" si="16"/>
        <v>50000</v>
      </c>
      <c r="AH31" s="33" t="str">
        <f t="shared" ca="1" si="17"/>
        <v>미청구</v>
      </c>
    </row>
    <row r="32" spans="2:34" x14ac:dyDescent="0.4">
      <c r="B32" s="15">
        <v>2</v>
      </c>
      <c r="C32" s="15" t="s">
        <v>8</v>
      </c>
      <c r="D32" s="15">
        <v>4</v>
      </c>
      <c r="E32" s="15" t="s">
        <v>14</v>
      </c>
      <c r="F32" s="15">
        <v>8</v>
      </c>
      <c r="G32" s="15" t="s">
        <v>30</v>
      </c>
      <c r="H32" s="15">
        <v>8</v>
      </c>
      <c r="I32" s="15" t="s">
        <v>36</v>
      </c>
      <c r="J32" s="15">
        <v>1</v>
      </c>
      <c r="K32" s="15" t="s">
        <v>71</v>
      </c>
      <c r="L32" s="17" t="str">
        <f t="shared" si="3"/>
        <v>248811</v>
      </c>
      <c r="M32" s="17">
        <v>1</v>
      </c>
      <c r="N32" s="15" t="s">
        <v>74</v>
      </c>
      <c r="O32" s="15" t="s">
        <v>93</v>
      </c>
      <c r="P32" s="19">
        <v>50000</v>
      </c>
      <c r="Q32" s="19" t="str">
        <f t="shared" si="4"/>
        <v>미청구</v>
      </c>
      <c r="S32" s="20">
        <f t="shared" ca="1" si="5"/>
        <v>44906</v>
      </c>
      <c r="T32" s="12">
        <f t="shared" ca="1" si="6"/>
        <v>1</v>
      </c>
      <c r="U32" s="12" t="str">
        <f t="shared" ca="1" si="7"/>
        <v>외관</v>
      </c>
      <c r="V32" s="12">
        <f t="shared" ca="1" si="19"/>
        <v>2</v>
      </c>
      <c r="W32" s="12" t="str">
        <f t="shared" ca="1" si="0"/>
        <v>흠집</v>
      </c>
      <c r="X32" s="12">
        <f t="shared" ca="1" si="9"/>
        <v>4</v>
      </c>
      <c r="Y32" s="12" t="str">
        <f t="shared" ca="1" si="10"/>
        <v>액정</v>
      </c>
      <c r="Z32" s="12">
        <f t="shared" ca="1" si="11"/>
        <v>1</v>
      </c>
      <c r="AA32" s="12" t="str">
        <f t="shared" ca="1" si="1"/>
        <v>검수미비</v>
      </c>
      <c r="AB32" s="12">
        <f t="shared" ca="1" si="12"/>
        <v>1</v>
      </c>
      <c r="AC32" s="12" t="str">
        <f t="shared" ca="1" si="13"/>
        <v>무상</v>
      </c>
      <c r="AD32" s="12" t="str">
        <f t="shared" ca="1" si="14"/>
        <v>124111</v>
      </c>
      <c r="AE32" s="12" t="str">
        <f t="shared" ca="1" si="2"/>
        <v>제품교환</v>
      </c>
      <c r="AF32" s="12" t="str">
        <f t="shared" ca="1" si="15"/>
        <v>액정 Ass'y</v>
      </c>
      <c r="AG32" s="32">
        <f t="shared" ca="1" si="16"/>
        <v>80000</v>
      </c>
      <c r="AH32" s="33" t="str">
        <f t="shared" ca="1" si="17"/>
        <v>미청구</v>
      </c>
    </row>
    <row r="33" spans="2:34" x14ac:dyDescent="0.4">
      <c r="B33" s="15">
        <v>2</v>
      </c>
      <c r="C33" s="15" t="s">
        <v>8</v>
      </c>
      <c r="D33" s="15">
        <v>4</v>
      </c>
      <c r="E33" s="15" t="s">
        <v>14</v>
      </c>
      <c r="F33" s="15">
        <v>8</v>
      </c>
      <c r="G33" s="15" t="s">
        <v>30</v>
      </c>
      <c r="H33" s="15">
        <v>8</v>
      </c>
      <c r="I33" s="15" t="s">
        <v>36</v>
      </c>
      <c r="J33" s="15">
        <v>3</v>
      </c>
      <c r="K33" s="15" t="s">
        <v>71</v>
      </c>
      <c r="L33" s="17" t="str">
        <f t="shared" si="3"/>
        <v>248832</v>
      </c>
      <c r="M33" s="17">
        <v>2</v>
      </c>
      <c r="N33" s="15" t="s">
        <v>76</v>
      </c>
      <c r="O33" s="15" t="s">
        <v>93</v>
      </c>
      <c r="P33" s="19">
        <v>50000</v>
      </c>
      <c r="Q33" s="19" t="str">
        <f t="shared" si="4"/>
        <v>미청구</v>
      </c>
      <c r="S33" s="20">
        <f t="shared" ca="1" si="5"/>
        <v>44332</v>
      </c>
      <c r="T33" s="12">
        <f t="shared" ca="1" si="6"/>
        <v>2</v>
      </c>
      <c r="U33" s="12" t="str">
        <f t="shared" ca="1" si="7"/>
        <v>기능</v>
      </c>
      <c r="V33" s="12">
        <f t="shared" ca="1" si="19"/>
        <v>5</v>
      </c>
      <c r="W33" s="12" t="str">
        <f t="shared" ca="1" si="0"/>
        <v>화면</v>
      </c>
      <c r="X33" s="12">
        <f t="shared" ca="1" si="9"/>
        <v>10</v>
      </c>
      <c r="Y33" s="12" t="str">
        <f t="shared" ca="1" si="10"/>
        <v>동작안함</v>
      </c>
      <c r="Z33" s="12">
        <f t="shared" ca="1" si="11"/>
        <v>13</v>
      </c>
      <c r="AA33" s="12" t="str">
        <f t="shared" ca="1" si="1"/>
        <v>Pcb Board 고장</v>
      </c>
      <c r="AB33" s="12">
        <f t="shared" ca="1" si="12"/>
        <v>2</v>
      </c>
      <c r="AC33" s="12" t="str">
        <f t="shared" ca="1" si="13"/>
        <v>유상</v>
      </c>
      <c r="AD33" s="12" t="str">
        <f t="shared" ca="1" si="14"/>
        <v>25101322</v>
      </c>
      <c r="AE33" s="12" t="str">
        <f t="shared" ca="1" si="2"/>
        <v>부품교체</v>
      </c>
      <c r="AF33" s="12" t="str">
        <f t="shared" ca="1" si="15"/>
        <v>MAIN Pcb Board</v>
      </c>
      <c r="AG33" s="32">
        <f t="shared" ca="1" si="16"/>
        <v>50000</v>
      </c>
      <c r="AH33" s="33">
        <f t="shared" ca="1" si="17"/>
        <v>50000</v>
      </c>
    </row>
    <row r="34" spans="2:34" x14ac:dyDescent="0.4">
      <c r="B34" s="15">
        <v>2</v>
      </c>
      <c r="C34" s="15" t="s">
        <v>8</v>
      </c>
      <c r="D34" s="15">
        <v>4</v>
      </c>
      <c r="E34" s="15" t="s">
        <v>14</v>
      </c>
      <c r="F34" s="15">
        <v>8</v>
      </c>
      <c r="G34" s="15" t="s">
        <v>30</v>
      </c>
      <c r="H34" s="15">
        <v>8</v>
      </c>
      <c r="I34" s="15" t="s">
        <v>36</v>
      </c>
      <c r="J34" s="15">
        <v>2</v>
      </c>
      <c r="K34" s="15" t="s">
        <v>69</v>
      </c>
      <c r="L34" s="17" t="str">
        <f t="shared" si="3"/>
        <v>248822</v>
      </c>
      <c r="M34" s="17">
        <v>2</v>
      </c>
      <c r="N34" s="15" t="s">
        <v>76</v>
      </c>
      <c r="O34" s="15" t="s">
        <v>93</v>
      </c>
      <c r="P34" s="19">
        <v>50000</v>
      </c>
      <c r="Q34" s="19">
        <f t="shared" si="4"/>
        <v>50000</v>
      </c>
      <c r="S34" s="20">
        <f t="shared" ca="1" si="5"/>
        <v>45195</v>
      </c>
      <c r="T34" s="12">
        <f t="shared" ca="1" si="6"/>
        <v>1</v>
      </c>
      <c r="U34" s="12" t="str">
        <f t="shared" ca="1" si="7"/>
        <v>외관</v>
      </c>
      <c r="V34" s="12">
        <f t="shared" ca="1" si="19"/>
        <v>3</v>
      </c>
      <c r="W34" s="12" t="str">
        <f t="shared" ca="1" si="0"/>
        <v>오염</v>
      </c>
      <c r="X34" s="12">
        <f t="shared" ca="1" si="9"/>
        <v>6</v>
      </c>
      <c r="Y34" s="12" t="str">
        <f t="shared" ca="1" si="10"/>
        <v>액정</v>
      </c>
      <c r="Z34" s="12">
        <f t="shared" ca="1" si="11"/>
        <v>2</v>
      </c>
      <c r="AA34" s="12" t="str">
        <f t="shared" ca="1" si="1"/>
        <v>사용자 과실</v>
      </c>
      <c r="AB34" s="12">
        <f t="shared" ca="1" si="12"/>
        <v>2</v>
      </c>
      <c r="AC34" s="12" t="str">
        <f t="shared" ca="1" si="13"/>
        <v>유상</v>
      </c>
      <c r="AD34" s="12" t="str">
        <f t="shared" ca="1" si="14"/>
        <v>136222</v>
      </c>
      <c r="AE34" s="12" t="str">
        <f t="shared" ca="1" si="2"/>
        <v>부품교체</v>
      </c>
      <c r="AF34" s="12" t="str">
        <f t="shared" ca="1" si="15"/>
        <v>액정 Ass'y</v>
      </c>
      <c r="AG34" s="32">
        <f t="shared" ca="1" si="16"/>
        <v>80000</v>
      </c>
      <c r="AH34" s="33">
        <f t="shared" ca="1" si="17"/>
        <v>80000</v>
      </c>
    </row>
    <row r="35" spans="2:34" x14ac:dyDescent="0.4">
      <c r="B35" s="15">
        <v>2</v>
      </c>
      <c r="C35" s="15" t="s">
        <v>8</v>
      </c>
      <c r="D35" s="15">
        <v>4</v>
      </c>
      <c r="E35" s="15" t="s">
        <v>14</v>
      </c>
      <c r="F35" s="15">
        <v>9</v>
      </c>
      <c r="G35" s="15" t="s">
        <v>32</v>
      </c>
      <c r="H35" s="15">
        <v>9</v>
      </c>
      <c r="I35" s="15" t="s">
        <v>38</v>
      </c>
      <c r="J35" s="15">
        <v>1</v>
      </c>
      <c r="K35" s="15" t="s">
        <v>71</v>
      </c>
      <c r="L35" s="17" t="str">
        <f t="shared" si="3"/>
        <v>249911</v>
      </c>
      <c r="M35" s="17">
        <v>1</v>
      </c>
      <c r="N35" s="15" t="s">
        <v>74</v>
      </c>
      <c r="O35" s="15" t="s">
        <v>89</v>
      </c>
      <c r="P35" s="19">
        <v>80000</v>
      </c>
      <c r="Q35" s="19" t="str">
        <f t="shared" si="4"/>
        <v>미청구</v>
      </c>
      <c r="S35" s="20">
        <f t="shared" ca="1" si="5"/>
        <v>44591</v>
      </c>
      <c r="T35" s="12">
        <f t="shared" ca="1" si="6"/>
        <v>1</v>
      </c>
      <c r="U35" s="12" t="str">
        <f t="shared" ca="1" si="7"/>
        <v>외관</v>
      </c>
      <c r="V35" s="12">
        <f t="shared" ca="1" si="19"/>
        <v>1</v>
      </c>
      <c r="W35" s="12" t="str">
        <f t="shared" ca="1" si="0"/>
        <v>파손</v>
      </c>
      <c r="X35" s="12">
        <f t="shared" ca="1" si="9"/>
        <v>1</v>
      </c>
      <c r="Y35" s="12" t="str">
        <f t="shared" ca="1" si="10"/>
        <v>케이스</v>
      </c>
      <c r="Z35" s="12">
        <f t="shared" ca="1" si="11"/>
        <v>1</v>
      </c>
      <c r="AA35" s="12" t="str">
        <f t="shared" ca="1" si="1"/>
        <v>검수미비</v>
      </c>
      <c r="AB35" s="12">
        <f t="shared" ca="1" si="12"/>
        <v>1</v>
      </c>
      <c r="AC35" s="12" t="str">
        <f t="shared" ca="1" si="13"/>
        <v>무상</v>
      </c>
      <c r="AD35" s="12" t="str">
        <f t="shared" ca="1" si="14"/>
        <v>111111</v>
      </c>
      <c r="AE35" s="12" t="str">
        <f t="shared" ca="1" si="2"/>
        <v>제품교환</v>
      </c>
      <c r="AF35" s="12" t="str">
        <f t="shared" ca="1" si="15"/>
        <v>케이스</v>
      </c>
      <c r="AG35" s="32">
        <f t="shared" ca="1" si="16"/>
        <v>20000</v>
      </c>
      <c r="AH35" s="33" t="str">
        <f t="shared" ca="1" si="17"/>
        <v>미청구</v>
      </c>
    </row>
    <row r="36" spans="2:34" x14ac:dyDescent="0.4">
      <c r="B36" s="15">
        <v>2</v>
      </c>
      <c r="C36" s="15" t="s">
        <v>8</v>
      </c>
      <c r="D36" s="15">
        <v>4</v>
      </c>
      <c r="E36" s="15" t="s">
        <v>14</v>
      </c>
      <c r="F36" s="15">
        <v>9</v>
      </c>
      <c r="G36" s="15" t="s">
        <v>32</v>
      </c>
      <c r="H36" s="15">
        <v>9</v>
      </c>
      <c r="I36" s="15" t="s">
        <v>38</v>
      </c>
      <c r="J36" s="15">
        <v>3</v>
      </c>
      <c r="K36" s="15" t="s">
        <v>71</v>
      </c>
      <c r="L36" s="17" t="str">
        <f t="shared" si="3"/>
        <v>249932</v>
      </c>
      <c r="M36" s="17">
        <v>2</v>
      </c>
      <c r="N36" s="15" t="s">
        <v>76</v>
      </c>
      <c r="O36" s="15" t="s">
        <v>89</v>
      </c>
      <c r="P36" s="19">
        <v>80000</v>
      </c>
      <c r="Q36" s="19" t="str">
        <f t="shared" si="4"/>
        <v>미청구</v>
      </c>
      <c r="S36" s="20">
        <f t="shared" ca="1" si="5"/>
        <v>44270</v>
      </c>
      <c r="T36" s="12">
        <f t="shared" ca="1" si="6"/>
        <v>1</v>
      </c>
      <c r="U36" s="12" t="str">
        <f t="shared" ca="1" si="7"/>
        <v>외관</v>
      </c>
      <c r="V36" s="12">
        <f t="shared" ca="1" si="19"/>
        <v>3</v>
      </c>
      <c r="W36" s="12" t="str">
        <f t="shared" ca="1" si="0"/>
        <v>오염</v>
      </c>
      <c r="X36" s="12">
        <f t="shared" ca="1" si="9"/>
        <v>5</v>
      </c>
      <c r="Y36" s="12" t="str">
        <f t="shared" ca="1" si="10"/>
        <v>케이스</v>
      </c>
      <c r="Z36" s="12">
        <f t="shared" ca="1" si="11"/>
        <v>2</v>
      </c>
      <c r="AA36" s="12" t="str">
        <f t="shared" ca="1" si="1"/>
        <v>사용자 과실</v>
      </c>
      <c r="AB36" s="12">
        <f t="shared" ca="1" si="12"/>
        <v>2</v>
      </c>
      <c r="AC36" s="12" t="str">
        <f t="shared" ca="1" si="13"/>
        <v>유상</v>
      </c>
      <c r="AD36" s="12" t="str">
        <f t="shared" ca="1" si="14"/>
        <v>135222</v>
      </c>
      <c r="AE36" s="12" t="str">
        <f t="shared" ca="1" si="2"/>
        <v>부품교체</v>
      </c>
      <c r="AF36" s="12" t="str">
        <f t="shared" ca="1" si="15"/>
        <v>케이스</v>
      </c>
      <c r="AG36" s="32">
        <f t="shared" ca="1" si="16"/>
        <v>20000</v>
      </c>
      <c r="AH36" s="33">
        <f t="shared" ca="1" si="17"/>
        <v>20000</v>
      </c>
    </row>
    <row r="37" spans="2:34" x14ac:dyDescent="0.4">
      <c r="B37" s="15">
        <v>2</v>
      </c>
      <c r="C37" s="15" t="s">
        <v>8</v>
      </c>
      <c r="D37" s="15">
        <v>4</v>
      </c>
      <c r="E37" s="15" t="s">
        <v>14</v>
      </c>
      <c r="F37" s="15">
        <v>9</v>
      </c>
      <c r="G37" s="15" t="s">
        <v>32</v>
      </c>
      <c r="H37" s="15">
        <v>9</v>
      </c>
      <c r="I37" s="15" t="s">
        <v>38</v>
      </c>
      <c r="J37" s="15">
        <v>2</v>
      </c>
      <c r="K37" s="15" t="s">
        <v>69</v>
      </c>
      <c r="L37" s="17" t="str">
        <f t="shared" si="3"/>
        <v>249922</v>
      </c>
      <c r="M37" s="17">
        <v>2</v>
      </c>
      <c r="N37" s="15" t="s">
        <v>76</v>
      </c>
      <c r="O37" s="15" t="s">
        <v>89</v>
      </c>
      <c r="P37" s="19">
        <v>80000</v>
      </c>
      <c r="Q37" s="19">
        <f t="shared" si="4"/>
        <v>80000</v>
      </c>
      <c r="S37" s="20">
        <f t="shared" ca="1" si="5"/>
        <v>44319</v>
      </c>
      <c r="T37" s="12">
        <f t="shared" ca="1" si="6"/>
        <v>2</v>
      </c>
      <c r="U37" s="12" t="str">
        <f t="shared" ca="1" si="7"/>
        <v>기능</v>
      </c>
      <c r="V37" s="12">
        <f t="shared" ca="1" si="19"/>
        <v>4</v>
      </c>
      <c r="W37" s="12" t="str">
        <f t="shared" ca="1" si="0"/>
        <v>화면</v>
      </c>
      <c r="X37" s="12">
        <f t="shared" ca="1" si="9"/>
        <v>8</v>
      </c>
      <c r="Y37" s="12" t="str">
        <f t="shared" ca="1" si="10"/>
        <v>백화현상</v>
      </c>
      <c r="Z37" s="12">
        <f t="shared" ca="1" si="11"/>
        <v>6</v>
      </c>
      <c r="AA37" s="12" t="str">
        <f t="shared" ca="1" si="1"/>
        <v>액정 고장</v>
      </c>
      <c r="AB37" s="12">
        <f t="shared" ca="1" si="12"/>
        <v>2</v>
      </c>
      <c r="AC37" s="12" t="str">
        <f t="shared" ca="1" si="13"/>
        <v>유상</v>
      </c>
      <c r="AD37" s="12" t="str">
        <f t="shared" ca="1" si="14"/>
        <v>248622</v>
      </c>
      <c r="AE37" s="12" t="str">
        <f t="shared" ca="1" si="2"/>
        <v>부품교체</v>
      </c>
      <c r="AF37" s="12" t="str">
        <f t="shared" ca="1" si="15"/>
        <v>액정 Ass'y</v>
      </c>
      <c r="AG37" s="32">
        <f t="shared" ca="1" si="16"/>
        <v>80000</v>
      </c>
      <c r="AH37" s="33">
        <f t="shared" ca="1" si="17"/>
        <v>80000</v>
      </c>
    </row>
    <row r="38" spans="2:34" x14ac:dyDescent="0.4">
      <c r="B38" s="15">
        <v>2</v>
      </c>
      <c r="C38" s="15" t="s">
        <v>8</v>
      </c>
      <c r="D38" s="15">
        <v>4</v>
      </c>
      <c r="E38" s="15" t="s">
        <v>14</v>
      </c>
      <c r="F38" s="15">
        <v>9</v>
      </c>
      <c r="G38" s="15" t="s">
        <v>32</v>
      </c>
      <c r="H38" s="15">
        <v>10</v>
      </c>
      <c r="I38" s="15" t="s">
        <v>40</v>
      </c>
      <c r="J38" s="15">
        <v>1</v>
      </c>
      <c r="K38" s="15" t="s">
        <v>71</v>
      </c>
      <c r="L38" s="17" t="str">
        <f t="shared" si="3"/>
        <v>2491011</v>
      </c>
      <c r="M38" s="17">
        <v>1</v>
      </c>
      <c r="N38" s="15" t="s">
        <v>74</v>
      </c>
      <c r="O38" s="15" t="s">
        <v>87</v>
      </c>
      <c r="P38" s="19">
        <v>18000</v>
      </c>
      <c r="Q38" s="19" t="str">
        <f t="shared" si="4"/>
        <v>미청구</v>
      </c>
      <c r="S38" s="20">
        <f t="shared" ca="1" si="5"/>
        <v>44314</v>
      </c>
      <c r="T38" s="12">
        <f t="shared" ca="1" si="6"/>
        <v>1</v>
      </c>
      <c r="U38" s="12" t="str">
        <f t="shared" ca="1" si="7"/>
        <v>외관</v>
      </c>
      <c r="V38" s="12">
        <f t="shared" ca="1" si="19"/>
        <v>2</v>
      </c>
      <c r="W38" s="12" t="str">
        <f t="shared" ca="1" si="0"/>
        <v>흠집</v>
      </c>
      <c r="X38" s="12">
        <f t="shared" ca="1" si="9"/>
        <v>3</v>
      </c>
      <c r="Y38" s="12" t="str">
        <f t="shared" ca="1" si="10"/>
        <v>케이스</v>
      </c>
      <c r="Z38" s="12">
        <f t="shared" ca="1" si="11"/>
        <v>1</v>
      </c>
      <c r="AA38" s="12" t="str">
        <f t="shared" ca="1" si="1"/>
        <v>검수미비</v>
      </c>
      <c r="AB38" s="12">
        <f t="shared" ca="1" si="12"/>
        <v>1</v>
      </c>
      <c r="AC38" s="12" t="str">
        <f t="shared" ca="1" si="13"/>
        <v>무상</v>
      </c>
      <c r="AD38" s="12" t="str">
        <f t="shared" ca="1" si="14"/>
        <v>123111</v>
      </c>
      <c r="AE38" s="12" t="str">
        <f t="shared" ca="1" si="2"/>
        <v>제품교환</v>
      </c>
      <c r="AF38" s="12" t="str">
        <f t="shared" ca="1" si="15"/>
        <v>케이스</v>
      </c>
      <c r="AG38" s="32">
        <f t="shared" ca="1" si="16"/>
        <v>20000</v>
      </c>
      <c r="AH38" s="33" t="str">
        <f t="shared" ca="1" si="17"/>
        <v>미청구</v>
      </c>
    </row>
    <row r="39" spans="2:34" x14ac:dyDescent="0.4">
      <c r="B39" s="15">
        <v>2</v>
      </c>
      <c r="C39" s="15" t="s">
        <v>8</v>
      </c>
      <c r="D39" s="15">
        <v>4</v>
      </c>
      <c r="E39" s="15" t="s">
        <v>14</v>
      </c>
      <c r="F39" s="15">
        <v>9</v>
      </c>
      <c r="G39" s="15" t="s">
        <v>32</v>
      </c>
      <c r="H39" s="15">
        <v>10</v>
      </c>
      <c r="I39" s="15" t="s">
        <v>40</v>
      </c>
      <c r="J39" s="15">
        <v>3</v>
      </c>
      <c r="K39" s="15" t="s">
        <v>71</v>
      </c>
      <c r="L39" s="17" t="str">
        <f t="shared" si="3"/>
        <v>2491032</v>
      </c>
      <c r="M39" s="17">
        <v>2</v>
      </c>
      <c r="N39" s="15" t="s">
        <v>76</v>
      </c>
      <c r="O39" s="15" t="s">
        <v>87</v>
      </c>
      <c r="P39" s="19">
        <v>18000</v>
      </c>
      <c r="Q39" s="19" t="str">
        <f t="shared" si="4"/>
        <v>미청구</v>
      </c>
      <c r="S39" s="20">
        <f t="shared" ca="1" si="5"/>
        <v>44272</v>
      </c>
      <c r="T39" s="12">
        <f t="shared" ca="1" si="6"/>
        <v>2</v>
      </c>
      <c r="U39" s="12" t="str">
        <f t="shared" ca="1" si="7"/>
        <v>기능</v>
      </c>
      <c r="V39" s="12">
        <f t="shared" ca="1" si="19"/>
        <v>6</v>
      </c>
      <c r="W39" s="12" t="str">
        <f t="shared" ca="1" si="0"/>
        <v>화면</v>
      </c>
      <c r="X39" s="12">
        <f t="shared" ca="1" si="9"/>
        <v>12</v>
      </c>
      <c r="Y39" s="12" t="str">
        <f t="shared" ca="1" si="10"/>
        <v>켜지지 않음</v>
      </c>
      <c r="Z39" s="12">
        <f t="shared" ca="1" si="11"/>
        <v>17</v>
      </c>
      <c r="AA39" s="12" t="str">
        <f t="shared" ca="1" si="1"/>
        <v>휴즈 끊어짐</v>
      </c>
      <c r="AB39" s="12">
        <f t="shared" ca="1" si="12"/>
        <v>3</v>
      </c>
      <c r="AC39" s="12" t="str">
        <f t="shared" ca="1" si="13"/>
        <v>무상</v>
      </c>
      <c r="AD39" s="12" t="str">
        <f t="shared" ca="1" si="14"/>
        <v>26121732</v>
      </c>
      <c r="AE39" s="12" t="str">
        <f t="shared" ca="1" si="2"/>
        <v>부품교체</v>
      </c>
      <c r="AF39" s="12" t="str">
        <f t="shared" ca="1" si="15"/>
        <v>Fuse</v>
      </c>
      <c r="AG39" s="32">
        <f t="shared" ca="1" si="16"/>
        <v>3000</v>
      </c>
      <c r="AH39" s="33" t="str">
        <f t="shared" ca="1" si="17"/>
        <v>미청구</v>
      </c>
    </row>
    <row r="40" spans="2:34" x14ac:dyDescent="0.4">
      <c r="B40" s="15">
        <v>2</v>
      </c>
      <c r="C40" s="15" t="s">
        <v>8</v>
      </c>
      <c r="D40" s="15">
        <v>4</v>
      </c>
      <c r="E40" s="15" t="s">
        <v>14</v>
      </c>
      <c r="F40" s="15">
        <v>9</v>
      </c>
      <c r="G40" s="15" t="s">
        <v>32</v>
      </c>
      <c r="H40" s="15">
        <v>10</v>
      </c>
      <c r="I40" s="15" t="s">
        <v>40</v>
      </c>
      <c r="J40" s="15">
        <v>2</v>
      </c>
      <c r="K40" s="15" t="s">
        <v>69</v>
      </c>
      <c r="L40" s="17" t="str">
        <f t="shared" si="3"/>
        <v>2491022</v>
      </c>
      <c r="M40" s="17">
        <v>2</v>
      </c>
      <c r="N40" s="15" t="s">
        <v>76</v>
      </c>
      <c r="O40" s="15" t="s">
        <v>87</v>
      </c>
      <c r="P40" s="19">
        <v>18000</v>
      </c>
      <c r="Q40" s="19">
        <f t="shared" si="4"/>
        <v>18000</v>
      </c>
      <c r="S40" s="20">
        <f t="shared" ca="1" si="5"/>
        <v>44926</v>
      </c>
      <c r="T40" s="12">
        <f t="shared" ca="1" si="6"/>
        <v>1</v>
      </c>
      <c r="U40" s="12" t="str">
        <f t="shared" ca="1" si="7"/>
        <v>외관</v>
      </c>
      <c r="V40" s="12">
        <f t="shared" ca="1" si="19"/>
        <v>3</v>
      </c>
      <c r="W40" s="12" t="str">
        <f t="shared" ca="1" si="0"/>
        <v>오염</v>
      </c>
      <c r="X40" s="12">
        <f t="shared" ca="1" si="9"/>
        <v>6</v>
      </c>
      <c r="Y40" s="12" t="str">
        <f t="shared" ca="1" si="10"/>
        <v>액정</v>
      </c>
      <c r="Z40" s="12">
        <f t="shared" ca="1" si="11"/>
        <v>1</v>
      </c>
      <c r="AA40" s="12" t="str">
        <f t="shared" ca="1" si="1"/>
        <v>검수미비</v>
      </c>
      <c r="AB40" s="12">
        <f t="shared" ca="1" si="12"/>
        <v>1</v>
      </c>
      <c r="AC40" s="12" t="str">
        <f t="shared" ca="1" si="13"/>
        <v>무상</v>
      </c>
      <c r="AD40" s="12" t="str">
        <f t="shared" ca="1" si="14"/>
        <v>136111</v>
      </c>
      <c r="AE40" s="12" t="str">
        <f t="shared" ca="1" si="2"/>
        <v>제품교환</v>
      </c>
      <c r="AF40" s="12" t="str">
        <f t="shared" ca="1" si="15"/>
        <v>액정 Ass'y</v>
      </c>
      <c r="AG40" s="32">
        <f t="shared" ca="1" si="16"/>
        <v>80000</v>
      </c>
      <c r="AH40" s="33" t="str">
        <f t="shared" ca="1" si="17"/>
        <v>미청구</v>
      </c>
    </row>
    <row r="41" spans="2:34" x14ac:dyDescent="0.4">
      <c r="B41" s="15">
        <v>2</v>
      </c>
      <c r="C41" s="15" t="s">
        <v>8</v>
      </c>
      <c r="D41" s="15">
        <v>4</v>
      </c>
      <c r="E41" s="15" t="s">
        <v>14</v>
      </c>
      <c r="F41" s="15">
        <v>9</v>
      </c>
      <c r="G41" s="15" t="s">
        <v>32</v>
      </c>
      <c r="H41" s="15">
        <v>11</v>
      </c>
      <c r="I41" s="15" t="s">
        <v>36</v>
      </c>
      <c r="J41" s="15">
        <v>1</v>
      </c>
      <c r="K41" s="15" t="s">
        <v>71</v>
      </c>
      <c r="L41" s="17" t="str">
        <f t="shared" si="3"/>
        <v>2491111</v>
      </c>
      <c r="M41" s="17">
        <v>1</v>
      </c>
      <c r="N41" s="15" t="s">
        <v>74</v>
      </c>
      <c r="O41" s="15" t="s">
        <v>93</v>
      </c>
      <c r="P41" s="19">
        <v>50000</v>
      </c>
      <c r="Q41" s="19" t="str">
        <f t="shared" si="4"/>
        <v>미청구</v>
      </c>
      <c r="S41" s="20">
        <f t="shared" ca="1" si="5"/>
        <v>45192</v>
      </c>
      <c r="T41" s="12">
        <f t="shared" ca="1" si="6"/>
        <v>1</v>
      </c>
      <c r="U41" s="12" t="str">
        <f t="shared" ca="1" si="7"/>
        <v>외관</v>
      </c>
      <c r="V41" s="12">
        <f t="shared" ca="1" si="19"/>
        <v>2</v>
      </c>
      <c r="W41" s="12" t="str">
        <f t="shared" ca="1" si="0"/>
        <v>흠집</v>
      </c>
      <c r="X41" s="12">
        <f t="shared" ca="1" si="9"/>
        <v>3</v>
      </c>
      <c r="Y41" s="12" t="str">
        <f t="shared" ca="1" si="10"/>
        <v>케이스</v>
      </c>
      <c r="Z41" s="12">
        <f t="shared" ca="1" si="11"/>
        <v>2</v>
      </c>
      <c r="AA41" s="12" t="str">
        <f t="shared" ca="1" si="1"/>
        <v>사용자 과실</v>
      </c>
      <c r="AB41" s="12">
        <f t="shared" ca="1" si="12"/>
        <v>2</v>
      </c>
      <c r="AC41" s="12" t="str">
        <f t="shared" ca="1" si="13"/>
        <v>유상</v>
      </c>
      <c r="AD41" s="12" t="str">
        <f t="shared" ca="1" si="14"/>
        <v>123222</v>
      </c>
      <c r="AE41" s="12" t="str">
        <f t="shared" ca="1" si="2"/>
        <v>부품교체</v>
      </c>
      <c r="AF41" s="12" t="str">
        <f t="shared" ca="1" si="15"/>
        <v>케이스</v>
      </c>
      <c r="AG41" s="32">
        <f t="shared" ca="1" si="16"/>
        <v>20000</v>
      </c>
      <c r="AH41" s="33">
        <f t="shared" ca="1" si="17"/>
        <v>20000</v>
      </c>
    </row>
    <row r="42" spans="2:34" x14ac:dyDescent="0.4">
      <c r="B42" s="15">
        <v>2</v>
      </c>
      <c r="C42" s="15" t="s">
        <v>8</v>
      </c>
      <c r="D42" s="15">
        <v>4</v>
      </c>
      <c r="E42" s="15" t="s">
        <v>14</v>
      </c>
      <c r="F42" s="15">
        <v>9</v>
      </c>
      <c r="G42" s="15" t="s">
        <v>32</v>
      </c>
      <c r="H42" s="15">
        <v>11</v>
      </c>
      <c r="I42" s="15" t="s">
        <v>36</v>
      </c>
      <c r="J42" s="15">
        <v>3</v>
      </c>
      <c r="K42" s="15" t="s">
        <v>71</v>
      </c>
      <c r="L42" s="17" t="str">
        <f t="shared" si="3"/>
        <v>2491132</v>
      </c>
      <c r="M42" s="17">
        <v>2</v>
      </c>
      <c r="N42" s="15" t="s">
        <v>76</v>
      </c>
      <c r="O42" s="15" t="s">
        <v>93</v>
      </c>
      <c r="P42" s="19">
        <v>50000</v>
      </c>
      <c r="Q42" s="19" t="str">
        <f t="shared" si="4"/>
        <v>미청구</v>
      </c>
      <c r="S42" s="20">
        <f t="shared" ca="1" si="5"/>
        <v>44379</v>
      </c>
      <c r="T42" s="12">
        <f t="shared" ca="1" si="6"/>
        <v>2</v>
      </c>
      <c r="U42" s="12" t="str">
        <f t="shared" ca="1" si="7"/>
        <v>기능</v>
      </c>
      <c r="V42" s="12">
        <f t="shared" ca="1" si="19"/>
        <v>5</v>
      </c>
      <c r="W42" s="12" t="str">
        <f t="shared" ca="1" si="0"/>
        <v>화면</v>
      </c>
      <c r="X42" s="12">
        <f t="shared" ca="1" si="9"/>
        <v>11</v>
      </c>
      <c r="Y42" s="12" t="str">
        <f t="shared" ca="1" si="10"/>
        <v>두번 터치됨</v>
      </c>
      <c r="Z42" s="12">
        <f t="shared" ca="1" si="11"/>
        <v>15</v>
      </c>
      <c r="AA42" s="12" t="str">
        <f t="shared" ca="1" si="1"/>
        <v>Pcb Board 고장</v>
      </c>
      <c r="AB42" s="12">
        <f t="shared" ca="1" si="12"/>
        <v>3</v>
      </c>
      <c r="AC42" s="12" t="str">
        <f t="shared" ca="1" si="13"/>
        <v>무상</v>
      </c>
      <c r="AD42" s="12" t="str">
        <f t="shared" ca="1" si="14"/>
        <v>25111532</v>
      </c>
      <c r="AE42" s="12" t="str">
        <f t="shared" ca="1" si="2"/>
        <v>부품교체</v>
      </c>
      <c r="AF42" s="12" t="str">
        <f t="shared" ca="1" si="15"/>
        <v>MAIN Pcb Board</v>
      </c>
      <c r="AG42" s="32">
        <f t="shared" ca="1" si="16"/>
        <v>50000</v>
      </c>
      <c r="AH42" s="33" t="str">
        <f t="shared" ca="1" si="17"/>
        <v>미청구</v>
      </c>
    </row>
    <row r="43" spans="2:34" x14ac:dyDescent="0.4">
      <c r="B43" s="15">
        <v>2</v>
      </c>
      <c r="C43" s="15" t="s">
        <v>8</v>
      </c>
      <c r="D43" s="15">
        <v>4</v>
      </c>
      <c r="E43" s="15" t="s">
        <v>14</v>
      </c>
      <c r="F43" s="15">
        <v>9</v>
      </c>
      <c r="G43" s="15" t="s">
        <v>32</v>
      </c>
      <c r="H43" s="15">
        <v>11</v>
      </c>
      <c r="I43" s="15" t="s">
        <v>36</v>
      </c>
      <c r="J43" s="15">
        <v>2</v>
      </c>
      <c r="K43" s="15" t="s">
        <v>69</v>
      </c>
      <c r="L43" s="17" t="str">
        <f t="shared" si="3"/>
        <v>2491122</v>
      </c>
      <c r="M43" s="17">
        <v>2</v>
      </c>
      <c r="N43" s="15" t="s">
        <v>76</v>
      </c>
      <c r="O43" s="15" t="s">
        <v>93</v>
      </c>
      <c r="P43" s="19">
        <v>50000</v>
      </c>
      <c r="Q43" s="19">
        <f t="shared" si="4"/>
        <v>50000</v>
      </c>
      <c r="S43" s="20">
        <f t="shared" ca="1" si="5"/>
        <v>44961</v>
      </c>
      <c r="T43" s="12">
        <f t="shared" ca="1" si="6"/>
        <v>2</v>
      </c>
      <c r="U43" s="12" t="str">
        <f t="shared" ca="1" si="7"/>
        <v>기능</v>
      </c>
      <c r="V43" s="12">
        <f t="shared" ca="1" si="19"/>
        <v>5</v>
      </c>
      <c r="W43" s="12" t="str">
        <f t="shared" ca="1" si="0"/>
        <v>화면</v>
      </c>
      <c r="X43" s="12">
        <f t="shared" ca="1" si="9"/>
        <v>10</v>
      </c>
      <c r="Y43" s="12" t="str">
        <f t="shared" ca="1" si="10"/>
        <v>동작안함</v>
      </c>
      <c r="Z43" s="12">
        <f t="shared" ca="1" si="11"/>
        <v>13</v>
      </c>
      <c r="AA43" s="12" t="str">
        <f t="shared" ca="1" si="1"/>
        <v>Pcb Board 고장</v>
      </c>
      <c r="AB43" s="12">
        <f t="shared" ca="1" si="12"/>
        <v>1</v>
      </c>
      <c r="AC43" s="12" t="str">
        <f t="shared" ca="1" si="13"/>
        <v>무상</v>
      </c>
      <c r="AD43" s="12" t="str">
        <f t="shared" ca="1" si="14"/>
        <v>25101311</v>
      </c>
      <c r="AE43" s="12" t="str">
        <f t="shared" ca="1" si="2"/>
        <v>제품교환</v>
      </c>
      <c r="AF43" s="12" t="str">
        <f t="shared" ca="1" si="15"/>
        <v>MAIN Pcb Board</v>
      </c>
      <c r="AG43" s="32">
        <f t="shared" ca="1" si="16"/>
        <v>50000</v>
      </c>
      <c r="AH43" s="33" t="str">
        <f t="shared" ca="1" si="17"/>
        <v>미청구</v>
      </c>
    </row>
    <row r="44" spans="2:34" x14ac:dyDescent="0.4">
      <c r="B44" s="15">
        <v>2</v>
      </c>
      <c r="C44" s="15" t="s">
        <v>8</v>
      </c>
      <c r="D44" s="15">
        <v>5</v>
      </c>
      <c r="E44" s="15" t="s">
        <v>16</v>
      </c>
      <c r="F44" s="15">
        <v>10</v>
      </c>
      <c r="G44" s="15" t="s">
        <v>42</v>
      </c>
      <c r="H44" s="15">
        <v>12</v>
      </c>
      <c r="I44" s="15" t="s">
        <v>46</v>
      </c>
      <c r="J44" s="15">
        <v>1</v>
      </c>
      <c r="K44" s="15" t="s">
        <v>71</v>
      </c>
      <c r="L44" s="17" t="str">
        <f t="shared" si="3"/>
        <v>25101211</v>
      </c>
      <c r="M44" s="17">
        <v>1</v>
      </c>
      <c r="N44" s="15" t="s">
        <v>74</v>
      </c>
      <c r="O44" s="15" t="s">
        <v>91</v>
      </c>
      <c r="P44" s="19">
        <v>25000</v>
      </c>
      <c r="Q44" s="19" t="str">
        <f t="shared" si="4"/>
        <v>미청구</v>
      </c>
      <c r="S44" s="20">
        <f t="shared" ca="1" si="5"/>
        <v>44946</v>
      </c>
      <c r="T44" s="12">
        <f t="shared" ca="1" si="6"/>
        <v>1</v>
      </c>
      <c r="U44" s="12" t="str">
        <f t="shared" ca="1" si="7"/>
        <v>외관</v>
      </c>
      <c r="V44" s="12">
        <f t="shared" ca="1" si="19"/>
        <v>3</v>
      </c>
      <c r="W44" s="12" t="str">
        <f t="shared" ca="1" si="0"/>
        <v>오염</v>
      </c>
      <c r="X44" s="12">
        <f t="shared" ca="1" si="9"/>
        <v>6</v>
      </c>
      <c r="Y44" s="12" t="str">
        <f t="shared" ca="1" si="10"/>
        <v>액정</v>
      </c>
      <c r="Z44" s="12">
        <f t="shared" ca="1" si="11"/>
        <v>1</v>
      </c>
      <c r="AA44" s="12" t="str">
        <f t="shared" ca="1" si="1"/>
        <v>검수미비</v>
      </c>
      <c r="AB44" s="12">
        <f t="shared" ca="1" si="12"/>
        <v>1</v>
      </c>
      <c r="AC44" s="12" t="str">
        <f t="shared" ca="1" si="13"/>
        <v>무상</v>
      </c>
      <c r="AD44" s="12" t="str">
        <f t="shared" ca="1" si="14"/>
        <v>136111</v>
      </c>
      <c r="AE44" s="12" t="str">
        <f t="shared" ca="1" si="2"/>
        <v>제품교환</v>
      </c>
      <c r="AF44" s="12" t="str">
        <f t="shared" ca="1" si="15"/>
        <v>액정 Ass'y</v>
      </c>
      <c r="AG44" s="32">
        <f t="shared" ca="1" si="16"/>
        <v>80000</v>
      </c>
      <c r="AH44" s="33" t="str">
        <f t="shared" ca="1" si="17"/>
        <v>미청구</v>
      </c>
    </row>
    <row r="45" spans="2:34" x14ac:dyDescent="0.4">
      <c r="B45" s="15">
        <v>2</v>
      </c>
      <c r="C45" s="15" t="s">
        <v>8</v>
      </c>
      <c r="D45" s="15">
        <v>5</v>
      </c>
      <c r="E45" s="15" t="s">
        <v>16</v>
      </c>
      <c r="F45" s="15">
        <v>10</v>
      </c>
      <c r="G45" s="15" t="s">
        <v>42</v>
      </c>
      <c r="H45" s="15">
        <v>12</v>
      </c>
      <c r="I45" s="15" t="s">
        <v>46</v>
      </c>
      <c r="J45" s="15">
        <v>3</v>
      </c>
      <c r="K45" s="15" t="s">
        <v>71</v>
      </c>
      <c r="L45" s="17" t="str">
        <f t="shared" si="3"/>
        <v>25101232</v>
      </c>
      <c r="M45" s="17">
        <v>2</v>
      </c>
      <c r="N45" s="15" t="s">
        <v>76</v>
      </c>
      <c r="O45" s="15" t="s">
        <v>91</v>
      </c>
      <c r="P45" s="19">
        <v>25000</v>
      </c>
      <c r="Q45" s="19" t="str">
        <f t="shared" si="4"/>
        <v>미청구</v>
      </c>
      <c r="S45" s="20">
        <f t="shared" ca="1" si="5"/>
        <v>45167</v>
      </c>
      <c r="T45" s="12">
        <f t="shared" ca="1" si="6"/>
        <v>2</v>
      </c>
      <c r="U45" s="12" t="str">
        <f t="shared" ca="1" si="7"/>
        <v>기능</v>
      </c>
      <c r="V45" s="12">
        <f t="shared" ca="1" si="19"/>
        <v>4</v>
      </c>
      <c r="W45" s="12" t="str">
        <f t="shared" ca="1" si="0"/>
        <v>화면</v>
      </c>
      <c r="X45" s="12">
        <f t="shared" ca="1" si="9"/>
        <v>7</v>
      </c>
      <c r="Y45" s="12" t="str">
        <f t="shared" ca="1" si="10"/>
        <v>안켜짐</v>
      </c>
      <c r="Z45" s="12">
        <f t="shared" ca="1" si="11"/>
        <v>5</v>
      </c>
      <c r="AA45" s="12" t="str">
        <f t="shared" ca="1" si="1"/>
        <v>액정 고장</v>
      </c>
      <c r="AB45" s="12">
        <f t="shared" ca="1" si="12"/>
        <v>1</v>
      </c>
      <c r="AC45" s="12" t="str">
        <f t="shared" ca="1" si="13"/>
        <v>무상</v>
      </c>
      <c r="AD45" s="12" t="str">
        <f t="shared" ca="1" si="14"/>
        <v>247511</v>
      </c>
      <c r="AE45" s="12" t="str">
        <f t="shared" ca="1" si="2"/>
        <v>제품교환</v>
      </c>
      <c r="AF45" s="12" t="str">
        <f t="shared" ca="1" si="15"/>
        <v>액정 Ass'y</v>
      </c>
      <c r="AG45" s="32">
        <f t="shared" ca="1" si="16"/>
        <v>80000</v>
      </c>
      <c r="AH45" s="33" t="str">
        <f t="shared" ca="1" si="17"/>
        <v>미청구</v>
      </c>
    </row>
    <row r="46" spans="2:34" x14ac:dyDescent="0.4">
      <c r="B46" s="15">
        <v>2</v>
      </c>
      <c r="C46" s="15" t="s">
        <v>8</v>
      </c>
      <c r="D46" s="15">
        <v>5</v>
      </c>
      <c r="E46" s="15" t="s">
        <v>16</v>
      </c>
      <c r="F46" s="15">
        <v>10</v>
      </c>
      <c r="G46" s="15" t="s">
        <v>42</v>
      </c>
      <c r="H46" s="15">
        <v>12</v>
      </c>
      <c r="I46" s="15" t="s">
        <v>46</v>
      </c>
      <c r="J46" s="15">
        <v>2</v>
      </c>
      <c r="K46" s="15" t="s">
        <v>69</v>
      </c>
      <c r="L46" s="17" t="str">
        <f t="shared" si="3"/>
        <v>25101222</v>
      </c>
      <c r="M46" s="17">
        <v>2</v>
      </c>
      <c r="N46" s="15" t="s">
        <v>76</v>
      </c>
      <c r="O46" s="15" t="s">
        <v>91</v>
      </c>
      <c r="P46" s="19">
        <v>25000</v>
      </c>
      <c r="Q46" s="19">
        <f t="shared" si="4"/>
        <v>25000</v>
      </c>
      <c r="S46" s="20">
        <f t="shared" ca="1" si="5"/>
        <v>44648</v>
      </c>
      <c r="T46" s="12">
        <f t="shared" ca="1" si="6"/>
        <v>2</v>
      </c>
      <c r="U46" s="12" t="str">
        <f t="shared" ca="1" si="7"/>
        <v>기능</v>
      </c>
      <c r="V46" s="12">
        <f t="shared" ca="1" si="19"/>
        <v>4</v>
      </c>
      <c r="W46" s="12" t="str">
        <f t="shared" ca="1" si="0"/>
        <v>화면</v>
      </c>
      <c r="X46" s="12">
        <f t="shared" ca="1" si="9"/>
        <v>8</v>
      </c>
      <c r="Y46" s="12" t="str">
        <f t="shared" ca="1" si="10"/>
        <v>백화현상</v>
      </c>
      <c r="Z46" s="12">
        <f t="shared" ca="1" si="11"/>
        <v>6</v>
      </c>
      <c r="AA46" s="12" t="str">
        <f t="shared" ca="1" si="1"/>
        <v>액정 고장</v>
      </c>
      <c r="AB46" s="12">
        <f t="shared" ca="1" si="12"/>
        <v>1</v>
      </c>
      <c r="AC46" s="12" t="str">
        <f t="shared" ca="1" si="13"/>
        <v>무상</v>
      </c>
      <c r="AD46" s="12" t="str">
        <f t="shared" ca="1" si="14"/>
        <v>248611</v>
      </c>
      <c r="AE46" s="12" t="str">
        <f t="shared" ca="1" si="2"/>
        <v>제품교환</v>
      </c>
      <c r="AF46" s="12" t="str">
        <f t="shared" ca="1" si="15"/>
        <v>액정 Ass'y</v>
      </c>
      <c r="AG46" s="32">
        <f t="shared" ca="1" si="16"/>
        <v>80000</v>
      </c>
      <c r="AH46" s="33" t="str">
        <f t="shared" ca="1" si="17"/>
        <v>미청구</v>
      </c>
    </row>
    <row r="47" spans="2:34" x14ac:dyDescent="0.4">
      <c r="B47" s="15">
        <v>2</v>
      </c>
      <c r="C47" s="15" t="s">
        <v>8</v>
      </c>
      <c r="D47" s="15">
        <v>5</v>
      </c>
      <c r="E47" s="15" t="s">
        <v>16</v>
      </c>
      <c r="F47" s="15">
        <v>10</v>
      </c>
      <c r="G47" s="15" t="s">
        <v>42</v>
      </c>
      <c r="H47" s="15">
        <v>13</v>
      </c>
      <c r="I47" s="15" t="s">
        <v>36</v>
      </c>
      <c r="J47" s="15">
        <v>1</v>
      </c>
      <c r="K47" s="15" t="s">
        <v>71</v>
      </c>
      <c r="L47" s="17" t="str">
        <f t="shared" si="3"/>
        <v>25101311</v>
      </c>
      <c r="M47" s="17">
        <v>1</v>
      </c>
      <c r="N47" s="15" t="s">
        <v>74</v>
      </c>
      <c r="O47" s="15" t="s">
        <v>93</v>
      </c>
      <c r="P47" s="19">
        <v>50000</v>
      </c>
      <c r="Q47" s="19" t="str">
        <f t="shared" si="4"/>
        <v>미청구</v>
      </c>
      <c r="S47" s="21">
        <f t="shared" ca="1" si="5"/>
        <v>44835</v>
      </c>
      <c r="T47" s="12">
        <f t="shared" ca="1" si="6"/>
        <v>2</v>
      </c>
      <c r="U47" s="12" t="str">
        <f t="shared" ca="1" si="7"/>
        <v>기능</v>
      </c>
      <c r="V47" s="12">
        <f t="shared" ca="1" si="19"/>
        <v>5</v>
      </c>
      <c r="W47" s="12" t="str">
        <f t="shared" ca="1" si="0"/>
        <v>화면</v>
      </c>
      <c r="X47" s="12">
        <f t="shared" ca="1" si="9"/>
        <v>10</v>
      </c>
      <c r="Y47" s="12" t="str">
        <f t="shared" ca="1" si="10"/>
        <v>동작안함</v>
      </c>
      <c r="Z47" s="12">
        <f t="shared" ca="1" si="11"/>
        <v>12</v>
      </c>
      <c r="AA47" s="12" t="str">
        <f t="shared" ca="1" si="1"/>
        <v>스위치고장</v>
      </c>
      <c r="AB47" s="12">
        <f t="shared" ca="1" si="12"/>
        <v>1</v>
      </c>
      <c r="AC47" s="12" t="str">
        <f t="shared" ca="1" si="13"/>
        <v>무상</v>
      </c>
      <c r="AD47" s="12" t="str">
        <f t="shared" ca="1" si="14"/>
        <v>25101211</v>
      </c>
      <c r="AE47" s="12" t="str">
        <f t="shared" ca="1" si="2"/>
        <v>제품교환</v>
      </c>
      <c r="AF47" s="12" t="str">
        <f t="shared" ca="1" si="15"/>
        <v>스위치 PCB Board Ass'y</v>
      </c>
      <c r="AG47" s="32">
        <f t="shared" ca="1" si="16"/>
        <v>25000</v>
      </c>
      <c r="AH47" s="33" t="str">
        <f t="shared" ca="1" si="17"/>
        <v>미청구</v>
      </c>
    </row>
    <row r="48" spans="2:34" x14ac:dyDescent="0.4">
      <c r="B48" s="15">
        <v>2</v>
      </c>
      <c r="C48" s="15" t="s">
        <v>8</v>
      </c>
      <c r="D48" s="15">
        <v>5</v>
      </c>
      <c r="E48" s="15" t="s">
        <v>16</v>
      </c>
      <c r="F48" s="15">
        <v>10</v>
      </c>
      <c r="G48" s="15" t="s">
        <v>42</v>
      </c>
      <c r="H48" s="15">
        <v>13</v>
      </c>
      <c r="I48" s="15" t="s">
        <v>36</v>
      </c>
      <c r="J48" s="15">
        <v>3</v>
      </c>
      <c r="K48" s="15" t="s">
        <v>71</v>
      </c>
      <c r="L48" s="17" t="str">
        <f t="shared" si="3"/>
        <v>25101332</v>
      </c>
      <c r="M48" s="17">
        <v>2</v>
      </c>
      <c r="N48" s="15" t="s">
        <v>76</v>
      </c>
      <c r="O48" s="15" t="s">
        <v>93</v>
      </c>
      <c r="P48" s="19">
        <v>50000</v>
      </c>
      <c r="Q48" s="19" t="str">
        <f t="shared" si="4"/>
        <v>미청구</v>
      </c>
      <c r="S48" s="21">
        <f t="shared" ca="1" si="5"/>
        <v>45206</v>
      </c>
      <c r="T48" s="12">
        <f t="shared" ca="1" si="6"/>
        <v>2</v>
      </c>
      <c r="U48" s="12" t="str">
        <f t="shared" ca="1" si="7"/>
        <v>기능</v>
      </c>
      <c r="V48" s="12">
        <f t="shared" ca="1" si="19"/>
        <v>6</v>
      </c>
      <c r="W48" s="12" t="str">
        <f t="shared" ca="1" si="0"/>
        <v>화면</v>
      </c>
      <c r="X48" s="12">
        <f t="shared" ca="1" si="9"/>
        <v>12</v>
      </c>
      <c r="Y48" s="12" t="str">
        <f t="shared" ca="1" si="10"/>
        <v>켜지지 않음</v>
      </c>
      <c r="Z48" s="12">
        <f t="shared" ca="1" si="11"/>
        <v>17</v>
      </c>
      <c r="AA48" s="12" t="str">
        <f t="shared" ca="1" si="1"/>
        <v>휴즈 끊어짐</v>
      </c>
      <c r="AB48" s="12">
        <f t="shared" ca="1" si="12"/>
        <v>1</v>
      </c>
      <c r="AC48" s="12" t="str">
        <f t="shared" ca="1" si="13"/>
        <v>무상</v>
      </c>
      <c r="AD48" s="12" t="str">
        <f t="shared" ca="1" si="14"/>
        <v>26121711</v>
      </c>
      <c r="AE48" s="12" t="str">
        <f t="shared" ca="1" si="2"/>
        <v>제품교환</v>
      </c>
      <c r="AF48" s="12" t="str">
        <f t="shared" ca="1" si="15"/>
        <v>Fuse</v>
      </c>
      <c r="AG48" s="32">
        <f t="shared" ca="1" si="16"/>
        <v>3000</v>
      </c>
      <c r="AH48" s="33" t="str">
        <f t="shared" ca="1" si="17"/>
        <v>미청구</v>
      </c>
    </row>
    <row r="49" spans="2:34" x14ac:dyDescent="0.4">
      <c r="B49" s="15">
        <v>2</v>
      </c>
      <c r="C49" s="15" t="s">
        <v>8</v>
      </c>
      <c r="D49" s="15">
        <v>5</v>
      </c>
      <c r="E49" s="15" t="s">
        <v>16</v>
      </c>
      <c r="F49" s="15">
        <v>10</v>
      </c>
      <c r="G49" s="15" t="s">
        <v>42</v>
      </c>
      <c r="H49" s="15">
        <v>13</v>
      </c>
      <c r="I49" s="15" t="s">
        <v>36</v>
      </c>
      <c r="J49" s="15">
        <v>2</v>
      </c>
      <c r="K49" s="15" t="s">
        <v>69</v>
      </c>
      <c r="L49" s="17" t="str">
        <f t="shared" si="3"/>
        <v>25101322</v>
      </c>
      <c r="M49" s="17">
        <v>2</v>
      </c>
      <c r="N49" s="15" t="s">
        <v>76</v>
      </c>
      <c r="O49" s="15" t="s">
        <v>93</v>
      </c>
      <c r="P49" s="19">
        <v>50000</v>
      </c>
      <c r="Q49" s="19">
        <f t="shared" si="4"/>
        <v>50000</v>
      </c>
      <c r="S49" s="21">
        <f t="shared" ca="1" si="5"/>
        <v>45048</v>
      </c>
      <c r="T49" s="12">
        <f t="shared" ca="1" si="6"/>
        <v>1</v>
      </c>
      <c r="U49" s="12" t="str">
        <f t="shared" ca="1" si="7"/>
        <v>외관</v>
      </c>
      <c r="V49" s="12">
        <f t="shared" ca="1" si="19"/>
        <v>3</v>
      </c>
      <c r="W49" s="12" t="str">
        <f t="shared" ca="1" si="0"/>
        <v>오염</v>
      </c>
      <c r="X49" s="12">
        <f t="shared" ca="1" si="9"/>
        <v>5</v>
      </c>
      <c r="Y49" s="12" t="str">
        <f t="shared" ca="1" si="10"/>
        <v>케이스</v>
      </c>
      <c r="Z49" s="12">
        <f t="shared" ca="1" si="11"/>
        <v>1</v>
      </c>
      <c r="AA49" s="12" t="str">
        <f t="shared" ca="1" si="1"/>
        <v>검수미비</v>
      </c>
      <c r="AB49" s="12">
        <f t="shared" ca="1" si="12"/>
        <v>1</v>
      </c>
      <c r="AC49" s="12" t="str">
        <f t="shared" ca="1" si="13"/>
        <v>무상</v>
      </c>
      <c r="AD49" s="12" t="str">
        <f t="shared" ca="1" si="14"/>
        <v>135111</v>
      </c>
      <c r="AE49" s="12" t="str">
        <f t="shared" ca="1" si="2"/>
        <v>제품교환</v>
      </c>
      <c r="AF49" s="12" t="str">
        <f t="shared" ca="1" si="15"/>
        <v>케이스</v>
      </c>
      <c r="AG49" s="32">
        <f t="shared" ca="1" si="16"/>
        <v>20000</v>
      </c>
      <c r="AH49" s="33" t="str">
        <f t="shared" ca="1" si="17"/>
        <v>미청구</v>
      </c>
    </row>
    <row r="50" spans="2:34" x14ac:dyDescent="0.4">
      <c r="B50" s="15">
        <v>2</v>
      </c>
      <c r="C50" s="15" t="s">
        <v>8</v>
      </c>
      <c r="D50" s="15">
        <v>5</v>
      </c>
      <c r="E50" s="15" t="s">
        <v>16</v>
      </c>
      <c r="F50" s="15">
        <v>11</v>
      </c>
      <c r="G50" s="15" t="s">
        <v>44</v>
      </c>
      <c r="H50" s="15">
        <v>14</v>
      </c>
      <c r="I50" s="15" t="s">
        <v>46</v>
      </c>
      <c r="J50" s="15">
        <v>1</v>
      </c>
      <c r="K50" s="15" t="s">
        <v>71</v>
      </c>
      <c r="L50" s="17" t="str">
        <f t="shared" si="3"/>
        <v>25111411</v>
      </c>
      <c r="M50" s="17">
        <v>1</v>
      </c>
      <c r="N50" s="15" t="s">
        <v>74</v>
      </c>
      <c r="O50" s="15" t="s">
        <v>91</v>
      </c>
      <c r="P50" s="19">
        <v>25000</v>
      </c>
      <c r="Q50" s="19" t="str">
        <f t="shared" si="4"/>
        <v>미청구</v>
      </c>
      <c r="S50" s="21">
        <f t="shared" ca="1" si="5"/>
        <v>44599</v>
      </c>
      <c r="T50" s="12">
        <f t="shared" ca="1" si="6"/>
        <v>2</v>
      </c>
      <c r="U50" s="12" t="str">
        <f t="shared" ca="1" si="7"/>
        <v>기능</v>
      </c>
      <c r="V50" s="12">
        <f t="shared" ca="1" si="19"/>
        <v>6</v>
      </c>
      <c r="W50" s="12" t="str">
        <f t="shared" ca="1" si="0"/>
        <v>화면</v>
      </c>
      <c r="X50" s="12">
        <f t="shared" ca="1" si="9"/>
        <v>12</v>
      </c>
      <c r="Y50" s="12" t="str">
        <f t="shared" ca="1" si="10"/>
        <v>켜지지 않음</v>
      </c>
      <c r="Z50" s="12">
        <f t="shared" ca="1" si="11"/>
        <v>19</v>
      </c>
      <c r="AA50" s="12" t="str">
        <f t="shared" ca="1" si="1"/>
        <v>배터리 방전</v>
      </c>
      <c r="AB50" s="12">
        <f t="shared" ca="1" si="12"/>
        <v>2</v>
      </c>
      <c r="AC50" s="12" t="str">
        <f t="shared" ca="1" si="13"/>
        <v>유상</v>
      </c>
      <c r="AD50" s="12" t="str">
        <f t="shared" ca="1" si="14"/>
        <v>26121922</v>
      </c>
      <c r="AE50" s="12" t="str">
        <f t="shared" ca="1" si="2"/>
        <v>부품교체</v>
      </c>
      <c r="AF50" s="12" t="str">
        <f t="shared" ca="1" si="15"/>
        <v>Battery</v>
      </c>
      <c r="AG50" s="32">
        <f t="shared" ca="1" si="16"/>
        <v>30000</v>
      </c>
      <c r="AH50" s="33">
        <f t="shared" ca="1" si="17"/>
        <v>30000</v>
      </c>
    </row>
    <row r="51" spans="2:34" x14ac:dyDescent="0.4">
      <c r="B51" s="15">
        <v>2</v>
      </c>
      <c r="C51" s="15" t="s">
        <v>8</v>
      </c>
      <c r="D51" s="15">
        <v>5</v>
      </c>
      <c r="E51" s="15" t="s">
        <v>16</v>
      </c>
      <c r="F51" s="15">
        <v>11</v>
      </c>
      <c r="G51" s="15" t="s">
        <v>44</v>
      </c>
      <c r="H51" s="15">
        <v>14</v>
      </c>
      <c r="I51" s="15" t="s">
        <v>46</v>
      </c>
      <c r="J51" s="15">
        <v>3</v>
      </c>
      <c r="K51" s="15" t="s">
        <v>71</v>
      </c>
      <c r="L51" s="17" t="str">
        <f t="shared" si="3"/>
        <v>25111432</v>
      </c>
      <c r="M51" s="17">
        <v>2</v>
      </c>
      <c r="N51" s="15" t="s">
        <v>76</v>
      </c>
      <c r="O51" s="15" t="s">
        <v>91</v>
      </c>
      <c r="P51" s="19">
        <v>25000</v>
      </c>
      <c r="Q51" s="19" t="str">
        <f t="shared" si="4"/>
        <v>미청구</v>
      </c>
      <c r="S51" s="21">
        <f t="shared" ca="1" si="5"/>
        <v>44488</v>
      </c>
      <c r="T51" s="12">
        <f t="shared" ca="1" si="6"/>
        <v>2</v>
      </c>
      <c r="U51" s="12" t="str">
        <f t="shared" ca="1" si="7"/>
        <v>기능</v>
      </c>
      <c r="V51" s="12">
        <f t="shared" ca="1" si="19"/>
        <v>6</v>
      </c>
      <c r="W51" s="12" t="str">
        <f t="shared" ca="1" si="0"/>
        <v>화면</v>
      </c>
      <c r="X51" s="12">
        <f t="shared" ca="1" si="9"/>
        <v>12</v>
      </c>
      <c r="Y51" s="12" t="str">
        <f t="shared" ca="1" si="10"/>
        <v>켜지지 않음</v>
      </c>
      <c r="Z51" s="12">
        <f t="shared" ca="1" si="11"/>
        <v>16</v>
      </c>
      <c r="AA51" s="12" t="str">
        <f t="shared" ca="1" si="1"/>
        <v>전원스위치 고장</v>
      </c>
      <c r="AB51" s="12">
        <f t="shared" ca="1" si="12"/>
        <v>1</v>
      </c>
      <c r="AC51" s="12" t="str">
        <f t="shared" ca="1" si="13"/>
        <v>무상</v>
      </c>
      <c r="AD51" s="12" t="str">
        <f t="shared" ca="1" si="14"/>
        <v>26121611</v>
      </c>
      <c r="AE51" s="12" t="str">
        <f t="shared" ca="1" si="2"/>
        <v>제품교환</v>
      </c>
      <c r="AF51" s="12" t="str">
        <f t="shared" ca="1" si="15"/>
        <v>SMPS Pcb Board</v>
      </c>
      <c r="AG51" s="32">
        <f t="shared" ca="1" si="16"/>
        <v>45000</v>
      </c>
      <c r="AH51" s="33" t="str">
        <f t="shared" ca="1" si="17"/>
        <v>미청구</v>
      </c>
    </row>
    <row r="52" spans="2:34" x14ac:dyDescent="0.4">
      <c r="B52" s="15">
        <v>2</v>
      </c>
      <c r="C52" s="15" t="s">
        <v>8</v>
      </c>
      <c r="D52" s="15">
        <v>5</v>
      </c>
      <c r="E52" s="15" t="s">
        <v>16</v>
      </c>
      <c r="F52" s="15">
        <v>11</v>
      </c>
      <c r="G52" s="15" t="s">
        <v>44</v>
      </c>
      <c r="H52" s="15">
        <v>14</v>
      </c>
      <c r="I52" s="15" t="s">
        <v>46</v>
      </c>
      <c r="J52" s="15">
        <v>2</v>
      </c>
      <c r="K52" s="15" t="s">
        <v>69</v>
      </c>
      <c r="L52" s="17" t="str">
        <f t="shared" si="3"/>
        <v>25111422</v>
      </c>
      <c r="M52" s="17">
        <v>2</v>
      </c>
      <c r="N52" s="15" t="s">
        <v>76</v>
      </c>
      <c r="O52" s="15" t="s">
        <v>91</v>
      </c>
      <c r="P52" s="19">
        <v>25000</v>
      </c>
      <c r="Q52" s="19">
        <f t="shared" si="4"/>
        <v>25000</v>
      </c>
      <c r="S52" s="21">
        <f t="shared" ca="1" si="5"/>
        <v>45085</v>
      </c>
      <c r="T52" s="12">
        <f t="shared" ca="1" si="6"/>
        <v>1</v>
      </c>
      <c r="U52" s="12" t="str">
        <f t="shared" ca="1" si="7"/>
        <v>외관</v>
      </c>
      <c r="V52" s="12">
        <f t="shared" ca="1" si="19"/>
        <v>1</v>
      </c>
      <c r="W52" s="12" t="str">
        <f t="shared" ca="1" si="0"/>
        <v>파손</v>
      </c>
      <c r="X52" s="12">
        <f t="shared" ca="1" si="9"/>
        <v>1</v>
      </c>
      <c r="Y52" s="12" t="str">
        <f t="shared" ca="1" si="10"/>
        <v>케이스</v>
      </c>
      <c r="Z52" s="12">
        <f t="shared" ca="1" si="11"/>
        <v>1</v>
      </c>
      <c r="AA52" s="12" t="str">
        <f t="shared" ca="1" si="1"/>
        <v>검수미비</v>
      </c>
      <c r="AB52" s="12">
        <f t="shared" ca="1" si="12"/>
        <v>1</v>
      </c>
      <c r="AC52" s="12" t="str">
        <f t="shared" ca="1" si="13"/>
        <v>무상</v>
      </c>
      <c r="AD52" s="12" t="str">
        <f t="shared" ca="1" si="14"/>
        <v>111111</v>
      </c>
      <c r="AE52" s="12" t="str">
        <f t="shared" ca="1" si="2"/>
        <v>제품교환</v>
      </c>
      <c r="AF52" s="12" t="str">
        <f t="shared" ca="1" si="15"/>
        <v>케이스</v>
      </c>
      <c r="AG52" s="32">
        <f t="shared" ca="1" si="16"/>
        <v>20000</v>
      </c>
      <c r="AH52" s="33" t="str">
        <f t="shared" ca="1" si="17"/>
        <v>미청구</v>
      </c>
    </row>
    <row r="53" spans="2:34" x14ac:dyDescent="0.4">
      <c r="B53" s="15">
        <v>2</v>
      </c>
      <c r="C53" s="15" t="s">
        <v>8</v>
      </c>
      <c r="D53" s="15">
        <v>5</v>
      </c>
      <c r="E53" s="15" t="s">
        <v>16</v>
      </c>
      <c r="F53" s="15">
        <v>11</v>
      </c>
      <c r="G53" s="15" t="s">
        <v>44</v>
      </c>
      <c r="H53" s="15">
        <v>15</v>
      </c>
      <c r="I53" s="15" t="s">
        <v>36</v>
      </c>
      <c r="J53" s="15">
        <v>1</v>
      </c>
      <c r="K53" s="15" t="s">
        <v>71</v>
      </c>
      <c r="L53" s="17" t="str">
        <f t="shared" si="3"/>
        <v>25111511</v>
      </c>
      <c r="M53" s="17">
        <v>1</v>
      </c>
      <c r="N53" s="15" t="s">
        <v>74</v>
      </c>
      <c r="O53" s="15" t="s">
        <v>93</v>
      </c>
      <c r="P53" s="19">
        <v>50000</v>
      </c>
      <c r="Q53" s="19" t="str">
        <f t="shared" si="4"/>
        <v>미청구</v>
      </c>
      <c r="S53" s="21">
        <f t="shared" ca="1" si="5"/>
        <v>45141</v>
      </c>
      <c r="T53" s="12">
        <f t="shared" ca="1" si="6"/>
        <v>2</v>
      </c>
      <c r="U53" s="12" t="str">
        <f t="shared" ca="1" si="7"/>
        <v>기능</v>
      </c>
      <c r="V53" s="12">
        <f t="shared" ca="1" si="19"/>
        <v>5</v>
      </c>
      <c r="W53" s="12" t="str">
        <f t="shared" ca="1" si="0"/>
        <v>화면</v>
      </c>
      <c r="X53" s="12">
        <f t="shared" ca="1" si="9"/>
        <v>11</v>
      </c>
      <c r="Y53" s="12" t="str">
        <f t="shared" ca="1" si="10"/>
        <v>두번 터치됨</v>
      </c>
      <c r="Z53" s="12">
        <f t="shared" ca="1" si="11"/>
        <v>14</v>
      </c>
      <c r="AA53" s="12" t="str">
        <f t="shared" ca="1" si="1"/>
        <v>스위치고장</v>
      </c>
      <c r="AB53" s="12">
        <f t="shared" ca="1" si="12"/>
        <v>2</v>
      </c>
      <c r="AC53" s="12" t="str">
        <f t="shared" ca="1" si="13"/>
        <v>유상</v>
      </c>
      <c r="AD53" s="12" t="str">
        <f t="shared" ca="1" si="14"/>
        <v>25111422</v>
      </c>
      <c r="AE53" s="12" t="str">
        <f t="shared" ca="1" si="2"/>
        <v>부품교체</v>
      </c>
      <c r="AF53" s="12" t="str">
        <f t="shared" ca="1" si="15"/>
        <v>스위치 PCB Board Ass'y</v>
      </c>
      <c r="AG53" s="32">
        <f t="shared" ca="1" si="16"/>
        <v>25000</v>
      </c>
      <c r="AH53" s="33">
        <f t="shared" ca="1" si="17"/>
        <v>25000</v>
      </c>
    </row>
    <row r="54" spans="2:34" x14ac:dyDescent="0.4">
      <c r="B54" s="15">
        <v>2</v>
      </c>
      <c r="C54" s="15" t="s">
        <v>8</v>
      </c>
      <c r="D54" s="15">
        <v>5</v>
      </c>
      <c r="E54" s="15" t="s">
        <v>16</v>
      </c>
      <c r="F54" s="15">
        <v>11</v>
      </c>
      <c r="G54" s="15" t="s">
        <v>44</v>
      </c>
      <c r="H54" s="15">
        <v>15</v>
      </c>
      <c r="I54" s="15" t="s">
        <v>36</v>
      </c>
      <c r="J54" s="15">
        <v>3</v>
      </c>
      <c r="K54" s="15" t="s">
        <v>71</v>
      </c>
      <c r="L54" s="17" t="str">
        <f t="shared" si="3"/>
        <v>25111532</v>
      </c>
      <c r="M54" s="17">
        <v>2</v>
      </c>
      <c r="N54" s="15" t="s">
        <v>76</v>
      </c>
      <c r="O54" s="15" t="s">
        <v>93</v>
      </c>
      <c r="P54" s="19">
        <v>50000</v>
      </c>
      <c r="Q54" s="19" t="str">
        <f t="shared" si="4"/>
        <v>미청구</v>
      </c>
      <c r="S54" s="21">
        <f t="shared" ca="1" si="5"/>
        <v>44429</v>
      </c>
      <c r="T54" s="12">
        <f t="shared" ca="1" si="6"/>
        <v>1</v>
      </c>
      <c r="U54" s="12" t="str">
        <f t="shared" ca="1" si="7"/>
        <v>외관</v>
      </c>
      <c r="V54" s="12">
        <f t="shared" ca="1" si="19"/>
        <v>2</v>
      </c>
      <c r="W54" s="12" t="str">
        <f t="shared" ca="1" si="0"/>
        <v>흠집</v>
      </c>
      <c r="X54" s="12">
        <f t="shared" ca="1" si="9"/>
        <v>4</v>
      </c>
      <c r="Y54" s="12" t="str">
        <f t="shared" ca="1" si="10"/>
        <v>액정</v>
      </c>
      <c r="Z54" s="12">
        <f t="shared" ca="1" si="11"/>
        <v>2</v>
      </c>
      <c r="AA54" s="12" t="str">
        <f t="shared" ca="1" si="1"/>
        <v>사용자 과실</v>
      </c>
      <c r="AB54" s="12">
        <f t="shared" ca="1" si="12"/>
        <v>2</v>
      </c>
      <c r="AC54" s="12" t="str">
        <f t="shared" ca="1" si="13"/>
        <v>유상</v>
      </c>
      <c r="AD54" s="12" t="str">
        <f t="shared" ca="1" si="14"/>
        <v>124222</v>
      </c>
      <c r="AE54" s="12" t="str">
        <f t="shared" ca="1" si="2"/>
        <v>부품교체</v>
      </c>
      <c r="AF54" s="12" t="str">
        <f t="shared" ca="1" si="15"/>
        <v>액정 Ass'y</v>
      </c>
      <c r="AG54" s="32">
        <f t="shared" ca="1" si="16"/>
        <v>80000</v>
      </c>
      <c r="AH54" s="33">
        <f t="shared" ca="1" si="17"/>
        <v>80000</v>
      </c>
    </row>
    <row r="55" spans="2:34" x14ac:dyDescent="0.4">
      <c r="B55" s="15">
        <v>2</v>
      </c>
      <c r="C55" s="15" t="s">
        <v>8</v>
      </c>
      <c r="D55" s="15">
        <v>5</v>
      </c>
      <c r="E55" s="15" t="s">
        <v>16</v>
      </c>
      <c r="F55" s="15">
        <v>11</v>
      </c>
      <c r="G55" s="15" t="s">
        <v>44</v>
      </c>
      <c r="H55" s="15">
        <v>15</v>
      </c>
      <c r="I55" s="15" t="s">
        <v>36</v>
      </c>
      <c r="J55" s="15">
        <v>2</v>
      </c>
      <c r="K55" s="15" t="s">
        <v>69</v>
      </c>
      <c r="L55" s="17" t="str">
        <f t="shared" si="3"/>
        <v>25111522</v>
      </c>
      <c r="M55" s="17">
        <v>2</v>
      </c>
      <c r="N55" s="15" t="s">
        <v>76</v>
      </c>
      <c r="O55" s="15" t="s">
        <v>93</v>
      </c>
      <c r="P55" s="19">
        <v>50000</v>
      </c>
      <c r="Q55" s="19">
        <f t="shared" si="4"/>
        <v>50000</v>
      </c>
      <c r="S55" s="21">
        <f t="shared" ca="1" si="5"/>
        <v>45104</v>
      </c>
      <c r="T55" s="12">
        <f t="shared" ca="1" si="6"/>
        <v>2</v>
      </c>
      <c r="U55" s="12" t="str">
        <f t="shared" ca="1" si="7"/>
        <v>기능</v>
      </c>
      <c r="V55" s="12">
        <f t="shared" ca="1" si="19"/>
        <v>6</v>
      </c>
      <c r="W55" s="12" t="str">
        <f t="shared" ca="1" si="0"/>
        <v>화면</v>
      </c>
      <c r="X55" s="12">
        <f t="shared" ca="1" si="9"/>
        <v>12</v>
      </c>
      <c r="Y55" s="12" t="str">
        <f t="shared" ca="1" si="10"/>
        <v>켜지지 않음</v>
      </c>
      <c r="Z55" s="12">
        <f t="shared" ca="1" si="11"/>
        <v>18</v>
      </c>
      <c r="AA55" s="12" t="str">
        <f t="shared" ca="1" si="1"/>
        <v>Pcb Board 고장</v>
      </c>
      <c r="AB55" s="12">
        <f t="shared" ca="1" si="12"/>
        <v>2</v>
      </c>
      <c r="AC55" s="12" t="str">
        <f t="shared" ca="1" si="13"/>
        <v>유상</v>
      </c>
      <c r="AD55" s="12" t="str">
        <f t="shared" ca="1" si="14"/>
        <v>26121822</v>
      </c>
      <c r="AE55" s="12" t="str">
        <f t="shared" ca="1" si="2"/>
        <v>부품교체</v>
      </c>
      <c r="AF55" s="12" t="str">
        <f t="shared" ca="1" si="15"/>
        <v>MAIN Pcb Board</v>
      </c>
      <c r="AG55" s="32">
        <f t="shared" ca="1" si="16"/>
        <v>50000</v>
      </c>
      <c r="AH55" s="33">
        <f t="shared" ca="1" si="17"/>
        <v>50000</v>
      </c>
    </row>
    <row r="56" spans="2:34" x14ac:dyDescent="0.4">
      <c r="B56" s="15">
        <v>2</v>
      </c>
      <c r="C56" s="15" t="s">
        <v>8</v>
      </c>
      <c r="D56" s="15">
        <v>6</v>
      </c>
      <c r="E56" s="15" t="s">
        <v>18</v>
      </c>
      <c r="F56" s="15">
        <v>12</v>
      </c>
      <c r="G56" s="15" t="s">
        <v>48</v>
      </c>
      <c r="H56" s="15">
        <v>16</v>
      </c>
      <c r="I56" s="15" t="s">
        <v>50</v>
      </c>
      <c r="J56" s="15">
        <v>1</v>
      </c>
      <c r="K56" s="15" t="s">
        <v>71</v>
      </c>
      <c r="L56" s="17" t="str">
        <f t="shared" si="3"/>
        <v>26121611</v>
      </c>
      <c r="M56" s="17">
        <v>1</v>
      </c>
      <c r="N56" s="15" t="s">
        <v>74</v>
      </c>
      <c r="O56" s="15" t="s">
        <v>95</v>
      </c>
      <c r="P56" s="19">
        <v>45000</v>
      </c>
      <c r="Q56" s="19" t="str">
        <f t="shared" si="4"/>
        <v>미청구</v>
      </c>
      <c r="S56" s="21">
        <f t="shared" ca="1" si="5"/>
        <v>44477</v>
      </c>
      <c r="T56" s="12">
        <f t="shared" ca="1" si="6"/>
        <v>2</v>
      </c>
      <c r="U56" s="12" t="str">
        <f t="shared" ca="1" si="7"/>
        <v>기능</v>
      </c>
      <c r="V56" s="12">
        <f t="shared" ca="1" si="19"/>
        <v>5</v>
      </c>
      <c r="W56" s="12" t="str">
        <f t="shared" ca="1" si="0"/>
        <v>화면</v>
      </c>
      <c r="X56" s="12">
        <f t="shared" ca="1" si="9"/>
        <v>10</v>
      </c>
      <c r="Y56" s="12" t="str">
        <f t="shared" ca="1" si="10"/>
        <v>동작안함</v>
      </c>
      <c r="Z56" s="12">
        <f t="shared" ca="1" si="11"/>
        <v>12</v>
      </c>
      <c r="AA56" s="12" t="str">
        <f t="shared" ca="1" si="1"/>
        <v>스위치고장</v>
      </c>
      <c r="AB56" s="12">
        <f t="shared" ca="1" si="12"/>
        <v>1</v>
      </c>
      <c r="AC56" s="12" t="str">
        <f t="shared" ca="1" si="13"/>
        <v>무상</v>
      </c>
      <c r="AD56" s="12" t="str">
        <f t="shared" ca="1" si="14"/>
        <v>25101211</v>
      </c>
      <c r="AE56" s="12" t="str">
        <f t="shared" ca="1" si="2"/>
        <v>제품교환</v>
      </c>
      <c r="AF56" s="12" t="str">
        <f t="shared" ca="1" si="15"/>
        <v>스위치 PCB Board Ass'y</v>
      </c>
      <c r="AG56" s="32">
        <f t="shared" ca="1" si="16"/>
        <v>25000</v>
      </c>
      <c r="AH56" s="33" t="str">
        <f t="shared" ca="1" si="17"/>
        <v>미청구</v>
      </c>
    </row>
    <row r="57" spans="2:34" x14ac:dyDescent="0.4">
      <c r="B57" s="15">
        <v>2</v>
      </c>
      <c r="C57" s="15" t="s">
        <v>8</v>
      </c>
      <c r="D57" s="15">
        <v>6</v>
      </c>
      <c r="E57" s="15" t="s">
        <v>18</v>
      </c>
      <c r="F57" s="15">
        <v>12</v>
      </c>
      <c r="G57" s="15" t="s">
        <v>48</v>
      </c>
      <c r="H57" s="15">
        <v>16</v>
      </c>
      <c r="I57" s="15" t="s">
        <v>50</v>
      </c>
      <c r="J57" s="15">
        <v>3</v>
      </c>
      <c r="K57" s="15" t="s">
        <v>71</v>
      </c>
      <c r="L57" s="17" t="str">
        <f t="shared" si="3"/>
        <v>26121632</v>
      </c>
      <c r="M57" s="17">
        <v>2</v>
      </c>
      <c r="N57" s="15" t="s">
        <v>76</v>
      </c>
      <c r="O57" s="15" t="s">
        <v>95</v>
      </c>
      <c r="P57" s="19">
        <v>45000</v>
      </c>
      <c r="Q57" s="19" t="str">
        <f t="shared" si="4"/>
        <v>미청구</v>
      </c>
      <c r="S57" s="21">
        <f t="shared" ca="1" si="5"/>
        <v>45089</v>
      </c>
      <c r="T57" s="12">
        <f t="shared" ca="1" si="6"/>
        <v>2</v>
      </c>
      <c r="U57" s="12" t="str">
        <f t="shared" ca="1" si="7"/>
        <v>기능</v>
      </c>
      <c r="V57" s="12">
        <f t="shared" ca="1" si="19"/>
        <v>6</v>
      </c>
      <c r="W57" s="12" t="str">
        <f t="shared" ca="1" si="0"/>
        <v>화면</v>
      </c>
      <c r="X57" s="12">
        <f t="shared" ca="1" si="9"/>
        <v>12</v>
      </c>
      <c r="Y57" s="12" t="str">
        <f t="shared" ca="1" si="10"/>
        <v>켜지지 않음</v>
      </c>
      <c r="Z57" s="12">
        <f t="shared" ca="1" si="11"/>
        <v>17</v>
      </c>
      <c r="AA57" s="12" t="str">
        <f t="shared" ca="1" si="1"/>
        <v>휴즈 끊어짐</v>
      </c>
      <c r="AB57" s="12">
        <f t="shared" ca="1" si="12"/>
        <v>1</v>
      </c>
      <c r="AC57" s="12" t="str">
        <f t="shared" ca="1" si="13"/>
        <v>무상</v>
      </c>
      <c r="AD57" s="12" t="str">
        <f t="shared" ca="1" si="14"/>
        <v>26121711</v>
      </c>
      <c r="AE57" s="12" t="str">
        <f t="shared" ca="1" si="2"/>
        <v>제품교환</v>
      </c>
      <c r="AF57" s="12" t="str">
        <f t="shared" ca="1" si="15"/>
        <v>Fuse</v>
      </c>
      <c r="AG57" s="32">
        <f t="shared" ca="1" si="16"/>
        <v>3000</v>
      </c>
      <c r="AH57" s="33" t="str">
        <f t="shared" ca="1" si="17"/>
        <v>미청구</v>
      </c>
    </row>
    <row r="58" spans="2:34" x14ac:dyDescent="0.4">
      <c r="B58" s="15">
        <v>2</v>
      </c>
      <c r="C58" s="15" t="s">
        <v>8</v>
      </c>
      <c r="D58" s="15">
        <v>6</v>
      </c>
      <c r="E58" s="15" t="s">
        <v>18</v>
      </c>
      <c r="F58" s="15">
        <v>12</v>
      </c>
      <c r="G58" s="15" t="s">
        <v>48</v>
      </c>
      <c r="H58" s="15">
        <v>16</v>
      </c>
      <c r="I58" s="15" t="s">
        <v>50</v>
      </c>
      <c r="J58" s="15">
        <v>2</v>
      </c>
      <c r="K58" s="15" t="s">
        <v>69</v>
      </c>
      <c r="L58" s="17" t="str">
        <f t="shared" si="3"/>
        <v>26121622</v>
      </c>
      <c r="M58" s="17">
        <v>2</v>
      </c>
      <c r="N58" s="15" t="s">
        <v>76</v>
      </c>
      <c r="O58" s="15" t="s">
        <v>95</v>
      </c>
      <c r="P58" s="19">
        <v>45000</v>
      </c>
      <c r="Q58" s="19">
        <f t="shared" si="4"/>
        <v>45000</v>
      </c>
      <c r="S58" s="21">
        <f t="shared" ca="1" si="5"/>
        <v>45235</v>
      </c>
      <c r="T58" s="12">
        <f t="shared" ca="1" si="6"/>
        <v>1</v>
      </c>
      <c r="U58" s="12" t="str">
        <f t="shared" ca="1" si="7"/>
        <v>외관</v>
      </c>
      <c r="V58" s="12">
        <f t="shared" ca="1" si="19"/>
        <v>2</v>
      </c>
      <c r="W58" s="12" t="str">
        <f t="shared" ca="1" si="0"/>
        <v>흠집</v>
      </c>
      <c r="X58" s="12">
        <f t="shared" ca="1" si="9"/>
        <v>3</v>
      </c>
      <c r="Y58" s="12" t="str">
        <f t="shared" ca="1" si="10"/>
        <v>케이스</v>
      </c>
      <c r="Z58" s="12">
        <f t="shared" ca="1" si="11"/>
        <v>2</v>
      </c>
      <c r="AA58" s="12" t="str">
        <f t="shared" ca="1" si="1"/>
        <v>사용자 과실</v>
      </c>
      <c r="AB58" s="12">
        <f t="shared" ca="1" si="12"/>
        <v>2</v>
      </c>
      <c r="AC58" s="12" t="str">
        <f t="shared" ca="1" si="13"/>
        <v>유상</v>
      </c>
      <c r="AD58" s="12" t="str">
        <f t="shared" ca="1" si="14"/>
        <v>123222</v>
      </c>
      <c r="AE58" s="12" t="str">
        <f t="shared" ca="1" si="2"/>
        <v>부품교체</v>
      </c>
      <c r="AF58" s="12" t="str">
        <f t="shared" ca="1" si="15"/>
        <v>케이스</v>
      </c>
      <c r="AG58" s="32">
        <f t="shared" ca="1" si="16"/>
        <v>20000</v>
      </c>
      <c r="AH58" s="33">
        <f t="shared" ca="1" si="17"/>
        <v>20000</v>
      </c>
    </row>
    <row r="59" spans="2:34" x14ac:dyDescent="0.4">
      <c r="B59" s="15">
        <v>2</v>
      </c>
      <c r="C59" s="15" t="s">
        <v>8</v>
      </c>
      <c r="D59" s="15">
        <v>6</v>
      </c>
      <c r="E59" s="15" t="s">
        <v>18</v>
      </c>
      <c r="F59" s="15">
        <v>12</v>
      </c>
      <c r="G59" s="15" t="s">
        <v>48</v>
      </c>
      <c r="H59" s="15">
        <v>17</v>
      </c>
      <c r="I59" s="15" t="s">
        <v>52</v>
      </c>
      <c r="J59" s="15">
        <v>1</v>
      </c>
      <c r="K59" s="15" t="s">
        <v>71</v>
      </c>
      <c r="L59" s="17" t="str">
        <f t="shared" si="3"/>
        <v>26121711</v>
      </c>
      <c r="M59" s="17">
        <v>1</v>
      </c>
      <c r="N59" s="15" t="s">
        <v>74</v>
      </c>
      <c r="O59" s="15" t="s">
        <v>97</v>
      </c>
      <c r="P59" s="19">
        <v>3000</v>
      </c>
      <c r="Q59" s="19" t="str">
        <f t="shared" si="4"/>
        <v>미청구</v>
      </c>
      <c r="S59" s="21">
        <f t="shared" ca="1" si="5"/>
        <v>44781</v>
      </c>
      <c r="T59" s="12">
        <f t="shared" ca="1" si="6"/>
        <v>1</v>
      </c>
      <c r="U59" s="12" t="str">
        <f t="shared" ca="1" si="7"/>
        <v>외관</v>
      </c>
      <c r="V59" s="12">
        <f t="shared" ref="V59:V82" ca="1" si="20">IF(T59=1,RANDBETWEEN(1,3),IF(T59=2,RANDBETWEEN(4,6)))</f>
        <v>1</v>
      </c>
      <c r="W59" s="12" t="str">
        <f t="shared" ca="1" si="0"/>
        <v>파손</v>
      </c>
      <c r="X59" s="12">
        <f t="shared" ca="1" si="9"/>
        <v>1</v>
      </c>
      <c r="Y59" s="12" t="str">
        <f t="shared" ca="1" si="10"/>
        <v>케이스</v>
      </c>
      <c r="Z59" s="12">
        <f t="shared" ca="1" si="11"/>
        <v>1</v>
      </c>
      <c r="AA59" s="12" t="str">
        <f t="shared" ca="1" si="1"/>
        <v>검수미비</v>
      </c>
      <c r="AB59" s="12">
        <f t="shared" ca="1" si="12"/>
        <v>1</v>
      </c>
      <c r="AC59" s="12" t="str">
        <f t="shared" ca="1" si="13"/>
        <v>무상</v>
      </c>
      <c r="AD59" s="12" t="str">
        <f t="shared" ca="1" si="14"/>
        <v>111111</v>
      </c>
      <c r="AE59" s="12" t="str">
        <f t="shared" ca="1" si="2"/>
        <v>제품교환</v>
      </c>
      <c r="AF59" s="12" t="str">
        <f t="shared" ca="1" si="15"/>
        <v>케이스</v>
      </c>
      <c r="AG59" s="32">
        <f t="shared" ca="1" si="16"/>
        <v>20000</v>
      </c>
      <c r="AH59" s="33" t="str">
        <f t="shared" ca="1" si="17"/>
        <v>미청구</v>
      </c>
    </row>
    <row r="60" spans="2:34" x14ac:dyDescent="0.4">
      <c r="B60" s="15">
        <v>2</v>
      </c>
      <c r="C60" s="15" t="s">
        <v>8</v>
      </c>
      <c r="D60" s="15">
        <v>6</v>
      </c>
      <c r="E60" s="15" t="s">
        <v>18</v>
      </c>
      <c r="F60" s="15">
        <v>12</v>
      </c>
      <c r="G60" s="15" t="s">
        <v>48</v>
      </c>
      <c r="H60" s="15">
        <v>17</v>
      </c>
      <c r="I60" s="15" t="s">
        <v>52</v>
      </c>
      <c r="J60" s="15">
        <v>3</v>
      </c>
      <c r="K60" s="15" t="s">
        <v>71</v>
      </c>
      <c r="L60" s="17" t="str">
        <f t="shared" si="3"/>
        <v>26121732</v>
      </c>
      <c r="M60" s="17">
        <v>2</v>
      </c>
      <c r="N60" s="15" t="s">
        <v>76</v>
      </c>
      <c r="O60" s="15" t="s">
        <v>97</v>
      </c>
      <c r="P60" s="19">
        <v>3000</v>
      </c>
      <c r="Q60" s="19" t="str">
        <f t="shared" si="4"/>
        <v>미청구</v>
      </c>
      <c r="S60" s="21">
        <f t="shared" ca="1" si="5"/>
        <v>45013</v>
      </c>
      <c r="T60" s="12">
        <f t="shared" ca="1" si="6"/>
        <v>2</v>
      </c>
      <c r="U60" s="12" t="str">
        <f t="shared" ca="1" si="7"/>
        <v>기능</v>
      </c>
      <c r="V60" s="12">
        <f t="shared" ca="1" si="20"/>
        <v>4</v>
      </c>
      <c r="W60" s="12" t="str">
        <f t="shared" ca="1" si="0"/>
        <v>화면</v>
      </c>
      <c r="X60" s="12">
        <f t="shared" ca="1" si="9"/>
        <v>7</v>
      </c>
      <c r="Y60" s="12" t="str">
        <f t="shared" ca="1" si="10"/>
        <v>안켜짐</v>
      </c>
      <c r="Z60" s="12">
        <f t="shared" ca="1" si="11"/>
        <v>3</v>
      </c>
      <c r="AA60" s="12" t="str">
        <f t="shared" ca="1" si="1"/>
        <v>컨넥터 이탈</v>
      </c>
      <c r="AB60" s="12">
        <f t="shared" ca="1" si="12"/>
        <v>2</v>
      </c>
      <c r="AC60" s="12" t="str">
        <f t="shared" ca="1" si="13"/>
        <v>유상</v>
      </c>
      <c r="AD60" s="12" t="str">
        <f t="shared" ca="1" si="14"/>
        <v>247322</v>
      </c>
      <c r="AE60" s="12" t="str">
        <f t="shared" ca="1" si="2"/>
        <v>부품교체</v>
      </c>
      <c r="AF60" s="12" t="str">
        <f t="shared" ca="1" si="15"/>
        <v>컨넥터 Ass'y</v>
      </c>
      <c r="AG60" s="32">
        <f t="shared" ca="1" si="16"/>
        <v>18000</v>
      </c>
      <c r="AH60" s="33">
        <f t="shared" ca="1" si="17"/>
        <v>18000</v>
      </c>
    </row>
    <row r="61" spans="2:34" x14ac:dyDescent="0.4">
      <c r="B61" s="15">
        <v>2</v>
      </c>
      <c r="C61" s="15" t="s">
        <v>8</v>
      </c>
      <c r="D61" s="15">
        <v>6</v>
      </c>
      <c r="E61" s="15" t="s">
        <v>18</v>
      </c>
      <c r="F61" s="15">
        <v>12</v>
      </c>
      <c r="G61" s="15" t="s">
        <v>48</v>
      </c>
      <c r="H61" s="15">
        <v>17</v>
      </c>
      <c r="I61" s="15" t="s">
        <v>52</v>
      </c>
      <c r="J61" s="15">
        <v>2</v>
      </c>
      <c r="K61" s="15" t="s">
        <v>69</v>
      </c>
      <c r="L61" s="17" t="str">
        <f t="shared" si="3"/>
        <v>26121722</v>
      </c>
      <c r="M61" s="17">
        <v>2</v>
      </c>
      <c r="N61" s="15" t="s">
        <v>76</v>
      </c>
      <c r="O61" s="15" t="s">
        <v>97</v>
      </c>
      <c r="P61" s="19">
        <v>3000</v>
      </c>
      <c r="Q61" s="19">
        <f t="shared" si="4"/>
        <v>3000</v>
      </c>
      <c r="S61" s="21">
        <f t="shared" ca="1" si="5"/>
        <v>44908</v>
      </c>
      <c r="T61" s="12">
        <f t="shared" ca="1" si="6"/>
        <v>2</v>
      </c>
      <c r="U61" s="12" t="str">
        <f t="shared" ca="1" si="7"/>
        <v>기능</v>
      </c>
      <c r="V61" s="12">
        <f t="shared" ca="1" si="20"/>
        <v>5</v>
      </c>
      <c r="W61" s="12" t="str">
        <f t="shared" ca="1" si="0"/>
        <v>화면</v>
      </c>
      <c r="X61" s="12">
        <f t="shared" ca="1" si="9"/>
        <v>11</v>
      </c>
      <c r="Y61" s="12" t="str">
        <f t="shared" ca="1" si="10"/>
        <v>두번 터치됨</v>
      </c>
      <c r="Z61" s="12">
        <f t="shared" ca="1" si="11"/>
        <v>15</v>
      </c>
      <c r="AA61" s="12" t="str">
        <f t="shared" ca="1" si="1"/>
        <v>Pcb Board 고장</v>
      </c>
      <c r="AB61" s="12">
        <f t="shared" ca="1" si="12"/>
        <v>3</v>
      </c>
      <c r="AC61" s="12" t="str">
        <f t="shared" ca="1" si="13"/>
        <v>무상</v>
      </c>
      <c r="AD61" s="12" t="str">
        <f t="shared" ca="1" si="14"/>
        <v>25111532</v>
      </c>
      <c r="AE61" s="12" t="str">
        <f t="shared" ca="1" si="2"/>
        <v>부품교체</v>
      </c>
      <c r="AF61" s="12" t="str">
        <f t="shared" ca="1" si="15"/>
        <v>MAIN Pcb Board</v>
      </c>
      <c r="AG61" s="32">
        <f t="shared" ca="1" si="16"/>
        <v>50000</v>
      </c>
      <c r="AH61" s="33" t="str">
        <f t="shared" ca="1" si="17"/>
        <v>미청구</v>
      </c>
    </row>
    <row r="62" spans="2:34" x14ac:dyDescent="0.4">
      <c r="B62" s="15">
        <v>2</v>
      </c>
      <c r="C62" s="15" t="s">
        <v>8</v>
      </c>
      <c r="D62" s="15">
        <v>6</v>
      </c>
      <c r="E62" s="15" t="s">
        <v>18</v>
      </c>
      <c r="F62" s="15">
        <v>12</v>
      </c>
      <c r="G62" s="15" t="s">
        <v>48</v>
      </c>
      <c r="H62" s="15">
        <v>18</v>
      </c>
      <c r="I62" s="15" t="s">
        <v>36</v>
      </c>
      <c r="J62" s="15">
        <v>1</v>
      </c>
      <c r="K62" s="15" t="s">
        <v>71</v>
      </c>
      <c r="L62" s="17" t="str">
        <f t="shared" si="3"/>
        <v>26121811</v>
      </c>
      <c r="M62" s="17">
        <v>1</v>
      </c>
      <c r="N62" s="15" t="s">
        <v>74</v>
      </c>
      <c r="O62" s="15" t="s">
        <v>93</v>
      </c>
      <c r="P62" s="19">
        <v>50000</v>
      </c>
      <c r="Q62" s="19" t="str">
        <f t="shared" si="4"/>
        <v>미청구</v>
      </c>
      <c r="S62" s="21">
        <f t="shared" ca="1" si="5"/>
        <v>45136</v>
      </c>
      <c r="T62" s="12">
        <f t="shared" ca="1" si="6"/>
        <v>2</v>
      </c>
      <c r="U62" s="12" t="str">
        <f t="shared" ca="1" si="7"/>
        <v>기능</v>
      </c>
      <c r="V62" s="12">
        <f t="shared" ca="1" si="20"/>
        <v>4</v>
      </c>
      <c r="W62" s="12" t="str">
        <f t="shared" ca="1" si="0"/>
        <v>화면</v>
      </c>
      <c r="X62" s="12">
        <f t="shared" ca="1" si="9"/>
        <v>7</v>
      </c>
      <c r="Y62" s="12" t="str">
        <f t="shared" ca="1" si="10"/>
        <v>안켜짐</v>
      </c>
      <c r="Z62" s="12">
        <f t="shared" ca="1" si="11"/>
        <v>4</v>
      </c>
      <c r="AA62" s="12" t="str">
        <f t="shared" ca="1" si="1"/>
        <v>Pcb Board 고장</v>
      </c>
      <c r="AB62" s="12">
        <f t="shared" ca="1" si="12"/>
        <v>2</v>
      </c>
      <c r="AC62" s="12" t="str">
        <f t="shared" ca="1" si="13"/>
        <v>유상</v>
      </c>
      <c r="AD62" s="12" t="str">
        <f t="shared" ca="1" si="14"/>
        <v>247422</v>
      </c>
      <c r="AE62" s="12" t="str">
        <f t="shared" ca="1" si="2"/>
        <v>부품교체</v>
      </c>
      <c r="AF62" s="12" t="str">
        <f t="shared" ca="1" si="15"/>
        <v>MAIN Pcb Board</v>
      </c>
      <c r="AG62" s="32">
        <f t="shared" ca="1" si="16"/>
        <v>50000</v>
      </c>
      <c r="AH62" s="33">
        <f t="shared" ca="1" si="17"/>
        <v>50000</v>
      </c>
    </row>
    <row r="63" spans="2:34" x14ac:dyDescent="0.4">
      <c r="B63" s="15">
        <v>2</v>
      </c>
      <c r="C63" s="15" t="s">
        <v>8</v>
      </c>
      <c r="D63" s="15">
        <v>6</v>
      </c>
      <c r="E63" s="15" t="s">
        <v>18</v>
      </c>
      <c r="F63" s="15">
        <v>12</v>
      </c>
      <c r="G63" s="15" t="s">
        <v>48</v>
      </c>
      <c r="H63" s="15">
        <v>18</v>
      </c>
      <c r="I63" s="15" t="s">
        <v>36</v>
      </c>
      <c r="J63" s="15">
        <v>3</v>
      </c>
      <c r="K63" s="15" t="s">
        <v>71</v>
      </c>
      <c r="L63" s="17" t="str">
        <f t="shared" si="3"/>
        <v>26121832</v>
      </c>
      <c r="M63" s="17">
        <v>2</v>
      </c>
      <c r="N63" s="15" t="s">
        <v>76</v>
      </c>
      <c r="O63" s="15" t="s">
        <v>93</v>
      </c>
      <c r="P63" s="19">
        <v>50000</v>
      </c>
      <c r="Q63" s="19" t="str">
        <f t="shared" si="4"/>
        <v>미청구</v>
      </c>
      <c r="S63" s="21">
        <f t="shared" ca="1" si="5"/>
        <v>44854</v>
      </c>
      <c r="T63" s="12">
        <f t="shared" ca="1" si="6"/>
        <v>1</v>
      </c>
      <c r="U63" s="12" t="str">
        <f t="shared" ca="1" si="7"/>
        <v>외관</v>
      </c>
      <c r="V63" s="12">
        <f t="shared" ca="1" si="20"/>
        <v>2</v>
      </c>
      <c r="W63" s="12" t="str">
        <f t="shared" ca="1" si="0"/>
        <v>흠집</v>
      </c>
      <c r="X63" s="12">
        <f t="shared" ca="1" si="9"/>
        <v>4</v>
      </c>
      <c r="Y63" s="12" t="str">
        <f t="shared" ca="1" si="10"/>
        <v>액정</v>
      </c>
      <c r="Z63" s="12">
        <f t="shared" ca="1" si="11"/>
        <v>2</v>
      </c>
      <c r="AA63" s="12" t="str">
        <f t="shared" ca="1" si="1"/>
        <v>사용자 과실</v>
      </c>
      <c r="AB63" s="12">
        <f t="shared" ca="1" si="12"/>
        <v>2</v>
      </c>
      <c r="AC63" s="12" t="str">
        <f t="shared" ca="1" si="13"/>
        <v>유상</v>
      </c>
      <c r="AD63" s="12" t="str">
        <f t="shared" ca="1" si="14"/>
        <v>124222</v>
      </c>
      <c r="AE63" s="12" t="str">
        <f t="shared" ca="1" si="2"/>
        <v>부품교체</v>
      </c>
      <c r="AF63" s="12" t="str">
        <f t="shared" ca="1" si="15"/>
        <v>액정 Ass'y</v>
      </c>
      <c r="AG63" s="32">
        <f t="shared" ca="1" si="16"/>
        <v>80000</v>
      </c>
      <c r="AH63" s="33">
        <f t="shared" ca="1" si="17"/>
        <v>80000</v>
      </c>
    </row>
    <row r="64" spans="2:34" x14ac:dyDescent="0.4">
      <c r="B64" s="15">
        <v>2</v>
      </c>
      <c r="C64" s="15" t="s">
        <v>8</v>
      </c>
      <c r="D64" s="15">
        <v>6</v>
      </c>
      <c r="E64" s="15" t="s">
        <v>18</v>
      </c>
      <c r="F64" s="15">
        <v>12</v>
      </c>
      <c r="G64" s="15" t="s">
        <v>48</v>
      </c>
      <c r="H64" s="15">
        <v>18</v>
      </c>
      <c r="I64" s="15" t="s">
        <v>36</v>
      </c>
      <c r="J64" s="15">
        <v>2</v>
      </c>
      <c r="K64" s="15" t="s">
        <v>69</v>
      </c>
      <c r="L64" s="17" t="str">
        <f t="shared" si="3"/>
        <v>26121822</v>
      </c>
      <c r="M64" s="17">
        <v>2</v>
      </c>
      <c r="N64" s="15" t="s">
        <v>76</v>
      </c>
      <c r="O64" s="15" t="s">
        <v>93</v>
      </c>
      <c r="P64" s="19">
        <v>50000</v>
      </c>
      <c r="Q64" s="19">
        <f t="shared" si="4"/>
        <v>50000</v>
      </c>
      <c r="S64" s="21">
        <f t="shared" ca="1" si="5"/>
        <v>44774</v>
      </c>
      <c r="T64" s="12">
        <f t="shared" ca="1" si="6"/>
        <v>2</v>
      </c>
      <c r="U64" s="12" t="str">
        <f t="shared" ca="1" si="7"/>
        <v>기능</v>
      </c>
      <c r="V64" s="12">
        <f t="shared" ca="1" si="20"/>
        <v>5</v>
      </c>
      <c r="W64" s="12" t="str">
        <f t="shared" ca="1" si="0"/>
        <v>화면</v>
      </c>
      <c r="X64" s="12">
        <f t="shared" ca="1" si="9"/>
        <v>10</v>
      </c>
      <c r="Y64" s="12" t="str">
        <f t="shared" ca="1" si="10"/>
        <v>동작안함</v>
      </c>
      <c r="Z64" s="12">
        <f t="shared" ca="1" si="11"/>
        <v>13</v>
      </c>
      <c r="AA64" s="12" t="str">
        <f t="shared" ca="1" si="1"/>
        <v>Pcb Board 고장</v>
      </c>
      <c r="AB64" s="12">
        <f t="shared" ca="1" si="12"/>
        <v>2</v>
      </c>
      <c r="AC64" s="12" t="str">
        <f t="shared" ca="1" si="13"/>
        <v>유상</v>
      </c>
      <c r="AD64" s="12" t="str">
        <f t="shared" ca="1" si="14"/>
        <v>25101322</v>
      </c>
      <c r="AE64" s="12" t="str">
        <f t="shared" ca="1" si="2"/>
        <v>부품교체</v>
      </c>
      <c r="AF64" s="12" t="str">
        <f t="shared" ca="1" si="15"/>
        <v>MAIN Pcb Board</v>
      </c>
      <c r="AG64" s="32">
        <f t="shared" ca="1" si="16"/>
        <v>50000</v>
      </c>
      <c r="AH64" s="33">
        <f t="shared" ca="1" si="17"/>
        <v>50000</v>
      </c>
    </row>
    <row r="65" spans="2:34" x14ac:dyDescent="0.4">
      <c r="B65" s="15">
        <v>2</v>
      </c>
      <c r="C65" s="15" t="s">
        <v>8</v>
      </c>
      <c r="D65" s="15">
        <v>6</v>
      </c>
      <c r="E65" s="15" t="s">
        <v>18</v>
      </c>
      <c r="F65" s="15">
        <v>12</v>
      </c>
      <c r="G65" s="15" t="s">
        <v>48</v>
      </c>
      <c r="H65" s="15">
        <v>19</v>
      </c>
      <c r="I65" s="15" t="s">
        <v>55</v>
      </c>
      <c r="J65" s="15">
        <v>1</v>
      </c>
      <c r="K65" s="15" t="s">
        <v>71</v>
      </c>
      <c r="L65" s="17" t="str">
        <f t="shared" si="3"/>
        <v>26121911</v>
      </c>
      <c r="M65" s="17">
        <v>1</v>
      </c>
      <c r="N65" s="15" t="s">
        <v>74</v>
      </c>
      <c r="O65" s="15" t="s">
        <v>99</v>
      </c>
      <c r="P65" s="19">
        <v>30000</v>
      </c>
      <c r="Q65" s="19" t="str">
        <f t="shared" si="4"/>
        <v>미청구</v>
      </c>
      <c r="S65" s="21">
        <f t="shared" ca="1" si="5"/>
        <v>44232</v>
      </c>
      <c r="T65" s="12">
        <f t="shared" ca="1" si="6"/>
        <v>1</v>
      </c>
      <c r="U65" s="12" t="str">
        <f t="shared" ca="1" si="7"/>
        <v>외관</v>
      </c>
      <c r="V65" s="12">
        <f t="shared" ca="1" si="20"/>
        <v>2</v>
      </c>
      <c r="W65" s="12" t="str">
        <f t="shared" ca="1" si="0"/>
        <v>흠집</v>
      </c>
      <c r="X65" s="12">
        <f t="shared" ca="1" si="9"/>
        <v>4</v>
      </c>
      <c r="Y65" s="12" t="str">
        <f t="shared" ca="1" si="10"/>
        <v>액정</v>
      </c>
      <c r="Z65" s="12">
        <f t="shared" ca="1" si="11"/>
        <v>1</v>
      </c>
      <c r="AA65" s="12" t="str">
        <f t="shared" ca="1" si="1"/>
        <v>검수미비</v>
      </c>
      <c r="AB65" s="12">
        <f t="shared" ca="1" si="12"/>
        <v>1</v>
      </c>
      <c r="AC65" s="12" t="str">
        <f t="shared" ca="1" si="13"/>
        <v>무상</v>
      </c>
      <c r="AD65" s="12" t="str">
        <f t="shared" ca="1" si="14"/>
        <v>124111</v>
      </c>
      <c r="AE65" s="12" t="str">
        <f t="shared" ca="1" si="2"/>
        <v>제품교환</v>
      </c>
      <c r="AF65" s="12" t="str">
        <f t="shared" ca="1" si="15"/>
        <v>액정 Ass'y</v>
      </c>
      <c r="AG65" s="32">
        <f t="shared" ca="1" si="16"/>
        <v>80000</v>
      </c>
      <c r="AH65" s="33" t="str">
        <f t="shared" ca="1" si="17"/>
        <v>미청구</v>
      </c>
    </row>
    <row r="66" spans="2:34" x14ac:dyDescent="0.4">
      <c r="B66" s="15">
        <v>2</v>
      </c>
      <c r="C66" s="15" t="s">
        <v>8</v>
      </c>
      <c r="D66" s="15">
        <v>6</v>
      </c>
      <c r="E66" s="15" t="s">
        <v>18</v>
      </c>
      <c r="F66" s="15">
        <v>12</v>
      </c>
      <c r="G66" s="15" t="s">
        <v>48</v>
      </c>
      <c r="H66" s="15">
        <v>19</v>
      </c>
      <c r="I66" s="15" t="s">
        <v>54</v>
      </c>
      <c r="J66" s="15">
        <v>3</v>
      </c>
      <c r="K66" s="15" t="s">
        <v>71</v>
      </c>
      <c r="L66" s="17" t="str">
        <f t="shared" si="3"/>
        <v>26121932</v>
      </c>
      <c r="M66" s="17">
        <v>2</v>
      </c>
      <c r="N66" s="15" t="s">
        <v>76</v>
      </c>
      <c r="O66" s="15" t="s">
        <v>99</v>
      </c>
      <c r="P66" s="19">
        <v>30000</v>
      </c>
      <c r="Q66" s="19" t="str">
        <f t="shared" si="4"/>
        <v>미청구</v>
      </c>
      <c r="S66" s="21">
        <f t="shared" ca="1" si="5"/>
        <v>44924</v>
      </c>
      <c r="T66" s="12">
        <f t="shared" ca="1" si="6"/>
        <v>1</v>
      </c>
      <c r="U66" s="12" t="str">
        <f t="shared" ca="1" si="7"/>
        <v>외관</v>
      </c>
      <c r="V66" s="12">
        <f t="shared" ca="1" si="20"/>
        <v>1</v>
      </c>
      <c r="W66" s="12" t="str">
        <f t="shared" ca="1" si="0"/>
        <v>파손</v>
      </c>
      <c r="X66" s="12">
        <f t="shared" ca="1" si="9"/>
        <v>2</v>
      </c>
      <c r="Y66" s="12" t="str">
        <f t="shared" ca="1" si="10"/>
        <v>액정</v>
      </c>
      <c r="Z66" s="12">
        <f t="shared" ca="1" si="11"/>
        <v>1</v>
      </c>
      <c r="AA66" s="12" t="str">
        <f t="shared" ca="1" si="1"/>
        <v>검수미비</v>
      </c>
      <c r="AB66" s="12">
        <f t="shared" ca="1" si="12"/>
        <v>1</v>
      </c>
      <c r="AC66" s="12" t="str">
        <f t="shared" ca="1" si="13"/>
        <v>무상</v>
      </c>
      <c r="AD66" s="12" t="str">
        <f t="shared" ca="1" si="14"/>
        <v>112111</v>
      </c>
      <c r="AE66" s="12" t="str">
        <f t="shared" ca="1" si="2"/>
        <v>제품교환</v>
      </c>
      <c r="AF66" s="12" t="str">
        <f t="shared" ca="1" si="15"/>
        <v>액정 Ass'y</v>
      </c>
      <c r="AG66" s="32">
        <f t="shared" ca="1" si="16"/>
        <v>80000</v>
      </c>
      <c r="AH66" s="33" t="str">
        <f t="shared" ca="1" si="17"/>
        <v>미청구</v>
      </c>
    </row>
    <row r="67" spans="2:34" x14ac:dyDescent="0.4">
      <c r="B67" s="15">
        <v>2</v>
      </c>
      <c r="C67" s="15" t="s">
        <v>8</v>
      </c>
      <c r="D67" s="15">
        <v>6</v>
      </c>
      <c r="E67" s="15" t="s">
        <v>18</v>
      </c>
      <c r="F67" s="15">
        <v>12</v>
      </c>
      <c r="G67" s="15" t="s">
        <v>48</v>
      </c>
      <c r="H67" s="15">
        <v>19</v>
      </c>
      <c r="I67" s="15" t="s">
        <v>54</v>
      </c>
      <c r="J67" s="15">
        <v>2</v>
      </c>
      <c r="K67" s="15" t="s">
        <v>69</v>
      </c>
      <c r="L67" s="17" t="str">
        <f t="shared" ref="L67" si="21">B67&amp;D67&amp;F67&amp;H67&amp;J67&amp;M67</f>
        <v>26121922</v>
      </c>
      <c r="M67" s="17">
        <v>2</v>
      </c>
      <c r="N67" s="15" t="s">
        <v>76</v>
      </c>
      <c r="O67" s="15" t="s">
        <v>99</v>
      </c>
      <c r="P67" s="19">
        <v>30000</v>
      </c>
      <c r="Q67" s="19">
        <f t="shared" si="4"/>
        <v>30000</v>
      </c>
      <c r="S67" s="21">
        <f t="shared" ca="1" si="5"/>
        <v>44221</v>
      </c>
      <c r="T67" s="12">
        <f t="shared" ca="1" si="6"/>
        <v>1</v>
      </c>
      <c r="U67" s="12" t="str">
        <f t="shared" ca="1" si="7"/>
        <v>외관</v>
      </c>
      <c r="V67" s="12">
        <f t="shared" ca="1" si="20"/>
        <v>2</v>
      </c>
      <c r="W67" s="12" t="str">
        <f t="shared" ca="1" si="0"/>
        <v>흠집</v>
      </c>
      <c r="X67" s="12">
        <f t="shared" ca="1" si="9"/>
        <v>3</v>
      </c>
      <c r="Y67" s="12" t="str">
        <f t="shared" ca="1" si="10"/>
        <v>케이스</v>
      </c>
      <c r="Z67" s="12">
        <f t="shared" ca="1" si="11"/>
        <v>1</v>
      </c>
      <c r="AA67" s="12" t="str">
        <f t="shared" ca="1" si="1"/>
        <v>검수미비</v>
      </c>
      <c r="AB67" s="12">
        <f t="shared" ca="1" si="12"/>
        <v>1</v>
      </c>
      <c r="AC67" s="12" t="str">
        <f t="shared" ca="1" si="13"/>
        <v>무상</v>
      </c>
      <c r="AD67" s="12" t="str">
        <f t="shared" ca="1" si="14"/>
        <v>123111</v>
      </c>
      <c r="AE67" s="12" t="str">
        <f t="shared" ca="1" si="2"/>
        <v>제품교환</v>
      </c>
      <c r="AF67" s="12" t="str">
        <f t="shared" ca="1" si="15"/>
        <v>케이스</v>
      </c>
      <c r="AG67" s="32">
        <f t="shared" ca="1" si="16"/>
        <v>20000</v>
      </c>
      <c r="AH67" s="33" t="str">
        <f t="shared" ca="1" si="17"/>
        <v>미청구</v>
      </c>
    </row>
    <row r="68" spans="2:34" x14ac:dyDescent="0.4">
      <c r="S68" s="21">
        <f t="shared" ca="1" si="5"/>
        <v>44468</v>
      </c>
      <c r="T68" s="12">
        <f t="shared" ca="1" si="6"/>
        <v>1</v>
      </c>
      <c r="U68" s="12" t="str">
        <f t="shared" ca="1" si="7"/>
        <v>외관</v>
      </c>
      <c r="V68" s="12">
        <f t="shared" ca="1" si="20"/>
        <v>3</v>
      </c>
      <c r="W68" s="12" t="str">
        <f t="shared" ca="1" si="0"/>
        <v>오염</v>
      </c>
      <c r="X68" s="12">
        <f t="shared" ca="1" si="9"/>
        <v>6</v>
      </c>
      <c r="Y68" s="12" t="str">
        <f t="shared" ca="1" si="10"/>
        <v>액정</v>
      </c>
      <c r="Z68" s="12">
        <f t="shared" ca="1" si="11"/>
        <v>1</v>
      </c>
      <c r="AA68" s="12" t="str">
        <f t="shared" ca="1" si="1"/>
        <v>검수미비</v>
      </c>
      <c r="AB68" s="12">
        <f t="shared" ca="1" si="12"/>
        <v>1</v>
      </c>
      <c r="AC68" s="12" t="str">
        <f t="shared" ca="1" si="13"/>
        <v>무상</v>
      </c>
      <c r="AD68" s="12" t="str">
        <f t="shared" ca="1" si="14"/>
        <v>136111</v>
      </c>
      <c r="AE68" s="12" t="str">
        <f t="shared" ca="1" si="2"/>
        <v>제품교환</v>
      </c>
      <c r="AF68" s="12" t="str">
        <f t="shared" ca="1" si="15"/>
        <v>액정 Ass'y</v>
      </c>
      <c r="AG68" s="32">
        <f t="shared" ca="1" si="16"/>
        <v>80000</v>
      </c>
      <c r="AH68" s="33" t="str">
        <f t="shared" ca="1" si="17"/>
        <v>미청구</v>
      </c>
    </row>
    <row r="69" spans="2:34" x14ac:dyDescent="0.4">
      <c r="S69" s="21">
        <f t="shared" ca="1" si="5"/>
        <v>44288</v>
      </c>
      <c r="T69" s="12">
        <f t="shared" ca="1" si="6"/>
        <v>2</v>
      </c>
      <c r="U69" s="12" t="str">
        <f t="shared" ca="1" si="7"/>
        <v>기능</v>
      </c>
      <c r="V69" s="12">
        <f t="shared" ca="1" si="20"/>
        <v>6</v>
      </c>
      <c r="W69" s="12" t="str">
        <f t="shared" ref="W69:W132" ca="1" si="22">IF(V69=1,$E$5,IF(V69=2,$E$9,IF(V69=3,$E$13,IF(V69=4,$E$17,IF(V69=5,$E$36,IF(V69=6,$E$43))))))</f>
        <v>화면</v>
      </c>
      <c r="X69" s="12">
        <f t="shared" ca="1" si="9"/>
        <v>12</v>
      </c>
      <c r="Y69" s="12" t="str">
        <f t="shared" ca="1" si="10"/>
        <v>켜지지 않음</v>
      </c>
      <c r="Z69" s="12">
        <f t="shared" ca="1" si="11"/>
        <v>16</v>
      </c>
      <c r="AA69" s="12" t="str">
        <f t="shared" ref="AA69:AA132" ca="1" si="23">IF(Z69=1,$I$5,IF(Z69=2,$I$6,IF(Z69=3,$I$17,IF(Z69=4,$I$20,IF(Z69=5,$I$23,IF(Z69=6,$I$26,IF(Z69=7,$I$29,IF(Z69=8,$I$32,IF(Z69=9,$I$35,IF(Z69=10,$I$38,IF(Z69=11,$I$41,IF(Z69=12,$I$44,IF(Z69=13,$I$47,IF(Z69=14,$I$50,IF(Z69=15,$I$53,IF(Z69=16,$I$56,IF(Z69=17,$I$59,IF(Z69=18,$I$62,IF(Z69=19,$I$65,"")))))))))))))))))))</f>
        <v>전원스위치 고장</v>
      </c>
      <c r="AB69" s="12">
        <f t="shared" ca="1" si="12"/>
        <v>2</v>
      </c>
      <c r="AC69" s="12" t="str">
        <f t="shared" ca="1" si="13"/>
        <v>유상</v>
      </c>
      <c r="AD69" s="12" t="str">
        <f t="shared" ca="1" si="14"/>
        <v>26121622</v>
      </c>
      <c r="AE69" s="12" t="str">
        <f t="shared" ref="AE69:AE132" ca="1" si="24">VLOOKUP(AD69,$L$5:$N$67,3,FALSE)</f>
        <v>부품교체</v>
      </c>
      <c r="AF69" s="12" t="str">
        <f t="shared" ca="1" si="15"/>
        <v>SMPS Pcb Board</v>
      </c>
      <c r="AG69" s="32">
        <f t="shared" ca="1" si="16"/>
        <v>45000</v>
      </c>
      <c r="AH69" s="33">
        <f t="shared" ca="1" si="17"/>
        <v>45000</v>
      </c>
    </row>
    <row r="70" spans="2:34" x14ac:dyDescent="0.4">
      <c r="S70" s="21">
        <f t="shared" ref="S70:S133" ca="1" si="25">RANDBETWEEN(DATE(2021,1,1), DATE(2023,12,31))</f>
        <v>44594</v>
      </c>
      <c r="T70" s="12">
        <f t="shared" ref="T70:T133" ca="1" si="26">RANDBETWEEN(1,2)</f>
        <v>1</v>
      </c>
      <c r="U70" s="12" t="str">
        <f t="shared" ref="U70:U133" ca="1" si="27">IF(T70=1,$C$5,IF(T70=2,$C$17,))</f>
        <v>외관</v>
      </c>
      <c r="V70" s="12">
        <f t="shared" ca="1" si="20"/>
        <v>3</v>
      </c>
      <c r="W70" s="12" t="str">
        <f t="shared" ca="1" si="22"/>
        <v>오염</v>
      </c>
      <c r="X70" s="12">
        <f t="shared" ref="X70:X133" ca="1" si="28">IF(V70&lt;=1,RANDBETWEEN(1,2),IF(V70=2,RANDBETWEEN(3,4),IF(V70=3,RANDBETWEEN(5,6),IF(V70=4,RANDBETWEEN(7,8),IF(V70=5,RANDBETWEEN(10,11),IF(V70=6,12))))))</f>
        <v>5</v>
      </c>
      <c r="Y70" s="12" t="str">
        <f t="shared" ref="Y70:Y133" ca="1" si="29">IF(X70=1,$G$5,IF(X70=2,$G$7,IF(X70=3,$G$9,IF(X70=4,$G$11,IF(X70=5,$G$13,IF(X70=6,$G$15,IF(X70=7,$G$17,IF(X70=8,$G$26,IF(X70=9,$G$35,IF(X70=10,$G$44,IF(X70=11,$G$50,IF(X70=12,$G$56))))))))))))</f>
        <v>케이스</v>
      </c>
      <c r="Z70" s="12">
        <f t="shared" ref="Z70:Z133" ca="1" si="30">IF(X70&lt;=6,RANDBETWEEN(1,2),IF(X70=7,RANDBETWEEN(3,5),IF(X70=8,RANDBETWEEN(6,8),IF(X70=9,RANDBETWEEN(9,11),IF(X70=10,RANDBETWEEN(12,13),IF(X70=11,RANDBETWEEN(14,15),IF(X70=12,RANDBETWEEN(16,19))))))))</f>
        <v>2</v>
      </c>
      <c r="AA70" s="12" t="str">
        <f t="shared" ca="1" si="23"/>
        <v>사용자 과실</v>
      </c>
      <c r="AB70" s="12">
        <f t="shared" ref="AB70:AB133" ca="1" si="31">IF(AA70="사용자 과실",2,IF(AA70="검수미비",1,RANDBETWEEN(1,3)))</f>
        <v>2</v>
      </c>
      <c r="AC70" s="12" t="str">
        <f t="shared" ref="AC70:AC133" ca="1" si="32">IF(AB70=1,"무상",IF(AB70=2,"유상",IF(AB70=3,"무상",)))</f>
        <v>유상</v>
      </c>
      <c r="AD70" s="12" t="str">
        <f t="shared" ref="AD70:AD133" ca="1" si="33">T70&amp;V70&amp;X70&amp;Z70&amp;AB70&amp;IF(AB70=1,1,IF(AB70=2,2,IF(AB70=3,2,)))</f>
        <v>135222</v>
      </c>
      <c r="AE70" s="12" t="str">
        <f t="shared" ca="1" si="24"/>
        <v>부품교체</v>
      </c>
      <c r="AF70" s="12" t="str">
        <f t="shared" ref="AF70:AF133" ca="1" si="34">VLOOKUP(AD70,$L$5:$Q$67,4,FALSE)</f>
        <v>케이스</v>
      </c>
      <c r="AG70" s="32">
        <f t="shared" ref="AG70:AG133" ca="1" si="35">VLOOKUP(AD70,$L$5:$Q$67,5,FALSE)</f>
        <v>20000</v>
      </c>
      <c r="AH70" s="33">
        <f t="shared" ref="AH70:AH133" ca="1" si="36">VLOOKUP(AD70,$L$5:$Q$67,6,FALSE)</f>
        <v>20000</v>
      </c>
    </row>
    <row r="71" spans="2:34" x14ac:dyDescent="0.4">
      <c r="S71" s="21">
        <f t="shared" ca="1" si="25"/>
        <v>44478</v>
      </c>
      <c r="T71" s="12">
        <f t="shared" ca="1" si="26"/>
        <v>2</v>
      </c>
      <c r="U71" s="12" t="str">
        <f t="shared" ca="1" si="27"/>
        <v>기능</v>
      </c>
      <c r="V71" s="12">
        <f t="shared" ca="1" si="20"/>
        <v>6</v>
      </c>
      <c r="W71" s="12" t="str">
        <f t="shared" ca="1" si="22"/>
        <v>화면</v>
      </c>
      <c r="X71" s="12">
        <f t="shared" ca="1" si="28"/>
        <v>12</v>
      </c>
      <c r="Y71" s="12" t="str">
        <f t="shared" ca="1" si="29"/>
        <v>켜지지 않음</v>
      </c>
      <c r="Z71" s="12">
        <f t="shared" ca="1" si="30"/>
        <v>18</v>
      </c>
      <c r="AA71" s="12" t="str">
        <f t="shared" ca="1" si="23"/>
        <v>Pcb Board 고장</v>
      </c>
      <c r="AB71" s="12">
        <f t="shared" ca="1" si="31"/>
        <v>1</v>
      </c>
      <c r="AC71" s="12" t="str">
        <f t="shared" ca="1" si="32"/>
        <v>무상</v>
      </c>
      <c r="AD71" s="12" t="str">
        <f t="shared" ca="1" si="33"/>
        <v>26121811</v>
      </c>
      <c r="AE71" s="12" t="str">
        <f t="shared" ca="1" si="24"/>
        <v>제품교환</v>
      </c>
      <c r="AF71" s="12" t="str">
        <f t="shared" ca="1" si="34"/>
        <v>MAIN Pcb Board</v>
      </c>
      <c r="AG71" s="32">
        <f t="shared" ca="1" si="35"/>
        <v>50000</v>
      </c>
      <c r="AH71" s="33" t="str">
        <f t="shared" ca="1" si="36"/>
        <v>미청구</v>
      </c>
    </row>
    <row r="72" spans="2:34" x14ac:dyDescent="0.4">
      <c r="S72" s="21">
        <f t="shared" ca="1" si="25"/>
        <v>44618</v>
      </c>
      <c r="T72" s="12">
        <f t="shared" ca="1" si="26"/>
        <v>2</v>
      </c>
      <c r="U72" s="12" t="str">
        <f t="shared" ca="1" si="27"/>
        <v>기능</v>
      </c>
      <c r="V72" s="12">
        <f t="shared" ca="1" si="20"/>
        <v>5</v>
      </c>
      <c r="W72" s="12" t="str">
        <f t="shared" ca="1" si="22"/>
        <v>화면</v>
      </c>
      <c r="X72" s="12">
        <f t="shared" ca="1" si="28"/>
        <v>11</v>
      </c>
      <c r="Y72" s="12" t="str">
        <f t="shared" ca="1" si="29"/>
        <v>두번 터치됨</v>
      </c>
      <c r="Z72" s="12">
        <f t="shared" ca="1" si="30"/>
        <v>14</v>
      </c>
      <c r="AA72" s="12" t="str">
        <f t="shared" ca="1" si="23"/>
        <v>스위치고장</v>
      </c>
      <c r="AB72" s="12">
        <f t="shared" ca="1" si="31"/>
        <v>1</v>
      </c>
      <c r="AC72" s="12" t="str">
        <f t="shared" ca="1" si="32"/>
        <v>무상</v>
      </c>
      <c r="AD72" s="12" t="str">
        <f t="shared" ca="1" si="33"/>
        <v>25111411</v>
      </c>
      <c r="AE72" s="12" t="str">
        <f t="shared" ca="1" si="24"/>
        <v>제품교환</v>
      </c>
      <c r="AF72" s="12" t="str">
        <f t="shared" ca="1" si="34"/>
        <v>스위치 PCB Board Ass'y</v>
      </c>
      <c r="AG72" s="32">
        <f t="shared" ca="1" si="35"/>
        <v>25000</v>
      </c>
      <c r="AH72" s="33" t="str">
        <f t="shared" ca="1" si="36"/>
        <v>미청구</v>
      </c>
    </row>
    <row r="73" spans="2:34" x14ac:dyDescent="0.4">
      <c r="S73" s="21">
        <f t="shared" ca="1" si="25"/>
        <v>44633</v>
      </c>
      <c r="T73" s="12">
        <f t="shared" ca="1" si="26"/>
        <v>2</v>
      </c>
      <c r="U73" s="12" t="str">
        <f t="shared" ca="1" si="27"/>
        <v>기능</v>
      </c>
      <c r="V73" s="12">
        <f t="shared" ca="1" si="20"/>
        <v>4</v>
      </c>
      <c r="W73" s="12" t="str">
        <f t="shared" ca="1" si="22"/>
        <v>화면</v>
      </c>
      <c r="X73" s="12">
        <f t="shared" ca="1" si="28"/>
        <v>7</v>
      </c>
      <c r="Y73" s="12" t="str">
        <f t="shared" ca="1" si="29"/>
        <v>안켜짐</v>
      </c>
      <c r="Z73" s="12">
        <f t="shared" ca="1" si="30"/>
        <v>4</v>
      </c>
      <c r="AA73" s="12" t="str">
        <f t="shared" ca="1" si="23"/>
        <v>Pcb Board 고장</v>
      </c>
      <c r="AB73" s="12">
        <f t="shared" ca="1" si="31"/>
        <v>1</v>
      </c>
      <c r="AC73" s="12" t="str">
        <f t="shared" ca="1" si="32"/>
        <v>무상</v>
      </c>
      <c r="AD73" s="12" t="str">
        <f t="shared" ca="1" si="33"/>
        <v>247411</v>
      </c>
      <c r="AE73" s="12" t="str">
        <f t="shared" ca="1" si="24"/>
        <v>제품교환</v>
      </c>
      <c r="AF73" s="12" t="str">
        <f t="shared" ca="1" si="34"/>
        <v>MAIN Pcb Board</v>
      </c>
      <c r="AG73" s="32">
        <f t="shared" ca="1" si="35"/>
        <v>50000</v>
      </c>
      <c r="AH73" s="33" t="str">
        <f t="shared" ca="1" si="36"/>
        <v>미청구</v>
      </c>
    </row>
    <row r="74" spans="2:34" x14ac:dyDescent="0.4">
      <c r="S74" s="21">
        <f t="shared" ca="1" si="25"/>
        <v>45283</v>
      </c>
      <c r="T74" s="12">
        <f t="shared" ca="1" si="26"/>
        <v>1</v>
      </c>
      <c r="U74" s="12" t="str">
        <f t="shared" ca="1" si="27"/>
        <v>외관</v>
      </c>
      <c r="V74" s="12">
        <f t="shared" ca="1" si="20"/>
        <v>1</v>
      </c>
      <c r="W74" s="12" t="str">
        <f t="shared" ca="1" si="22"/>
        <v>파손</v>
      </c>
      <c r="X74" s="12">
        <f t="shared" ca="1" si="28"/>
        <v>2</v>
      </c>
      <c r="Y74" s="12" t="str">
        <f t="shared" ca="1" si="29"/>
        <v>액정</v>
      </c>
      <c r="Z74" s="12">
        <f t="shared" ca="1" si="30"/>
        <v>2</v>
      </c>
      <c r="AA74" s="12" t="str">
        <f t="shared" ca="1" si="23"/>
        <v>사용자 과실</v>
      </c>
      <c r="AB74" s="12">
        <f t="shared" ca="1" si="31"/>
        <v>2</v>
      </c>
      <c r="AC74" s="12" t="str">
        <f t="shared" ca="1" si="32"/>
        <v>유상</v>
      </c>
      <c r="AD74" s="12" t="str">
        <f t="shared" ca="1" si="33"/>
        <v>112222</v>
      </c>
      <c r="AE74" s="12" t="str">
        <f t="shared" ca="1" si="24"/>
        <v>부품교체</v>
      </c>
      <c r="AF74" s="12" t="str">
        <f t="shared" ca="1" si="34"/>
        <v>액정 Ass'y</v>
      </c>
      <c r="AG74" s="32">
        <f t="shared" ca="1" si="35"/>
        <v>80000</v>
      </c>
      <c r="AH74" s="33">
        <f t="shared" ca="1" si="36"/>
        <v>80000</v>
      </c>
    </row>
    <row r="75" spans="2:34" x14ac:dyDescent="0.4">
      <c r="S75" s="21">
        <f t="shared" ca="1" si="25"/>
        <v>44537</v>
      </c>
      <c r="T75" s="12">
        <f t="shared" ca="1" si="26"/>
        <v>2</v>
      </c>
      <c r="U75" s="12" t="str">
        <f t="shared" ca="1" si="27"/>
        <v>기능</v>
      </c>
      <c r="V75" s="12">
        <f t="shared" ca="1" si="20"/>
        <v>5</v>
      </c>
      <c r="W75" s="12" t="str">
        <f t="shared" ca="1" si="22"/>
        <v>화면</v>
      </c>
      <c r="X75" s="12">
        <f t="shared" ca="1" si="28"/>
        <v>11</v>
      </c>
      <c r="Y75" s="12" t="str">
        <f t="shared" ca="1" si="29"/>
        <v>두번 터치됨</v>
      </c>
      <c r="Z75" s="12">
        <f t="shared" ca="1" si="30"/>
        <v>15</v>
      </c>
      <c r="AA75" s="12" t="str">
        <f t="shared" ca="1" si="23"/>
        <v>Pcb Board 고장</v>
      </c>
      <c r="AB75" s="12">
        <f t="shared" ca="1" si="31"/>
        <v>3</v>
      </c>
      <c r="AC75" s="12" t="str">
        <f t="shared" ca="1" si="32"/>
        <v>무상</v>
      </c>
      <c r="AD75" s="12" t="str">
        <f t="shared" ca="1" si="33"/>
        <v>25111532</v>
      </c>
      <c r="AE75" s="12" t="str">
        <f t="shared" ca="1" si="24"/>
        <v>부품교체</v>
      </c>
      <c r="AF75" s="12" t="str">
        <f t="shared" ca="1" si="34"/>
        <v>MAIN Pcb Board</v>
      </c>
      <c r="AG75" s="32">
        <f t="shared" ca="1" si="35"/>
        <v>50000</v>
      </c>
      <c r="AH75" s="33" t="str">
        <f t="shared" ca="1" si="36"/>
        <v>미청구</v>
      </c>
    </row>
    <row r="76" spans="2:34" x14ac:dyDescent="0.4">
      <c r="S76" s="21">
        <f t="shared" ca="1" si="25"/>
        <v>44761</v>
      </c>
      <c r="T76" s="12">
        <f t="shared" ca="1" si="26"/>
        <v>2</v>
      </c>
      <c r="U76" s="12" t="str">
        <f t="shared" ca="1" si="27"/>
        <v>기능</v>
      </c>
      <c r="V76" s="12">
        <f t="shared" ca="1" si="20"/>
        <v>5</v>
      </c>
      <c r="W76" s="12" t="str">
        <f t="shared" ca="1" si="22"/>
        <v>화면</v>
      </c>
      <c r="X76" s="12">
        <f t="shared" ca="1" si="28"/>
        <v>11</v>
      </c>
      <c r="Y76" s="12" t="str">
        <f t="shared" ca="1" si="29"/>
        <v>두번 터치됨</v>
      </c>
      <c r="Z76" s="12">
        <f t="shared" ca="1" si="30"/>
        <v>15</v>
      </c>
      <c r="AA76" s="12" t="str">
        <f t="shared" ca="1" si="23"/>
        <v>Pcb Board 고장</v>
      </c>
      <c r="AB76" s="12">
        <f t="shared" ca="1" si="31"/>
        <v>2</v>
      </c>
      <c r="AC76" s="12" t="str">
        <f t="shared" ca="1" si="32"/>
        <v>유상</v>
      </c>
      <c r="AD76" s="12" t="str">
        <f t="shared" ca="1" si="33"/>
        <v>25111522</v>
      </c>
      <c r="AE76" s="12" t="str">
        <f t="shared" ca="1" si="24"/>
        <v>부품교체</v>
      </c>
      <c r="AF76" s="12" t="str">
        <f t="shared" ca="1" si="34"/>
        <v>MAIN Pcb Board</v>
      </c>
      <c r="AG76" s="32">
        <f t="shared" ca="1" si="35"/>
        <v>50000</v>
      </c>
      <c r="AH76" s="33">
        <f t="shared" ca="1" si="36"/>
        <v>50000</v>
      </c>
    </row>
    <row r="77" spans="2:34" x14ac:dyDescent="0.4">
      <c r="S77" s="21">
        <f t="shared" ca="1" si="25"/>
        <v>44495</v>
      </c>
      <c r="T77" s="12">
        <f t="shared" ca="1" si="26"/>
        <v>2</v>
      </c>
      <c r="U77" s="12" t="str">
        <f t="shared" ca="1" si="27"/>
        <v>기능</v>
      </c>
      <c r="V77" s="12">
        <f t="shared" ca="1" si="20"/>
        <v>4</v>
      </c>
      <c r="W77" s="12" t="str">
        <f t="shared" ca="1" si="22"/>
        <v>화면</v>
      </c>
      <c r="X77" s="12">
        <f t="shared" ca="1" si="28"/>
        <v>7</v>
      </c>
      <c r="Y77" s="12" t="str">
        <f t="shared" ca="1" si="29"/>
        <v>안켜짐</v>
      </c>
      <c r="Z77" s="12">
        <f t="shared" ca="1" si="30"/>
        <v>3</v>
      </c>
      <c r="AA77" s="12" t="str">
        <f t="shared" ca="1" si="23"/>
        <v>컨넥터 이탈</v>
      </c>
      <c r="AB77" s="12">
        <f t="shared" ca="1" si="31"/>
        <v>3</v>
      </c>
      <c r="AC77" s="12" t="str">
        <f t="shared" ca="1" si="32"/>
        <v>무상</v>
      </c>
      <c r="AD77" s="12" t="str">
        <f t="shared" ca="1" si="33"/>
        <v>247332</v>
      </c>
      <c r="AE77" s="12" t="str">
        <f t="shared" ca="1" si="24"/>
        <v>부품교체</v>
      </c>
      <c r="AF77" s="12" t="str">
        <f t="shared" ca="1" si="34"/>
        <v>컨넥터 Ass'y</v>
      </c>
      <c r="AG77" s="32">
        <f t="shared" ca="1" si="35"/>
        <v>18000</v>
      </c>
      <c r="AH77" s="33" t="str">
        <f t="shared" ca="1" si="36"/>
        <v>미청구</v>
      </c>
    </row>
    <row r="78" spans="2:34" x14ac:dyDescent="0.4">
      <c r="S78" s="21">
        <f t="shared" ca="1" si="25"/>
        <v>44584</v>
      </c>
      <c r="T78" s="12">
        <f t="shared" ca="1" si="26"/>
        <v>1</v>
      </c>
      <c r="U78" s="12" t="str">
        <f t="shared" ca="1" si="27"/>
        <v>외관</v>
      </c>
      <c r="V78" s="12">
        <f t="shared" ca="1" si="20"/>
        <v>1</v>
      </c>
      <c r="W78" s="12" t="str">
        <f t="shared" ca="1" si="22"/>
        <v>파손</v>
      </c>
      <c r="X78" s="12">
        <f t="shared" ca="1" si="28"/>
        <v>1</v>
      </c>
      <c r="Y78" s="12" t="str">
        <f t="shared" ca="1" si="29"/>
        <v>케이스</v>
      </c>
      <c r="Z78" s="12">
        <f t="shared" ca="1" si="30"/>
        <v>1</v>
      </c>
      <c r="AA78" s="12" t="str">
        <f t="shared" ca="1" si="23"/>
        <v>검수미비</v>
      </c>
      <c r="AB78" s="12">
        <f t="shared" ca="1" si="31"/>
        <v>1</v>
      </c>
      <c r="AC78" s="12" t="str">
        <f t="shared" ca="1" si="32"/>
        <v>무상</v>
      </c>
      <c r="AD78" s="12" t="str">
        <f t="shared" ca="1" si="33"/>
        <v>111111</v>
      </c>
      <c r="AE78" s="12" t="str">
        <f t="shared" ca="1" si="24"/>
        <v>제품교환</v>
      </c>
      <c r="AF78" s="12" t="str">
        <f t="shared" ca="1" si="34"/>
        <v>케이스</v>
      </c>
      <c r="AG78" s="32">
        <f t="shared" ca="1" si="35"/>
        <v>20000</v>
      </c>
      <c r="AH78" s="33" t="str">
        <f t="shared" ca="1" si="36"/>
        <v>미청구</v>
      </c>
    </row>
    <row r="79" spans="2:34" x14ac:dyDescent="0.4">
      <c r="S79" s="21">
        <f t="shared" ca="1" si="25"/>
        <v>45171</v>
      </c>
      <c r="T79" s="12">
        <f t="shared" ca="1" si="26"/>
        <v>1</v>
      </c>
      <c r="U79" s="12" t="str">
        <f t="shared" ca="1" si="27"/>
        <v>외관</v>
      </c>
      <c r="V79" s="12">
        <f t="shared" ca="1" si="20"/>
        <v>2</v>
      </c>
      <c r="W79" s="12" t="str">
        <f t="shared" ca="1" si="22"/>
        <v>흠집</v>
      </c>
      <c r="X79" s="12">
        <f t="shared" ca="1" si="28"/>
        <v>4</v>
      </c>
      <c r="Y79" s="12" t="str">
        <f t="shared" ca="1" si="29"/>
        <v>액정</v>
      </c>
      <c r="Z79" s="12">
        <f t="shared" ca="1" si="30"/>
        <v>1</v>
      </c>
      <c r="AA79" s="12" t="str">
        <f t="shared" ca="1" si="23"/>
        <v>검수미비</v>
      </c>
      <c r="AB79" s="12">
        <f t="shared" ca="1" si="31"/>
        <v>1</v>
      </c>
      <c r="AC79" s="12" t="str">
        <f t="shared" ca="1" si="32"/>
        <v>무상</v>
      </c>
      <c r="AD79" s="12" t="str">
        <f t="shared" ca="1" si="33"/>
        <v>124111</v>
      </c>
      <c r="AE79" s="12" t="str">
        <f t="shared" ca="1" si="24"/>
        <v>제품교환</v>
      </c>
      <c r="AF79" s="12" t="str">
        <f t="shared" ca="1" si="34"/>
        <v>액정 Ass'y</v>
      </c>
      <c r="AG79" s="32">
        <f t="shared" ca="1" si="35"/>
        <v>80000</v>
      </c>
      <c r="AH79" s="33" t="str">
        <f t="shared" ca="1" si="36"/>
        <v>미청구</v>
      </c>
    </row>
    <row r="80" spans="2:34" x14ac:dyDescent="0.4">
      <c r="S80" s="21">
        <f t="shared" ca="1" si="25"/>
        <v>44734</v>
      </c>
      <c r="T80" s="12">
        <f t="shared" ca="1" si="26"/>
        <v>2</v>
      </c>
      <c r="U80" s="12" t="str">
        <f t="shared" ca="1" si="27"/>
        <v>기능</v>
      </c>
      <c r="V80" s="12">
        <f t="shared" ca="1" si="20"/>
        <v>4</v>
      </c>
      <c r="W80" s="12" t="str">
        <f t="shared" ca="1" si="22"/>
        <v>화면</v>
      </c>
      <c r="X80" s="12">
        <f t="shared" ca="1" si="28"/>
        <v>8</v>
      </c>
      <c r="Y80" s="12" t="str">
        <f t="shared" ca="1" si="29"/>
        <v>백화현상</v>
      </c>
      <c r="Z80" s="12">
        <f t="shared" ca="1" si="30"/>
        <v>7</v>
      </c>
      <c r="AA80" s="12" t="str">
        <f t="shared" ca="1" si="23"/>
        <v>컨넥터 접촉불량</v>
      </c>
      <c r="AB80" s="12">
        <f t="shared" ca="1" si="31"/>
        <v>3</v>
      </c>
      <c r="AC80" s="12" t="str">
        <f t="shared" ca="1" si="32"/>
        <v>무상</v>
      </c>
      <c r="AD80" s="12" t="str">
        <f t="shared" ca="1" si="33"/>
        <v>248732</v>
      </c>
      <c r="AE80" s="12" t="str">
        <f t="shared" ca="1" si="24"/>
        <v>부품교체</v>
      </c>
      <c r="AF80" s="12" t="str">
        <f t="shared" ca="1" si="34"/>
        <v>컨넥터 Ass'y</v>
      </c>
      <c r="AG80" s="32">
        <f t="shared" ca="1" si="35"/>
        <v>18000</v>
      </c>
      <c r="AH80" s="33" t="str">
        <f t="shared" ca="1" si="36"/>
        <v>미청구</v>
      </c>
    </row>
    <row r="81" spans="19:34" x14ac:dyDescent="0.4">
      <c r="S81" s="21">
        <f t="shared" ca="1" si="25"/>
        <v>44260</v>
      </c>
      <c r="T81" s="12">
        <f t="shared" ca="1" si="26"/>
        <v>1</v>
      </c>
      <c r="U81" s="12" t="str">
        <f t="shared" ca="1" si="27"/>
        <v>외관</v>
      </c>
      <c r="V81" s="12">
        <f t="shared" ca="1" si="20"/>
        <v>3</v>
      </c>
      <c r="W81" s="12" t="str">
        <f t="shared" ca="1" si="22"/>
        <v>오염</v>
      </c>
      <c r="X81" s="12">
        <f t="shared" ca="1" si="28"/>
        <v>5</v>
      </c>
      <c r="Y81" s="12" t="str">
        <f t="shared" ca="1" si="29"/>
        <v>케이스</v>
      </c>
      <c r="Z81" s="12">
        <f t="shared" ca="1" si="30"/>
        <v>1</v>
      </c>
      <c r="AA81" s="12" t="str">
        <f t="shared" ca="1" si="23"/>
        <v>검수미비</v>
      </c>
      <c r="AB81" s="12">
        <f t="shared" ca="1" si="31"/>
        <v>1</v>
      </c>
      <c r="AC81" s="12" t="str">
        <f t="shared" ca="1" si="32"/>
        <v>무상</v>
      </c>
      <c r="AD81" s="12" t="str">
        <f t="shared" ca="1" si="33"/>
        <v>135111</v>
      </c>
      <c r="AE81" s="12" t="str">
        <f t="shared" ca="1" si="24"/>
        <v>제품교환</v>
      </c>
      <c r="AF81" s="12" t="str">
        <f t="shared" ca="1" si="34"/>
        <v>케이스</v>
      </c>
      <c r="AG81" s="32">
        <f t="shared" ca="1" si="35"/>
        <v>20000</v>
      </c>
      <c r="AH81" s="33" t="str">
        <f t="shared" ca="1" si="36"/>
        <v>미청구</v>
      </c>
    </row>
    <row r="82" spans="19:34" x14ac:dyDescent="0.4">
      <c r="S82" s="21">
        <f t="shared" ca="1" si="25"/>
        <v>44932</v>
      </c>
      <c r="T82" s="12">
        <f t="shared" ca="1" si="26"/>
        <v>2</v>
      </c>
      <c r="U82" s="12" t="str">
        <f t="shared" ca="1" si="27"/>
        <v>기능</v>
      </c>
      <c r="V82" s="12">
        <f t="shared" ca="1" si="20"/>
        <v>4</v>
      </c>
      <c r="W82" s="12" t="str">
        <f t="shared" ca="1" si="22"/>
        <v>화면</v>
      </c>
      <c r="X82" s="12">
        <f t="shared" ca="1" si="28"/>
        <v>7</v>
      </c>
      <c r="Y82" s="12" t="str">
        <f t="shared" ca="1" si="29"/>
        <v>안켜짐</v>
      </c>
      <c r="Z82" s="12">
        <f t="shared" ca="1" si="30"/>
        <v>5</v>
      </c>
      <c r="AA82" s="12" t="str">
        <f t="shared" ca="1" si="23"/>
        <v>액정 고장</v>
      </c>
      <c r="AB82" s="12">
        <f t="shared" ca="1" si="31"/>
        <v>3</v>
      </c>
      <c r="AC82" s="12" t="str">
        <f t="shared" ca="1" si="32"/>
        <v>무상</v>
      </c>
      <c r="AD82" s="12" t="str">
        <f t="shared" ca="1" si="33"/>
        <v>247532</v>
      </c>
      <c r="AE82" s="12" t="str">
        <f t="shared" ca="1" si="24"/>
        <v>부품교체</v>
      </c>
      <c r="AF82" s="12" t="str">
        <f t="shared" ca="1" si="34"/>
        <v>액정 Ass'y</v>
      </c>
      <c r="AG82" s="32">
        <f t="shared" ca="1" si="35"/>
        <v>80000</v>
      </c>
      <c r="AH82" s="33" t="str">
        <f t="shared" ca="1" si="36"/>
        <v>미청구</v>
      </c>
    </row>
    <row r="83" spans="19:34" x14ac:dyDescent="0.4">
      <c r="S83" s="21">
        <f t="shared" ca="1" si="25"/>
        <v>45209</v>
      </c>
      <c r="T83" s="12">
        <f t="shared" ca="1" si="26"/>
        <v>1</v>
      </c>
      <c r="U83" s="12" t="str">
        <f t="shared" ca="1" si="27"/>
        <v>외관</v>
      </c>
      <c r="V83" s="12">
        <f t="shared" ref="V83:V146" ca="1" si="37">IF(T83=1,RANDBETWEEN(1,3),IF(T83=2,RANDBETWEEN(4,6)))</f>
        <v>3</v>
      </c>
      <c r="W83" s="12" t="str">
        <f t="shared" ca="1" si="22"/>
        <v>오염</v>
      </c>
      <c r="X83" s="12">
        <f t="shared" ca="1" si="28"/>
        <v>5</v>
      </c>
      <c r="Y83" s="12" t="str">
        <f t="shared" ca="1" si="29"/>
        <v>케이스</v>
      </c>
      <c r="Z83" s="12">
        <f t="shared" ca="1" si="30"/>
        <v>2</v>
      </c>
      <c r="AA83" s="12" t="str">
        <f t="shared" ca="1" si="23"/>
        <v>사용자 과실</v>
      </c>
      <c r="AB83" s="12">
        <f t="shared" ca="1" si="31"/>
        <v>2</v>
      </c>
      <c r="AC83" s="12" t="str">
        <f t="shared" ca="1" si="32"/>
        <v>유상</v>
      </c>
      <c r="AD83" s="12" t="str">
        <f t="shared" ca="1" si="33"/>
        <v>135222</v>
      </c>
      <c r="AE83" s="12" t="str">
        <f t="shared" ca="1" si="24"/>
        <v>부품교체</v>
      </c>
      <c r="AF83" s="12" t="str">
        <f t="shared" ca="1" si="34"/>
        <v>케이스</v>
      </c>
      <c r="AG83" s="32">
        <f t="shared" ca="1" si="35"/>
        <v>20000</v>
      </c>
      <c r="AH83" s="33">
        <f t="shared" ca="1" si="36"/>
        <v>20000</v>
      </c>
    </row>
    <row r="84" spans="19:34" x14ac:dyDescent="0.4">
      <c r="S84" s="21">
        <f t="shared" ca="1" si="25"/>
        <v>44220</v>
      </c>
      <c r="T84" s="12">
        <f t="shared" ca="1" si="26"/>
        <v>1</v>
      </c>
      <c r="U84" s="12" t="str">
        <f t="shared" ca="1" si="27"/>
        <v>외관</v>
      </c>
      <c r="V84" s="12">
        <f t="shared" ca="1" si="37"/>
        <v>2</v>
      </c>
      <c r="W84" s="12" t="str">
        <f t="shared" ca="1" si="22"/>
        <v>흠집</v>
      </c>
      <c r="X84" s="12">
        <f t="shared" ca="1" si="28"/>
        <v>4</v>
      </c>
      <c r="Y84" s="12" t="str">
        <f t="shared" ca="1" si="29"/>
        <v>액정</v>
      </c>
      <c r="Z84" s="12">
        <f t="shared" ca="1" si="30"/>
        <v>2</v>
      </c>
      <c r="AA84" s="12" t="str">
        <f t="shared" ca="1" si="23"/>
        <v>사용자 과실</v>
      </c>
      <c r="AB84" s="12">
        <f t="shared" ca="1" si="31"/>
        <v>2</v>
      </c>
      <c r="AC84" s="12" t="str">
        <f t="shared" ca="1" si="32"/>
        <v>유상</v>
      </c>
      <c r="AD84" s="12" t="str">
        <f t="shared" ca="1" si="33"/>
        <v>124222</v>
      </c>
      <c r="AE84" s="12" t="str">
        <f t="shared" ca="1" si="24"/>
        <v>부품교체</v>
      </c>
      <c r="AF84" s="12" t="str">
        <f t="shared" ca="1" si="34"/>
        <v>액정 Ass'y</v>
      </c>
      <c r="AG84" s="32">
        <f t="shared" ca="1" si="35"/>
        <v>80000</v>
      </c>
      <c r="AH84" s="33">
        <f t="shared" ca="1" si="36"/>
        <v>80000</v>
      </c>
    </row>
    <row r="85" spans="19:34" x14ac:dyDescent="0.4">
      <c r="S85" s="21">
        <f t="shared" ca="1" si="25"/>
        <v>44335</v>
      </c>
      <c r="T85" s="12">
        <f t="shared" ca="1" si="26"/>
        <v>2</v>
      </c>
      <c r="U85" s="12" t="str">
        <f t="shared" ca="1" si="27"/>
        <v>기능</v>
      </c>
      <c r="V85" s="12">
        <f t="shared" ca="1" si="37"/>
        <v>4</v>
      </c>
      <c r="W85" s="12" t="str">
        <f t="shared" ca="1" si="22"/>
        <v>화면</v>
      </c>
      <c r="X85" s="12">
        <f t="shared" ca="1" si="28"/>
        <v>8</v>
      </c>
      <c r="Y85" s="12" t="str">
        <f t="shared" ca="1" si="29"/>
        <v>백화현상</v>
      </c>
      <c r="Z85" s="12">
        <f t="shared" ca="1" si="30"/>
        <v>8</v>
      </c>
      <c r="AA85" s="12" t="str">
        <f t="shared" ca="1" si="23"/>
        <v>Pcb Board 고장</v>
      </c>
      <c r="AB85" s="12">
        <f t="shared" ca="1" si="31"/>
        <v>2</v>
      </c>
      <c r="AC85" s="12" t="str">
        <f t="shared" ca="1" si="32"/>
        <v>유상</v>
      </c>
      <c r="AD85" s="12" t="str">
        <f t="shared" ca="1" si="33"/>
        <v>248822</v>
      </c>
      <c r="AE85" s="12" t="str">
        <f t="shared" ca="1" si="24"/>
        <v>부품교체</v>
      </c>
      <c r="AF85" s="12" t="str">
        <f t="shared" ca="1" si="34"/>
        <v>MAIN Pcb Board</v>
      </c>
      <c r="AG85" s="32">
        <f t="shared" ca="1" si="35"/>
        <v>50000</v>
      </c>
      <c r="AH85" s="33">
        <f t="shared" ca="1" si="36"/>
        <v>50000</v>
      </c>
    </row>
    <row r="86" spans="19:34" x14ac:dyDescent="0.4">
      <c r="S86" s="21">
        <f t="shared" ca="1" si="25"/>
        <v>44244</v>
      </c>
      <c r="T86" s="12">
        <f t="shared" ca="1" si="26"/>
        <v>2</v>
      </c>
      <c r="U86" s="12" t="str">
        <f t="shared" ca="1" si="27"/>
        <v>기능</v>
      </c>
      <c r="V86" s="12">
        <f t="shared" ca="1" si="37"/>
        <v>4</v>
      </c>
      <c r="W86" s="12" t="str">
        <f t="shared" ca="1" si="22"/>
        <v>화면</v>
      </c>
      <c r="X86" s="12">
        <f t="shared" ca="1" si="28"/>
        <v>8</v>
      </c>
      <c r="Y86" s="12" t="str">
        <f t="shared" ca="1" si="29"/>
        <v>백화현상</v>
      </c>
      <c r="Z86" s="12">
        <f t="shared" ca="1" si="30"/>
        <v>7</v>
      </c>
      <c r="AA86" s="12" t="str">
        <f t="shared" ca="1" si="23"/>
        <v>컨넥터 접촉불량</v>
      </c>
      <c r="AB86" s="12">
        <f t="shared" ca="1" si="31"/>
        <v>2</v>
      </c>
      <c r="AC86" s="12" t="str">
        <f t="shared" ca="1" si="32"/>
        <v>유상</v>
      </c>
      <c r="AD86" s="12" t="str">
        <f t="shared" ca="1" si="33"/>
        <v>248722</v>
      </c>
      <c r="AE86" s="12" t="str">
        <f t="shared" ca="1" si="24"/>
        <v>부품교체</v>
      </c>
      <c r="AF86" s="12" t="str">
        <f t="shared" ca="1" si="34"/>
        <v>컨넥터 Ass'y</v>
      </c>
      <c r="AG86" s="32">
        <f t="shared" ca="1" si="35"/>
        <v>18000</v>
      </c>
      <c r="AH86" s="33">
        <f t="shared" ca="1" si="36"/>
        <v>18000</v>
      </c>
    </row>
    <row r="87" spans="19:34" x14ac:dyDescent="0.4">
      <c r="S87" s="21">
        <f t="shared" ca="1" si="25"/>
        <v>44960</v>
      </c>
      <c r="T87" s="12">
        <f t="shared" ca="1" si="26"/>
        <v>2</v>
      </c>
      <c r="U87" s="12" t="str">
        <f t="shared" ca="1" si="27"/>
        <v>기능</v>
      </c>
      <c r="V87" s="12">
        <f t="shared" ca="1" si="37"/>
        <v>6</v>
      </c>
      <c r="W87" s="12" t="str">
        <f t="shared" ca="1" si="22"/>
        <v>화면</v>
      </c>
      <c r="X87" s="12">
        <f t="shared" ca="1" si="28"/>
        <v>12</v>
      </c>
      <c r="Y87" s="12" t="str">
        <f t="shared" ca="1" si="29"/>
        <v>켜지지 않음</v>
      </c>
      <c r="Z87" s="12">
        <f t="shared" ca="1" si="30"/>
        <v>19</v>
      </c>
      <c r="AA87" s="12" t="str">
        <f t="shared" ca="1" si="23"/>
        <v>배터리 방전</v>
      </c>
      <c r="AB87" s="12">
        <f t="shared" ca="1" si="31"/>
        <v>3</v>
      </c>
      <c r="AC87" s="12" t="str">
        <f t="shared" ca="1" si="32"/>
        <v>무상</v>
      </c>
      <c r="AD87" s="12" t="str">
        <f t="shared" ca="1" si="33"/>
        <v>26121932</v>
      </c>
      <c r="AE87" s="12" t="str">
        <f t="shared" ca="1" si="24"/>
        <v>부품교체</v>
      </c>
      <c r="AF87" s="12" t="str">
        <f t="shared" ca="1" si="34"/>
        <v>Battery</v>
      </c>
      <c r="AG87" s="32">
        <f t="shared" ca="1" si="35"/>
        <v>30000</v>
      </c>
      <c r="AH87" s="33" t="str">
        <f t="shared" ca="1" si="36"/>
        <v>미청구</v>
      </c>
    </row>
    <row r="88" spans="19:34" x14ac:dyDescent="0.4">
      <c r="S88" s="21">
        <f t="shared" ca="1" si="25"/>
        <v>44360</v>
      </c>
      <c r="T88" s="12">
        <f t="shared" ca="1" si="26"/>
        <v>1</v>
      </c>
      <c r="U88" s="12" t="str">
        <f t="shared" ca="1" si="27"/>
        <v>외관</v>
      </c>
      <c r="V88" s="12">
        <f t="shared" ca="1" si="37"/>
        <v>3</v>
      </c>
      <c r="W88" s="12" t="str">
        <f t="shared" ca="1" si="22"/>
        <v>오염</v>
      </c>
      <c r="X88" s="12">
        <f t="shared" ca="1" si="28"/>
        <v>5</v>
      </c>
      <c r="Y88" s="12" t="str">
        <f t="shared" ca="1" si="29"/>
        <v>케이스</v>
      </c>
      <c r="Z88" s="12">
        <f t="shared" ca="1" si="30"/>
        <v>1</v>
      </c>
      <c r="AA88" s="12" t="str">
        <f t="shared" ca="1" si="23"/>
        <v>검수미비</v>
      </c>
      <c r="AB88" s="12">
        <f t="shared" ca="1" si="31"/>
        <v>1</v>
      </c>
      <c r="AC88" s="12" t="str">
        <f t="shared" ca="1" si="32"/>
        <v>무상</v>
      </c>
      <c r="AD88" s="12" t="str">
        <f t="shared" ca="1" si="33"/>
        <v>135111</v>
      </c>
      <c r="AE88" s="12" t="str">
        <f t="shared" ca="1" si="24"/>
        <v>제품교환</v>
      </c>
      <c r="AF88" s="12" t="str">
        <f t="shared" ca="1" si="34"/>
        <v>케이스</v>
      </c>
      <c r="AG88" s="32">
        <f t="shared" ca="1" si="35"/>
        <v>20000</v>
      </c>
      <c r="AH88" s="33" t="str">
        <f t="shared" ca="1" si="36"/>
        <v>미청구</v>
      </c>
    </row>
    <row r="89" spans="19:34" x14ac:dyDescent="0.4">
      <c r="S89" s="21">
        <f t="shared" ca="1" si="25"/>
        <v>44197</v>
      </c>
      <c r="T89" s="12">
        <f t="shared" ca="1" si="26"/>
        <v>2</v>
      </c>
      <c r="U89" s="12" t="str">
        <f t="shared" ca="1" si="27"/>
        <v>기능</v>
      </c>
      <c r="V89" s="12">
        <f t="shared" ca="1" si="37"/>
        <v>6</v>
      </c>
      <c r="W89" s="12" t="str">
        <f t="shared" ca="1" si="22"/>
        <v>화면</v>
      </c>
      <c r="X89" s="12">
        <f t="shared" ca="1" si="28"/>
        <v>12</v>
      </c>
      <c r="Y89" s="12" t="str">
        <f t="shared" ca="1" si="29"/>
        <v>켜지지 않음</v>
      </c>
      <c r="Z89" s="12">
        <f t="shared" ca="1" si="30"/>
        <v>18</v>
      </c>
      <c r="AA89" s="12" t="str">
        <f t="shared" ca="1" si="23"/>
        <v>Pcb Board 고장</v>
      </c>
      <c r="AB89" s="12">
        <f t="shared" ca="1" si="31"/>
        <v>3</v>
      </c>
      <c r="AC89" s="12" t="str">
        <f t="shared" ca="1" si="32"/>
        <v>무상</v>
      </c>
      <c r="AD89" s="12" t="str">
        <f t="shared" ca="1" si="33"/>
        <v>26121832</v>
      </c>
      <c r="AE89" s="12" t="str">
        <f t="shared" ca="1" si="24"/>
        <v>부품교체</v>
      </c>
      <c r="AF89" s="12" t="str">
        <f t="shared" ca="1" si="34"/>
        <v>MAIN Pcb Board</v>
      </c>
      <c r="AG89" s="32">
        <f t="shared" ca="1" si="35"/>
        <v>50000</v>
      </c>
      <c r="AH89" s="33" t="str">
        <f t="shared" ca="1" si="36"/>
        <v>미청구</v>
      </c>
    </row>
    <row r="90" spans="19:34" x14ac:dyDescent="0.4">
      <c r="S90" s="21">
        <f t="shared" ca="1" si="25"/>
        <v>44311</v>
      </c>
      <c r="T90" s="12">
        <f t="shared" ca="1" si="26"/>
        <v>2</v>
      </c>
      <c r="U90" s="12" t="str">
        <f t="shared" ca="1" si="27"/>
        <v>기능</v>
      </c>
      <c r="V90" s="12">
        <f t="shared" ca="1" si="37"/>
        <v>5</v>
      </c>
      <c r="W90" s="12" t="str">
        <f t="shared" ca="1" si="22"/>
        <v>화면</v>
      </c>
      <c r="X90" s="12">
        <f t="shared" ca="1" si="28"/>
        <v>10</v>
      </c>
      <c r="Y90" s="12" t="str">
        <f t="shared" ca="1" si="29"/>
        <v>동작안함</v>
      </c>
      <c r="Z90" s="12">
        <f t="shared" ca="1" si="30"/>
        <v>13</v>
      </c>
      <c r="AA90" s="12" t="str">
        <f t="shared" ca="1" si="23"/>
        <v>Pcb Board 고장</v>
      </c>
      <c r="AB90" s="12">
        <f t="shared" ca="1" si="31"/>
        <v>2</v>
      </c>
      <c r="AC90" s="12" t="str">
        <f t="shared" ca="1" si="32"/>
        <v>유상</v>
      </c>
      <c r="AD90" s="12" t="str">
        <f t="shared" ca="1" si="33"/>
        <v>25101322</v>
      </c>
      <c r="AE90" s="12" t="str">
        <f t="shared" ca="1" si="24"/>
        <v>부품교체</v>
      </c>
      <c r="AF90" s="12" t="str">
        <f t="shared" ca="1" si="34"/>
        <v>MAIN Pcb Board</v>
      </c>
      <c r="AG90" s="32">
        <f t="shared" ca="1" si="35"/>
        <v>50000</v>
      </c>
      <c r="AH90" s="33">
        <f t="shared" ca="1" si="36"/>
        <v>50000</v>
      </c>
    </row>
    <row r="91" spans="19:34" x14ac:dyDescent="0.4">
      <c r="S91" s="21">
        <f t="shared" ca="1" si="25"/>
        <v>44495</v>
      </c>
      <c r="T91" s="12">
        <f t="shared" ca="1" si="26"/>
        <v>1</v>
      </c>
      <c r="U91" s="12" t="str">
        <f t="shared" ca="1" si="27"/>
        <v>외관</v>
      </c>
      <c r="V91" s="12">
        <f t="shared" ca="1" si="37"/>
        <v>2</v>
      </c>
      <c r="W91" s="12" t="str">
        <f t="shared" ca="1" si="22"/>
        <v>흠집</v>
      </c>
      <c r="X91" s="12">
        <f t="shared" ca="1" si="28"/>
        <v>3</v>
      </c>
      <c r="Y91" s="12" t="str">
        <f t="shared" ca="1" si="29"/>
        <v>케이스</v>
      </c>
      <c r="Z91" s="12">
        <f t="shared" ca="1" si="30"/>
        <v>2</v>
      </c>
      <c r="AA91" s="12" t="str">
        <f t="shared" ca="1" si="23"/>
        <v>사용자 과실</v>
      </c>
      <c r="AB91" s="12">
        <f t="shared" ca="1" si="31"/>
        <v>2</v>
      </c>
      <c r="AC91" s="12" t="str">
        <f t="shared" ca="1" si="32"/>
        <v>유상</v>
      </c>
      <c r="AD91" s="12" t="str">
        <f t="shared" ca="1" si="33"/>
        <v>123222</v>
      </c>
      <c r="AE91" s="12" t="str">
        <f t="shared" ca="1" si="24"/>
        <v>부품교체</v>
      </c>
      <c r="AF91" s="12" t="str">
        <f t="shared" ca="1" si="34"/>
        <v>케이스</v>
      </c>
      <c r="AG91" s="32">
        <f t="shared" ca="1" si="35"/>
        <v>20000</v>
      </c>
      <c r="AH91" s="33">
        <f t="shared" ca="1" si="36"/>
        <v>20000</v>
      </c>
    </row>
    <row r="92" spans="19:34" x14ac:dyDescent="0.4">
      <c r="S92" s="21">
        <f t="shared" ca="1" si="25"/>
        <v>44363</v>
      </c>
      <c r="T92" s="12">
        <f t="shared" ca="1" si="26"/>
        <v>2</v>
      </c>
      <c r="U92" s="12" t="str">
        <f t="shared" ca="1" si="27"/>
        <v>기능</v>
      </c>
      <c r="V92" s="12">
        <f t="shared" ca="1" si="37"/>
        <v>5</v>
      </c>
      <c r="W92" s="12" t="str">
        <f t="shared" ca="1" si="22"/>
        <v>화면</v>
      </c>
      <c r="X92" s="12">
        <f t="shared" ca="1" si="28"/>
        <v>10</v>
      </c>
      <c r="Y92" s="12" t="str">
        <f t="shared" ca="1" si="29"/>
        <v>동작안함</v>
      </c>
      <c r="Z92" s="12">
        <f t="shared" ca="1" si="30"/>
        <v>12</v>
      </c>
      <c r="AA92" s="12" t="str">
        <f t="shared" ca="1" si="23"/>
        <v>스위치고장</v>
      </c>
      <c r="AB92" s="12">
        <f t="shared" ca="1" si="31"/>
        <v>3</v>
      </c>
      <c r="AC92" s="12" t="str">
        <f t="shared" ca="1" si="32"/>
        <v>무상</v>
      </c>
      <c r="AD92" s="12" t="str">
        <f t="shared" ca="1" si="33"/>
        <v>25101232</v>
      </c>
      <c r="AE92" s="12" t="str">
        <f t="shared" ca="1" si="24"/>
        <v>부품교체</v>
      </c>
      <c r="AF92" s="12" t="str">
        <f t="shared" ca="1" si="34"/>
        <v>스위치 PCB Board Ass'y</v>
      </c>
      <c r="AG92" s="32">
        <f t="shared" ca="1" si="35"/>
        <v>25000</v>
      </c>
      <c r="AH92" s="33" t="str">
        <f t="shared" ca="1" si="36"/>
        <v>미청구</v>
      </c>
    </row>
    <row r="93" spans="19:34" x14ac:dyDescent="0.4">
      <c r="S93" s="21">
        <f t="shared" ca="1" si="25"/>
        <v>45141</v>
      </c>
      <c r="T93" s="12">
        <f t="shared" ca="1" si="26"/>
        <v>1</v>
      </c>
      <c r="U93" s="12" t="str">
        <f t="shared" ca="1" si="27"/>
        <v>외관</v>
      </c>
      <c r="V93" s="12">
        <f t="shared" ca="1" si="37"/>
        <v>3</v>
      </c>
      <c r="W93" s="12" t="str">
        <f t="shared" ca="1" si="22"/>
        <v>오염</v>
      </c>
      <c r="X93" s="12">
        <f t="shared" ca="1" si="28"/>
        <v>6</v>
      </c>
      <c r="Y93" s="12" t="str">
        <f t="shared" ca="1" si="29"/>
        <v>액정</v>
      </c>
      <c r="Z93" s="12">
        <f t="shared" ca="1" si="30"/>
        <v>2</v>
      </c>
      <c r="AA93" s="12" t="str">
        <f t="shared" ca="1" si="23"/>
        <v>사용자 과실</v>
      </c>
      <c r="AB93" s="12">
        <f t="shared" ca="1" si="31"/>
        <v>2</v>
      </c>
      <c r="AC93" s="12" t="str">
        <f t="shared" ca="1" si="32"/>
        <v>유상</v>
      </c>
      <c r="AD93" s="12" t="str">
        <f t="shared" ca="1" si="33"/>
        <v>136222</v>
      </c>
      <c r="AE93" s="12" t="str">
        <f t="shared" ca="1" si="24"/>
        <v>부품교체</v>
      </c>
      <c r="AF93" s="12" t="str">
        <f t="shared" ca="1" si="34"/>
        <v>액정 Ass'y</v>
      </c>
      <c r="AG93" s="32">
        <f t="shared" ca="1" si="35"/>
        <v>80000</v>
      </c>
      <c r="AH93" s="33">
        <f t="shared" ca="1" si="36"/>
        <v>80000</v>
      </c>
    </row>
    <row r="94" spans="19:34" x14ac:dyDescent="0.4">
      <c r="S94" s="21">
        <f t="shared" ca="1" si="25"/>
        <v>44586</v>
      </c>
      <c r="T94" s="12">
        <f t="shared" ca="1" si="26"/>
        <v>1</v>
      </c>
      <c r="U94" s="12" t="str">
        <f t="shared" ca="1" si="27"/>
        <v>외관</v>
      </c>
      <c r="V94" s="12">
        <f t="shared" ca="1" si="37"/>
        <v>3</v>
      </c>
      <c r="W94" s="12" t="str">
        <f t="shared" ca="1" si="22"/>
        <v>오염</v>
      </c>
      <c r="X94" s="12">
        <f t="shared" ca="1" si="28"/>
        <v>6</v>
      </c>
      <c r="Y94" s="12" t="str">
        <f t="shared" ca="1" si="29"/>
        <v>액정</v>
      </c>
      <c r="Z94" s="12">
        <f t="shared" ca="1" si="30"/>
        <v>1</v>
      </c>
      <c r="AA94" s="12" t="str">
        <f t="shared" ca="1" si="23"/>
        <v>검수미비</v>
      </c>
      <c r="AB94" s="12">
        <f t="shared" ca="1" si="31"/>
        <v>1</v>
      </c>
      <c r="AC94" s="12" t="str">
        <f t="shared" ca="1" si="32"/>
        <v>무상</v>
      </c>
      <c r="AD94" s="12" t="str">
        <f t="shared" ca="1" si="33"/>
        <v>136111</v>
      </c>
      <c r="AE94" s="12" t="str">
        <f t="shared" ca="1" si="24"/>
        <v>제품교환</v>
      </c>
      <c r="AF94" s="12" t="str">
        <f t="shared" ca="1" si="34"/>
        <v>액정 Ass'y</v>
      </c>
      <c r="AG94" s="32">
        <f t="shared" ca="1" si="35"/>
        <v>80000</v>
      </c>
      <c r="AH94" s="33" t="str">
        <f t="shared" ca="1" si="36"/>
        <v>미청구</v>
      </c>
    </row>
    <row r="95" spans="19:34" x14ac:dyDescent="0.4">
      <c r="S95" s="21">
        <f t="shared" ca="1" si="25"/>
        <v>44261</v>
      </c>
      <c r="T95" s="12">
        <f t="shared" ca="1" si="26"/>
        <v>2</v>
      </c>
      <c r="U95" s="12" t="str">
        <f t="shared" ca="1" si="27"/>
        <v>기능</v>
      </c>
      <c r="V95" s="12">
        <f t="shared" ca="1" si="37"/>
        <v>6</v>
      </c>
      <c r="W95" s="12" t="str">
        <f t="shared" ca="1" si="22"/>
        <v>화면</v>
      </c>
      <c r="X95" s="12">
        <f t="shared" ca="1" si="28"/>
        <v>12</v>
      </c>
      <c r="Y95" s="12" t="str">
        <f t="shared" ca="1" si="29"/>
        <v>켜지지 않음</v>
      </c>
      <c r="Z95" s="12">
        <f t="shared" ca="1" si="30"/>
        <v>17</v>
      </c>
      <c r="AA95" s="12" t="str">
        <f t="shared" ca="1" si="23"/>
        <v>휴즈 끊어짐</v>
      </c>
      <c r="AB95" s="12">
        <f t="shared" ca="1" si="31"/>
        <v>3</v>
      </c>
      <c r="AC95" s="12" t="str">
        <f t="shared" ca="1" si="32"/>
        <v>무상</v>
      </c>
      <c r="AD95" s="12" t="str">
        <f t="shared" ca="1" si="33"/>
        <v>26121732</v>
      </c>
      <c r="AE95" s="12" t="str">
        <f t="shared" ca="1" si="24"/>
        <v>부품교체</v>
      </c>
      <c r="AF95" s="12" t="str">
        <f t="shared" ca="1" si="34"/>
        <v>Fuse</v>
      </c>
      <c r="AG95" s="32">
        <f t="shared" ca="1" si="35"/>
        <v>3000</v>
      </c>
      <c r="AH95" s="33" t="str">
        <f t="shared" ca="1" si="36"/>
        <v>미청구</v>
      </c>
    </row>
    <row r="96" spans="19:34" x14ac:dyDescent="0.4">
      <c r="S96" s="21">
        <f t="shared" ca="1" si="25"/>
        <v>44698</v>
      </c>
      <c r="T96" s="12">
        <f t="shared" ca="1" si="26"/>
        <v>1</v>
      </c>
      <c r="U96" s="12" t="str">
        <f t="shared" ca="1" si="27"/>
        <v>외관</v>
      </c>
      <c r="V96" s="12">
        <f t="shared" ca="1" si="37"/>
        <v>1</v>
      </c>
      <c r="W96" s="12" t="str">
        <f t="shared" ca="1" si="22"/>
        <v>파손</v>
      </c>
      <c r="X96" s="12">
        <f t="shared" ca="1" si="28"/>
        <v>2</v>
      </c>
      <c r="Y96" s="12" t="str">
        <f t="shared" ca="1" si="29"/>
        <v>액정</v>
      </c>
      <c r="Z96" s="12">
        <f t="shared" ca="1" si="30"/>
        <v>2</v>
      </c>
      <c r="AA96" s="12" t="str">
        <f t="shared" ca="1" si="23"/>
        <v>사용자 과실</v>
      </c>
      <c r="AB96" s="12">
        <f t="shared" ca="1" si="31"/>
        <v>2</v>
      </c>
      <c r="AC96" s="12" t="str">
        <f t="shared" ca="1" si="32"/>
        <v>유상</v>
      </c>
      <c r="AD96" s="12" t="str">
        <f t="shared" ca="1" si="33"/>
        <v>112222</v>
      </c>
      <c r="AE96" s="12" t="str">
        <f t="shared" ca="1" si="24"/>
        <v>부품교체</v>
      </c>
      <c r="AF96" s="12" t="str">
        <f t="shared" ca="1" si="34"/>
        <v>액정 Ass'y</v>
      </c>
      <c r="AG96" s="32">
        <f t="shared" ca="1" si="35"/>
        <v>80000</v>
      </c>
      <c r="AH96" s="33">
        <f t="shared" ca="1" si="36"/>
        <v>80000</v>
      </c>
    </row>
    <row r="97" spans="19:34" x14ac:dyDescent="0.4">
      <c r="S97" s="21">
        <f t="shared" ca="1" si="25"/>
        <v>45182</v>
      </c>
      <c r="T97" s="12">
        <f t="shared" ca="1" si="26"/>
        <v>2</v>
      </c>
      <c r="U97" s="12" t="str">
        <f t="shared" ca="1" si="27"/>
        <v>기능</v>
      </c>
      <c r="V97" s="12">
        <f t="shared" ca="1" si="37"/>
        <v>5</v>
      </c>
      <c r="W97" s="12" t="str">
        <f t="shared" ca="1" si="22"/>
        <v>화면</v>
      </c>
      <c r="X97" s="12">
        <f t="shared" ca="1" si="28"/>
        <v>11</v>
      </c>
      <c r="Y97" s="12" t="str">
        <f t="shared" ca="1" si="29"/>
        <v>두번 터치됨</v>
      </c>
      <c r="Z97" s="12">
        <f t="shared" ca="1" si="30"/>
        <v>14</v>
      </c>
      <c r="AA97" s="12" t="str">
        <f t="shared" ca="1" si="23"/>
        <v>스위치고장</v>
      </c>
      <c r="AB97" s="12">
        <f t="shared" ca="1" si="31"/>
        <v>3</v>
      </c>
      <c r="AC97" s="12" t="str">
        <f t="shared" ca="1" si="32"/>
        <v>무상</v>
      </c>
      <c r="AD97" s="12" t="str">
        <f t="shared" ca="1" si="33"/>
        <v>25111432</v>
      </c>
      <c r="AE97" s="12" t="str">
        <f t="shared" ca="1" si="24"/>
        <v>부품교체</v>
      </c>
      <c r="AF97" s="12" t="str">
        <f t="shared" ca="1" si="34"/>
        <v>스위치 PCB Board Ass'y</v>
      </c>
      <c r="AG97" s="32">
        <f t="shared" ca="1" si="35"/>
        <v>25000</v>
      </c>
      <c r="AH97" s="33" t="str">
        <f t="shared" ca="1" si="36"/>
        <v>미청구</v>
      </c>
    </row>
    <row r="98" spans="19:34" x14ac:dyDescent="0.4">
      <c r="S98" s="21">
        <f t="shared" ca="1" si="25"/>
        <v>44633</v>
      </c>
      <c r="T98" s="12">
        <f t="shared" ca="1" si="26"/>
        <v>2</v>
      </c>
      <c r="U98" s="12" t="str">
        <f t="shared" ca="1" si="27"/>
        <v>기능</v>
      </c>
      <c r="V98" s="12">
        <f t="shared" ca="1" si="37"/>
        <v>4</v>
      </c>
      <c r="W98" s="12" t="str">
        <f t="shared" ca="1" si="22"/>
        <v>화면</v>
      </c>
      <c r="X98" s="12">
        <f t="shared" ca="1" si="28"/>
        <v>7</v>
      </c>
      <c r="Y98" s="12" t="str">
        <f t="shared" ca="1" si="29"/>
        <v>안켜짐</v>
      </c>
      <c r="Z98" s="12">
        <f t="shared" ca="1" si="30"/>
        <v>5</v>
      </c>
      <c r="AA98" s="12" t="str">
        <f t="shared" ca="1" si="23"/>
        <v>액정 고장</v>
      </c>
      <c r="AB98" s="12">
        <f t="shared" ca="1" si="31"/>
        <v>1</v>
      </c>
      <c r="AC98" s="12" t="str">
        <f t="shared" ca="1" si="32"/>
        <v>무상</v>
      </c>
      <c r="AD98" s="12" t="str">
        <f t="shared" ca="1" si="33"/>
        <v>247511</v>
      </c>
      <c r="AE98" s="12" t="str">
        <f t="shared" ca="1" si="24"/>
        <v>제품교환</v>
      </c>
      <c r="AF98" s="12" t="str">
        <f t="shared" ca="1" si="34"/>
        <v>액정 Ass'y</v>
      </c>
      <c r="AG98" s="32">
        <f t="shared" ca="1" si="35"/>
        <v>80000</v>
      </c>
      <c r="AH98" s="33" t="str">
        <f t="shared" ca="1" si="36"/>
        <v>미청구</v>
      </c>
    </row>
    <row r="99" spans="19:34" x14ac:dyDescent="0.4">
      <c r="S99" s="21">
        <f t="shared" ca="1" si="25"/>
        <v>44722</v>
      </c>
      <c r="T99" s="12">
        <f t="shared" ca="1" si="26"/>
        <v>2</v>
      </c>
      <c r="U99" s="12" t="str">
        <f t="shared" ca="1" si="27"/>
        <v>기능</v>
      </c>
      <c r="V99" s="12">
        <f t="shared" ca="1" si="37"/>
        <v>6</v>
      </c>
      <c r="W99" s="12" t="str">
        <f t="shared" ca="1" si="22"/>
        <v>화면</v>
      </c>
      <c r="X99" s="12">
        <f t="shared" ca="1" si="28"/>
        <v>12</v>
      </c>
      <c r="Y99" s="12" t="str">
        <f t="shared" ca="1" si="29"/>
        <v>켜지지 않음</v>
      </c>
      <c r="Z99" s="12">
        <f t="shared" ca="1" si="30"/>
        <v>16</v>
      </c>
      <c r="AA99" s="12" t="str">
        <f t="shared" ca="1" si="23"/>
        <v>전원스위치 고장</v>
      </c>
      <c r="AB99" s="12">
        <f t="shared" ca="1" si="31"/>
        <v>3</v>
      </c>
      <c r="AC99" s="12" t="str">
        <f t="shared" ca="1" si="32"/>
        <v>무상</v>
      </c>
      <c r="AD99" s="12" t="str">
        <f t="shared" ca="1" si="33"/>
        <v>26121632</v>
      </c>
      <c r="AE99" s="12" t="str">
        <f t="shared" ca="1" si="24"/>
        <v>부품교체</v>
      </c>
      <c r="AF99" s="12" t="str">
        <f t="shared" ca="1" si="34"/>
        <v>SMPS Pcb Board</v>
      </c>
      <c r="AG99" s="32">
        <f t="shared" ca="1" si="35"/>
        <v>45000</v>
      </c>
      <c r="AH99" s="33" t="str">
        <f t="shared" ca="1" si="36"/>
        <v>미청구</v>
      </c>
    </row>
    <row r="100" spans="19:34" x14ac:dyDescent="0.4">
      <c r="S100" s="21">
        <f t="shared" ca="1" si="25"/>
        <v>44714</v>
      </c>
      <c r="T100" s="12">
        <f t="shared" ca="1" si="26"/>
        <v>2</v>
      </c>
      <c r="U100" s="12" t="str">
        <f t="shared" ca="1" si="27"/>
        <v>기능</v>
      </c>
      <c r="V100" s="12">
        <f t="shared" ca="1" si="37"/>
        <v>4</v>
      </c>
      <c r="W100" s="12" t="str">
        <f t="shared" ca="1" si="22"/>
        <v>화면</v>
      </c>
      <c r="X100" s="12">
        <f t="shared" ca="1" si="28"/>
        <v>7</v>
      </c>
      <c r="Y100" s="12" t="str">
        <f t="shared" ca="1" si="29"/>
        <v>안켜짐</v>
      </c>
      <c r="Z100" s="12">
        <f t="shared" ca="1" si="30"/>
        <v>5</v>
      </c>
      <c r="AA100" s="12" t="str">
        <f t="shared" ca="1" si="23"/>
        <v>액정 고장</v>
      </c>
      <c r="AB100" s="12">
        <f t="shared" ca="1" si="31"/>
        <v>3</v>
      </c>
      <c r="AC100" s="12" t="str">
        <f t="shared" ca="1" si="32"/>
        <v>무상</v>
      </c>
      <c r="AD100" s="12" t="str">
        <f t="shared" ca="1" si="33"/>
        <v>247532</v>
      </c>
      <c r="AE100" s="12" t="str">
        <f t="shared" ca="1" si="24"/>
        <v>부품교체</v>
      </c>
      <c r="AF100" s="12" t="str">
        <f t="shared" ca="1" si="34"/>
        <v>액정 Ass'y</v>
      </c>
      <c r="AG100" s="32">
        <f t="shared" ca="1" si="35"/>
        <v>80000</v>
      </c>
      <c r="AH100" s="33" t="str">
        <f t="shared" ca="1" si="36"/>
        <v>미청구</v>
      </c>
    </row>
    <row r="101" spans="19:34" x14ac:dyDescent="0.4">
      <c r="S101" s="21">
        <f t="shared" ca="1" si="25"/>
        <v>44343</v>
      </c>
      <c r="T101" s="12">
        <f t="shared" ca="1" si="26"/>
        <v>1</v>
      </c>
      <c r="U101" s="12" t="str">
        <f t="shared" ca="1" si="27"/>
        <v>외관</v>
      </c>
      <c r="V101" s="12">
        <f t="shared" ca="1" si="37"/>
        <v>1</v>
      </c>
      <c r="W101" s="12" t="str">
        <f t="shared" ca="1" si="22"/>
        <v>파손</v>
      </c>
      <c r="X101" s="12">
        <f t="shared" ca="1" si="28"/>
        <v>1</v>
      </c>
      <c r="Y101" s="12" t="str">
        <f t="shared" ca="1" si="29"/>
        <v>케이스</v>
      </c>
      <c r="Z101" s="12">
        <f t="shared" ca="1" si="30"/>
        <v>2</v>
      </c>
      <c r="AA101" s="12" t="str">
        <f t="shared" ca="1" si="23"/>
        <v>사용자 과실</v>
      </c>
      <c r="AB101" s="12">
        <f t="shared" ca="1" si="31"/>
        <v>2</v>
      </c>
      <c r="AC101" s="12" t="str">
        <f t="shared" ca="1" si="32"/>
        <v>유상</v>
      </c>
      <c r="AD101" s="12" t="str">
        <f t="shared" ca="1" si="33"/>
        <v>111222</v>
      </c>
      <c r="AE101" s="12" t="str">
        <f t="shared" ca="1" si="24"/>
        <v>부품교체</v>
      </c>
      <c r="AF101" s="12" t="str">
        <f t="shared" ca="1" si="34"/>
        <v>케이스</v>
      </c>
      <c r="AG101" s="32">
        <f t="shared" ca="1" si="35"/>
        <v>20000</v>
      </c>
      <c r="AH101" s="33">
        <f t="shared" ca="1" si="36"/>
        <v>20000</v>
      </c>
    </row>
    <row r="102" spans="19:34" x14ac:dyDescent="0.4">
      <c r="S102" s="21">
        <f t="shared" ca="1" si="25"/>
        <v>44351</v>
      </c>
      <c r="T102" s="12">
        <f t="shared" ca="1" si="26"/>
        <v>1</v>
      </c>
      <c r="U102" s="12" t="str">
        <f t="shared" ca="1" si="27"/>
        <v>외관</v>
      </c>
      <c r="V102" s="12">
        <f t="shared" ca="1" si="37"/>
        <v>1</v>
      </c>
      <c r="W102" s="12" t="str">
        <f t="shared" ca="1" si="22"/>
        <v>파손</v>
      </c>
      <c r="X102" s="12">
        <f t="shared" ca="1" si="28"/>
        <v>1</v>
      </c>
      <c r="Y102" s="12" t="str">
        <f t="shared" ca="1" si="29"/>
        <v>케이스</v>
      </c>
      <c r="Z102" s="12">
        <f t="shared" ca="1" si="30"/>
        <v>2</v>
      </c>
      <c r="AA102" s="12" t="str">
        <f t="shared" ca="1" si="23"/>
        <v>사용자 과실</v>
      </c>
      <c r="AB102" s="12">
        <f t="shared" ca="1" si="31"/>
        <v>2</v>
      </c>
      <c r="AC102" s="12" t="str">
        <f t="shared" ca="1" si="32"/>
        <v>유상</v>
      </c>
      <c r="AD102" s="12" t="str">
        <f t="shared" ca="1" si="33"/>
        <v>111222</v>
      </c>
      <c r="AE102" s="12" t="str">
        <f t="shared" ca="1" si="24"/>
        <v>부품교체</v>
      </c>
      <c r="AF102" s="12" t="str">
        <f t="shared" ca="1" si="34"/>
        <v>케이스</v>
      </c>
      <c r="AG102" s="32">
        <f t="shared" ca="1" si="35"/>
        <v>20000</v>
      </c>
      <c r="AH102" s="33">
        <f t="shared" ca="1" si="36"/>
        <v>20000</v>
      </c>
    </row>
    <row r="103" spans="19:34" x14ac:dyDescent="0.4">
      <c r="S103" s="21">
        <f t="shared" ca="1" si="25"/>
        <v>44392</v>
      </c>
      <c r="T103" s="12">
        <f t="shared" ca="1" si="26"/>
        <v>2</v>
      </c>
      <c r="U103" s="12" t="str">
        <f t="shared" ca="1" si="27"/>
        <v>기능</v>
      </c>
      <c r="V103" s="12">
        <f t="shared" ca="1" si="37"/>
        <v>6</v>
      </c>
      <c r="W103" s="12" t="str">
        <f t="shared" ca="1" si="22"/>
        <v>화면</v>
      </c>
      <c r="X103" s="12">
        <f t="shared" ca="1" si="28"/>
        <v>12</v>
      </c>
      <c r="Y103" s="12" t="str">
        <f t="shared" ca="1" si="29"/>
        <v>켜지지 않음</v>
      </c>
      <c r="Z103" s="12">
        <f t="shared" ca="1" si="30"/>
        <v>19</v>
      </c>
      <c r="AA103" s="12" t="str">
        <f t="shared" ca="1" si="23"/>
        <v>배터리 방전</v>
      </c>
      <c r="AB103" s="12">
        <f t="shared" ca="1" si="31"/>
        <v>2</v>
      </c>
      <c r="AC103" s="12" t="str">
        <f t="shared" ca="1" si="32"/>
        <v>유상</v>
      </c>
      <c r="AD103" s="12" t="str">
        <f t="shared" ca="1" si="33"/>
        <v>26121922</v>
      </c>
      <c r="AE103" s="12" t="str">
        <f t="shared" ca="1" si="24"/>
        <v>부품교체</v>
      </c>
      <c r="AF103" s="12" t="str">
        <f t="shared" ca="1" si="34"/>
        <v>Battery</v>
      </c>
      <c r="AG103" s="32">
        <f t="shared" ca="1" si="35"/>
        <v>30000</v>
      </c>
      <c r="AH103" s="33">
        <f t="shared" ca="1" si="36"/>
        <v>30000</v>
      </c>
    </row>
    <row r="104" spans="19:34" x14ac:dyDescent="0.4">
      <c r="S104" s="21">
        <f t="shared" ca="1" si="25"/>
        <v>44403</v>
      </c>
      <c r="T104" s="12">
        <f t="shared" ca="1" si="26"/>
        <v>2</v>
      </c>
      <c r="U104" s="12" t="str">
        <f t="shared" ca="1" si="27"/>
        <v>기능</v>
      </c>
      <c r="V104" s="12">
        <f t="shared" ca="1" si="37"/>
        <v>6</v>
      </c>
      <c r="W104" s="12" t="str">
        <f t="shared" ca="1" si="22"/>
        <v>화면</v>
      </c>
      <c r="X104" s="12">
        <f t="shared" ca="1" si="28"/>
        <v>12</v>
      </c>
      <c r="Y104" s="12" t="str">
        <f t="shared" ca="1" si="29"/>
        <v>켜지지 않음</v>
      </c>
      <c r="Z104" s="12">
        <f t="shared" ca="1" si="30"/>
        <v>18</v>
      </c>
      <c r="AA104" s="12" t="str">
        <f t="shared" ca="1" si="23"/>
        <v>Pcb Board 고장</v>
      </c>
      <c r="AB104" s="12">
        <f t="shared" ca="1" si="31"/>
        <v>3</v>
      </c>
      <c r="AC104" s="12" t="str">
        <f t="shared" ca="1" si="32"/>
        <v>무상</v>
      </c>
      <c r="AD104" s="12" t="str">
        <f t="shared" ca="1" si="33"/>
        <v>26121832</v>
      </c>
      <c r="AE104" s="12" t="str">
        <f t="shared" ca="1" si="24"/>
        <v>부품교체</v>
      </c>
      <c r="AF104" s="12" t="str">
        <f t="shared" ca="1" si="34"/>
        <v>MAIN Pcb Board</v>
      </c>
      <c r="AG104" s="32">
        <f t="shared" ca="1" si="35"/>
        <v>50000</v>
      </c>
      <c r="AH104" s="33" t="str">
        <f t="shared" ca="1" si="36"/>
        <v>미청구</v>
      </c>
    </row>
    <row r="105" spans="19:34" x14ac:dyDescent="0.4">
      <c r="S105" s="21">
        <f t="shared" ca="1" si="25"/>
        <v>44282</v>
      </c>
      <c r="T105" s="12">
        <f t="shared" ca="1" si="26"/>
        <v>2</v>
      </c>
      <c r="U105" s="12" t="str">
        <f t="shared" ca="1" si="27"/>
        <v>기능</v>
      </c>
      <c r="V105" s="12">
        <f t="shared" ca="1" si="37"/>
        <v>5</v>
      </c>
      <c r="W105" s="12" t="str">
        <f t="shared" ca="1" si="22"/>
        <v>화면</v>
      </c>
      <c r="X105" s="12">
        <f t="shared" ca="1" si="28"/>
        <v>11</v>
      </c>
      <c r="Y105" s="12" t="str">
        <f t="shared" ca="1" si="29"/>
        <v>두번 터치됨</v>
      </c>
      <c r="Z105" s="12">
        <f t="shared" ca="1" si="30"/>
        <v>14</v>
      </c>
      <c r="AA105" s="12" t="str">
        <f t="shared" ca="1" si="23"/>
        <v>스위치고장</v>
      </c>
      <c r="AB105" s="12">
        <f t="shared" ca="1" si="31"/>
        <v>2</v>
      </c>
      <c r="AC105" s="12" t="str">
        <f t="shared" ca="1" si="32"/>
        <v>유상</v>
      </c>
      <c r="AD105" s="12" t="str">
        <f t="shared" ca="1" si="33"/>
        <v>25111422</v>
      </c>
      <c r="AE105" s="12" t="str">
        <f t="shared" ca="1" si="24"/>
        <v>부품교체</v>
      </c>
      <c r="AF105" s="12" t="str">
        <f t="shared" ca="1" si="34"/>
        <v>스위치 PCB Board Ass'y</v>
      </c>
      <c r="AG105" s="32">
        <f t="shared" ca="1" si="35"/>
        <v>25000</v>
      </c>
      <c r="AH105" s="33">
        <f t="shared" ca="1" si="36"/>
        <v>25000</v>
      </c>
    </row>
    <row r="106" spans="19:34" x14ac:dyDescent="0.4">
      <c r="S106" s="21">
        <f t="shared" ca="1" si="25"/>
        <v>45061</v>
      </c>
      <c r="T106" s="12">
        <f t="shared" ca="1" si="26"/>
        <v>2</v>
      </c>
      <c r="U106" s="12" t="str">
        <f t="shared" ca="1" si="27"/>
        <v>기능</v>
      </c>
      <c r="V106" s="12">
        <f t="shared" ca="1" si="37"/>
        <v>4</v>
      </c>
      <c r="W106" s="12" t="str">
        <f t="shared" ca="1" si="22"/>
        <v>화면</v>
      </c>
      <c r="X106" s="12">
        <f t="shared" ca="1" si="28"/>
        <v>7</v>
      </c>
      <c r="Y106" s="12" t="str">
        <f t="shared" ca="1" si="29"/>
        <v>안켜짐</v>
      </c>
      <c r="Z106" s="12">
        <f t="shared" ca="1" si="30"/>
        <v>5</v>
      </c>
      <c r="AA106" s="12" t="str">
        <f t="shared" ca="1" si="23"/>
        <v>액정 고장</v>
      </c>
      <c r="AB106" s="12">
        <f t="shared" ca="1" si="31"/>
        <v>2</v>
      </c>
      <c r="AC106" s="12" t="str">
        <f t="shared" ca="1" si="32"/>
        <v>유상</v>
      </c>
      <c r="AD106" s="12" t="str">
        <f t="shared" ca="1" si="33"/>
        <v>247522</v>
      </c>
      <c r="AE106" s="12" t="str">
        <f t="shared" ca="1" si="24"/>
        <v>부품교체</v>
      </c>
      <c r="AF106" s="12" t="str">
        <f t="shared" ca="1" si="34"/>
        <v>액정 Ass'y</v>
      </c>
      <c r="AG106" s="32">
        <f t="shared" ca="1" si="35"/>
        <v>80000</v>
      </c>
      <c r="AH106" s="33">
        <f t="shared" ca="1" si="36"/>
        <v>80000</v>
      </c>
    </row>
    <row r="107" spans="19:34" x14ac:dyDescent="0.4">
      <c r="S107" s="21">
        <f t="shared" ca="1" si="25"/>
        <v>45180</v>
      </c>
      <c r="T107" s="12">
        <f t="shared" ca="1" si="26"/>
        <v>1</v>
      </c>
      <c r="U107" s="12" t="str">
        <f t="shared" ca="1" si="27"/>
        <v>외관</v>
      </c>
      <c r="V107" s="12">
        <f t="shared" ca="1" si="37"/>
        <v>1</v>
      </c>
      <c r="W107" s="12" t="str">
        <f t="shared" ca="1" si="22"/>
        <v>파손</v>
      </c>
      <c r="X107" s="12">
        <f t="shared" ca="1" si="28"/>
        <v>2</v>
      </c>
      <c r="Y107" s="12" t="str">
        <f t="shared" ca="1" si="29"/>
        <v>액정</v>
      </c>
      <c r="Z107" s="12">
        <f t="shared" ca="1" si="30"/>
        <v>1</v>
      </c>
      <c r="AA107" s="12" t="str">
        <f t="shared" ca="1" si="23"/>
        <v>검수미비</v>
      </c>
      <c r="AB107" s="12">
        <f t="shared" ca="1" si="31"/>
        <v>1</v>
      </c>
      <c r="AC107" s="12" t="str">
        <f t="shared" ca="1" si="32"/>
        <v>무상</v>
      </c>
      <c r="AD107" s="12" t="str">
        <f t="shared" ca="1" si="33"/>
        <v>112111</v>
      </c>
      <c r="AE107" s="12" t="str">
        <f t="shared" ca="1" si="24"/>
        <v>제품교환</v>
      </c>
      <c r="AF107" s="12" t="str">
        <f t="shared" ca="1" si="34"/>
        <v>액정 Ass'y</v>
      </c>
      <c r="AG107" s="32">
        <f t="shared" ca="1" si="35"/>
        <v>80000</v>
      </c>
      <c r="AH107" s="33" t="str">
        <f t="shared" ca="1" si="36"/>
        <v>미청구</v>
      </c>
    </row>
    <row r="108" spans="19:34" x14ac:dyDescent="0.4">
      <c r="S108" s="21">
        <f t="shared" ca="1" si="25"/>
        <v>45124</v>
      </c>
      <c r="T108" s="12">
        <f t="shared" ca="1" si="26"/>
        <v>2</v>
      </c>
      <c r="U108" s="12" t="str">
        <f t="shared" ca="1" si="27"/>
        <v>기능</v>
      </c>
      <c r="V108" s="12">
        <f t="shared" ca="1" si="37"/>
        <v>4</v>
      </c>
      <c r="W108" s="12" t="str">
        <f t="shared" ca="1" si="22"/>
        <v>화면</v>
      </c>
      <c r="X108" s="12">
        <f t="shared" ca="1" si="28"/>
        <v>7</v>
      </c>
      <c r="Y108" s="12" t="str">
        <f t="shared" ca="1" si="29"/>
        <v>안켜짐</v>
      </c>
      <c r="Z108" s="12">
        <f t="shared" ca="1" si="30"/>
        <v>5</v>
      </c>
      <c r="AA108" s="12" t="str">
        <f t="shared" ca="1" si="23"/>
        <v>액정 고장</v>
      </c>
      <c r="AB108" s="12">
        <f t="shared" ca="1" si="31"/>
        <v>2</v>
      </c>
      <c r="AC108" s="12" t="str">
        <f t="shared" ca="1" si="32"/>
        <v>유상</v>
      </c>
      <c r="AD108" s="12" t="str">
        <f t="shared" ca="1" si="33"/>
        <v>247522</v>
      </c>
      <c r="AE108" s="12" t="str">
        <f t="shared" ca="1" si="24"/>
        <v>부품교체</v>
      </c>
      <c r="AF108" s="12" t="str">
        <f t="shared" ca="1" si="34"/>
        <v>액정 Ass'y</v>
      </c>
      <c r="AG108" s="32">
        <f t="shared" ca="1" si="35"/>
        <v>80000</v>
      </c>
      <c r="AH108" s="33">
        <f t="shared" ca="1" si="36"/>
        <v>80000</v>
      </c>
    </row>
    <row r="109" spans="19:34" x14ac:dyDescent="0.4">
      <c r="S109" s="21">
        <f t="shared" ca="1" si="25"/>
        <v>44950</v>
      </c>
      <c r="T109" s="12">
        <f t="shared" ca="1" si="26"/>
        <v>1</v>
      </c>
      <c r="U109" s="12" t="str">
        <f t="shared" ca="1" si="27"/>
        <v>외관</v>
      </c>
      <c r="V109" s="12">
        <f t="shared" ca="1" si="37"/>
        <v>3</v>
      </c>
      <c r="W109" s="12" t="str">
        <f t="shared" ca="1" si="22"/>
        <v>오염</v>
      </c>
      <c r="X109" s="12">
        <f t="shared" ca="1" si="28"/>
        <v>5</v>
      </c>
      <c r="Y109" s="12" t="str">
        <f t="shared" ca="1" si="29"/>
        <v>케이스</v>
      </c>
      <c r="Z109" s="12">
        <f t="shared" ca="1" si="30"/>
        <v>1</v>
      </c>
      <c r="AA109" s="12" t="str">
        <f t="shared" ca="1" si="23"/>
        <v>검수미비</v>
      </c>
      <c r="AB109" s="12">
        <f t="shared" ca="1" si="31"/>
        <v>1</v>
      </c>
      <c r="AC109" s="12" t="str">
        <f t="shared" ca="1" si="32"/>
        <v>무상</v>
      </c>
      <c r="AD109" s="12" t="str">
        <f t="shared" ca="1" si="33"/>
        <v>135111</v>
      </c>
      <c r="AE109" s="12" t="str">
        <f t="shared" ca="1" si="24"/>
        <v>제품교환</v>
      </c>
      <c r="AF109" s="12" t="str">
        <f t="shared" ca="1" si="34"/>
        <v>케이스</v>
      </c>
      <c r="AG109" s="32">
        <f t="shared" ca="1" si="35"/>
        <v>20000</v>
      </c>
      <c r="AH109" s="33" t="str">
        <f t="shared" ca="1" si="36"/>
        <v>미청구</v>
      </c>
    </row>
    <row r="110" spans="19:34" x14ac:dyDescent="0.4">
      <c r="S110" s="21">
        <f t="shared" ca="1" si="25"/>
        <v>44478</v>
      </c>
      <c r="T110" s="12">
        <f t="shared" ca="1" si="26"/>
        <v>2</v>
      </c>
      <c r="U110" s="12" t="str">
        <f t="shared" ca="1" si="27"/>
        <v>기능</v>
      </c>
      <c r="V110" s="12">
        <f t="shared" ca="1" si="37"/>
        <v>4</v>
      </c>
      <c r="W110" s="12" t="str">
        <f t="shared" ca="1" si="22"/>
        <v>화면</v>
      </c>
      <c r="X110" s="12">
        <f t="shared" ca="1" si="28"/>
        <v>7</v>
      </c>
      <c r="Y110" s="12" t="str">
        <f t="shared" ca="1" si="29"/>
        <v>안켜짐</v>
      </c>
      <c r="Z110" s="12">
        <f t="shared" ca="1" si="30"/>
        <v>4</v>
      </c>
      <c r="AA110" s="12" t="str">
        <f t="shared" ca="1" si="23"/>
        <v>Pcb Board 고장</v>
      </c>
      <c r="AB110" s="12">
        <f t="shared" ca="1" si="31"/>
        <v>3</v>
      </c>
      <c r="AC110" s="12" t="str">
        <f t="shared" ca="1" si="32"/>
        <v>무상</v>
      </c>
      <c r="AD110" s="12" t="str">
        <f t="shared" ca="1" si="33"/>
        <v>247432</v>
      </c>
      <c r="AE110" s="12" t="str">
        <f t="shared" ca="1" si="24"/>
        <v>부품교체</v>
      </c>
      <c r="AF110" s="12" t="str">
        <f t="shared" ca="1" si="34"/>
        <v>MAIN Pcb Board</v>
      </c>
      <c r="AG110" s="32">
        <f t="shared" ca="1" si="35"/>
        <v>50000</v>
      </c>
      <c r="AH110" s="33" t="str">
        <f t="shared" ca="1" si="36"/>
        <v>미청구</v>
      </c>
    </row>
    <row r="111" spans="19:34" x14ac:dyDescent="0.4">
      <c r="S111" s="21">
        <f t="shared" ca="1" si="25"/>
        <v>45017</v>
      </c>
      <c r="T111" s="12">
        <f t="shared" ca="1" si="26"/>
        <v>2</v>
      </c>
      <c r="U111" s="12" t="str">
        <f t="shared" ca="1" si="27"/>
        <v>기능</v>
      </c>
      <c r="V111" s="12">
        <f t="shared" ca="1" si="37"/>
        <v>6</v>
      </c>
      <c r="W111" s="12" t="str">
        <f t="shared" ca="1" si="22"/>
        <v>화면</v>
      </c>
      <c r="X111" s="12">
        <f t="shared" ca="1" si="28"/>
        <v>12</v>
      </c>
      <c r="Y111" s="12" t="str">
        <f t="shared" ca="1" si="29"/>
        <v>켜지지 않음</v>
      </c>
      <c r="Z111" s="12">
        <f t="shared" ca="1" si="30"/>
        <v>18</v>
      </c>
      <c r="AA111" s="12" t="str">
        <f t="shared" ca="1" si="23"/>
        <v>Pcb Board 고장</v>
      </c>
      <c r="AB111" s="12">
        <f t="shared" ca="1" si="31"/>
        <v>1</v>
      </c>
      <c r="AC111" s="12" t="str">
        <f t="shared" ca="1" si="32"/>
        <v>무상</v>
      </c>
      <c r="AD111" s="12" t="str">
        <f t="shared" ca="1" si="33"/>
        <v>26121811</v>
      </c>
      <c r="AE111" s="12" t="str">
        <f t="shared" ca="1" si="24"/>
        <v>제품교환</v>
      </c>
      <c r="AF111" s="12" t="str">
        <f t="shared" ca="1" si="34"/>
        <v>MAIN Pcb Board</v>
      </c>
      <c r="AG111" s="32">
        <f t="shared" ca="1" si="35"/>
        <v>50000</v>
      </c>
      <c r="AH111" s="33" t="str">
        <f t="shared" ca="1" si="36"/>
        <v>미청구</v>
      </c>
    </row>
    <row r="112" spans="19:34" x14ac:dyDescent="0.4">
      <c r="S112" s="21">
        <f t="shared" ca="1" si="25"/>
        <v>44407</v>
      </c>
      <c r="T112" s="12">
        <f t="shared" ca="1" si="26"/>
        <v>1</v>
      </c>
      <c r="U112" s="12" t="str">
        <f t="shared" ca="1" si="27"/>
        <v>외관</v>
      </c>
      <c r="V112" s="12">
        <f t="shared" ca="1" si="37"/>
        <v>2</v>
      </c>
      <c r="W112" s="12" t="str">
        <f t="shared" ca="1" si="22"/>
        <v>흠집</v>
      </c>
      <c r="X112" s="12">
        <f t="shared" ca="1" si="28"/>
        <v>3</v>
      </c>
      <c r="Y112" s="12" t="str">
        <f t="shared" ca="1" si="29"/>
        <v>케이스</v>
      </c>
      <c r="Z112" s="12">
        <f t="shared" ca="1" si="30"/>
        <v>2</v>
      </c>
      <c r="AA112" s="12" t="str">
        <f t="shared" ca="1" si="23"/>
        <v>사용자 과실</v>
      </c>
      <c r="AB112" s="12">
        <f t="shared" ca="1" si="31"/>
        <v>2</v>
      </c>
      <c r="AC112" s="12" t="str">
        <f t="shared" ca="1" si="32"/>
        <v>유상</v>
      </c>
      <c r="AD112" s="12" t="str">
        <f t="shared" ca="1" si="33"/>
        <v>123222</v>
      </c>
      <c r="AE112" s="12" t="str">
        <f t="shared" ca="1" si="24"/>
        <v>부품교체</v>
      </c>
      <c r="AF112" s="12" t="str">
        <f t="shared" ca="1" si="34"/>
        <v>케이스</v>
      </c>
      <c r="AG112" s="32">
        <f t="shared" ca="1" si="35"/>
        <v>20000</v>
      </c>
      <c r="AH112" s="33">
        <f t="shared" ca="1" si="36"/>
        <v>20000</v>
      </c>
    </row>
    <row r="113" spans="19:34" x14ac:dyDescent="0.4">
      <c r="S113" s="21">
        <f t="shared" ca="1" si="25"/>
        <v>44589</v>
      </c>
      <c r="T113" s="12">
        <f t="shared" ca="1" si="26"/>
        <v>1</v>
      </c>
      <c r="U113" s="12" t="str">
        <f t="shared" ca="1" si="27"/>
        <v>외관</v>
      </c>
      <c r="V113" s="12">
        <f t="shared" ca="1" si="37"/>
        <v>3</v>
      </c>
      <c r="W113" s="12" t="str">
        <f t="shared" ca="1" si="22"/>
        <v>오염</v>
      </c>
      <c r="X113" s="12">
        <f t="shared" ca="1" si="28"/>
        <v>6</v>
      </c>
      <c r="Y113" s="12" t="str">
        <f t="shared" ca="1" si="29"/>
        <v>액정</v>
      </c>
      <c r="Z113" s="12">
        <f t="shared" ca="1" si="30"/>
        <v>2</v>
      </c>
      <c r="AA113" s="12" t="str">
        <f t="shared" ca="1" si="23"/>
        <v>사용자 과실</v>
      </c>
      <c r="AB113" s="12">
        <f t="shared" ca="1" si="31"/>
        <v>2</v>
      </c>
      <c r="AC113" s="12" t="str">
        <f t="shared" ca="1" si="32"/>
        <v>유상</v>
      </c>
      <c r="AD113" s="12" t="str">
        <f t="shared" ca="1" si="33"/>
        <v>136222</v>
      </c>
      <c r="AE113" s="12" t="str">
        <f t="shared" ca="1" si="24"/>
        <v>부품교체</v>
      </c>
      <c r="AF113" s="12" t="str">
        <f t="shared" ca="1" si="34"/>
        <v>액정 Ass'y</v>
      </c>
      <c r="AG113" s="32">
        <f t="shared" ca="1" si="35"/>
        <v>80000</v>
      </c>
      <c r="AH113" s="33">
        <f t="shared" ca="1" si="36"/>
        <v>80000</v>
      </c>
    </row>
    <row r="114" spans="19:34" x14ac:dyDescent="0.4">
      <c r="S114" s="21">
        <f t="shared" ca="1" si="25"/>
        <v>44762</v>
      </c>
      <c r="T114" s="12">
        <f t="shared" ca="1" si="26"/>
        <v>2</v>
      </c>
      <c r="U114" s="12" t="str">
        <f t="shared" ca="1" si="27"/>
        <v>기능</v>
      </c>
      <c r="V114" s="12">
        <f t="shared" ca="1" si="37"/>
        <v>4</v>
      </c>
      <c r="W114" s="12" t="str">
        <f t="shared" ca="1" si="22"/>
        <v>화면</v>
      </c>
      <c r="X114" s="12">
        <f t="shared" ca="1" si="28"/>
        <v>8</v>
      </c>
      <c r="Y114" s="12" t="str">
        <f t="shared" ca="1" si="29"/>
        <v>백화현상</v>
      </c>
      <c r="Z114" s="12">
        <f t="shared" ca="1" si="30"/>
        <v>7</v>
      </c>
      <c r="AA114" s="12" t="str">
        <f t="shared" ca="1" si="23"/>
        <v>컨넥터 접촉불량</v>
      </c>
      <c r="AB114" s="12">
        <f t="shared" ca="1" si="31"/>
        <v>3</v>
      </c>
      <c r="AC114" s="12" t="str">
        <f t="shared" ca="1" si="32"/>
        <v>무상</v>
      </c>
      <c r="AD114" s="12" t="str">
        <f t="shared" ca="1" si="33"/>
        <v>248732</v>
      </c>
      <c r="AE114" s="12" t="str">
        <f t="shared" ca="1" si="24"/>
        <v>부품교체</v>
      </c>
      <c r="AF114" s="12" t="str">
        <f t="shared" ca="1" si="34"/>
        <v>컨넥터 Ass'y</v>
      </c>
      <c r="AG114" s="32">
        <f t="shared" ca="1" si="35"/>
        <v>18000</v>
      </c>
      <c r="AH114" s="33" t="str">
        <f t="shared" ca="1" si="36"/>
        <v>미청구</v>
      </c>
    </row>
    <row r="115" spans="19:34" x14ac:dyDescent="0.4">
      <c r="S115" s="21">
        <f t="shared" ca="1" si="25"/>
        <v>44488</v>
      </c>
      <c r="T115" s="12">
        <f t="shared" ca="1" si="26"/>
        <v>2</v>
      </c>
      <c r="U115" s="12" t="str">
        <f t="shared" ca="1" si="27"/>
        <v>기능</v>
      </c>
      <c r="V115" s="12">
        <f t="shared" ca="1" si="37"/>
        <v>5</v>
      </c>
      <c r="W115" s="12" t="str">
        <f t="shared" ca="1" si="22"/>
        <v>화면</v>
      </c>
      <c r="X115" s="12">
        <f t="shared" ca="1" si="28"/>
        <v>11</v>
      </c>
      <c r="Y115" s="12" t="str">
        <f t="shared" ca="1" si="29"/>
        <v>두번 터치됨</v>
      </c>
      <c r="Z115" s="12">
        <f t="shared" ca="1" si="30"/>
        <v>15</v>
      </c>
      <c r="AA115" s="12" t="str">
        <f t="shared" ca="1" si="23"/>
        <v>Pcb Board 고장</v>
      </c>
      <c r="AB115" s="12">
        <f t="shared" ca="1" si="31"/>
        <v>3</v>
      </c>
      <c r="AC115" s="12" t="str">
        <f t="shared" ca="1" si="32"/>
        <v>무상</v>
      </c>
      <c r="AD115" s="12" t="str">
        <f t="shared" ca="1" si="33"/>
        <v>25111532</v>
      </c>
      <c r="AE115" s="12" t="str">
        <f t="shared" ca="1" si="24"/>
        <v>부품교체</v>
      </c>
      <c r="AF115" s="12" t="str">
        <f t="shared" ca="1" si="34"/>
        <v>MAIN Pcb Board</v>
      </c>
      <c r="AG115" s="32">
        <f t="shared" ca="1" si="35"/>
        <v>50000</v>
      </c>
      <c r="AH115" s="33" t="str">
        <f t="shared" ca="1" si="36"/>
        <v>미청구</v>
      </c>
    </row>
    <row r="116" spans="19:34" x14ac:dyDescent="0.4">
      <c r="S116" s="21">
        <f t="shared" ca="1" si="25"/>
        <v>44417</v>
      </c>
      <c r="T116" s="12">
        <f t="shared" ca="1" si="26"/>
        <v>1</v>
      </c>
      <c r="U116" s="12" t="str">
        <f t="shared" ca="1" si="27"/>
        <v>외관</v>
      </c>
      <c r="V116" s="12">
        <f t="shared" ca="1" si="37"/>
        <v>1</v>
      </c>
      <c r="W116" s="12" t="str">
        <f t="shared" ca="1" si="22"/>
        <v>파손</v>
      </c>
      <c r="X116" s="12">
        <f t="shared" ca="1" si="28"/>
        <v>2</v>
      </c>
      <c r="Y116" s="12" t="str">
        <f t="shared" ca="1" si="29"/>
        <v>액정</v>
      </c>
      <c r="Z116" s="12">
        <f t="shared" ca="1" si="30"/>
        <v>1</v>
      </c>
      <c r="AA116" s="12" t="str">
        <f t="shared" ca="1" si="23"/>
        <v>검수미비</v>
      </c>
      <c r="AB116" s="12">
        <f t="shared" ca="1" si="31"/>
        <v>1</v>
      </c>
      <c r="AC116" s="12" t="str">
        <f t="shared" ca="1" si="32"/>
        <v>무상</v>
      </c>
      <c r="AD116" s="12" t="str">
        <f t="shared" ca="1" si="33"/>
        <v>112111</v>
      </c>
      <c r="AE116" s="12" t="str">
        <f t="shared" ca="1" si="24"/>
        <v>제품교환</v>
      </c>
      <c r="AF116" s="12" t="str">
        <f t="shared" ca="1" si="34"/>
        <v>액정 Ass'y</v>
      </c>
      <c r="AG116" s="32">
        <f t="shared" ca="1" si="35"/>
        <v>80000</v>
      </c>
      <c r="AH116" s="33" t="str">
        <f t="shared" ca="1" si="36"/>
        <v>미청구</v>
      </c>
    </row>
    <row r="117" spans="19:34" x14ac:dyDescent="0.4">
      <c r="S117" s="21">
        <f t="shared" ca="1" si="25"/>
        <v>44667</v>
      </c>
      <c r="T117" s="12">
        <f t="shared" ca="1" si="26"/>
        <v>2</v>
      </c>
      <c r="U117" s="12" t="str">
        <f t="shared" ca="1" si="27"/>
        <v>기능</v>
      </c>
      <c r="V117" s="12">
        <f t="shared" ca="1" si="37"/>
        <v>4</v>
      </c>
      <c r="W117" s="12" t="str">
        <f t="shared" ca="1" si="22"/>
        <v>화면</v>
      </c>
      <c r="X117" s="12">
        <f t="shared" ca="1" si="28"/>
        <v>8</v>
      </c>
      <c r="Y117" s="12" t="str">
        <f t="shared" ca="1" si="29"/>
        <v>백화현상</v>
      </c>
      <c r="Z117" s="12">
        <f t="shared" ca="1" si="30"/>
        <v>8</v>
      </c>
      <c r="AA117" s="12" t="str">
        <f t="shared" ca="1" si="23"/>
        <v>Pcb Board 고장</v>
      </c>
      <c r="AB117" s="12">
        <f t="shared" ca="1" si="31"/>
        <v>2</v>
      </c>
      <c r="AC117" s="12" t="str">
        <f t="shared" ca="1" si="32"/>
        <v>유상</v>
      </c>
      <c r="AD117" s="12" t="str">
        <f t="shared" ca="1" si="33"/>
        <v>248822</v>
      </c>
      <c r="AE117" s="12" t="str">
        <f t="shared" ca="1" si="24"/>
        <v>부품교체</v>
      </c>
      <c r="AF117" s="12" t="str">
        <f t="shared" ca="1" si="34"/>
        <v>MAIN Pcb Board</v>
      </c>
      <c r="AG117" s="32">
        <f t="shared" ca="1" si="35"/>
        <v>50000</v>
      </c>
      <c r="AH117" s="33">
        <f t="shared" ca="1" si="36"/>
        <v>50000</v>
      </c>
    </row>
    <row r="118" spans="19:34" x14ac:dyDescent="0.4">
      <c r="S118" s="21">
        <f t="shared" ca="1" si="25"/>
        <v>45280</v>
      </c>
      <c r="T118" s="12">
        <f t="shared" ca="1" si="26"/>
        <v>1</v>
      </c>
      <c r="U118" s="12" t="str">
        <f t="shared" ca="1" si="27"/>
        <v>외관</v>
      </c>
      <c r="V118" s="12">
        <f t="shared" ca="1" si="37"/>
        <v>1</v>
      </c>
      <c r="W118" s="12" t="str">
        <f t="shared" ca="1" si="22"/>
        <v>파손</v>
      </c>
      <c r="X118" s="12">
        <f t="shared" ca="1" si="28"/>
        <v>1</v>
      </c>
      <c r="Y118" s="12" t="str">
        <f t="shared" ca="1" si="29"/>
        <v>케이스</v>
      </c>
      <c r="Z118" s="12">
        <f t="shared" ca="1" si="30"/>
        <v>2</v>
      </c>
      <c r="AA118" s="12" t="str">
        <f t="shared" ca="1" si="23"/>
        <v>사용자 과실</v>
      </c>
      <c r="AB118" s="12">
        <f t="shared" ca="1" si="31"/>
        <v>2</v>
      </c>
      <c r="AC118" s="12" t="str">
        <f t="shared" ca="1" si="32"/>
        <v>유상</v>
      </c>
      <c r="AD118" s="12" t="str">
        <f t="shared" ca="1" si="33"/>
        <v>111222</v>
      </c>
      <c r="AE118" s="12" t="str">
        <f t="shared" ca="1" si="24"/>
        <v>부품교체</v>
      </c>
      <c r="AF118" s="12" t="str">
        <f t="shared" ca="1" si="34"/>
        <v>케이스</v>
      </c>
      <c r="AG118" s="32">
        <f t="shared" ca="1" si="35"/>
        <v>20000</v>
      </c>
      <c r="AH118" s="33">
        <f t="shared" ca="1" si="36"/>
        <v>20000</v>
      </c>
    </row>
    <row r="119" spans="19:34" x14ac:dyDescent="0.4">
      <c r="S119" s="21">
        <f t="shared" ca="1" si="25"/>
        <v>44903</v>
      </c>
      <c r="T119" s="12">
        <f t="shared" ca="1" si="26"/>
        <v>2</v>
      </c>
      <c r="U119" s="12" t="str">
        <f t="shared" ca="1" si="27"/>
        <v>기능</v>
      </c>
      <c r="V119" s="12">
        <f t="shared" ca="1" si="37"/>
        <v>4</v>
      </c>
      <c r="W119" s="12" t="str">
        <f t="shared" ca="1" si="22"/>
        <v>화면</v>
      </c>
      <c r="X119" s="12">
        <f t="shared" ca="1" si="28"/>
        <v>7</v>
      </c>
      <c r="Y119" s="12" t="str">
        <f t="shared" ca="1" si="29"/>
        <v>안켜짐</v>
      </c>
      <c r="Z119" s="12">
        <f t="shared" ca="1" si="30"/>
        <v>4</v>
      </c>
      <c r="AA119" s="12" t="str">
        <f t="shared" ca="1" si="23"/>
        <v>Pcb Board 고장</v>
      </c>
      <c r="AB119" s="12">
        <f t="shared" ca="1" si="31"/>
        <v>2</v>
      </c>
      <c r="AC119" s="12" t="str">
        <f t="shared" ca="1" si="32"/>
        <v>유상</v>
      </c>
      <c r="AD119" s="12" t="str">
        <f t="shared" ca="1" si="33"/>
        <v>247422</v>
      </c>
      <c r="AE119" s="12" t="str">
        <f t="shared" ca="1" si="24"/>
        <v>부품교체</v>
      </c>
      <c r="AF119" s="12" t="str">
        <f t="shared" ca="1" si="34"/>
        <v>MAIN Pcb Board</v>
      </c>
      <c r="AG119" s="32">
        <f t="shared" ca="1" si="35"/>
        <v>50000</v>
      </c>
      <c r="AH119" s="33">
        <f t="shared" ca="1" si="36"/>
        <v>50000</v>
      </c>
    </row>
    <row r="120" spans="19:34" x14ac:dyDescent="0.4">
      <c r="S120" s="21">
        <f t="shared" ca="1" si="25"/>
        <v>45007</v>
      </c>
      <c r="T120" s="12">
        <f t="shared" ca="1" si="26"/>
        <v>1</v>
      </c>
      <c r="U120" s="12" t="str">
        <f t="shared" ca="1" si="27"/>
        <v>외관</v>
      </c>
      <c r="V120" s="12">
        <f t="shared" ca="1" si="37"/>
        <v>2</v>
      </c>
      <c r="W120" s="12" t="str">
        <f t="shared" ca="1" si="22"/>
        <v>흠집</v>
      </c>
      <c r="X120" s="12">
        <f t="shared" ca="1" si="28"/>
        <v>4</v>
      </c>
      <c r="Y120" s="12" t="str">
        <f t="shared" ca="1" si="29"/>
        <v>액정</v>
      </c>
      <c r="Z120" s="12">
        <f t="shared" ca="1" si="30"/>
        <v>2</v>
      </c>
      <c r="AA120" s="12" t="str">
        <f t="shared" ca="1" si="23"/>
        <v>사용자 과실</v>
      </c>
      <c r="AB120" s="12">
        <f t="shared" ca="1" si="31"/>
        <v>2</v>
      </c>
      <c r="AC120" s="12" t="str">
        <f t="shared" ca="1" si="32"/>
        <v>유상</v>
      </c>
      <c r="AD120" s="12" t="str">
        <f t="shared" ca="1" si="33"/>
        <v>124222</v>
      </c>
      <c r="AE120" s="12" t="str">
        <f t="shared" ca="1" si="24"/>
        <v>부품교체</v>
      </c>
      <c r="AF120" s="12" t="str">
        <f t="shared" ca="1" si="34"/>
        <v>액정 Ass'y</v>
      </c>
      <c r="AG120" s="32">
        <f t="shared" ca="1" si="35"/>
        <v>80000</v>
      </c>
      <c r="AH120" s="33">
        <f t="shared" ca="1" si="36"/>
        <v>80000</v>
      </c>
    </row>
    <row r="121" spans="19:34" x14ac:dyDescent="0.4">
      <c r="S121" s="21">
        <f t="shared" ca="1" si="25"/>
        <v>44705</v>
      </c>
      <c r="T121" s="12">
        <f t="shared" ca="1" si="26"/>
        <v>1</v>
      </c>
      <c r="U121" s="12" t="str">
        <f t="shared" ca="1" si="27"/>
        <v>외관</v>
      </c>
      <c r="V121" s="12">
        <f t="shared" ca="1" si="37"/>
        <v>2</v>
      </c>
      <c r="W121" s="12" t="str">
        <f t="shared" ca="1" si="22"/>
        <v>흠집</v>
      </c>
      <c r="X121" s="12">
        <f t="shared" ca="1" si="28"/>
        <v>3</v>
      </c>
      <c r="Y121" s="12" t="str">
        <f t="shared" ca="1" si="29"/>
        <v>케이스</v>
      </c>
      <c r="Z121" s="12">
        <f t="shared" ca="1" si="30"/>
        <v>2</v>
      </c>
      <c r="AA121" s="12" t="str">
        <f t="shared" ca="1" si="23"/>
        <v>사용자 과실</v>
      </c>
      <c r="AB121" s="12">
        <f t="shared" ca="1" si="31"/>
        <v>2</v>
      </c>
      <c r="AC121" s="12" t="str">
        <f t="shared" ca="1" si="32"/>
        <v>유상</v>
      </c>
      <c r="AD121" s="12" t="str">
        <f t="shared" ca="1" si="33"/>
        <v>123222</v>
      </c>
      <c r="AE121" s="12" t="str">
        <f t="shared" ca="1" si="24"/>
        <v>부품교체</v>
      </c>
      <c r="AF121" s="12" t="str">
        <f t="shared" ca="1" si="34"/>
        <v>케이스</v>
      </c>
      <c r="AG121" s="32">
        <f t="shared" ca="1" si="35"/>
        <v>20000</v>
      </c>
      <c r="AH121" s="33">
        <f t="shared" ca="1" si="36"/>
        <v>20000</v>
      </c>
    </row>
    <row r="122" spans="19:34" x14ac:dyDescent="0.4">
      <c r="S122" s="21">
        <f t="shared" ca="1" si="25"/>
        <v>45103</v>
      </c>
      <c r="T122" s="12">
        <f t="shared" ca="1" si="26"/>
        <v>2</v>
      </c>
      <c r="U122" s="12" t="str">
        <f t="shared" ca="1" si="27"/>
        <v>기능</v>
      </c>
      <c r="V122" s="12">
        <f t="shared" ca="1" si="37"/>
        <v>5</v>
      </c>
      <c r="W122" s="12" t="str">
        <f t="shared" ca="1" si="22"/>
        <v>화면</v>
      </c>
      <c r="X122" s="12">
        <f t="shared" ca="1" si="28"/>
        <v>11</v>
      </c>
      <c r="Y122" s="12" t="str">
        <f t="shared" ca="1" si="29"/>
        <v>두번 터치됨</v>
      </c>
      <c r="Z122" s="12">
        <f t="shared" ca="1" si="30"/>
        <v>14</v>
      </c>
      <c r="AA122" s="12" t="str">
        <f t="shared" ca="1" si="23"/>
        <v>스위치고장</v>
      </c>
      <c r="AB122" s="12">
        <f t="shared" ca="1" si="31"/>
        <v>2</v>
      </c>
      <c r="AC122" s="12" t="str">
        <f t="shared" ca="1" si="32"/>
        <v>유상</v>
      </c>
      <c r="AD122" s="12" t="str">
        <f t="shared" ca="1" si="33"/>
        <v>25111422</v>
      </c>
      <c r="AE122" s="12" t="str">
        <f t="shared" ca="1" si="24"/>
        <v>부품교체</v>
      </c>
      <c r="AF122" s="12" t="str">
        <f t="shared" ca="1" si="34"/>
        <v>스위치 PCB Board Ass'y</v>
      </c>
      <c r="AG122" s="32">
        <f t="shared" ca="1" si="35"/>
        <v>25000</v>
      </c>
      <c r="AH122" s="33">
        <f t="shared" ca="1" si="36"/>
        <v>25000</v>
      </c>
    </row>
    <row r="123" spans="19:34" x14ac:dyDescent="0.4">
      <c r="S123" s="21">
        <f t="shared" ca="1" si="25"/>
        <v>44535</v>
      </c>
      <c r="T123" s="12">
        <f t="shared" ca="1" si="26"/>
        <v>2</v>
      </c>
      <c r="U123" s="12" t="str">
        <f t="shared" ca="1" si="27"/>
        <v>기능</v>
      </c>
      <c r="V123" s="12">
        <f t="shared" ca="1" si="37"/>
        <v>6</v>
      </c>
      <c r="W123" s="12" t="str">
        <f t="shared" ca="1" si="22"/>
        <v>화면</v>
      </c>
      <c r="X123" s="12">
        <f t="shared" ca="1" si="28"/>
        <v>12</v>
      </c>
      <c r="Y123" s="12" t="str">
        <f t="shared" ca="1" si="29"/>
        <v>켜지지 않음</v>
      </c>
      <c r="Z123" s="12">
        <f t="shared" ca="1" si="30"/>
        <v>17</v>
      </c>
      <c r="AA123" s="12" t="str">
        <f t="shared" ca="1" si="23"/>
        <v>휴즈 끊어짐</v>
      </c>
      <c r="AB123" s="12">
        <f t="shared" ca="1" si="31"/>
        <v>2</v>
      </c>
      <c r="AC123" s="12" t="str">
        <f t="shared" ca="1" si="32"/>
        <v>유상</v>
      </c>
      <c r="AD123" s="12" t="str">
        <f t="shared" ca="1" si="33"/>
        <v>26121722</v>
      </c>
      <c r="AE123" s="12" t="str">
        <f t="shared" ca="1" si="24"/>
        <v>부품교체</v>
      </c>
      <c r="AF123" s="12" t="str">
        <f t="shared" ca="1" si="34"/>
        <v>Fuse</v>
      </c>
      <c r="AG123" s="32">
        <f t="shared" ca="1" si="35"/>
        <v>3000</v>
      </c>
      <c r="AH123" s="33">
        <f t="shared" ca="1" si="36"/>
        <v>3000</v>
      </c>
    </row>
    <row r="124" spans="19:34" x14ac:dyDescent="0.4">
      <c r="S124" s="21">
        <f t="shared" ca="1" si="25"/>
        <v>45106</v>
      </c>
      <c r="T124" s="12">
        <f t="shared" ca="1" si="26"/>
        <v>2</v>
      </c>
      <c r="U124" s="12" t="str">
        <f t="shared" ca="1" si="27"/>
        <v>기능</v>
      </c>
      <c r="V124" s="12">
        <f t="shared" ca="1" si="37"/>
        <v>4</v>
      </c>
      <c r="W124" s="12" t="str">
        <f t="shared" ca="1" si="22"/>
        <v>화면</v>
      </c>
      <c r="X124" s="12">
        <f t="shared" ca="1" si="28"/>
        <v>8</v>
      </c>
      <c r="Y124" s="12" t="str">
        <f t="shared" ca="1" si="29"/>
        <v>백화현상</v>
      </c>
      <c r="Z124" s="12">
        <f t="shared" ca="1" si="30"/>
        <v>7</v>
      </c>
      <c r="AA124" s="12" t="str">
        <f t="shared" ca="1" si="23"/>
        <v>컨넥터 접촉불량</v>
      </c>
      <c r="AB124" s="12">
        <f t="shared" ca="1" si="31"/>
        <v>1</v>
      </c>
      <c r="AC124" s="12" t="str">
        <f t="shared" ca="1" si="32"/>
        <v>무상</v>
      </c>
      <c r="AD124" s="12" t="str">
        <f t="shared" ca="1" si="33"/>
        <v>248711</v>
      </c>
      <c r="AE124" s="12" t="str">
        <f t="shared" ca="1" si="24"/>
        <v>제품교환</v>
      </c>
      <c r="AF124" s="12" t="str">
        <f t="shared" ca="1" si="34"/>
        <v>컨넥터 Ass'y</v>
      </c>
      <c r="AG124" s="32">
        <f t="shared" ca="1" si="35"/>
        <v>18000</v>
      </c>
      <c r="AH124" s="33" t="str">
        <f t="shared" ca="1" si="36"/>
        <v>미청구</v>
      </c>
    </row>
    <row r="125" spans="19:34" x14ac:dyDescent="0.4">
      <c r="S125" s="21">
        <f t="shared" ca="1" si="25"/>
        <v>44465</v>
      </c>
      <c r="T125" s="12">
        <f t="shared" ca="1" si="26"/>
        <v>2</v>
      </c>
      <c r="U125" s="12" t="str">
        <f t="shared" ca="1" si="27"/>
        <v>기능</v>
      </c>
      <c r="V125" s="12">
        <f t="shared" ca="1" si="37"/>
        <v>6</v>
      </c>
      <c r="W125" s="12" t="str">
        <f t="shared" ca="1" si="22"/>
        <v>화면</v>
      </c>
      <c r="X125" s="12">
        <f t="shared" ca="1" si="28"/>
        <v>12</v>
      </c>
      <c r="Y125" s="12" t="str">
        <f t="shared" ca="1" si="29"/>
        <v>켜지지 않음</v>
      </c>
      <c r="Z125" s="12">
        <f t="shared" ca="1" si="30"/>
        <v>18</v>
      </c>
      <c r="AA125" s="12" t="str">
        <f t="shared" ca="1" si="23"/>
        <v>Pcb Board 고장</v>
      </c>
      <c r="AB125" s="12">
        <f t="shared" ca="1" si="31"/>
        <v>1</v>
      </c>
      <c r="AC125" s="12" t="str">
        <f t="shared" ca="1" si="32"/>
        <v>무상</v>
      </c>
      <c r="AD125" s="12" t="str">
        <f t="shared" ca="1" si="33"/>
        <v>26121811</v>
      </c>
      <c r="AE125" s="12" t="str">
        <f t="shared" ca="1" si="24"/>
        <v>제품교환</v>
      </c>
      <c r="AF125" s="12" t="str">
        <f t="shared" ca="1" si="34"/>
        <v>MAIN Pcb Board</v>
      </c>
      <c r="AG125" s="32">
        <f t="shared" ca="1" si="35"/>
        <v>50000</v>
      </c>
      <c r="AH125" s="33" t="str">
        <f t="shared" ca="1" si="36"/>
        <v>미청구</v>
      </c>
    </row>
    <row r="126" spans="19:34" x14ac:dyDescent="0.4">
      <c r="S126" s="21">
        <f t="shared" ca="1" si="25"/>
        <v>44437</v>
      </c>
      <c r="T126" s="12">
        <f t="shared" ca="1" si="26"/>
        <v>1</v>
      </c>
      <c r="U126" s="12" t="str">
        <f t="shared" ca="1" si="27"/>
        <v>외관</v>
      </c>
      <c r="V126" s="12">
        <f t="shared" ca="1" si="37"/>
        <v>2</v>
      </c>
      <c r="W126" s="12" t="str">
        <f t="shared" ca="1" si="22"/>
        <v>흠집</v>
      </c>
      <c r="X126" s="12">
        <f t="shared" ca="1" si="28"/>
        <v>4</v>
      </c>
      <c r="Y126" s="12" t="str">
        <f t="shared" ca="1" si="29"/>
        <v>액정</v>
      </c>
      <c r="Z126" s="12">
        <f t="shared" ca="1" si="30"/>
        <v>1</v>
      </c>
      <c r="AA126" s="12" t="str">
        <f t="shared" ca="1" si="23"/>
        <v>검수미비</v>
      </c>
      <c r="AB126" s="12">
        <f t="shared" ca="1" si="31"/>
        <v>1</v>
      </c>
      <c r="AC126" s="12" t="str">
        <f t="shared" ca="1" si="32"/>
        <v>무상</v>
      </c>
      <c r="AD126" s="12" t="str">
        <f t="shared" ca="1" si="33"/>
        <v>124111</v>
      </c>
      <c r="AE126" s="12" t="str">
        <f t="shared" ca="1" si="24"/>
        <v>제품교환</v>
      </c>
      <c r="AF126" s="12" t="str">
        <f t="shared" ca="1" si="34"/>
        <v>액정 Ass'y</v>
      </c>
      <c r="AG126" s="32">
        <f t="shared" ca="1" si="35"/>
        <v>80000</v>
      </c>
      <c r="AH126" s="33" t="str">
        <f t="shared" ca="1" si="36"/>
        <v>미청구</v>
      </c>
    </row>
    <row r="127" spans="19:34" x14ac:dyDescent="0.4">
      <c r="S127" s="21">
        <f t="shared" ca="1" si="25"/>
        <v>44742</v>
      </c>
      <c r="T127" s="12">
        <f t="shared" ca="1" si="26"/>
        <v>1</v>
      </c>
      <c r="U127" s="12" t="str">
        <f t="shared" ca="1" si="27"/>
        <v>외관</v>
      </c>
      <c r="V127" s="12">
        <f t="shared" ca="1" si="37"/>
        <v>1</v>
      </c>
      <c r="W127" s="12" t="str">
        <f t="shared" ca="1" si="22"/>
        <v>파손</v>
      </c>
      <c r="X127" s="12">
        <f t="shared" ca="1" si="28"/>
        <v>1</v>
      </c>
      <c r="Y127" s="12" t="str">
        <f t="shared" ca="1" si="29"/>
        <v>케이스</v>
      </c>
      <c r="Z127" s="12">
        <f t="shared" ca="1" si="30"/>
        <v>2</v>
      </c>
      <c r="AA127" s="12" t="str">
        <f t="shared" ca="1" si="23"/>
        <v>사용자 과실</v>
      </c>
      <c r="AB127" s="12">
        <f t="shared" ca="1" si="31"/>
        <v>2</v>
      </c>
      <c r="AC127" s="12" t="str">
        <f t="shared" ca="1" si="32"/>
        <v>유상</v>
      </c>
      <c r="AD127" s="12" t="str">
        <f t="shared" ca="1" si="33"/>
        <v>111222</v>
      </c>
      <c r="AE127" s="12" t="str">
        <f t="shared" ca="1" si="24"/>
        <v>부품교체</v>
      </c>
      <c r="AF127" s="12" t="str">
        <f t="shared" ca="1" si="34"/>
        <v>케이스</v>
      </c>
      <c r="AG127" s="32">
        <f t="shared" ca="1" si="35"/>
        <v>20000</v>
      </c>
      <c r="AH127" s="33">
        <f t="shared" ca="1" si="36"/>
        <v>20000</v>
      </c>
    </row>
    <row r="128" spans="19:34" x14ac:dyDescent="0.4">
      <c r="S128" s="21">
        <f t="shared" ca="1" si="25"/>
        <v>45004</v>
      </c>
      <c r="T128" s="12">
        <f t="shared" ca="1" si="26"/>
        <v>2</v>
      </c>
      <c r="U128" s="12" t="str">
        <f t="shared" ca="1" si="27"/>
        <v>기능</v>
      </c>
      <c r="V128" s="12">
        <f t="shared" ca="1" si="37"/>
        <v>6</v>
      </c>
      <c r="W128" s="12" t="str">
        <f t="shared" ca="1" si="22"/>
        <v>화면</v>
      </c>
      <c r="X128" s="12">
        <f t="shared" ca="1" si="28"/>
        <v>12</v>
      </c>
      <c r="Y128" s="12" t="str">
        <f t="shared" ca="1" si="29"/>
        <v>켜지지 않음</v>
      </c>
      <c r="Z128" s="12">
        <f t="shared" ca="1" si="30"/>
        <v>19</v>
      </c>
      <c r="AA128" s="12" t="str">
        <f t="shared" ca="1" si="23"/>
        <v>배터리 방전</v>
      </c>
      <c r="AB128" s="12">
        <f t="shared" ca="1" si="31"/>
        <v>1</v>
      </c>
      <c r="AC128" s="12" t="str">
        <f t="shared" ca="1" si="32"/>
        <v>무상</v>
      </c>
      <c r="AD128" s="12" t="str">
        <f t="shared" ca="1" si="33"/>
        <v>26121911</v>
      </c>
      <c r="AE128" s="12" t="str">
        <f t="shared" ca="1" si="24"/>
        <v>제품교환</v>
      </c>
      <c r="AF128" s="12" t="str">
        <f t="shared" ca="1" si="34"/>
        <v>Battery</v>
      </c>
      <c r="AG128" s="32">
        <f t="shared" ca="1" si="35"/>
        <v>30000</v>
      </c>
      <c r="AH128" s="33" t="str">
        <f t="shared" ca="1" si="36"/>
        <v>미청구</v>
      </c>
    </row>
    <row r="129" spans="19:34" x14ac:dyDescent="0.4">
      <c r="S129" s="21">
        <f t="shared" ca="1" si="25"/>
        <v>44970</v>
      </c>
      <c r="T129" s="12">
        <f t="shared" ca="1" si="26"/>
        <v>1</v>
      </c>
      <c r="U129" s="12" t="str">
        <f t="shared" ca="1" si="27"/>
        <v>외관</v>
      </c>
      <c r="V129" s="12">
        <f t="shared" ca="1" si="37"/>
        <v>3</v>
      </c>
      <c r="W129" s="12" t="str">
        <f t="shared" ca="1" si="22"/>
        <v>오염</v>
      </c>
      <c r="X129" s="12">
        <f t="shared" ca="1" si="28"/>
        <v>5</v>
      </c>
      <c r="Y129" s="12" t="str">
        <f t="shared" ca="1" si="29"/>
        <v>케이스</v>
      </c>
      <c r="Z129" s="12">
        <f t="shared" ca="1" si="30"/>
        <v>2</v>
      </c>
      <c r="AA129" s="12" t="str">
        <f t="shared" ca="1" si="23"/>
        <v>사용자 과실</v>
      </c>
      <c r="AB129" s="12">
        <f t="shared" ca="1" si="31"/>
        <v>2</v>
      </c>
      <c r="AC129" s="12" t="str">
        <f t="shared" ca="1" si="32"/>
        <v>유상</v>
      </c>
      <c r="AD129" s="12" t="str">
        <f t="shared" ca="1" si="33"/>
        <v>135222</v>
      </c>
      <c r="AE129" s="12" t="str">
        <f t="shared" ca="1" si="24"/>
        <v>부품교체</v>
      </c>
      <c r="AF129" s="12" t="str">
        <f t="shared" ca="1" si="34"/>
        <v>케이스</v>
      </c>
      <c r="AG129" s="32">
        <f t="shared" ca="1" si="35"/>
        <v>20000</v>
      </c>
      <c r="AH129" s="33">
        <f t="shared" ca="1" si="36"/>
        <v>20000</v>
      </c>
    </row>
    <row r="130" spans="19:34" x14ac:dyDescent="0.4">
      <c r="S130" s="21">
        <f t="shared" ca="1" si="25"/>
        <v>44409</v>
      </c>
      <c r="T130" s="12">
        <f t="shared" ca="1" si="26"/>
        <v>2</v>
      </c>
      <c r="U130" s="12" t="str">
        <f t="shared" ca="1" si="27"/>
        <v>기능</v>
      </c>
      <c r="V130" s="12">
        <f t="shared" ca="1" si="37"/>
        <v>4</v>
      </c>
      <c r="W130" s="12" t="str">
        <f t="shared" ca="1" si="22"/>
        <v>화면</v>
      </c>
      <c r="X130" s="12">
        <f t="shared" ca="1" si="28"/>
        <v>8</v>
      </c>
      <c r="Y130" s="12" t="str">
        <f t="shared" ca="1" si="29"/>
        <v>백화현상</v>
      </c>
      <c r="Z130" s="12">
        <f t="shared" ca="1" si="30"/>
        <v>8</v>
      </c>
      <c r="AA130" s="12" t="str">
        <f t="shared" ca="1" si="23"/>
        <v>Pcb Board 고장</v>
      </c>
      <c r="AB130" s="12">
        <f t="shared" ca="1" si="31"/>
        <v>3</v>
      </c>
      <c r="AC130" s="12" t="str">
        <f t="shared" ca="1" si="32"/>
        <v>무상</v>
      </c>
      <c r="AD130" s="12" t="str">
        <f t="shared" ca="1" si="33"/>
        <v>248832</v>
      </c>
      <c r="AE130" s="12" t="str">
        <f t="shared" ca="1" si="24"/>
        <v>부품교체</v>
      </c>
      <c r="AF130" s="12" t="str">
        <f t="shared" ca="1" si="34"/>
        <v>MAIN Pcb Board</v>
      </c>
      <c r="AG130" s="32">
        <f t="shared" ca="1" si="35"/>
        <v>50000</v>
      </c>
      <c r="AH130" s="33" t="str">
        <f t="shared" ca="1" si="36"/>
        <v>미청구</v>
      </c>
    </row>
    <row r="131" spans="19:34" x14ac:dyDescent="0.4">
      <c r="S131" s="21">
        <f t="shared" ca="1" si="25"/>
        <v>45087</v>
      </c>
      <c r="T131" s="12">
        <f t="shared" ca="1" si="26"/>
        <v>2</v>
      </c>
      <c r="U131" s="12" t="str">
        <f t="shared" ca="1" si="27"/>
        <v>기능</v>
      </c>
      <c r="V131" s="12">
        <f t="shared" ca="1" si="37"/>
        <v>4</v>
      </c>
      <c r="W131" s="12" t="str">
        <f t="shared" ca="1" si="22"/>
        <v>화면</v>
      </c>
      <c r="X131" s="12">
        <f t="shared" ca="1" si="28"/>
        <v>7</v>
      </c>
      <c r="Y131" s="12" t="str">
        <f t="shared" ca="1" si="29"/>
        <v>안켜짐</v>
      </c>
      <c r="Z131" s="12">
        <f t="shared" ca="1" si="30"/>
        <v>4</v>
      </c>
      <c r="AA131" s="12" t="str">
        <f t="shared" ca="1" si="23"/>
        <v>Pcb Board 고장</v>
      </c>
      <c r="AB131" s="12">
        <f t="shared" ca="1" si="31"/>
        <v>2</v>
      </c>
      <c r="AC131" s="12" t="str">
        <f t="shared" ca="1" si="32"/>
        <v>유상</v>
      </c>
      <c r="AD131" s="12" t="str">
        <f t="shared" ca="1" si="33"/>
        <v>247422</v>
      </c>
      <c r="AE131" s="12" t="str">
        <f t="shared" ca="1" si="24"/>
        <v>부품교체</v>
      </c>
      <c r="AF131" s="12" t="str">
        <f t="shared" ca="1" si="34"/>
        <v>MAIN Pcb Board</v>
      </c>
      <c r="AG131" s="32">
        <f t="shared" ca="1" si="35"/>
        <v>50000</v>
      </c>
      <c r="AH131" s="33">
        <f t="shared" ca="1" si="36"/>
        <v>50000</v>
      </c>
    </row>
    <row r="132" spans="19:34" x14ac:dyDescent="0.4">
      <c r="S132" s="21">
        <f t="shared" ca="1" si="25"/>
        <v>44677</v>
      </c>
      <c r="T132" s="12">
        <f t="shared" ca="1" si="26"/>
        <v>2</v>
      </c>
      <c r="U132" s="12" t="str">
        <f t="shared" ca="1" si="27"/>
        <v>기능</v>
      </c>
      <c r="V132" s="12">
        <f t="shared" ca="1" si="37"/>
        <v>5</v>
      </c>
      <c r="W132" s="12" t="str">
        <f t="shared" ca="1" si="22"/>
        <v>화면</v>
      </c>
      <c r="X132" s="12">
        <f t="shared" ca="1" si="28"/>
        <v>11</v>
      </c>
      <c r="Y132" s="12" t="str">
        <f t="shared" ca="1" si="29"/>
        <v>두번 터치됨</v>
      </c>
      <c r="Z132" s="12">
        <f t="shared" ca="1" si="30"/>
        <v>15</v>
      </c>
      <c r="AA132" s="12" t="str">
        <f t="shared" ca="1" si="23"/>
        <v>Pcb Board 고장</v>
      </c>
      <c r="AB132" s="12">
        <f t="shared" ca="1" si="31"/>
        <v>1</v>
      </c>
      <c r="AC132" s="12" t="str">
        <f t="shared" ca="1" si="32"/>
        <v>무상</v>
      </c>
      <c r="AD132" s="12" t="str">
        <f t="shared" ca="1" si="33"/>
        <v>25111511</v>
      </c>
      <c r="AE132" s="12" t="str">
        <f t="shared" ca="1" si="24"/>
        <v>제품교환</v>
      </c>
      <c r="AF132" s="12" t="str">
        <f t="shared" ca="1" si="34"/>
        <v>MAIN Pcb Board</v>
      </c>
      <c r="AG132" s="32">
        <f t="shared" ca="1" si="35"/>
        <v>50000</v>
      </c>
      <c r="AH132" s="33" t="str">
        <f t="shared" ca="1" si="36"/>
        <v>미청구</v>
      </c>
    </row>
    <row r="133" spans="19:34" x14ac:dyDescent="0.4">
      <c r="S133" s="21">
        <f t="shared" ca="1" si="25"/>
        <v>44957</v>
      </c>
      <c r="T133" s="12">
        <f t="shared" ca="1" si="26"/>
        <v>2</v>
      </c>
      <c r="U133" s="12" t="str">
        <f t="shared" ca="1" si="27"/>
        <v>기능</v>
      </c>
      <c r="V133" s="12">
        <f t="shared" ca="1" si="37"/>
        <v>4</v>
      </c>
      <c r="W133" s="12" t="str">
        <f t="shared" ref="W133:W196" ca="1" si="38">IF(V133=1,$E$5,IF(V133=2,$E$9,IF(V133=3,$E$13,IF(V133=4,$E$17,IF(V133=5,$E$36,IF(V133=6,$E$43))))))</f>
        <v>화면</v>
      </c>
      <c r="X133" s="12">
        <f t="shared" ca="1" si="28"/>
        <v>8</v>
      </c>
      <c r="Y133" s="12" t="str">
        <f t="shared" ca="1" si="29"/>
        <v>백화현상</v>
      </c>
      <c r="Z133" s="12">
        <f t="shared" ca="1" si="30"/>
        <v>6</v>
      </c>
      <c r="AA133" s="12" t="str">
        <f t="shared" ref="AA133:AA196" ca="1" si="39">IF(Z133=1,$I$5,IF(Z133=2,$I$6,IF(Z133=3,$I$17,IF(Z133=4,$I$20,IF(Z133=5,$I$23,IF(Z133=6,$I$26,IF(Z133=7,$I$29,IF(Z133=8,$I$32,IF(Z133=9,$I$35,IF(Z133=10,$I$38,IF(Z133=11,$I$41,IF(Z133=12,$I$44,IF(Z133=13,$I$47,IF(Z133=14,$I$50,IF(Z133=15,$I$53,IF(Z133=16,$I$56,IF(Z133=17,$I$59,IF(Z133=18,$I$62,IF(Z133=19,$I$65,"")))))))))))))))))))</f>
        <v>액정 고장</v>
      </c>
      <c r="AB133" s="12">
        <f t="shared" ca="1" si="31"/>
        <v>1</v>
      </c>
      <c r="AC133" s="12" t="str">
        <f t="shared" ca="1" si="32"/>
        <v>무상</v>
      </c>
      <c r="AD133" s="12" t="str">
        <f t="shared" ca="1" si="33"/>
        <v>248611</v>
      </c>
      <c r="AE133" s="12" t="str">
        <f t="shared" ref="AE133:AE196" ca="1" si="40">VLOOKUP(AD133,$L$5:$N$67,3,FALSE)</f>
        <v>제품교환</v>
      </c>
      <c r="AF133" s="12" t="str">
        <f t="shared" ca="1" si="34"/>
        <v>액정 Ass'y</v>
      </c>
      <c r="AG133" s="32">
        <f t="shared" ca="1" si="35"/>
        <v>80000</v>
      </c>
      <c r="AH133" s="33" t="str">
        <f t="shared" ca="1" si="36"/>
        <v>미청구</v>
      </c>
    </row>
    <row r="134" spans="19:34" x14ac:dyDescent="0.4">
      <c r="S134" s="21">
        <f t="shared" ref="S134:S197" ca="1" si="41">RANDBETWEEN(DATE(2021,1,1), DATE(2023,12,31))</f>
        <v>44867</v>
      </c>
      <c r="T134" s="12">
        <f t="shared" ref="T134:T197" ca="1" si="42">RANDBETWEEN(1,2)</f>
        <v>1</v>
      </c>
      <c r="U134" s="12" t="str">
        <f t="shared" ref="U134:U197" ca="1" si="43">IF(T134=1,$C$5,IF(T134=2,$C$17,))</f>
        <v>외관</v>
      </c>
      <c r="V134" s="12">
        <f t="shared" ca="1" si="37"/>
        <v>3</v>
      </c>
      <c r="W134" s="12" t="str">
        <f t="shared" ca="1" si="38"/>
        <v>오염</v>
      </c>
      <c r="X134" s="12">
        <f t="shared" ref="X134:X197" ca="1" si="44">IF(V134&lt;=1,RANDBETWEEN(1,2),IF(V134=2,RANDBETWEEN(3,4),IF(V134=3,RANDBETWEEN(5,6),IF(V134=4,RANDBETWEEN(7,8),IF(V134=5,RANDBETWEEN(10,11),IF(V134=6,12))))))</f>
        <v>6</v>
      </c>
      <c r="Y134" s="12" t="str">
        <f t="shared" ref="Y134:Y197" ca="1" si="45">IF(X134=1,$G$5,IF(X134=2,$G$7,IF(X134=3,$G$9,IF(X134=4,$G$11,IF(X134=5,$G$13,IF(X134=6,$G$15,IF(X134=7,$G$17,IF(X134=8,$G$26,IF(X134=9,$G$35,IF(X134=10,$G$44,IF(X134=11,$G$50,IF(X134=12,$G$56))))))))))))</f>
        <v>액정</v>
      </c>
      <c r="Z134" s="12">
        <f t="shared" ref="Z134:Z197" ca="1" si="46">IF(X134&lt;=6,RANDBETWEEN(1,2),IF(X134=7,RANDBETWEEN(3,5),IF(X134=8,RANDBETWEEN(6,8),IF(X134=9,RANDBETWEEN(9,11),IF(X134=10,RANDBETWEEN(12,13),IF(X134=11,RANDBETWEEN(14,15),IF(X134=12,RANDBETWEEN(16,19))))))))</f>
        <v>2</v>
      </c>
      <c r="AA134" s="12" t="str">
        <f t="shared" ca="1" si="39"/>
        <v>사용자 과실</v>
      </c>
      <c r="AB134" s="12">
        <f t="shared" ref="AB134:AB197" ca="1" si="47">IF(AA134="사용자 과실",2,IF(AA134="검수미비",1,RANDBETWEEN(1,3)))</f>
        <v>2</v>
      </c>
      <c r="AC134" s="12" t="str">
        <f t="shared" ref="AC134:AC197" ca="1" si="48">IF(AB134=1,"무상",IF(AB134=2,"유상",IF(AB134=3,"무상",)))</f>
        <v>유상</v>
      </c>
      <c r="AD134" s="12" t="str">
        <f t="shared" ref="AD134:AD197" ca="1" si="49">T134&amp;V134&amp;X134&amp;Z134&amp;AB134&amp;IF(AB134=1,1,IF(AB134=2,2,IF(AB134=3,2,)))</f>
        <v>136222</v>
      </c>
      <c r="AE134" s="12" t="str">
        <f t="shared" ca="1" si="40"/>
        <v>부품교체</v>
      </c>
      <c r="AF134" s="12" t="str">
        <f t="shared" ref="AF134:AF197" ca="1" si="50">VLOOKUP(AD134,$L$5:$Q$67,4,FALSE)</f>
        <v>액정 Ass'y</v>
      </c>
      <c r="AG134" s="32">
        <f t="shared" ref="AG134:AG197" ca="1" si="51">VLOOKUP(AD134,$L$5:$Q$67,5,FALSE)</f>
        <v>80000</v>
      </c>
      <c r="AH134" s="33">
        <f t="shared" ref="AH134:AH197" ca="1" si="52">VLOOKUP(AD134,$L$5:$Q$67,6,FALSE)</f>
        <v>80000</v>
      </c>
    </row>
    <row r="135" spans="19:34" x14ac:dyDescent="0.4">
      <c r="S135" s="21">
        <f t="shared" ca="1" si="41"/>
        <v>45067</v>
      </c>
      <c r="T135" s="12">
        <f t="shared" ca="1" si="42"/>
        <v>2</v>
      </c>
      <c r="U135" s="12" t="str">
        <f t="shared" ca="1" si="43"/>
        <v>기능</v>
      </c>
      <c r="V135" s="12">
        <f t="shared" ca="1" si="37"/>
        <v>4</v>
      </c>
      <c r="W135" s="12" t="str">
        <f t="shared" ca="1" si="38"/>
        <v>화면</v>
      </c>
      <c r="X135" s="12">
        <f t="shared" ca="1" si="44"/>
        <v>7</v>
      </c>
      <c r="Y135" s="12" t="str">
        <f t="shared" ca="1" si="45"/>
        <v>안켜짐</v>
      </c>
      <c r="Z135" s="12">
        <f t="shared" ca="1" si="46"/>
        <v>4</v>
      </c>
      <c r="AA135" s="12" t="str">
        <f t="shared" ca="1" si="39"/>
        <v>Pcb Board 고장</v>
      </c>
      <c r="AB135" s="12">
        <f t="shared" ca="1" si="47"/>
        <v>3</v>
      </c>
      <c r="AC135" s="12" t="str">
        <f t="shared" ca="1" si="48"/>
        <v>무상</v>
      </c>
      <c r="AD135" s="12" t="str">
        <f t="shared" ca="1" si="49"/>
        <v>247432</v>
      </c>
      <c r="AE135" s="12" t="str">
        <f t="shared" ca="1" si="40"/>
        <v>부품교체</v>
      </c>
      <c r="AF135" s="12" t="str">
        <f t="shared" ca="1" si="50"/>
        <v>MAIN Pcb Board</v>
      </c>
      <c r="AG135" s="32">
        <f t="shared" ca="1" si="51"/>
        <v>50000</v>
      </c>
      <c r="AH135" s="33" t="str">
        <f t="shared" ca="1" si="52"/>
        <v>미청구</v>
      </c>
    </row>
    <row r="136" spans="19:34" x14ac:dyDescent="0.4">
      <c r="S136" s="21">
        <f t="shared" ca="1" si="41"/>
        <v>44483</v>
      </c>
      <c r="T136" s="12">
        <f t="shared" ca="1" si="42"/>
        <v>1</v>
      </c>
      <c r="U136" s="12" t="str">
        <f t="shared" ca="1" si="43"/>
        <v>외관</v>
      </c>
      <c r="V136" s="12">
        <f t="shared" ca="1" si="37"/>
        <v>2</v>
      </c>
      <c r="W136" s="12" t="str">
        <f t="shared" ca="1" si="38"/>
        <v>흠집</v>
      </c>
      <c r="X136" s="12">
        <f t="shared" ca="1" si="44"/>
        <v>4</v>
      </c>
      <c r="Y136" s="12" t="str">
        <f t="shared" ca="1" si="45"/>
        <v>액정</v>
      </c>
      <c r="Z136" s="12">
        <f t="shared" ca="1" si="46"/>
        <v>2</v>
      </c>
      <c r="AA136" s="12" t="str">
        <f t="shared" ca="1" si="39"/>
        <v>사용자 과실</v>
      </c>
      <c r="AB136" s="12">
        <f t="shared" ca="1" si="47"/>
        <v>2</v>
      </c>
      <c r="AC136" s="12" t="str">
        <f t="shared" ca="1" si="48"/>
        <v>유상</v>
      </c>
      <c r="AD136" s="12" t="str">
        <f t="shared" ca="1" si="49"/>
        <v>124222</v>
      </c>
      <c r="AE136" s="12" t="str">
        <f t="shared" ca="1" si="40"/>
        <v>부품교체</v>
      </c>
      <c r="AF136" s="12" t="str">
        <f t="shared" ca="1" si="50"/>
        <v>액정 Ass'y</v>
      </c>
      <c r="AG136" s="32">
        <f t="shared" ca="1" si="51"/>
        <v>80000</v>
      </c>
      <c r="AH136" s="33">
        <f t="shared" ca="1" si="52"/>
        <v>80000</v>
      </c>
    </row>
    <row r="137" spans="19:34" x14ac:dyDescent="0.4">
      <c r="S137" s="21">
        <f t="shared" ca="1" si="41"/>
        <v>44738</v>
      </c>
      <c r="T137" s="12">
        <f t="shared" ca="1" si="42"/>
        <v>1</v>
      </c>
      <c r="U137" s="12" t="str">
        <f t="shared" ca="1" si="43"/>
        <v>외관</v>
      </c>
      <c r="V137" s="12">
        <f t="shared" ca="1" si="37"/>
        <v>3</v>
      </c>
      <c r="W137" s="12" t="str">
        <f t="shared" ca="1" si="38"/>
        <v>오염</v>
      </c>
      <c r="X137" s="12">
        <f t="shared" ca="1" si="44"/>
        <v>5</v>
      </c>
      <c r="Y137" s="12" t="str">
        <f t="shared" ca="1" si="45"/>
        <v>케이스</v>
      </c>
      <c r="Z137" s="12">
        <f t="shared" ca="1" si="46"/>
        <v>1</v>
      </c>
      <c r="AA137" s="12" t="str">
        <f t="shared" ca="1" si="39"/>
        <v>검수미비</v>
      </c>
      <c r="AB137" s="12">
        <f t="shared" ca="1" si="47"/>
        <v>1</v>
      </c>
      <c r="AC137" s="12" t="str">
        <f t="shared" ca="1" si="48"/>
        <v>무상</v>
      </c>
      <c r="AD137" s="12" t="str">
        <f t="shared" ca="1" si="49"/>
        <v>135111</v>
      </c>
      <c r="AE137" s="12" t="str">
        <f t="shared" ca="1" si="40"/>
        <v>제품교환</v>
      </c>
      <c r="AF137" s="12" t="str">
        <f t="shared" ca="1" si="50"/>
        <v>케이스</v>
      </c>
      <c r="AG137" s="32">
        <f t="shared" ca="1" si="51"/>
        <v>20000</v>
      </c>
      <c r="AH137" s="33" t="str">
        <f t="shared" ca="1" si="52"/>
        <v>미청구</v>
      </c>
    </row>
    <row r="138" spans="19:34" x14ac:dyDescent="0.4">
      <c r="S138" s="21">
        <f t="shared" ca="1" si="41"/>
        <v>44252</v>
      </c>
      <c r="T138" s="12">
        <f t="shared" ca="1" si="42"/>
        <v>1</v>
      </c>
      <c r="U138" s="12" t="str">
        <f t="shared" ca="1" si="43"/>
        <v>외관</v>
      </c>
      <c r="V138" s="12">
        <f t="shared" ca="1" si="37"/>
        <v>2</v>
      </c>
      <c r="W138" s="12" t="str">
        <f t="shared" ca="1" si="38"/>
        <v>흠집</v>
      </c>
      <c r="X138" s="12">
        <f t="shared" ca="1" si="44"/>
        <v>4</v>
      </c>
      <c r="Y138" s="12" t="str">
        <f t="shared" ca="1" si="45"/>
        <v>액정</v>
      </c>
      <c r="Z138" s="12">
        <f t="shared" ca="1" si="46"/>
        <v>1</v>
      </c>
      <c r="AA138" s="12" t="str">
        <f t="shared" ca="1" si="39"/>
        <v>검수미비</v>
      </c>
      <c r="AB138" s="12">
        <f t="shared" ca="1" si="47"/>
        <v>1</v>
      </c>
      <c r="AC138" s="12" t="str">
        <f t="shared" ca="1" si="48"/>
        <v>무상</v>
      </c>
      <c r="AD138" s="12" t="str">
        <f t="shared" ca="1" si="49"/>
        <v>124111</v>
      </c>
      <c r="AE138" s="12" t="str">
        <f t="shared" ca="1" si="40"/>
        <v>제품교환</v>
      </c>
      <c r="AF138" s="12" t="str">
        <f t="shared" ca="1" si="50"/>
        <v>액정 Ass'y</v>
      </c>
      <c r="AG138" s="32">
        <f t="shared" ca="1" si="51"/>
        <v>80000</v>
      </c>
      <c r="AH138" s="33" t="str">
        <f t="shared" ca="1" si="52"/>
        <v>미청구</v>
      </c>
    </row>
    <row r="139" spans="19:34" x14ac:dyDescent="0.4">
      <c r="S139" s="21">
        <f t="shared" ca="1" si="41"/>
        <v>44639</v>
      </c>
      <c r="T139" s="12">
        <f t="shared" ca="1" si="42"/>
        <v>1</v>
      </c>
      <c r="U139" s="12" t="str">
        <f t="shared" ca="1" si="43"/>
        <v>외관</v>
      </c>
      <c r="V139" s="12">
        <f t="shared" ca="1" si="37"/>
        <v>1</v>
      </c>
      <c r="W139" s="12" t="str">
        <f t="shared" ca="1" si="38"/>
        <v>파손</v>
      </c>
      <c r="X139" s="12">
        <f t="shared" ca="1" si="44"/>
        <v>1</v>
      </c>
      <c r="Y139" s="12" t="str">
        <f t="shared" ca="1" si="45"/>
        <v>케이스</v>
      </c>
      <c r="Z139" s="12">
        <f t="shared" ca="1" si="46"/>
        <v>1</v>
      </c>
      <c r="AA139" s="12" t="str">
        <f t="shared" ca="1" si="39"/>
        <v>검수미비</v>
      </c>
      <c r="AB139" s="12">
        <f t="shared" ca="1" si="47"/>
        <v>1</v>
      </c>
      <c r="AC139" s="12" t="str">
        <f t="shared" ca="1" si="48"/>
        <v>무상</v>
      </c>
      <c r="AD139" s="12" t="str">
        <f t="shared" ca="1" si="49"/>
        <v>111111</v>
      </c>
      <c r="AE139" s="12" t="str">
        <f t="shared" ca="1" si="40"/>
        <v>제품교환</v>
      </c>
      <c r="AF139" s="12" t="str">
        <f t="shared" ca="1" si="50"/>
        <v>케이스</v>
      </c>
      <c r="AG139" s="32">
        <f t="shared" ca="1" si="51"/>
        <v>20000</v>
      </c>
      <c r="AH139" s="33" t="str">
        <f t="shared" ca="1" si="52"/>
        <v>미청구</v>
      </c>
    </row>
    <row r="140" spans="19:34" x14ac:dyDescent="0.4">
      <c r="S140" s="21">
        <f t="shared" ca="1" si="41"/>
        <v>45101</v>
      </c>
      <c r="T140" s="12">
        <f t="shared" ca="1" si="42"/>
        <v>1</v>
      </c>
      <c r="U140" s="12" t="str">
        <f t="shared" ca="1" si="43"/>
        <v>외관</v>
      </c>
      <c r="V140" s="12">
        <f t="shared" ca="1" si="37"/>
        <v>2</v>
      </c>
      <c r="W140" s="12" t="str">
        <f t="shared" ca="1" si="38"/>
        <v>흠집</v>
      </c>
      <c r="X140" s="12">
        <f t="shared" ca="1" si="44"/>
        <v>4</v>
      </c>
      <c r="Y140" s="12" t="str">
        <f t="shared" ca="1" si="45"/>
        <v>액정</v>
      </c>
      <c r="Z140" s="12">
        <f t="shared" ca="1" si="46"/>
        <v>2</v>
      </c>
      <c r="AA140" s="12" t="str">
        <f t="shared" ca="1" si="39"/>
        <v>사용자 과실</v>
      </c>
      <c r="AB140" s="12">
        <f t="shared" ca="1" si="47"/>
        <v>2</v>
      </c>
      <c r="AC140" s="12" t="str">
        <f t="shared" ca="1" si="48"/>
        <v>유상</v>
      </c>
      <c r="AD140" s="12" t="str">
        <f t="shared" ca="1" si="49"/>
        <v>124222</v>
      </c>
      <c r="AE140" s="12" t="str">
        <f t="shared" ca="1" si="40"/>
        <v>부품교체</v>
      </c>
      <c r="AF140" s="12" t="str">
        <f t="shared" ca="1" si="50"/>
        <v>액정 Ass'y</v>
      </c>
      <c r="AG140" s="32">
        <f t="shared" ca="1" si="51"/>
        <v>80000</v>
      </c>
      <c r="AH140" s="33">
        <f t="shared" ca="1" si="52"/>
        <v>80000</v>
      </c>
    </row>
    <row r="141" spans="19:34" x14ac:dyDescent="0.4">
      <c r="S141" s="21">
        <f t="shared" ca="1" si="41"/>
        <v>44650</v>
      </c>
      <c r="T141" s="12">
        <f t="shared" ca="1" si="42"/>
        <v>1</v>
      </c>
      <c r="U141" s="12" t="str">
        <f t="shared" ca="1" si="43"/>
        <v>외관</v>
      </c>
      <c r="V141" s="12">
        <f t="shared" ca="1" si="37"/>
        <v>2</v>
      </c>
      <c r="W141" s="12" t="str">
        <f t="shared" ca="1" si="38"/>
        <v>흠집</v>
      </c>
      <c r="X141" s="12">
        <f t="shared" ca="1" si="44"/>
        <v>4</v>
      </c>
      <c r="Y141" s="12" t="str">
        <f t="shared" ca="1" si="45"/>
        <v>액정</v>
      </c>
      <c r="Z141" s="12">
        <f t="shared" ca="1" si="46"/>
        <v>1</v>
      </c>
      <c r="AA141" s="12" t="str">
        <f t="shared" ca="1" si="39"/>
        <v>검수미비</v>
      </c>
      <c r="AB141" s="12">
        <f t="shared" ca="1" si="47"/>
        <v>1</v>
      </c>
      <c r="AC141" s="12" t="str">
        <f t="shared" ca="1" si="48"/>
        <v>무상</v>
      </c>
      <c r="AD141" s="12" t="str">
        <f t="shared" ca="1" si="49"/>
        <v>124111</v>
      </c>
      <c r="AE141" s="12" t="str">
        <f t="shared" ca="1" si="40"/>
        <v>제품교환</v>
      </c>
      <c r="AF141" s="12" t="str">
        <f t="shared" ca="1" si="50"/>
        <v>액정 Ass'y</v>
      </c>
      <c r="AG141" s="32">
        <f t="shared" ca="1" si="51"/>
        <v>80000</v>
      </c>
      <c r="AH141" s="33" t="str">
        <f t="shared" ca="1" si="52"/>
        <v>미청구</v>
      </c>
    </row>
    <row r="142" spans="19:34" x14ac:dyDescent="0.4">
      <c r="S142" s="21">
        <f t="shared" ca="1" si="41"/>
        <v>44583</v>
      </c>
      <c r="T142" s="12">
        <f t="shared" ca="1" si="42"/>
        <v>2</v>
      </c>
      <c r="U142" s="12" t="str">
        <f t="shared" ca="1" si="43"/>
        <v>기능</v>
      </c>
      <c r="V142" s="12">
        <f t="shared" ca="1" si="37"/>
        <v>4</v>
      </c>
      <c r="W142" s="12" t="str">
        <f t="shared" ca="1" si="38"/>
        <v>화면</v>
      </c>
      <c r="X142" s="12">
        <f t="shared" ca="1" si="44"/>
        <v>8</v>
      </c>
      <c r="Y142" s="12" t="str">
        <f t="shared" ca="1" si="45"/>
        <v>백화현상</v>
      </c>
      <c r="Z142" s="12">
        <f t="shared" ca="1" si="46"/>
        <v>7</v>
      </c>
      <c r="AA142" s="12" t="str">
        <f t="shared" ca="1" si="39"/>
        <v>컨넥터 접촉불량</v>
      </c>
      <c r="AB142" s="12">
        <f t="shared" ca="1" si="47"/>
        <v>2</v>
      </c>
      <c r="AC142" s="12" t="str">
        <f t="shared" ca="1" si="48"/>
        <v>유상</v>
      </c>
      <c r="AD142" s="12" t="str">
        <f t="shared" ca="1" si="49"/>
        <v>248722</v>
      </c>
      <c r="AE142" s="12" t="str">
        <f t="shared" ca="1" si="40"/>
        <v>부품교체</v>
      </c>
      <c r="AF142" s="12" t="str">
        <f t="shared" ca="1" si="50"/>
        <v>컨넥터 Ass'y</v>
      </c>
      <c r="AG142" s="32">
        <f t="shared" ca="1" si="51"/>
        <v>18000</v>
      </c>
      <c r="AH142" s="33">
        <f t="shared" ca="1" si="52"/>
        <v>18000</v>
      </c>
    </row>
    <row r="143" spans="19:34" x14ac:dyDescent="0.4">
      <c r="S143" s="21">
        <f t="shared" ca="1" si="41"/>
        <v>44422</v>
      </c>
      <c r="T143" s="12">
        <f t="shared" ca="1" si="42"/>
        <v>2</v>
      </c>
      <c r="U143" s="12" t="str">
        <f t="shared" ca="1" si="43"/>
        <v>기능</v>
      </c>
      <c r="V143" s="12">
        <f t="shared" ca="1" si="37"/>
        <v>4</v>
      </c>
      <c r="W143" s="12" t="str">
        <f t="shared" ca="1" si="38"/>
        <v>화면</v>
      </c>
      <c r="X143" s="12">
        <f t="shared" ca="1" si="44"/>
        <v>7</v>
      </c>
      <c r="Y143" s="12" t="str">
        <f t="shared" ca="1" si="45"/>
        <v>안켜짐</v>
      </c>
      <c r="Z143" s="12">
        <f t="shared" ca="1" si="46"/>
        <v>3</v>
      </c>
      <c r="AA143" s="12" t="str">
        <f t="shared" ca="1" si="39"/>
        <v>컨넥터 이탈</v>
      </c>
      <c r="AB143" s="12">
        <f t="shared" ca="1" si="47"/>
        <v>1</v>
      </c>
      <c r="AC143" s="12" t="str">
        <f t="shared" ca="1" si="48"/>
        <v>무상</v>
      </c>
      <c r="AD143" s="12" t="str">
        <f t="shared" ca="1" si="49"/>
        <v>247311</v>
      </c>
      <c r="AE143" s="12" t="str">
        <f t="shared" ca="1" si="40"/>
        <v>제품교환</v>
      </c>
      <c r="AF143" s="12" t="str">
        <f t="shared" ca="1" si="50"/>
        <v>컨넥터 Ass'y</v>
      </c>
      <c r="AG143" s="32">
        <f t="shared" ca="1" si="51"/>
        <v>18000</v>
      </c>
      <c r="AH143" s="33" t="str">
        <f t="shared" ca="1" si="52"/>
        <v>미청구</v>
      </c>
    </row>
    <row r="144" spans="19:34" x14ac:dyDescent="0.4">
      <c r="S144" s="21">
        <f t="shared" ca="1" si="41"/>
        <v>44828</v>
      </c>
      <c r="T144" s="12">
        <f t="shared" ca="1" si="42"/>
        <v>2</v>
      </c>
      <c r="U144" s="12" t="str">
        <f t="shared" ca="1" si="43"/>
        <v>기능</v>
      </c>
      <c r="V144" s="12">
        <f t="shared" ca="1" si="37"/>
        <v>5</v>
      </c>
      <c r="W144" s="12" t="str">
        <f t="shared" ca="1" si="38"/>
        <v>화면</v>
      </c>
      <c r="X144" s="12">
        <f t="shared" ca="1" si="44"/>
        <v>10</v>
      </c>
      <c r="Y144" s="12" t="str">
        <f t="shared" ca="1" si="45"/>
        <v>동작안함</v>
      </c>
      <c r="Z144" s="12">
        <f t="shared" ca="1" si="46"/>
        <v>13</v>
      </c>
      <c r="AA144" s="12" t="str">
        <f t="shared" ca="1" si="39"/>
        <v>Pcb Board 고장</v>
      </c>
      <c r="AB144" s="12">
        <f t="shared" ca="1" si="47"/>
        <v>1</v>
      </c>
      <c r="AC144" s="12" t="str">
        <f t="shared" ca="1" si="48"/>
        <v>무상</v>
      </c>
      <c r="AD144" s="12" t="str">
        <f t="shared" ca="1" si="49"/>
        <v>25101311</v>
      </c>
      <c r="AE144" s="12" t="str">
        <f t="shared" ca="1" si="40"/>
        <v>제품교환</v>
      </c>
      <c r="AF144" s="12" t="str">
        <f t="shared" ca="1" si="50"/>
        <v>MAIN Pcb Board</v>
      </c>
      <c r="AG144" s="32">
        <f t="shared" ca="1" si="51"/>
        <v>50000</v>
      </c>
      <c r="AH144" s="33" t="str">
        <f t="shared" ca="1" si="52"/>
        <v>미청구</v>
      </c>
    </row>
    <row r="145" spans="19:34" x14ac:dyDescent="0.4">
      <c r="S145" s="21">
        <f t="shared" ca="1" si="41"/>
        <v>44402</v>
      </c>
      <c r="T145" s="12">
        <f t="shared" ca="1" si="42"/>
        <v>2</v>
      </c>
      <c r="U145" s="12" t="str">
        <f t="shared" ca="1" si="43"/>
        <v>기능</v>
      </c>
      <c r="V145" s="12">
        <f t="shared" ca="1" si="37"/>
        <v>4</v>
      </c>
      <c r="W145" s="12" t="str">
        <f t="shared" ca="1" si="38"/>
        <v>화면</v>
      </c>
      <c r="X145" s="12">
        <f t="shared" ca="1" si="44"/>
        <v>7</v>
      </c>
      <c r="Y145" s="12" t="str">
        <f t="shared" ca="1" si="45"/>
        <v>안켜짐</v>
      </c>
      <c r="Z145" s="12">
        <f t="shared" ca="1" si="46"/>
        <v>3</v>
      </c>
      <c r="AA145" s="12" t="str">
        <f t="shared" ca="1" si="39"/>
        <v>컨넥터 이탈</v>
      </c>
      <c r="AB145" s="12">
        <f t="shared" ca="1" si="47"/>
        <v>1</v>
      </c>
      <c r="AC145" s="12" t="str">
        <f t="shared" ca="1" si="48"/>
        <v>무상</v>
      </c>
      <c r="AD145" s="12" t="str">
        <f t="shared" ca="1" si="49"/>
        <v>247311</v>
      </c>
      <c r="AE145" s="12" t="str">
        <f t="shared" ca="1" si="40"/>
        <v>제품교환</v>
      </c>
      <c r="AF145" s="12" t="str">
        <f t="shared" ca="1" si="50"/>
        <v>컨넥터 Ass'y</v>
      </c>
      <c r="AG145" s="32">
        <f t="shared" ca="1" si="51"/>
        <v>18000</v>
      </c>
      <c r="AH145" s="33" t="str">
        <f t="shared" ca="1" si="52"/>
        <v>미청구</v>
      </c>
    </row>
    <row r="146" spans="19:34" x14ac:dyDescent="0.4">
      <c r="S146" s="21">
        <f t="shared" ca="1" si="41"/>
        <v>44214</v>
      </c>
      <c r="T146" s="12">
        <f t="shared" ca="1" si="42"/>
        <v>2</v>
      </c>
      <c r="U146" s="12" t="str">
        <f t="shared" ca="1" si="43"/>
        <v>기능</v>
      </c>
      <c r="V146" s="12">
        <f t="shared" ca="1" si="37"/>
        <v>5</v>
      </c>
      <c r="W146" s="12" t="str">
        <f t="shared" ca="1" si="38"/>
        <v>화면</v>
      </c>
      <c r="X146" s="12">
        <f t="shared" ca="1" si="44"/>
        <v>11</v>
      </c>
      <c r="Y146" s="12" t="str">
        <f t="shared" ca="1" si="45"/>
        <v>두번 터치됨</v>
      </c>
      <c r="Z146" s="12">
        <f t="shared" ca="1" si="46"/>
        <v>15</v>
      </c>
      <c r="AA146" s="12" t="str">
        <f t="shared" ca="1" si="39"/>
        <v>Pcb Board 고장</v>
      </c>
      <c r="AB146" s="12">
        <f t="shared" ca="1" si="47"/>
        <v>3</v>
      </c>
      <c r="AC146" s="12" t="str">
        <f t="shared" ca="1" si="48"/>
        <v>무상</v>
      </c>
      <c r="AD146" s="12" t="str">
        <f t="shared" ca="1" si="49"/>
        <v>25111532</v>
      </c>
      <c r="AE146" s="12" t="str">
        <f t="shared" ca="1" si="40"/>
        <v>부품교체</v>
      </c>
      <c r="AF146" s="12" t="str">
        <f t="shared" ca="1" si="50"/>
        <v>MAIN Pcb Board</v>
      </c>
      <c r="AG146" s="32">
        <f t="shared" ca="1" si="51"/>
        <v>50000</v>
      </c>
      <c r="AH146" s="33" t="str">
        <f t="shared" ca="1" si="52"/>
        <v>미청구</v>
      </c>
    </row>
    <row r="147" spans="19:34" x14ac:dyDescent="0.4">
      <c r="S147" s="21">
        <f t="shared" ca="1" si="41"/>
        <v>45266</v>
      </c>
      <c r="T147" s="12">
        <f t="shared" ca="1" si="42"/>
        <v>1</v>
      </c>
      <c r="U147" s="12" t="str">
        <f t="shared" ca="1" si="43"/>
        <v>외관</v>
      </c>
      <c r="V147" s="12">
        <f t="shared" ref="V147:V210" ca="1" si="53">IF(T147=1,RANDBETWEEN(1,3),IF(T147=2,RANDBETWEEN(4,6)))</f>
        <v>3</v>
      </c>
      <c r="W147" s="12" t="str">
        <f t="shared" ca="1" si="38"/>
        <v>오염</v>
      </c>
      <c r="X147" s="12">
        <f t="shared" ca="1" si="44"/>
        <v>5</v>
      </c>
      <c r="Y147" s="12" t="str">
        <f t="shared" ca="1" si="45"/>
        <v>케이스</v>
      </c>
      <c r="Z147" s="12">
        <f t="shared" ca="1" si="46"/>
        <v>2</v>
      </c>
      <c r="AA147" s="12" t="str">
        <f t="shared" ca="1" si="39"/>
        <v>사용자 과실</v>
      </c>
      <c r="AB147" s="12">
        <f t="shared" ca="1" si="47"/>
        <v>2</v>
      </c>
      <c r="AC147" s="12" t="str">
        <f t="shared" ca="1" si="48"/>
        <v>유상</v>
      </c>
      <c r="AD147" s="12" t="str">
        <f t="shared" ca="1" si="49"/>
        <v>135222</v>
      </c>
      <c r="AE147" s="12" t="str">
        <f t="shared" ca="1" si="40"/>
        <v>부품교체</v>
      </c>
      <c r="AF147" s="12" t="str">
        <f t="shared" ca="1" si="50"/>
        <v>케이스</v>
      </c>
      <c r="AG147" s="32">
        <f t="shared" ca="1" si="51"/>
        <v>20000</v>
      </c>
      <c r="AH147" s="33">
        <f t="shared" ca="1" si="52"/>
        <v>20000</v>
      </c>
    </row>
    <row r="148" spans="19:34" x14ac:dyDescent="0.4">
      <c r="S148" s="21">
        <f t="shared" ca="1" si="41"/>
        <v>44682</v>
      </c>
      <c r="T148" s="12">
        <f t="shared" ca="1" si="42"/>
        <v>1</v>
      </c>
      <c r="U148" s="12" t="str">
        <f t="shared" ca="1" si="43"/>
        <v>외관</v>
      </c>
      <c r="V148" s="12">
        <f t="shared" ca="1" si="53"/>
        <v>1</v>
      </c>
      <c r="W148" s="12" t="str">
        <f t="shared" ca="1" si="38"/>
        <v>파손</v>
      </c>
      <c r="X148" s="12">
        <f t="shared" ca="1" si="44"/>
        <v>2</v>
      </c>
      <c r="Y148" s="12" t="str">
        <f t="shared" ca="1" si="45"/>
        <v>액정</v>
      </c>
      <c r="Z148" s="12">
        <f t="shared" ca="1" si="46"/>
        <v>1</v>
      </c>
      <c r="AA148" s="12" t="str">
        <f t="shared" ca="1" si="39"/>
        <v>검수미비</v>
      </c>
      <c r="AB148" s="12">
        <f t="shared" ca="1" si="47"/>
        <v>1</v>
      </c>
      <c r="AC148" s="12" t="str">
        <f t="shared" ca="1" si="48"/>
        <v>무상</v>
      </c>
      <c r="AD148" s="12" t="str">
        <f t="shared" ca="1" si="49"/>
        <v>112111</v>
      </c>
      <c r="AE148" s="12" t="str">
        <f t="shared" ca="1" si="40"/>
        <v>제품교환</v>
      </c>
      <c r="AF148" s="12" t="str">
        <f t="shared" ca="1" si="50"/>
        <v>액정 Ass'y</v>
      </c>
      <c r="AG148" s="32">
        <f t="shared" ca="1" si="51"/>
        <v>80000</v>
      </c>
      <c r="AH148" s="33" t="str">
        <f t="shared" ca="1" si="52"/>
        <v>미청구</v>
      </c>
    </row>
    <row r="149" spans="19:34" x14ac:dyDescent="0.4">
      <c r="S149" s="21">
        <f t="shared" ca="1" si="41"/>
        <v>44919</v>
      </c>
      <c r="T149" s="12">
        <f t="shared" ca="1" si="42"/>
        <v>2</v>
      </c>
      <c r="U149" s="12" t="str">
        <f t="shared" ca="1" si="43"/>
        <v>기능</v>
      </c>
      <c r="V149" s="12">
        <f t="shared" ca="1" si="53"/>
        <v>6</v>
      </c>
      <c r="W149" s="12" t="str">
        <f t="shared" ca="1" si="38"/>
        <v>화면</v>
      </c>
      <c r="X149" s="12">
        <f t="shared" ca="1" si="44"/>
        <v>12</v>
      </c>
      <c r="Y149" s="12" t="str">
        <f t="shared" ca="1" si="45"/>
        <v>켜지지 않음</v>
      </c>
      <c r="Z149" s="12">
        <f t="shared" ca="1" si="46"/>
        <v>16</v>
      </c>
      <c r="AA149" s="12" t="str">
        <f t="shared" ca="1" si="39"/>
        <v>전원스위치 고장</v>
      </c>
      <c r="AB149" s="12">
        <f t="shared" ca="1" si="47"/>
        <v>3</v>
      </c>
      <c r="AC149" s="12" t="str">
        <f t="shared" ca="1" si="48"/>
        <v>무상</v>
      </c>
      <c r="AD149" s="12" t="str">
        <f t="shared" ca="1" si="49"/>
        <v>26121632</v>
      </c>
      <c r="AE149" s="12" t="str">
        <f t="shared" ca="1" si="40"/>
        <v>부품교체</v>
      </c>
      <c r="AF149" s="12" t="str">
        <f t="shared" ca="1" si="50"/>
        <v>SMPS Pcb Board</v>
      </c>
      <c r="AG149" s="32">
        <f t="shared" ca="1" si="51"/>
        <v>45000</v>
      </c>
      <c r="AH149" s="33" t="str">
        <f t="shared" ca="1" si="52"/>
        <v>미청구</v>
      </c>
    </row>
    <row r="150" spans="19:34" x14ac:dyDescent="0.4">
      <c r="S150" s="21">
        <f t="shared" ca="1" si="41"/>
        <v>44986</v>
      </c>
      <c r="T150" s="12">
        <f t="shared" ca="1" si="42"/>
        <v>1</v>
      </c>
      <c r="U150" s="12" t="str">
        <f t="shared" ca="1" si="43"/>
        <v>외관</v>
      </c>
      <c r="V150" s="12">
        <f t="shared" ca="1" si="53"/>
        <v>2</v>
      </c>
      <c r="W150" s="12" t="str">
        <f t="shared" ca="1" si="38"/>
        <v>흠집</v>
      </c>
      <c r="X150" s="12">
        <f t="shared" ca="1" si="44"/>
        <v>3</v>
      </c>
      <c r="Y150" s="12" t="str">
        <f t="shared" ca="1" si="45"/>
        <v>케이스</v>
      </c>
      <c r="Z150" s="12">
        <f t="shared" ca="1" si="46"/>
        <v>2</v>
      </c>
      <c r="AA150" s="12" t="str">
        <f t="shared" ca="1" si="39"/>
        <v>사용자 과실</v>
      </c>
      <c r="AB150" s="12">
        <f t="shared" ca="1" si="47"/>
        <v>2</v>
      </c>
      <c r="AC150" s="12" t="str">
        <f t="shared" ca="1" si="48"/>
        <v>유상</v>
      </c>
      <c r="AD150" s="12" t="str">
        <f t="shared" ca="1" si="49"/>
        <v>123222</v>
      </c>
      <c r="AE150" s="12" t="str">
        <f t="shared" ca="1" si="40"/>
        <v>부품교체</v>
      </c>
      <c r="AF150" s="12" t="str">
        <f t="shared" ca="1" si="50"/>
        <v>케이스</v>
      </c>
      <c r="AG150" s="32">
        <f t="shared" ca="1" si="51"/>
        <v>20000</v>
      </c>
      <c r="AH150" s="33">
        <f t="shared" ca="1" si="52"/>
        <v>20000</v>
      </c>
    </row>
    <row r="151" spans="19:34" x14ac:dyDescent="0.4">
      <c r="S151" s="21">
        <f t="shared" ca="1" si="41"/>
        <v>44239</v>
      </c>
      <c r="T151" s="12">
        <f t="shared" ca="1" si="42"/>
        <v>2</v>
      </c>
      <c r="U151" s="12" t="str">
        <f t="shared" ca="1" si="43"/>
        <v>기능</v>
      </c>
      <c r="V151" s="12">
        <f t="shared" ca="1" si="53"/>
        <v>5</v>
      </c>
      <c r="W151" s="12" t="str">
        <f t="shared" ca="1" si="38"/>
        <v>화면</v>
      </c>
      <c r="X151" s="12">
        <f t="shared" ca="1" si="44"/>
        <v>11</v>
      </c>
      <c r="Y151" s="12" t="str">
        <f t="shared" ca="1" si="45"/>
        <v>두번 터치됨</v>
      </c>
      <c r="Z151" s="12">
        <f t="shared" ca="1" si="46"/>
        <v>14</v>
      </c>
      <c r="AA151" s="12" t="str">
        <f t="shared" ca="1" si="39"/>
        <v>스위치고장</v>
      </c>
      <c r="AB151" s="12">
        <f t="shared" ca="1" si="47"/>
        <v>3</v>
      </c>
      <c r="AC151" s="12" t="str">
        <f t="shared" ca="1" si="48"/>
        <v>무상</v>
      </c>
      <c r="AD151" s="12" t="str">
        <f t="shared" ca="1" si="49"/>
        <v>25111432</v>
      </c>
      <c r="AE151" s="12" t="str">
        <f t="shared" ca="1" si="40"/>
        <v>부품교체</v>
      </c>
      <c r="AF151" s="12" t="str">
        <f t="shared" ca="1" si="50"/>
        <v>스위치 PCB Board Ass'y</v>
      </c>
      <c r="AG151" s="32">
        <f t="shared" ca="1" si="51"/>
        <v>25000</v>
      </c>
      <c r="AH151" s="33" t="str">
        <f t="shared" ca="1" si="52"/>
        <v>미청구</v>
      </c>
    </row>
    <row r="152" spans="19:34" x14ac:dyDescent="0.4">
      <c r="S152" s="21">
        <f t="shared" ca="1" si="41"/>
        <v>44627</v>
      </c>
      <c r="T152" s="12">
        <f t="shared" ca="1" si="42"/>
        <v>2</v>
      </c>
      <c r="U152" s="12" t="str">
        <f t="shared" ca="1" si="43"/>
        <v>기능</v>
      </c>
      <c r="V152" s="12">
        <f t="shared" ca="1" si="53"/>
        <v>5</v>
      </c>
      <c r="W152" s="12" t="str">
        <f t="shared" ca="1" si="38"/>
        <v>화면</v>
      </c>
      <c r="X152" s="12">
        <f t="shared" ca="1" si="44"/>
        <v>10</v>
      </c>
      <c r="Y152" s="12" t="str">
        <f t="shared" ca="1" si="45"/>
        <v>동작안함</v>
      </c>
      <c r="Z152" s="12">
        <f t="shared" ca="1" si="46"/>
        <v>13</v>
      </c>
      <c r="AA152" s="12" t="str">
        <f t="shared" ca="1" si="39"/>
        <v>Pcb Board 고장</v>
      </c>
      <c r="AB152" s="12">
        <f t="shared" ca="1" si="47"/>
        <v>2</v>
      </c>
      <c r="AC152" s="12" t="str">
        <f t="shared" ca="1" si="48"/>
        <v>유상</v>
      </c>
      <c r="AD152" s="12" t="str">
        <f t="shared" ca="1" si="49"/>
        <v>25101322</v>
      </c>
      <c r="AE152" s="12" t="str">
        <f t="shared" ca="1" si="40"/>
        <v>부품교체</v>
      </c>
      <c r="AF152" s="12" t="str">
        <f t="shared" ca="1" si="50"/>
        <v>MAIN Pcb Board</v>
      </c>
      <c r="AG152" s="32">
        <f t="shared" ca="1" si="51"/>
        <v>50000</v>
      </c>
      <c r="AH152" s="33">
        <f t="shared" ca="1" si="52"/>
        <v>50000</v>
      </c>
    </row>
    <row r="153" spans="19:34" x14ac:dyDescent="0.4">
      <c r="S153" s="21">
        <f t="shared" ca="1" si="41"/>
        <v>44581</v>
      </c>
      <c r="T153" s="12">
        <f t="shared" ca="1" si="42"/>
        <v>2</v>
      </c>
      <c r="U153" s="12" t="str">
        <f t="shared" ca="1" si="43"/>
        <v>기능</v>
      </c>
      <c r="V153" s="12">
        <f t="shared" ca="1" si="53"/>
        <v>4</v>
      </c>
      <c r="W153" s="12" t="str">
        <f t="shared" ca="1" si="38"/>
        <v>화면</v>
      </c>
      <c r="X153" s="12">
        <f t="shared" ca="1" si="44"/>
        <v>7</v>
      </c>
      <c r="Y153" s="12" t="str">
        <f t="shared" ca="1" si="45"/>
        <v>안켜짐</v>
      </c>
      <c r="Z153" s="12">
        <f t="shared" ca="1" si="46"/>
        <v>4</v>
      </c>
      <c r="AA153" s="12" t="str">
        <f t="shared" ca="1" si="39"/>
        <v>Pcb Board 고장</v>
      </c>
      <c r="AB153" s="12">
        <f t="shared" ca="1" si="47"/>
        <v>1</v>
      </c>
      <c r="AC153" s="12" t="str">
        <f t="shared" ca="1" si="48"/>
        <v>무상</v>
      </c>
      <c r="AD153" s="12" t="str">
        <f t="shared" ca="1" si="49"/>
        <v>247411</v>
      </c>
      <c r="AE153" s="12" t="str">
        <f t="shared" ca="1" si="40"/>
        <v>제품교환</v>
      </c>
      <c r="AF153" s="12" t="str">
        <f t="shared" ca="1" si="50"/>
        <v>MAIN Pcb Board</v>
      </c>
      <c r="AG153" s="32">
        <f t="shared" ca="1" si="51"/>
        <v>50000</v>
      </c>
      <c r="AH153" s="33" t="str">
        <f t="shared" ca="1" si="52"/>
        <v>미청구</v>
      </c>
    </row>
    <row r="154" spans="19:34" x14ac:dyDescent="0.4">
      <c r="S154" s="21">
        <f t="shared" ca="1" si="41"/>
        <v>44832</v>
      </c>
      <c r="T154" s="12">
        <f t="shared" ca="1" si="42"/>
        <v>1</v>
      </c>
      <c r="U154" s="12" t="str">
        <f t="shared" ca="1" si="43"/>
        <v>외관</v>
      </c>
      <c r="V154" s="12">
        <f t="shared" ca="1" si="53"/>
        <v>1</v>
      </c>
      <c r="W154" s="12" t="str">
        <f t="shared" ca="1" si="38"/>
        <v>파손</v>
      </c>
      <c r="X154" s="12">
        <f t="shared" ca="1" si="44"/>
        <v>2</v>
      </c>
      <c r="Y154" s="12" t="str">
        <f t="shared" ca="1" si="45"/>
        <v>액정</v>
      </c>
      <c r="Z154" s="12">
        <f t="shared" ca="1" si="46"/>
        <v>1</v>
      </c>
      <c r="AA154" s="12" t="str">
        <f t="shared" ca="1" si="39"/>
        <v>검수미비</v>
      </c>
      <c r="AB154" s="12">
        <f t="shared" ca="1" si="47"/>
        <v>1</v>
      </c>
      <c r="AC154" s="12" t="str">
        <f t="shared" ca="1" si="48"/>
        <v>무상</v>
      </c>
      <c r="AD154" s="12" t="str">
        <f t="shared" ca="1" si="49"/>
        <v>112111</v>
      </c>
      <c r="AE154" s="12" t="str">
        <f t="shared" ca="1" si="40"/>
        <v>제품교환</v>
      </c>
      <c r="AF154" s="12" t="str">
        <f t="shared" ca="1" si="50"/>
        <v>액정 Ass'y</v>
      </c>
      <c r="AG154" s="32">
        <f t="shared" ca="1" si="51"/>
        <v>80000</v>
      </c>
      <c r="AH154" s="33" t="str">
        <f t="shared" ca="1" si="52"/>
        <v>미청구</v>
      </c>
    </row>
    <row r="155" spans="19:34" x14ac:dyDescent="0.4">
      <c r="S155" s="21">
        <f t="shared" ca="1" si="41"/>
        <v>44808</v>
      </c>
      <c r="T155" s="12">
        <f t="shared" ca="1" si="42"/>
        <v>2</v>
      </c>
      <c r="U155" s="12" t="str">
        <f t="shared" ca="1" si="43"/>
        <v>기능</v>
      </c>
      <c r="V155" s="12">
        <f t="shared" ca="1" si="53"/>
        <v>5</v>
      </c>
      <c r="W155" s="12" t="str">
        <f t="shared" ca="1" si="38"/>
        <v>화면</v>
      </c>
      <c r="X155" s="12">
        <f t="shared" ca="1" si="44"/>
        <v>11</v>
      </c>
      <c r="Y155" s="12" t="str">
        <f t="shared" ca="1" si="45"/>
        <v>두번 터치됨</v>
      </c>
      <c r="Z155" s="12">
        <f t="shared" ca="1" si="46"/>
        <v>14</v>
      </c>
      <c r="AA155" s="12" t="str">
        <f t="shared" ca="1" si="39"/>
        <v>스위치고장</v>
      </c>
      <c r="AB155" s="12">
        <f t="shared" ca="1" si="47"/>
        <v>1</v>
      </c>
      <c r="AC155" s="12" t="str">
        <f t="shared" ca="1" si="48"/>
        <v>무상</v>
      </c>
      <c r="AD155" s="12" t="str">
        <f t="shared" ca="1" si="49"/>
        <v>25111411</v>
      </c>
      <c r="AE155" s="12" t="str">
        <f t="shared" ca="1" si="40"/>
        <v>제품교환</v>
      </c>
      <c r="AF155" s="12" t="str">
        <f t="shared" ca="1" si="50"/>
        <v>스위치 PCB Board Ass'y</v>
      </c>
      <c r="AG155" s="32">
        <f t="shared" ca="1" si="51"/>
        <v>25000</v>
      </c>
      <c r="AH155" s="33" t="str">
        <f t="shared" ca="1" si="52"/>
        <v>미청구</v>
      </c>
    </row>
    <row r="156" spans="19:34" x14ac:dyDescent="0.4">
      <c r="S156" s="21">
        <f t="shared" ca="1" si="41"/>
        <v>44546</v>
      </c>
      <c r="T156" s="12">
        <f t="shared" ca="1" si="42"/>
        <v>2</v>
      </c>
      <c r="U156" s="12" t="str">
        <f t="shared" ca="1" si="43"/>
        <v>기능</v>
      </c>
      <c r="V156" s="12">
        <f t="shared" ca="1" si="53"/>
        <v>5</v>
      </c>
      <c r="W156" s="12" t="str">
        <f t="shared" ca="1" si="38"/>
        <v>화면</v>
      </c>
      <c r="X156" s="12">
        <f t="shared" ca="1" si="44"/>
        <v>10</v>
      </c>
      <c r="Y156" s="12" t="str">
        <f t="shared" ca="1" si="45"/>
        <v>동작안함</v>
      </c>
      <c r="Z156" s="12">
        <f t="shared" ca="1" si="46"/>
        <v>13</v>
      </c>
      <c r="AA156" s="12" t="str">
        <f t="shared" ca="1" si="39"/>
        <v>Pcb Board 고장</v>
      </c>
      <c r="AB156" s="12">
        <f t="shared" ca="1" si="47"/>
        <v>3</v>
      </c>
      <c r="AC156" s="12" t="str">
        <f t="shared" ca="1" si="48"/>
        <v>무상</v>
      </c>
      <c r="AD156" s="12" t="str">
        <f t="shared" ca="1" si="49"/>
        <v>25101332</v>
      </c>
      <c r="AE156" s="12" t="str">
        <f t="shared" ca="1" si="40"/>
        <v>부품교체</v>
      </c>
      <c r="AF156" s="12" t="str">
        <f t="shared" ca="1" si="50"/>
        <v>MAIN Pcb Board</v>
      </c>
      <c r="AG156" s="32">
        <f t="shared" ca="1" si="51"/>
        <v>50000</v>
      </c>
      <c r="AH156" s="33" t="str">
        <f t="shared" ca="1" si="52"/>
        <v>미청구</v>
      </c>
    </row>
    <row r="157" spans="19:34" x14ac:dyDescent="0.4">
      <c r="S157" s="21">
        <f t="shared" ca="1" si="41"/>
        <v>44799</v>
      </c>
      <c r="T157" s="12">
        <f t="shared" ca="1" si="42"/>
        <v>1</v>
      </c>
      <c r="U157" s="12" t="str">
        <f t="shared" ca="1" si="43"/>
        <v>외관</v>
      </c>
      <c r="V157" s="12">
        <f t="shared" ca="1" si="53"/>
        <v>3</v>
      </c>
      <c r="W157" s="12" t="str">
        <f t="shared" ca="1" si="38"/>
        <v>오염</v>
      </c>
      <c r="X157" s="12">
        <f t="shared" ca="1" si="44"/>
        <v>6</v>
      </c>
      <c r="Y157" s="12" t="str">
        <f t="shared" ca="1" si="45"/>
        <v>액정</v>
      </c>
      <c r="Z157" s="12">
        <f t="shared" ca="1" si="46"/>
        <v>1</v>
      </c>
      <c r="AA157" s="12" t="str">
        <f t="shared" ca="1" si="39"/>
        <v>검수미비</v>
      </c>
      <c r="AB157" s="12">
        <f t="shared" ca="1" si="47"/>
        <v>1</v>
      </c>
      <c r="AC157" s="12" t="str">
        <f t="shared" ca="1" si="48"/>
        <v>무상</v>
      </c>
      <c r="AD157" s="12" t="str">
        <f t="shared" ca="1" si="49"/>
        <v>136111</v>
      </c>
      <c r="AE157" s="12" t="str">
        <f t="shared" ca="1" si="40"/>
        <v>제품교환</v>
      </c>
      <c r="AF157" s="12" t="str">
        <f t="shared" ca="1" si="50"/>
        <v>액정 Ass'y</v>
      </c>
      <c r="AG157" s="32">
        <f t="shared" ca="1" si="51"/>
        <v>80000</v>
      </c>
      <c r="AH157" s="33" t="str">
        <f t="shared" ca="1" si="52"/>
        <v>미청구</v>
      </c>
    </row>
    <row r="158" spans="19:34" x14ac:dyDescent="0.4">
      <c r="S158" s="21">
        <f t="shared" ca="1" si="41"/>
        <v>45079</v>
      </c>
      <c r="T158" s="12">
        <f t="shared" ca="1" si="42"/>
        <v>1</v>
      </c>
      <c r="U158" s="12" t="str">
        <f t="shared" ca="1" si="43"/>
        <v>외관</v>
      </c>
      <c r="V158" s="12">
        <f t="shared" ca="1" si="53"/>
        <v>3</v>
      </c>
      <c r="W158" s="12" t="str">
        <f t="shared" ca="1" si="38"/>
        <v>오염</v>
      </c>
      <c r="X158" s="12">
        <f t="shared" ca="1" si="44"/>
        <v>5</v>
      </c>
      <c r="Y158" s="12" t="str">
        <f t="shared" ca="1" si="45"/>
        <v>케이스</v>
      </c>
      <c r="Z158" s="12">
        <f t="shared" ca="1" si="46"/>
        <v>2</v>
      </c>
      <c r="AA158" s="12" t="str">
        <f t="shared" ca="1" si="39"/>
        <v>사용자 과실</v>
      </c>
      <c r="AB158" s="12">
        <f t="shared" ca="1" si="47"/>
        <v>2</v>
      </c>
      <c r="AC158" s="12" t="str">
        <f t="shared" ca="1" si="48"/>
        <v>유상</v>
      </c>
      <c r="AD158" s="12" t="str">
        <f t="shared" ca="1" si="49"/>
        <v>135222</v>
      </c>
      <c r="AE158" s="12" t="str">
        <f t="shared" ca="1" si="40"/>
        <v>부품교체</v>
      </c>
      <c r="AF158" s="12" t="str">
        <f t="shared" ca="1" si="50"/>
        <v>케이스</v>
      </c>
      <c r="AG158" s="32">
        <f t="shared" ca="1" si="51"/>
        <v>20000</v>
      </c>
      <c r="AH158" s="33">
        <f t="shared" ca="1" si="52"/>
        <v>20000</v>
      </c>
    </row>
    <row r="159" spans="19:34" x14ac:dyDescent="0.4">
      <c r="S159" s="21">
        <f t="shared" ca="1" si="41"/>
        <v>45043</v>
      </c>
      <c r="T159" s="12">
        <f t="shared" ca="1" si="42"/>
        <v>2</v>
      </c>
      <c r="U159" s="12" t="str">
        <f t="shared" ca="1" si="43"/>
        <v>기능</v>
      </c>
      <c r="V159" s="12">
        <f t="shared" ca="1" si="53"/>
        <v>6</v>
      </c>
      <c r="W159" s="12" t="str">
        <f t="shared" ca="1" si="38"/>
        <v>화면</v>
      </c>
      <c r="X159" s="12">
        <f t="shared" ca="1" si="44"/>
        <v>12</v>
      </c>
      <c r="Y159" s="12" t="str">
        <f t="shared" ca="1" si="45"/>
        <v>켜지지 않음</v>
      </c>
      <c r="Z159" s="12">
        <f t="shared" ca="1" si="46"/>
        <v>16</v>
      </c>
      <c r="AA159" s="12" t="str">
        <f t="shared" ca="1" si="39"/>
        <v>전원스위치 고장</v>
      </c>
      <c r="AB159" s="12">
        <f t="shared" ca="1" si="47"/>
        <v>1</v>
      </c>
      <c r="AC159" s="12" t="str">
        <f t="shared" ca="1" si="48"/>
        <v>무상</v>
      </c>
      <c r="AD159" s="12" t="str">
        <f t="shared" ca="1" si="49"/>
        <v>26121611</v>
      </c>
      <c r="AE159" s="12" t="str">
        <f t="shared" ca="1" si="40"/>
        <v>제품교환</v>
      </c>
      <c r="AF159" s="12" t="str">
        <f t="shared" ca="1" si="50"/>
        <v>SMPS Pcb Board</v>
      </c>
      <c r="AG159" s="32">
        <f t="shared" ca="1" si="51"/>
        <v>45000</v>
      </c>
      <c r="AH159" s="33" t="str">
        <f t="shared" ca="1" si="52"/>
        <v>미청구</v>
      </c>
    </row>
    <row r="160" spans="19:34" x14ac:dyDescent="0.4">
      <c r="S160" s="21">
        <f t="shared" ca="1" si="41"/>
        <v>44952</v>
      </c>
      <c r="T160" s="12">
        <f t="shared" ca="1" si="42"/>
        <v>2</v>
      </c>
      <c r="U160" s="12" t="str">
        <f t="shared" ca="1" si="43"/>
        <v>기능</v>
      </c>
      <c r="V160" s="12">
        <f t="shared" ca="1" si="53"/>
        <v>4</v>
      </c>
      <c r="W160" s="12" t="str">
        <f t="shared" ca="1" si="38"/>
        <v>화면</v>
      </c>
      <c r="X160" s="12">
        <f t="shared" ca="1" si="44"/>
        <v>8</v>
      </c>
      <c r="Y160" s="12" t="str">
        <f t="shared" ca="1" si="45"/>
        <v>백화현상</v>
      </c>
      <c r="Z160" s="12">
        <f t="shared" ca="1" si="46"/>
        <v>7</v>
      </c>
      <c r="AA160" s="12" t="str">
        <f t="shared" ca="1" si="39"/>
        <v>컨넥터 접촉불량</v>
      </c>
      <c r="AB160" s="12">
        <f t="shared" ca="1" si="47"/>
        <v>1</v>
      </c>
      <c r="AC160" s="12" t="str">
        <f t="shared" ca="1" si="48"/>
        <v>무상</v>
      </c>
      <c r="AD160" s="12" t="str">
        <f t="shared" ca="1" si="49"/>
        <v>248711</v>
      </c>
      <c r="AE160" s="12" t="str">
        <f t="shared" ca="1" si="40"/>
        <v>제품교환</v>
      </c>
      <c r="AF160" s="12" t="str">
        <f t="shared" ca="1" si="50"/>
        <v>컨넥터 Ass'y</v>
      </c>
      <c r="AG160" s="32">
        <f t="shared" ca="1" si="51"/>
        <v>18000</v>
      </c>
      <c r="AH160" s="33" t="str">
        <f t="shared" ca="1" si="52"/>
        <v>미청구</v>
      </c>
    </row>
    <row r="161" spans="19:34" x14ac:dyDescent="0.4">
      <c r="S161" s="21">
        <f t="shared" ca="1" si="41"/>
        <v>45258</v>
      </c>
      <c r="T161" s="12">
        <f t="shared" ca="1" si="42"/>
        <v>2</v>
      </c>
      <c r="U161" s="12" t="str">
        <f t="shared" ca="1" si="43"/>
        <v>기능</v>
      </c>
      <c r="V161" s="12">
        <f t="shared" ca="1" si="53"/>
        <v>6</v>
      </c>
      <c r="W161" s="12" t="str">
        <f t="shared" ca="1" si="38"/>
        <v>화면</v>
      </c>
      <c r="X161" s="12">
        <f t="shared" ca="1" si="44"/>
        <v>12</v>
      </c>
      <c r="Y161" s="12" t="str">
        <f t="shared" ca="1" si="45"/>
        <v>켜지지 않음</v>
      </c>
      <c r="Z161" s="12">
        <f t="shared" ca="1" si="46"/>
        <v>16</v>
      </c>
      <c r="AA161" s="12" t="str">
        <f t="shared" ca="1" si="39"/>
        <v>전원스위치 고장</v>
      </c>
      <c r="AB161" s="12">
        <f t="shared" ca="1" si="47"/>
        <v>3</v>
      </c>
      <c r="AC161" s="12" t="str">
        <f t="shared" ca="1" si="48"/>
        <v>무상</v>
      </c>
      <c r="AD161" s="12" t="str">
        <f t="shared" ca="1" si="49"/>
        <v>26121632</v>
      </c>
      <c r="AE161" s="12" t="str">
        <f t="shared" ca="1" si="40"/>
        <v>부품교체</v>
      </c>
      <c r="AF161" s="12" t="str">
        <f t="shared" ca="1" si="50"/>
        <v>SMPS Pcb Board</v>
      </c>
      <c r="AG161" s="32">
        <f t="shared" ca="1" si="51"/>
        <v>45000</v>
      </c>
      <c r="AH161" s="33" t="str">
        <f t="shared" ca="1" si="52"/>
        <v>미청구</v>
      </c>
    </row>
    <row r="162" spans="19:34" x14ac:dyDescent="0.4">
      <c r="S162" s="21">
        <f t="shared" ca="1" si="41"/>
        <v>44607</v>
      </c>
      <c r="T162" s="12">
        <f t="shared" ca="1" si="42"/>
        <v>2</v>
      </c>
      <c r="U162" s="12" t="str">
        <f t="shared" ca="1" si="43"/>
        <v>기능</v>
      </c>
      <c r="V162" s="12">
        <f t="shared" ca="1" si="53"/>
        <v>5</v>
      </c>
      <c r="W162" s="12" t="str">
        <f t="shared" ca="1" si="38"/>
        <v>화면</v>
      </c>
      <c r="X162" s="12">
        <f t="shared" ca="1" si="44"/>
        <v>11</v>
      </c>
      <c r="Y162" s="12" t="str">
        <f t="shared" ca="1" si="45"/>
        <v>두번 터치됨</v>
      </c>
      <c r="Z162" s="12">
        <f t="shared" ca="1" si="46"/>
        <v>15</v>
      </c>
      <c r="AA162" s="12" t="str">
        <f t="shared" ca="1" si="39"/>
        <v>Pcb Board 고장</v>
      </c>
      <c r="AB162" s="12">
        <f t="shared" ca="1" si="47"/>
        <v>2</v>
      </c>
      <c r="AC162" s="12" t="str">
        <f t="shared" ca="1" si="48"/>
        <v>유상</v>
      </c>
      <c r="AD162" s="12" t="str">
        <f t="shared" ca="1" si="49"/>
        <v>25111522</v>
      </c>
      <c r="AE162" s="12" t="str">
        <f t="shared" ca="1" si="40"/>
        <v>부품교체</v>
      </c>
      <c r="AF162" s="12" t="str">
        <f t="shared" ca="1" si="50"/>
        <v>MAIN Pcb Board</v>
      </c>
      <c r="AG162" s="32">
        <f t="shared" ca="1" si="51"/>
        <v>50000</v>
      </c>
      <c r="AH162" s="33">
        <f t="shared" ca="1" si="52"/>
        <v>50000</v>
      </c>
    </row>
    <row r="163" spans="19:34" x14ac:dyDescent="0.4">
      <c r="S163" s="21">
        <f t="shared" ca="1" si="41"/>
        <v>44770</v>
      </c>
      <c r="T163" s="12">
        <f t="shared" ca="1" si="42"/>
        <v>1</v>
      </c>
      <c r="U163" s="12" t="str">
        <f t="shared" ca="1" si="43"/>
        <v>외관</v>
      </c>
      <c r="V163" s="12">
        <f t="shared" ca="1" si="53"/>
        <v>1</v>
      </c>
      <c r="W163" s="12" t="str">
        <f t="shared" ca="1" si="38"/>
        <v>파손</v>
      </c>
      <c r="X163" s="12">
        <f t="shared" ca="1" si="44"/>
        <v>2</v>
      </c>
      <c r="Y163" s="12" t="str">
        <f t="shared" ca="1" si="45"/>
        <v>액정</v>
      </c>
      <c r="Z163" s="12">
        <f t="shared" ca="1" si="46"/>
        <v>1</v>
      </c>
      <c r="AA163" s="12" t="str">
        <f t="shared" ca="1" si="39"/>
        <v>검수미비</v>
      </c>
      <c r="AB163" s="12">
        <f t="shared" ca="1" si="47"/>
        <v>1</v>
      </c>
      <c r="AC163" s="12" t="str">
        <f t="shared" ca="1" si="48"/>
        <v>무상</v>
      </c>
      <c r="AD163" s="12" t="str">
        <f t="shared" ca="1" si="49"/>
        <v>112111</v>
      </c>
      <c r="AE163" s="12" t="str">
        <f t="shared" ca="1" si="40"/>
        <v>제품교환</v>
      </c>
      <c r="AF163" s="12" t="str">
        <f t="shared" ca="1" si="50"/>
        <v>액정 Ass'y</v>
      </c>
      <c r="AG163" s="32">
        <f t="shared" ca="1" si="51"/>
        <v>80000</v>
      </c>
      <c r="AH163" s="33" t="str">
        <f t="shared" ca="1" si="52"/>
        <v>미청구</v>
      </c>
    </row>
    <row r="164" spans="19:34" x14ac:dyDescent="0.4">
      <c r="S164" s="21">
        <f t="shared" ca="1" si="41"/>
        <v>44220</v>
      </c>
      <c r="T164" s="12">
        <f t="shared" ca="1" si="42"/>
        <v>2</v>
      </c>
      <c r="U164" s="12" t="str">
        <f t="shared" ca="1" si="43"/>
        <v>기능</v>
      </c>
      <c r="V164" s="12">
        <f t="shared" ca="1" si="53"/>
        <v>5</v>
      </c>
      <c r="W164" s="12" t="str">
        <f t="shared" ca="1" si="38"/>
        <v>화면</v>
      </c>
      <c r="X164" s="12">
        <f t="shared" ca="1" si="44"/>
        <v>11</v>
      </c>
      <c r="Y164" s="12" t="str">
        <f t="shared" ca="1" si="45"/>
        <v>두번 터치됨</v>
      </c>
      <c r="Z164" s="12">
        <f t="shared" ca="1" si="46"/>
        <v>14</v>
      </c>
      <c r="AA164" s="12" t="str">
        <f t="shared" ca="1" si="39"/>
        <v>스위치고장</v>
      </c>
      <c r="AB164" s="12">
        <f t="shared" ca="1" si="47"/>
        <v>1</v>
      </c>
      <c r="AC164" s="12" t="str">
        <f t="shared" ca="1" si="48"/>
        <v>무상</v>
      </c>
      <c r="AD164" s="12" t="str">
        <f t="shared" ca="1" si="49"/>
        <v>25111411</v>
      </c>
      <c r="AE164" s="12" t="str">
        <f t="shared" ca="1" si="40"/>
        <v>제품교환</v>
      </c>
      <c r="AF164" s="12" t="str">
        <f t="shared" ca="1" si="50"/>
        <v>스위치 PCB Board Ass'y</v>
      </c>
      <c r="AG164" s="32">
        <f t="shared" ca="1" si="51"/>
        <v>25000</v>
      </c>
      <c r="AH164" s="33" t="str">
        <f t="shared" ca="1" si="52"/>
        <v>미청구</v>
      </c>
    </row>
    <row r="165" spans="19:34" x14ac:dyDescent="0.4">
      <c r="S165" s="21">
        <f t="shared" ca="1" si="41"/>
        <v>44433</v>
      </c>
      <c r="T165" s="12">
        <f t="shared" ca="1" si="42"/>
        <v>1</v>
      </c>
      <c r="U165" s="12" t="str">
        <f t="shared" ca="1" si="43"/>
        <v>외관</v>
      </c>
      <c r="V165" s="12">
        <f t="shared" ca="1" si="53"/>
        <v>3</v>
      </c>
      <c r="W165" s="12" t="str">
        <f t="shared" ca="1" si="38"/>
        <v>오염</v>
      </c>
      <c r="X165" s="12">
        <f t="shared" ca="1" si="44"/>
        <v>5</v>
      </c>
      <c r="Y165" s="12" t="str">
        <f t="shared" ca="1" si="45"/>
        <v>케이스</v>
      </c>
      <c r="Z165" s="12">
        <f t="shared" ca="1" si="46"/>
        <v>1</v>
      </c>
      <c r="AA165" s="12" t="str">
        <f t="shared" ca="1" si="39"/>
        <v>검수미비</v>
      </c>
      <c r="AB165" s="12">
        <f t="shared" ca="1" si="47"/>
        <v>1</v>
      </c>
      <c r="AC165" s="12" t="str">
        <f t="shared" ca="1" si="48"/>
        <v>무상</v>
      </c>
      <c r="AD165" s="12" t="str">
        <f t="shared" ca="1" si="49"/>
        <v>135111</v>
      </c>
      <c r="AE165" s="12" t="str">
        <f t="shared" ca="1" si="40"/>
        <v>제품교환</v>
      </c>
      <c r="AF165" s="12" t="str">
        <f t="shared" ca="1" si="50"/>
        <v>케이스</v>
      </c>
      <c r="AG165" s="32">
        <f t="shared" ca="1" si="51"/>
        <v>20000</v>
      </c>
      <c r="AH165" s="33" t="str">
        <f t="shared" ca="1" si="52"/>
        <v>미청구</v>
      </c>
    </row>
    <row r="166" spans="19:34" x14ac:dyDescent="0.4">
      <c r="S166" s="21">
        <f t="shared" ca="1" si="41"/>
        <v>44972</v>
      </c>
      <c r="T166" s="12">
        <f t="shared" ca="1" si="42"/>
        <v>1</v>
      </c>
      <c r="U166" s="12" t="str">
        <f t="shared" ca="1" si="43"/>
        <v>외관</v>
      </c>
      <c r="V166" s="12">
        <f t="shared" ca="1" si="53"/>
        <v>3</v>
      </c>
      <c r="W166" s="12" t="str">
        <f t="shared" ca="1" si="38"/>
        <v>오염</v>
      </c>
      <c r="X166" s="12">
        <f t="shared" ca="1" si="44"/>
        <v>6</v>
      </c>
      <c r="Y166" s="12" t="str">
        <f t="shared" ca="1" si="45"/>
        <v>액정</v>
      </c>
      <c r="Z166" s="12">
        <f t="shared" ca="1" si="46"/>
        <v>1</v>
      </c>
      <c r="AA166" s="12" t="str">
        <f t="shared" ca="1" si="39"/>
        <v>검수미비</v>
      </c>
      <c r="AB166" s="12">
        <f t="shared" ca="1" si="47"/>
        <v>1</v>
      </c>
      <c r="AC166" s="12" t="str">
        <f t="shared" ca="1" si="48"/>
        <v>무상</v>
      </c>
      <c r="AD166" s="12" t="str">
        <f t="shared" ca="1" si="49"/>
        <v>136111</v>
      </c>
      <c r="AE166" s="12" t="str">
        <f t="shared" ca="1" si="40"/>
        <v>제품교환</v>
      </c>
      <c r="AF166" s="12" t="str">
        <f t="shared" ca="1" si="50"/>
        <v>액정 Ass'y</v>
      </c>
      <c r="AG166" s="32">
        <f t="shared" ca="1" si="51"/>
        <v>80000</v>
      </c>
      <c r="AH166" s="33" t="str">
        <f t="shared" ca="1" si="52"/>
        <v>미청구</v>
      </c>
    </row>
    <row r="167" spans="19:34" x14ac:dyDescent="0.4">
      <c r="S167" s="21">
        <f t="shared" ca="1" si="41"/>
        <v>44761</v>
      </c>
      <c r="T167" s="12">
        <f t="shared" ca="1" si="42"/>
        <v>2</v>
      </c>
      <c r="U167" s="12" t="str">
        <f t="shared" ca="1" si="43"/>
        <v>기능</v>
      </c>
      <c r="V167" s="12">
        <f t="shared" ca="1" si="53"/>
        <v>5</v>
      </c>
      <c r="W167" s="12" t="str">
        <f t="shared" ca="1" si="38"/>
        <v>화면</v>
      </c>
      <c r="X167" s="12">
        <f t="shared" ca="1" si="44"/>
        <v>11</v>
      </c>
      <c r="Y167" s="12" t="str">
        <f t="shared" ca="1" si="45"/>
        <v>두번 터치됨</v>
      </c>
      <c r="Z167" s="12">
        <f t="shared" ca="1" si="46"/>
        <v>15</v>
      </c>
      <c r="AA167" s="12" t="str">
        <f t="shared" ca="1" si="39"/>
        <v>Pcb Board 고장</v>
      </c>
      <c r="AB167" s="12">
        <f t="shared" ca="1" si="47"/>
        <v>1</v>
      </c>
      <c r="AC167" s="12" t="str">
        <f t="shared" ca="1" si="48"/>
        <v>무상</v>
      </c>
      <c r="AD167" s="12" t="str">
        <f t="shared" ca="1" si="49"/>
        <v>25111511</v>
      </c>
      <c r="AE167" s="12" t="str">
        <f t="shared" ca="1" si="40"/>
        <v>제품교환</v>
      </c>
      <c r="AF167" s="12" t="str">
        <f t="shared" ca="1" si="50"/>
        <v>MAIN Pcb Board</v>
      </c>
      <c r="AG167" s="32">
        <f t="shared" ca="1" si="51"/>
        <v>50000</v>
      </c>
      <c r="AH167" s="33" t="str">
        <f t="shared" ca="1" si="52"/>
        <v>미청구</v>
      </c>
    </row>
    <row r="168" spans="19:34" x14ac:dyDescent="0.4">
      <c r="S168" s="21">
        <f t="shared" ca="1" si="41"/>
        <v>45032</v>
      </c>
      <c r="T168" s="12">
        <f t="shared" ca="1" si="42"/>
        <v>1</v>
      </c>
      <c r="U168" s="12" t="str">
        <f t="shared" ca="1" si="43"/>
        <v>외관</v>
      </c>
      <c r="V168" s="12">
        <f t="shared" ca="1" si="53"/>
        <v>1</v>
      </c>
      <c r="W168" s="12" t="str">
        <f t="shared" ca="1" si="38"/>
        <v>파손</v>
      </c>
      <c r="X168" s="12">
        <f t="shared" ca="1" si="44"/>
        <v>2</v>
      </c>
      <c r="Y168" s="12" t="str">
        <f t="shared" ca="1" si="45"/>
        <v>액정</v>
      </c>
      <c r="Z168" s="12">
        <f t="shared" ca="1" si="46"/>
        <v>1</v>
      </c>
      <c r="AA168" s="12" t="str">
        <f t="shared" ca="1" si="39"/>
        <v>검수미비</v>
      </c>
      <c r="AB168" s="12">
        <f t="shared" ca="1" si="47"/>
        <v>1</v>
      </c>
      <c r="AC168" s="12" t="str">
        <f t="shared" ca="1" si="48"/>
        <v>무상</v>
      </c>
      <c r="AD168" s="12" t="str">
        <f t="shared" ca="1" si="49"/>
        <v>112111</v>
      </c>
      <c r="AE168" s="12" t="str">
        <f t="shared" ca="1" si="40"/>
        <v>제품교환</v>
      </c>
      <c r="AF168" s="12" t="str">
        <f t="shared" ca="1" si="50"/>
        <v>액정 Ass'y</v>
      </c>
      <c r="AG168" s="32">
        <f t="shared" ca="1" si="51"/>
        <v>80000</v>
      </c>
      <c r="AH168" s="33" t="str">
        <f t="shared" ca="1" si="52"/>
        <v>미청구</v>
      </c>
    </row>
    <row r="169" spans="19:34" x14ac:dyDescent="0.4">
      <c r="S169" s="21">
        <f t="shared" ca="1" si="41"/>
        <v>44509</v>
      </c>
      <c r="T169" s="12">
        <f t="shared" ca="1" si="42"/>
        <v>1</v>
      </c>
      <c r="U169" s="12" t="str">
        <f t="shared" ca="1" si="43"/>
        <v>외관</v>
      </c>
      <c r="V169" s="12">
        <f t="shared" ca="1" si="53"/>
        <v>2</v>
      </c>
      <c r="W169" s="12" t="str">
        <f t="shared" ca="1" si="38"/>
        <v>흠집</v>
      </c>
      <c r="X169" s="12">
        <f t="shared" ca="1" si="44"/>
        <v>4</v>
      </c>
      <c r="Y169" s="12" t="str">
        <f t="shared" ca="1" si="45"/>
        <v>액정</v>
      </c>
      <c r="Z169" s="12">
        <f t="shared" ca="1" si="46"/>
        <v>1</v>
      </c>
      <c r="AA169" s="12" t="str">
        <f t="shared" ca="1" si="39"/>
        <v>검수미비</v>
      </c>
      <c r="AB169" s="12">
        <f t="shared" ca="1" si="47"/>
        <v>1</v>
      </c>
      <c r="AC169" s="12" t="str">
        <f t="shared" ca="1" si="48"/>
        <v>무상</v>
      </c>
      <c r="AD169" s="12" t="str">
        <f t="shared" ca="1" si="49"/>
        <v>124111</v>
      </c>
      <c r="AE169" s="12" t="str">
        <f t="shared" ca="1" si="40"/>
        <v>제품교환</v>
      </c>
      <c r="AF169" s="12" t="str">
        <f t="shared" ca="1" si="50"/>
        <v>액정 Ass'y</v>
      </c>
      <c r="AG169" s="32">
        <f t="shared" ca="1" si="51"/>
        <v>80000</v>
      </c>
      <c r="AH169" s="33" t="str">
        <f t="shared" ca="1" si="52"/>
        <v>미청구</v>
      </c>
    </row>
    <row r="170" spans="19:34" x14ac:dyDescent="0.4">
      <c r="S170" s="21">
        <f t="shared" ca="1" si="41"/>
        <v>44615</v>
      </c>
      <c r="T170" s="12">
        <f t="shared" ca="1" si="42"/>
        <v>1</v>
      </c>
      <c r="U170" s="12" t="str">
        <f t="shared" ca="1" si="43"/>
        <v>외관</v>
      </c>
      <c r="V170" s="12">
        <f t="shared" ca="1" si="53"/>
        <v>2</v>
      </c>
      <c r="W170" s="12" t="str">
        <f t="shared" ca="1" si="38"/>
        <v>흠집</v>
      </c>
      <c r="X170" s="12">
        <f t="shared" ca="1" si="44"/>
        <v>3</v>
      </c>
      <c r="Y170" s="12" t="str">
        <f t="shared" ca="1" si="45"/>
        <v>케이스</v>
      </c>
      <c r="Z170" s="12">
        <f t="shared" ca="1" si="46"/>
        <v>1</v>
      </c>
      <c r="AA170" s="12" t="str">
        <f t="shared" ca="1" si="39"/>
        <v>검수미비</v>
      </c>
      <c r="AB170" s="12">
        <f t="shared" ca="1" si="47"/>
        <v>1</v>
      </c>
      <c r="AC170" s="12" t="str">
        <f t="shared" ca="1" si="48"/>
        <v>무상</v>
      </c>
      <c r="AD170" s="12" t="str">
        <f t="shared" ca="1" si="49"/>
        <v>123111</v>
      </c>
      <c r="AE170" s="12" t="str">
        <f t="shared" ca="1" si="40"/>
        <v>제품교환</v>
      </c>
      <c r="AF170" s="12" t="str">
        <f t="shared" ca="1" si="50"/>
        <v>케이스</v>
      </c>
      <c r="AG170" s="32">
        <f t="shared" ca="1" si="51"/>
        <v>20000</v>
      </c>
      <c r="AH170" s="33" t="str">
        <f t="shared" ca="1" si="52"/>
        <v>미청구</v>
      </c>
    </row>
    <row r="171" spans="19:34" x14ac:dyDescent="0.4">
      <c r="S171" s="21">
        <f t="shared" ca="1" si="41"/>
        <v>44702</v>
      </c>
      <c r="T171" s="12">
        <f t="shared" ca="1" si="42"/>
        <v>2</v>
      </c>
      <c r="U171" s="12" t="str">
        <f t="shared" ca="1" si="43"/>
        <v>기능</v>
      </c>
      <c r="V171" s="12">
        <f t="shared" ca="1" si="53"/>
        <v>4</v>
      </c>
      <c r="W171" s="12" t="str">
        <f t="shared" ca="1" si="38"/>
        <v>화면</v>
      </c>
      <c r="X171" s="12">
        <f t="shared" ca="1" si="44"/>
        <v>8</v>
      </c>
      <c r="Y171" s="12" t="str">
        <f t="shared" ca="1" si="45"/>
        <v>백화현상</v>
      </c>
      <c r="Z171" s="12">
        <f t="shared" ca="1" si="46"/>
        <v>6</v>
      </c>
      <c r="AA171" s="12" t="str">
        <f t="shared" ca="1" si="39"/>
        <v>액정 고장</v>
      </c>
      <c r="AB171" s="12">
        <f t="shared" ca="1" si="47"/>
        <v>3</v>
      </c>
      <c r="AC171" s="12" t="str">
        <f t="shared" ca="1" si="48"/>
        <v>무상</v>
      </c>
      <c r="AD171" s="12" t="str">
        <f t="shared" ca="1" si="49"/>
        <v>248632</v>
      </c>
      <c r="AE171" s="12" t="str">
        <f t="shared" ca="1" si="40"/>
        <v>부품교체</v>
      </c>
      <c r="AF171" s="12" t="str">
        <f t="shared" ca="1" si="50"/>
        <v>액정 Ass'y</v>
      </c>
      <c r="AG171" s="32">
        <f t="shared" ca="1" si="51"/>
        <v>80000</v>
      </c>
      <c r="AH171" s="33" t="str">
        <f t="shared" ca="1" si="52"/>
        <v>미청구</v>
      </c>
    </row>
    <row r="172" spans="19:34" x14ac:dyDescent="0.4">
      <c r="S172" s="21">
        <f t="shared" ca="1" si="41"/>
        <v>44557</v>
      </c>
      <c r="T172" s="12">
        <f t="shared" ca="1" si="42"/>
        <v>2</v>
      </c>
      <c r="U172" s="12" t="str">
        <f t="shared" ca="1" si="43"/>
        <v>기능</v>
      </c>
      <c r="V172" s="12">
        <f t="shared" ca="1" si="53"/>
        <v>4</v>
      </c>
      <c r="W172" s="12" t="str">
        <f t="shared" ca="1" si="38"/>
        <v>화면</v>
      </c>
      <c r="X172" s="12">
        <f t="shared" ca="1" si="44"/>
        <v>7</v>
      </c>
      <c r="Y172" s="12" t="str">
        <f t="shared" ca="1" si="45"/>
        <v>안켜짐</v>
      </c>
      <c r="Z172" s="12">
        <f t="shared" ca="1" si="46"/>
        <v>5</v>
      </c>
      <c r="AA172" s="12" t="str">
        <f t="shared" ca="1" si="39"/>
        <v>액정 고장</v>
      </c>
      <c r="AB172" s="12">
        <f t="shared" ca="1" si="47"/>
        <v>1</v>
      </c>
      <c r="AC172" s="12" t="str">
        <f t="shared" ca="1" si="48"/>
        <v>무상</v>
      </c>
      <c r="AD172" s="12" t="str">
        <f t="shared" ca="1" si="49"/>
        <v>247511</v>
      </c>
      <c r="AE172" s="12" t="str">
        <f t="shared" ca="1" si="40"/>
        <v>제품교환</v>
      </c>
      <c r="AF172" s="12" t="str">
        <f t="shared" ca="1" si="50"/>
        <v>액정 Ass'y</v>
      </c>
      <c r="AG172" s="32">
        <f t="shared" ca="1" si="51"/>
        <v>80000</v>
      </c>
      <c r="AH172" s="33" t="str">
        <f t="shared" ca="1" si="52"/>
        <v>미청구</v>
      </c>
    </row>
    <row r="173" spans="19:34" x14ac:dyDescent="0.4">
      <c r="S173" s="21">
        <f t="shared" ca="1" si="41"/>
        <v>44617</v>
      </c>
      <c r="T173" s="12">
        <f t="shared" ca="1" si="42"/>
        <v>2</v>
      </c>
      <c r="U173" s="12" t="str">
        <f t="shared" ca="1" si="43"/>
        <v>기능</v>
      </c>
      <c r="V173" s="12">
        <f t="shared" ca="1" si="53"/>
        <v>5</v>
      </c>
      <c r="W173" s="12" t="str">
        <f t="shared" ca="1" si="38"/>
        <v>화면</v>
      </c>
      <c r="X173" s="12">
        <f t="shared" ca="1" si="44"/>
        <v>11</v>
      </c>
      <c r="Y173" s="12" t="str">
        <f t="shared" ca="1" si="45"/>
        <v>두번 터치됨</v>
      </c>
      <c r="Z173" s="12">
        <f t="shared" ca="1" si="46"/>
        <v>14</v>
      </c>
      <c r="AA173" s="12" t="str">
        <f t="shared" ca="1" si="39"/>
        <v>스위치고장</v>
      </c>
      <c r="AB173" s="12">
        <f t="shared" ca="1" si="47"/>
        <v>1</v>
      </c>
      <c r="AC173" s="12" t="str">
        <f t="shared" ca="1" si="48"/>
        <v>무상</v>
      </c>
      <c r="AD173" s="12" t="str">
        <f t="shared" ca="1" si="49"/>
        <v>25111411</v>
      </c>
      <c r="AE173" s="12" t="str">
        <f t="shared" ca="1" si="40"/>
        <v>제품교환</v>
      </c>
      <c r="AF173" s="12" t="str">
        <f t="shared" ca="1" si="50"/>
        <v>스위치 PCB Board Ass'y</v>
      </c>
      <c r="AG173" s="32">
        <f t="shared" ca="1" si="51"/>
        <v>25000</v>
      </c>
      <c r="AH173" s="33" t="str">
        <f t="shared" ca="1" si="52"/>
        <v>미청구</v>
      </c>
    </row>
    <row r="174" spans="19:34" x14ac:dyDescent="0.4">
      <c r="S174" s="21">
        <f t="shared" ca="1" si="41"/>
        <v>44629</v>
      </c>
      <c r="T174" s="12">
        <f t="shared" ca="1" si="42"/>
        <v>1</v>
      </c>
      <c r="U174" s="12" t="str">
        <f t="shared" ca="1" si="43"/>
        <v>외관</v>
      </c>
      <c r="V174" s="12">
        <f t="shared" ca="1" si="53"/>
        <v>3</v>
      </c>
      <c r="W174" s="12" t="str">
        <f t="shared" ca="1" si="38"/>
        <v>오염</v>
      </c>
      <c r="X174" s="12">
        <f t="shared" ca="1" si="44"/>
        <v>5</v>
      </c>
      <c r="Y174" s="12" t="str">
        <f t="shared" ca="1" si="45"/>
        <v>케이스</v>
      </c>
      <c r="Z174" s="12">
        <f t="shared" ca="1" si="46"/>
        <v>1</v>
      </c>
      <c r="AA174" s="12" t="str">
        <f t="shared" ca="1" si="39"/>
        <v>검수미비</v>
      </c>
      <c r="AB174" s="12">
        <f t="shared" ca="1" si="47"/>
        <v>1</v>
      </c>
      <c r="AC174" s="12" t="str">
        <f t="shared" ca="1" si="48"/>
        <v>무상</v>
      </c>
      <c r="AD174" s="12" t="str">
        <f t="shared" ca="1" si="49"/>
        <v>135111</v>
      </c>
      <c r="AE174" s="12" t="str">
        <f t="shared" ca="1" si="40"/>
        <v>제품교환</v>
      </c>
      <c r="AF174" s="12" t="str">
        <f t="shared" ca="1" si="50"/>
        <v>케이스</v>
      </c>
      <c r="AG174" s="32">
        <f t="shared" ca="1" si="51"/>
        <v>20000</v>
      </c>
      <c r="AH174" s="33" t="str">
        <f t="shared" ca="1" si="52"/>
        <v>미청구</v>
      </c>
    </row>
    <row r="175" spans="19:34" x14ac:dyDescent="0.4">
      <c r="S175" s="21">
        <f t="shared" ca="1" si="41"/>
        <v>45081</v>
      </c>
      <c r="T175" s="12">
        <f t="shared" ca="1" si="42"/>
        <v>1</v>
      </c>
      <c r="U175" s="12" t="str">
        <f t="shared" ca="1" si="43"/>
        <v>외관</v>
      </c>
      <c r="V175" s="12">
        <f t="shared" ca="1" si="53"/>
        <v>3</v>
      </c>
      <c r="W175" s="12" t="str">
        <f t="shared" ca="1" si="38"/>
        <v>오염</v>
      </c>
      <c r="X175" s="12">
        <f t="shared" ca="1" si="44"/>
        <v>6</v>
      </c>
      <c r="Y175" s="12" t="str">
        <f t="shared" ca="1" si="45"/>
        <v>액정</v>
      </c>
      <c r="Z175" s="12">
        <f t="shared" ca="1" si="46"/>
        <v>1</v>
      </c>
      <c r="AA175" s="12" t="str">
        <f t="shared" ca="1" si="39"/>
        <v>검수미비</v>
      </c>
      <c r="AB175" s="12">
        <f t="shared" ca="1" si="47"/>
        <v>1</v>
      </c>
      <c r="AC175" s="12" t="str">
        <f t="shared" ca="1" si="48"/>
        <v>무상</v>
      </c>
      <c r="AD175" s="12" t="str">
        <f t="shared" ca="1" si="49"/>
        <v>136111</v>
      </c>
      <c r="AE175" s="12" t="str">
        <f t="shared" ca="1" si="40"/>
        <v>제품교환</v>
      </c>
      <c r="AF175" s="12" t="str">
        <f t="shared" ca="1" si="50"/>
        <v>액정 Ass'y</v>
      </c>
      <c r="AG175" s="32">
        <f t="shared" ca="1" si="51"/>
        <v>80000</v>
      </c>
      <c r="AH175" s="33" t="str">
        <f t="shared" ca="1" si="52"/>
        <v>미청구</v>
      </c>
    </row>
    <row r="176" spans="19:34" x14ac:dyDescent="0.4">
      <c r="S176" s="21">
        <f t="shared" ca="1" si="41"/>
        <v>45239</v>
      </c>
      <c r="T176" s="12">
        <f t="shared" ca="1" si="42"/>
        <v>2</v>
      </c>
      <c r="U176" s="12" t="str">
        <f t="shared" ca="1" si="43"/>
        <v>기능</v>
      </c>
      <c r="V176" s="12">
        <f t="shared" ca="1" si="53"/>
        <v>6</v>
      </c>
      <c r="W176" s="12" t="str">
        <f t="shared" ca="1" si="38"/>
        <v>화면</v>
      </c>
      <c r="X176" s="12">
        <f t="shared" ca="1" si="44"/>
        <v>12</v>
      </c>
      <c r="Y176" s="12" t="str">
        <f t="shared" ca="1" si="45"/>
        <v>켜지지 않음</v>
      </c>
      <c r="Z176" s="12">
        <f t="shared" ca="1" si="46"/>
        <v>16</v>
      </c>
      <c r="AA176" s="12" t="str">
        <f t="shared" ca="1" si="39"/>
        <v>전원스위치 고장</v>
      </c>
      <c r="AB176" s="12">
        <f t="shared" ca="1" si="47"/>
        <v>1</v>
      </c>
      <c r="AC176" s="12" t="str">
        <f t="shared" ca="1" si="48"/>
        <v>무상</v>
      </c>
      <c r="AD176" s="12" t="str">
        <f t="shared" ca="1" si="49"/>
        <v>26121611</v>
      </c>
      <c r="AE176" s="12" t="str">
        <f t="shared" ca="1" si="40"/>
        <v>제품교환</v>
      </c>
      <c r="AF176" s="12" t="str">
        <f t="shared" ca="1" si="50"/>
        <v>SMPS Pcb Board</v>
      </c>
      <c r="AG176" s="32">
        <f t="shared" ca="1" si="51"/>
        <v>45000</v>
      </c>
      <c r="AH176" s="33" t="str">
        <f t="shared" ca="1" si="52"/>
        <v>미청구</v>
      </c>
    </row>
    <row r="177" spans="19:34" x14ac:dyDescent="0.4">
      <c r="S177" s="21">
        <f t="shared" ca="1" si="41"/>
        <v>44454</v>
      </c>
      <c r="T177" s="12">
        <f t="shared" ca="1" si="42"/>
        <v>1</v>
      </c>
      <c r="U177" s="12" t="str">
        <f t="shared" ca="1" si="43"/>
        <v>외관</v>
      </c>
      <c r="V177" s="12">
        <f t="shared" ca="1" si="53"/>
        <v>3</v>
      </c>
      <c r="W177" s="12" t="str">
        <f t="shared" ca="1" si="38"/>
        <v>오염</v>
      </c>
      <c r="X177" s="12">
        <f t="shared" ca="1" si="44"/>
        <v>6</v>
      </c>
      <c r="Y177" s="12" t="str">
        <f t="shared" ca="1" si="45"/>
        <v>액정</v>
      </c>
      <c r="Z177" s="12">
        <f t="shared" ca="1" si="46"/>
        <v>2</v>
      </c>
      <c r="AA177" s="12" t="str">
        <f t="shared" ca="1" si="39"/>
        <v>사용자 과실</v>
      </c>
      <c r="AB177" s="12">
        <f t="shared" ca="1" si="47"/>
        <v>2</v>
      </c>
      <c r="AC177" s="12" t="str">
        <f t="shared" ca="1" si="48"/>
        <v>유상</v>
      </c>
      <c r="AD177" s="12" t="str">
        <f t="shared" ca="1" si="49"/>
        <v>136222</v>
      </c>
      <c r="AE177" s="12" t="str">
        <f t="shared" ca="1" si="40"/>
        <v>부품교체</v>
      </c>
      <c r="AF177" s="12" t="str">
        <f t="shared" ca="1" si="50"/>
        <v>액정 Ass'y</v>
      </c>
      <c r="AG177" s="32">
        <f t="shared" ca="1" si="51"/>
        <v>80000</v>
      </c>
      <c r="AH177" s="33">
        <f t="shared" ca="1" si="52"/>
        <v>80000</v>
      </c>
    </row>
    <row r="178" spans="19:34" x14ac:dyDescent="0.4">
      <c r="S178" s="21">
        <f t="shared" ca="1" si="41"/>
        <v>44829</v>
      </c>
      <c r="T178" s="12">
        <f t="shared" ca="1" si="42"/>
        <v>1</v>
      </c>
      <c r="U178" s="12" t="str">
        <f t="shared" ca="1" si="43"/>
        <v>외관</v>
      </c>
      <c r="V178" s="12">
        <f t="shared" ca="1" si="53"/>
        <v>1</v>
      </c>
      <c r="W178" s="12" t="str">
        <f t="shared" ca="1" si="38"/>
        <v>파손</v>
      </c>
      <c r="X178" s="12">
        <f t="shared" ca="1" si="44"/>
        <v>2</v>
      </c>
      <c r="Y178" s="12" t="str">
        <f t="shared" ca="1" si="45"/>
        <v>액정</v>
      </c>
      <c r="Z178" s="12">
        <f t="shared" ca="1" si="46"/>
        <v>2</v>
      </c>
      <c r="AA178" s="12" t="str">
        <f t="shared" ca="1" si="39"/>
        <v>사용자 과실</v>
      </c>
      <c r="AB178" s="12">
        <f t="shared" ca="1" si="47"/>
        <v>2</v>
      </c>
      <c r="AC178" s="12" t="str">
        <f t="shared" ca="1" si="48"/>
        <v>유상</v>
      </c>
      <c r="AD178" s="12" t="str">
        <f t="shared" ca="1" si="49"/>
        <v>112222</v>
      </c>
      <c r="AE178" s="12" t="str">
        <f t="shared" ca="1" si="40"/>
        <v>부품교체</v>
      </c>
      <c r="AF178" s="12" t="str">
        <f t="shared" ca="1" si="50"/>
        <v>액정 Ass'y</v>
      </c>
      <c r="AG178" s="32">
        <f t="shared" ca="1" si="51"/>
        <v>80000</v>
      </c>
      <c r="AH178" s="33">
        <f t="shared" ca="1" si="52"/>
        <v>80000</v>
      </c>
    </row>
    <row r="179" spans="19:34" x14ac:dyDescent="0.4">
      <c r="S179" s="21">
        <f t="shared" ca="1" si="41"/>
        <v>44743</v>
      </c>
      <c r="T179" s="12">
        <f t="shared" ca="1" si="42"/>
        <v>1</v>
      </c>
      <c r="U179" s="12" t="str">
        <f t="shared" ca="1" si="43"/>
        <v>외관</v>
      </c>
      <c r="V179" s="12">
        <f t="shared" ca="1" si="53"/>
        <v>3</v>
      </c>
      <c r="W179" s="12" t="str">
        <f t="shared" ca="1" si="38"/>
        <v>오염</v>
      </c>
      <c r="X179" s="12">
        <f t="shared" ca="1" si="44"/>
        <v>6</v>
      </c>
      <c r="Y179" s="12" t="str">
        <f t="shared" ca="1" si="45"/>
        <v>액정</v>
      </c>
      <c r="Z179" s="12">
        <f t="shared" ca="1" si="46"/>
        <v>1</v>
      </c>
      <c r="AA179" s="12" t="str">
        <f t="shared" ca="1" si="39"/>
        <v>검수미비</v>
      </c>
      <c r="AB179" s="12">
        <f t="shared" ca="1" si="47"/>
        <v>1</v>
      </c>
      <c r="AC179" s="12" t="str">
        <f t="shared" ca="1" si="48"/>
        <v>무상</v>
      </c>
      <c r="AD179" s="12" t="str">
        <f t="shared" ca="1" si="49"/>
        <v>136111</v>
      </c>
      <c r="AE179" s="12" t="str">
        <f t="shared" ca="1" si="40"/>
        <v>제품교환</v>
      </c>
      <c r="AF179" s="12" t="str">
        <f t="shared" ca="1" si="50"/>
        <v>액정 Ass'y</v>
      </c>
      <c r="AG179" s="32">
        <f t="shared" ca="1" si="51"/>
        <v>80000</v>
      </c>
      <c r="AH179" s="33" t="str">
        <f t="shared" ca="1" si="52"/>
        <v>미청구</v>
      </c>
    </row>
    <row r="180" spans="19:34" x14ac:dyDescent="0.4">
      <c r="S180" s="21">
        <f t="shared" ca="1" si="41"/>
        <v>44973</v>
      </c>
      <c r="T180" s="12">
        <f t="shared" ca="1" si="42"/>
        <v>1</v>
      </c>
      <c r="U180" s="12" t="str">
        <f t="shared" ca="1" si="43"/>
        <v>외관</v>
      </c>
      <c r="V180" s="12">
        <f t="shared" ca="1" si="53"/>
        <v>1</v>
      </c>
      <c r="W180" s="12" t="str">
        <f t="shared" ca="1" si="38"/>
        <v>파손</v>
      </c>
      <c r="X180" s="12">
        <f t="shared" ca="1" si="44"/>
        <v>2</v>
      </c>
      <c r="Y180" s="12" t="str">
        <f t="shared" ca="1" si="45"/>
        <v>액정</v>
      </c>
      <c r="Z180" s="12">
        <f t="shared" ca="1" si="46"/>
        <v>2</v>
      </c>
      <c r="AA180" s="12" t="str">
        <f t="shared" ca="1" si="39"/>
        <v>사용자 과실</v>
      </c>
      <c r="AB180" s="12">
        <f t="shared" ca="1" si="47"/>
        <v>2</v>
      </c>
      <c r="AC180" s="12" t="str">
        <f t="shared" ca="1" si="48"/>
        <v>유상</v>
      </c>
      <c r="AD180" s="12" t="str">
        <f t="shared" ca="1" si="49"/>
        <v>112222</v>
      </c>
      <c r="AE180" s="12" t="str">
        <f t="shared" ca="1" si="40"/>
        <v>부품교체</v>
      </c>
      <c r="AF180" s="12" t="str">
        <f t="shared" ca="1" si="50"/>
        <v>액정 Ass'y</v>
      </c>
      <c r="AG180" s="32">
        <f t="shared" ca="1" si="51"/>
        <v>80000</v>
      </c>
      <c r="AH180" s="33">
        <f t="shared" ca="1" si="52"/>
        <v>80000</v>
      </c>
    </row>
    <row r="181" spans="19:34" x14ac:dyDescent="0.4">
      <c r="S181" s="21">
        <f t="shared" ca="1" si="41"/>
        <v>45234</v>
      </c>
      <c r="T181" s="12">
        <f t="shared" ca="1" si="42"/>
        <v>2</v>
      </c>
      <c r="U181" s="12" t="str">
        <f t="shared" ca="1" si="43"/>
        <v>기능</v>
      </c>
      <c r="V181" s="12">
        <f t="shared" ca="1" si="53"/>
        <v>6</v>
      </c>
      <c r="W181" s="12" t="str">
        <f t="shared" ca="1" si="38"/>
        <v>화면</v>
      </c>
      <c r="X181" s="12">
        <f t="shared" ca="1" si="44"/>
        <v>12</v>
      </c>
      <c r="Y181" s="12" t="str">
        <f t="shared" ca="1" si="45"/>
        <v>켜지지 않음</v>
      </c>
      <c r="Z181" s="12">
        <f t="shared" ca="1" si="46"/>
        <v>17</v>
      </c>
      <c r="AA181" s="12" t="str">
        <f t="shared" ca="1" si="39"/>
        <v>휴즈 끊어짐</v>
      </c>
      <c r="AB181" s="12">
        <f t="shared" ca="1" si="47"/>
        <v>2</v>
      </c>
      <c r="AC181" s="12" t="str">
        <f t="shared" ca="1" si="48"/>
        <v>유상</v>
      </c>
      <c r="AD181" s="12" t="str">
        <f t="shared" ca="1" si="49"/>
        <v>26121722</v>
      </c>
      <c r="AE181" s="12" t="str">
        <f t="shared" ca="1" si="40"/>
        <v>부품교체</v>
      </c>
      <c r="AF181" s="12" t="str">
        <f t="shared" ca="1" si="50"/>
        <v>Fuse</v>
      </c>
      <c r="AG181" s="32">
        <f t="shared" ca="1" si="51"/>
        <v>3000</v>
      </c>
      <c r="AH181" s="33">
        <f t="shared" ca="1" si="52"/>
        <v>3000</v>
      </c>
    </row>
    <row r="182" spans="19:34" x14ac:dyDescent="0.4">
      <c r="S182" s="21">
        <f t="shared" ca="1" si="41"/>
        <v>45226</v>
      </c>
      <c r="T182" s="12">
        <f t="shared" ca="1" si="42"/>
        <v>1</v>
      </c>
      <c r="U182" s="12" t="str">
        <f t="shared" ca="1" si="43"/>
        <v>외관</v>
      </c>
      <c r="V182" s="12">
        <f t="shared" ca="1" si="53"/>
        <v>2</v>
      </c>
      <c r="W182" s="12" t="str">
        <f t="shared" ca="1" si="38"/>
        <v>흠집</v>
      </c>
      <c r="X182" s="12">
        <f t="shared" ca="1" si="44"/>
        <v>4</v>
      </c>
      <c r="Y182" s="12" t="str">
        <f t="shared" ca="1" si="45"/>
        <v>액정</v>
      </c>
      <c r="Z182" s="12">
        <f t="shared" ca="1" si="46"/>
        <v>2</v>
      </c>
      <c r="AA182" s="12" t="str">
        <f t="shared" ca="1" si="39"/>
        <v>사용자 과실</v>
      </c>
      <c r="AB182" s="12">
        <f t="shared" ca="1" si="47"/>
        <v>2</v>
      </c>
      <c r="AC182" s="12" t="str">
        <f t="shared" ca="1" si="48"/>
        <v>유상</v>
      </c>
      <c r="AD182" s="12" t="str">
        <f t="shared" ca="1" si="49"/>
        <v>124222</v>
      </c>
      <c r="AE182" s="12" t="str">
        <f t="shared" ca="1" si="40"/>
        <v>부품교체</v>
      </c>
      <c r="AF182" s="12" t="str">
        <f t="shared" ca="1" si="50"/>
        <v>액정 Ass'y</v>
      </c>
      <c r="AG182" s="32">
        <f t="shared" ca="1" si="51"/>
        <v>80000</v>
      </c>
      <c r="AH182" s="33">
        <f t="shared" ca="1" si="52"/>
        <v>80000</v>
      </c>
    </row>
    <row r="183" spans="19:34" x14ac:dyDescent="0.4">
      <c r="S183" s="21">
        <f t="shared" ca="1" si="41"/>
        <v>44813</v>
      </c>
      <c r="T183" s="12">
        <f t="shared" ca="1" si="42"/>
        <v>2</v>
      </c>
      <c r="U183" s="12" t="str">
        <f t="shared" ca="1" si="43"/>
        <v>기능</v>
      </c>
      <c r="V183" s="12">
        <f t="shared" ca="1" si="53"/>
        <v>4</v>
      </c>
      <c r="W183" s="12" t="str">
        <f t="shared" ca="1" si="38"/>
        <v>화면</v>
      </c>
      <c r="X183" s="12">
        <f t="shared" ca="1" si="44"/>
        <v>8</v>
      </c>
      <c r="Y183" s="12" t="str">
        <f t="shared" ca="1" si="45"/>
        <v>백화현상</v>
      </c>
      <c r="Z183" s="12">
        <f t="shared" ca="1" si="46"/>
        <v>8</v>
      </c>
      <c r="AA183" s="12" t="str">
        <f t="shared" ca="1" si="39"/>
        <v>Pcb Board 고장</v>
      </c>
      <c r="AB183" s="12">
        <f t="shared" ca="1" si="47"/>
        <v>2</v>
      </c>
      <c r="AC183" s="12" t="str">
        <f t="shared" ca="1" si="48"/>
        <v>유상</v>
      </c>
      <c r="AD183" s="12" t="str">
        <f t="shared" ca="1" si="49"/>
        <v>248822</v>
      </c>
      <c r="AE183" s="12" t="str">
        <f t="shared" ca="1" si="40"/>
        <v>부품교체</v>
      </c>
      <c r="AF183" s="12" t="str">
        <f t="shared" ca="1" si="50"/>
        <v>MAIN Pcb Board</v>
      </c>
      <c r="AG183" s="32">
        <f t="shared" ca="1" si="51"/>
        <v>50000</v>
      </c>
      <c r="AH183" s="33">
        <f t="shared" ca="1" si="52"/>
        <v>50000</v>
      </c>
    </row>
    <row r="184" spans="19:34" x14ac:dyDescent="0.4">
      <c r="S184" s="21">
        <f t="shared" ca="1" si="41"/>
        <v>44463</v>
      </c>
      <c r="T184" s="12">
        <f t="shared" ca="1" si="42"/>
        <v>2</v>
      </c>
      <c r="U184" s="12" t="str">
        <f t="shared" ca="1" si="43"/>
        <v>기능</v>
      </c>
      <c r="V184" s="12">
        <f t="shared" ca="1" si="53"/>
        <v>6</v>
      </c>
      <c r="W184" s="12" t="str">
        <f t="shared" ca="1" si="38"/>
        <v>화면</v>
      </c>
      <c r="X184" s="12">
        <f t="shared" ca="1" si="44"/>
        <v>12</v>
      </c>
      <c r="Y184" s="12" t="str">
        <f t="shared" ca="1" si="45"/>
        <v>켜지지 않음</v>
      </c>
      <c r="Z184" s="12">
        <f t="shared" ca="1" si="46"/>
        <v>18</v>
      </c>
      <c r="AA184" s="12" t="str">
        <f t="shared" ca="1" si="39"/>
        <v>Pcb Board 고장</v>
      </c>
      <c r="AB184" s="12">
        <f t="shared" ca="1" si="47"/>
        <v>1</v>
      </c>
      <c r="AC184" s="12" t="str">
        <f t="shared" ca="1" si="48"/>
        <v>무상</v>
      </c>
      <c r="AD184" s="12" t="str">
        <f t="shared" ca="1" si="49"/>
        <v>26121811</v>
      </c>
      <c r="AE184" s="12" t="str">
        <f t="shared" ca="1" si="40"/>
        <v>제품교환</v>
      </c>
      <c r="AF184" s="12" t="str">
        <f t="shared" ca="1" si="50"/>
        <v>MAIN Pcb Board</v>
      </c>
      <c r="AG184" s="32">
        <f t="shared" ca="1" si="51"/>
        <v>50000</v>
      </c>
      <c r="AH184" s="33" t="str">
        <f t="shared" ca="1" si="52"/>
        <v>미청구</v>
      </c>
    </row>
    <row r="185" spans="19:34" x14ac:dyDescent="0.4">
      <c r="S185" s="21">
        <f t="shared" ca="1" si="41"/>
        <v>45021</v>
      </c>
      <c r="T185" s="12">
        <f t="shared" ca="1" si="42"/>
        <v>1</v>
      </c>
      <c r="U185" s="12" t="str">
        <f t="shared" ca="1" si="43"/>
        <v>외관</v>
      </c>
      <c r="V185" s="12">
        <f t="shared" ca="1" si="53"/>
        <v>2</v>
      </c>
      <c r="W185" s="12" t="str">
        <f t="shared" ca="1" si="38"/>
        <v>흠집</v>
      </c>
      <c r="X185" s="12">
        <f t="shared" ca="1" si="44"/>
        <v>4</v>
      </c>
      <c r="Y185" s="12" t="str">
        <f t="shared" ca="1" si="45"/>
        <v>액정</v>
      </c>
      <c r="Z185" s="12">
        <f t="shared" ca="1" si="46"/>
        <v>2</v>
      </c>
      <c r="AA185" s="12" t="str">
        <f t="shared" ca="1" si="39"/>
        <v>사용자 과실</v>
      </c>
      <c r="AB185" s="12">
        <f t="shared" ca="1" si="47"/>
        <v>2</v>
      </c>
      <c r="AC185" s="12" t="str">
        <f t="shared" ca="1" si="48"/>
        <v>유상</v>
      </c>
      <c r="AD185" s="12" t="str">
        <f t="shared" ca="1" si="49"/>
        <v>124222</v>
      </c>
      <c r="AE185" s="12" t="str">
        <f t="shared" ca="1" si="40"/>
        <v>부품교체</v>
      </c>
      <c r="AF185" s="12" t="str">
        <f t="shared" ca="1" si="50"/>
        <v>액정 Ass'y</v>
      </c>
      <c r="AG185" s="32">
        <f t="shared" ca="1" si="51"/>
        <v>80000</v>
      </c>
      <c r="AH185" s="33">
        <f t="shared" ca="1" si="52"/>
        <v>80000</v>
      </c>
    </row>
    <row r="186" spans="19:34" x14ac:dyDescent="0.4">
      <c r="S186" s="21">
        <f t="shared" ca="1" si="41"/>
        <v>45213</v>
      </c>
      <c r="T186" s="12">
        <f t="shared" ca="1" si="42"/>
        <v>1</v>
      </c>
      <c r="U186" s="12" t="str">
        <f t="shared" ca="1" si="43"/>
        <v>외관</v>
      </c>
      <c r="V186" s="12">
        <f t="shared" ca="1" si="53"/>
        <v>3</v>
      </c>
      <c r="W186" s="12" t="str">
        <f t="shared" ca="1" si="38"/>
        <v>오염</v>
      </c>
      <c r="X186" s="12">
        <f t="shared" ca="1" si="44"/>
        <v>5</v>
      </c>
      <c r="Y186" s="12" t="str">
        <f t="shared" ca="1" si="45"/>
        <v>케이스</v>
      </c>
      <c r="Z186" s="12">
        <f t="shared" ca="1" si="46"/>
        <v>1</v>
      </c>
      <c r="AA186" s="12" t="str">
        <f t="shared" ca="1" si="39"/>
        <v>검수미비</v>
      </c>
      <c r="AB186" s="12">
        <f t="shared" ca="1" si="47"/>
        <v>1</v>
      </c>
      <c r="AC186" s="12" t="str">
        <f t="shared" ca="1" si="48"/>
        <v>무상</v>
      </c>
      <c r="AD186" s="12" t="str">
        <f t="shared" ca="1" si="49"/>
        <v>135111</v>
      </c>
      <c r="AE186" s="12" t="str">
        <f t="shared" ca="1" si="40"/>
        <v>제품교환</v>
      </c>
      <c r="AF186" s="12" t="str">
        <f t="shared" ca="1" si="50"/>
        <v>케이스</v>
      </c>
      <c r="AG186" s="32">
        <f t="shared" ca="1" si="51"/>
        <v>20000</v>
      </c>
      <c r="AH186" s="33" t="str">
        <f t="shared" ca="1" si="52"/>
        <v>미청구</v>
      </c>
    </row>
    <row r="187" spans="19:34" x14ac:dyDescent="0.4">
      <c r="S187" s="21">
        <f t="shared" ca="1" si="41"/>
        <v>44789</v>
      </c>
      <c r="T187" s="12">
        <f t="shared" ca="1" si="42"/>
        <v>2</v>
      </c>
      <c r="U187" s="12" t="str">
        <f t="shared" ca="1" si="43"/>
        <v>기능</v>
      </c>
      <c r="V187" s="12">
        <f t="shared" ca="1" si="53"/>
        <v>6</v>
      </c>
      <c r="W187" s="12" t="str">
        <f t="shared" ca="1" si="38"/>
        <v>화면</v>
      </c>
      <c r="X187" s="12">
        <f t="shared" ca="1" si="44"/>
        <v>12</v>
      </c>
      <c r="Y187" s="12" t="str">
        <f t="shared" ca="1" si="45"/>
        <v>켜지지 않음</v>
      </c>
      <c r="Z187" s="12">
        <f t="shared" ca="1" si="46"/>
        <v>18</v>
      </c>
      <c r="AA187" s="12" t="str">
        <f t="shared" ca="1" si="39"/>
        <v>Pcb Board 고장</v>
      </c>
      <c r="AB187" s="12">
        <f t="shared" ca="1" si="47"/>
        <v>1</v>
      </c>
      <c r="AC187" s="12" t="str">
        <f t="shared" ca="1" si="48"/>
        <v>무상</v>
      </c>
      <c r="AD187" s="12" t="str">
        <f t="shared" ca="1" si="49"/>
        <v>26121811</v>
      </c>
      <c r="AE187" s="12" t="str">
        <f t="shared" ca="1" si="40"/>
        <v>제품교환</v>
      </c>
      <c r="AF187" s="12" t="str">
        <f t="shared" ca="1" si="50"/>
        <v>MAIN Pcb Board</v>
      </c>
      <c r="AG187" s="32">
        <f t="shared" ca="1" si="51"/>
        <v>50000</v>
      </c>
      <c r="AH187" s="33" t="str">
        <f t="shared" ca="1" si="52"/>
        <v>미청구</v>
      </c>
    </row>
    <row r="188" spans="19:34" x14ac:dyDescent="0.4">
      <c r="S188" s="21">
        <f t="shared" ca="1" si="41"/>
        <v>45169</v>
      </c>
      <c r="T188" s="12">
        <f t="shared" ca="1" si="42"/>
        <v>2</v>
      </c>
      <c r="U188" s="12" t="str">
        <f t="shared" ca="1" si="43"/>
        <v>기능</v>
      </c>
      <c r="V188" s="12">
        <f t="shared" ca="1" si="53"/>
        <v>4</v>
      </c>
      <c r="W188" s="12" t="str">
        <f t="shared" ca="1" si="38"/>
        <v>화면</v>
      </c>
      <c r="X188" s="12">
        <f t="shared" ca="1" si="44"/>
        <v>7</v>
      </c>
      <c r="Y188" s="12" t="str">
        <f t="shared" ca="1" si="45"/>
        <v>안켜짐</v>
      </c>
      <c r="Z188" s="12">
        <f t="shared" ca="1" si="46"/>
        <v>3</v>
      </c>
      <c r="AA188" s="12" t="str">
        <f t="shared" ca="1" si="39"/>
        <v>컨넥터 이탈</v>
      </c>
      <c r="AB188" s="12">
        <f t="shared" ca="1" si="47"/>
        <v>3</v>
      </c>
      <c r="AC188" s="12" t="str">
        <f t="shared" ca="1" si="48"/>
        <v>무상</v>
      </c>
      <c r="AD188" s="12" t="str">
        <f t="shared" ca="1" si="49"/>
        <v>247332</v>
      </c>
      <c r="AE188" s="12" t="str">
        <f t="shared" ca="1" si="40"/>
        <v>부품교체</v>
      </c>
      <c r="AF188" s="12" t="str">
        <f t="shared" ca="1" si="50"/>
        <v>컨넥터 Ass'y</v>
      </c>
      <c r="AG188" s="32">
        <f t="shared" ca="1" si="51"/>
        <v>18000</v>
      </c>
      <c r="AH188" s="33" t="str">
        <f t="shared" ca="1" si="52"/>
        <v>미청구</v>
      </c>
    </row>
    <row r="189" spans="19:34" x14ac:dyDescent="0.4">
      <c r="S189" s="21">
        <f t="shared" ca="1" si="41"/>
        <v>45247</v>
      </c>
      <c r="T189" s="12">
        <f t="shared" ca="1" si="42"/>
        <v>2</v>
      </c>
      <c r="U189" s="12" t="str">
        <f t="shared" ca="1" si="43"/>
        <v>기능</v>
      </c>
      <c r="V189" s="12">
        <f t="shared" ca="1" si="53"/>
        <v>6</v>
      </c>
      <c r="W189" s="12" t="str">
        <f t="shared" ca="1" si="38"/>
        <v>화면</v>
      </c>
      <c r="X189" s="12">
        <f t="shared" ca="1" si="44"/>
        <v>12</v>
      </c>
      <c r="Y189" s="12" t="str">
        <f t="shared" ca="1" si="45"/>
        <v>켜지지 않음</v>
      </c>
      <c r="Z189" s="12">
        <f t="shared" ca="1" si="46"/>
        <v>18</v>
      </c>
      <c r="AA189" s="12" t="str">
        <f t="shared" ca="1" si="39"/>
        <v>Pcb Board 고장</v>
      </c>
      <c r="AB189" s="12">
        <f t="shared" ca="1" si="47"/>
        <v>2</v>
      </c>
      <c r="AC189" s="12" t="str">
        <f t="shared" ca="1" si="48"/>
        <v>유상</v>
      </c>
      <c r="AD189" s="12" t="str">
        <f t="shared" ca="1" si="49"/>
        <v>26121822</v>
      </c>
      <c r="AE189" s="12" t="str">
        <f t="shared" ca="1" si="40"/>
        <v>부품교체</v>
      </c>
      <c r="AF189" s="12" t="str">
        <f t="shared" ca="1" si="50"/>
        <v>MAIN Pcb Board</v>
      </c>
      <c r="AG189" s="32">
        <f t="shared" ca="1" si="51"/>
        <v>50000</v>
      </c>
      <c r="AH189" s="33">
        <f t="shared" ca="1" si="52"/>
        <v>50000</v>
      </c>
    </row>
    <row r="190" spans="19:34" x14ac:dyDescent="0.4">
      <c r="S190" s="21">
        <f t="shared" ca="1" si="41"/>
        <v>45153</v>
      </c>
      <c r="T190" s="12">
        <f t="shared" ca="1" si="42"/>
        <v>1</v>
      </c>
      <c r="U190" s="12" t="str">
        <f t="shared" ca="1" si="43"/>
        <v>외관</v>
      </c>
      <c r="V190" s="12">
        <f t="shared" ca="1" si="53"/>
        <v>3</v>
      </c>
      <c r="W190" s="12" t="str">
        <f t="shared" ca="1" si="38"/>
        <v>오염</v>
      </c>
      <c r="X190" s="12">
        <f t="shared" ca="1" si="44"/>
        <v>6</v>
      </c>
      <c r="Y190" s="12" t="str">
        <f t="shared" ca="1" si="45"/>
        <v>액정</v>
      </c>
      <c r="Z190" s="12">
        <f t="shared" ca="1" si="46"/>
        <v>2</v>
      </c>
      <c r="AA190" s="12" t="str">
        <f t="shared" ca="1" si="39"/>
        <v>사용자 과실</v>
      </c>
      <c r="AB190" s="12">
        <f t="shared" ca="1" si="47"/>
        <v>2</v>
      </c>
      <c r="AC190" s="12" t="str">
        <f t="shared" ca="1" si="48"/>
        <v>유상</v>
      </c>
      <c r="AD190" s="12" t="str">
        <f t="shared" ca="1" si="49"/>
        <v>136222</v>
      </c>
      <c r="AE190" s="12" t="str">
        <f t="shared" ca="1" si="40"/>
        <v>부품교체</v>
      </c>
      <c r="AF190" s="12" t="str">
        <f t="shared" ca="1" si="50"/>
        <v>액정 Ass'y</v>
      </c>
      <c r="AG190" s="32">
        <f t="shared" ca="1" si="51"/>
        <v>80000</v>
      </c>
      <c r="AH190" s="33">
        <f t="shared" ca="1" si="52"/>
        <v>80000</v>
      </c>
    </row>
    <row r="191" spans="19:34" x14ac:dyDescent="0.4">
      <c r="S191" s="21">
        <f t="shared" ca="1" si="41"/>
        <v>44318</v>
      </c>
      <c r="T191" s="12">
        <f t="shared" ca="1" si="42"/>
        <v>2</v>
      </c>
      <c r="U191" s="12" t="str">
        <f t="shared" ca="1" si="43"/>
        <v>기능</v>
      </c>
      <c r="V191" s="12">
        <f t="shared" ca="1" si="53"/>
        <v>4</v>
      </c>
      <c r="W191" s="12" t="str">
        <f t="shared" ca="1" si="38"/>
        <v>화면</v>
      </c>
      <c r="X191" s="12">
        <f t="shared" ca="1" si="44"/>
        <v>8</v>
      </c>
      <c r="Y191" s="12" t="str">
        <f t="shared" ca="1" si="45"/>
        <v>백화현상</v>
      </c>
      <c r="Z191" s="12">
        <f t="shared" ca="1" si="46"/>
        <v>7</v>
      </c>
      <c r="AA191" s="12" t="str">
        <f t="shared" ca="1" si="39"/>
        <v>컨넥터 접촉불량</v>
      </c>
      <c r="AB191" s="12">
        <f t="shared" ca="1" si="47"/>
        <v>2</v>
      </c>
      <c r="AC191" s="12" t="str">
        <f t="shared" ca="1" si="48"/>
        <v>유상</v>
      </c>
      <c r="AD191" s="12" t="str">
        <f t="shared" ca="1" si="49"/>
        <v>248722</v>
      </c>
      <c r="AE191" s="12" t="str">
        <f t="shared" ca="1" si="40"/>
        <v>부품교체</v>
      </c>
      <c r="AF191" s="12" t="str">
        <f t="shared" ca="1" si="50"/>
        <v>컨넥터 Ass'y</v>
      </c>
      <c r="AG191" s="32">
        <f t="shared" ca="1" si="51"/>
        <v>18000</v>
      </c>
      <c r="AH191" s="33">
        <f t="shared" ca="1" si="52"/>
        <v>18000</v>
      </c>
    </row>
    <row r="192" spans="19:34" x14ac:dyDescent="0.4">
      <c r="S192" s="21">
        <f t="shared" ca="1" si="41"/>
        <v>44520</v>
      </c>
      <c r="T192" s="12">
        <f t="shared" ca="1" si="42"/>
        <v>1</v>
      </c>
      <c r="U192" s="12" t="str">
        <f t="shared" ca="1" si="43"/>
        <v>외관</v>
      </c>
      <c r="V192" s="12">
        <f t="shared" ca="1" si="53"/>
        <v>1</v>
      </c>
      <c r="W192" s="12" t="str">
        <f t="shared" ca="1" si="38"/>
        <v>파손</v>
      </c>
      <c r="X192" s="12">
        <f t="shared" ca="1" si="44"/>
        <v>2</v>
      </c>
      <c r="Y192" s="12" t="str">
        <f t="shared" ca="1" si="45"/>
        <v>액정</v>
      </c>
      <c r="Z192" s="12">
        <f t="shared" ca="1" si="46"/>
        <v>2</v>
      </c>
      <c r="AA192" s="12" t="str">
        <f t="shared" ca="1" si="39"/>
        <v>사용자 과실</v>
      </c>
      <c r="AB192" s="12">
        <f t="shared" ca="1" si="47"/>
        <v>2</v>
      </c>
      <c r="AC192" s="12" t="str">
        <f t="shared" ca="1" si="48"/>
        <v>유상</v>
      </c>
      <c r="AD192" s="12" t="str">
        <f t="shared" ca="1" si="49"/>
        <v>112222</v>
      </c>
      <c r="AE192" s="12" t="str">
        <f t="shared" ca="1" si="40"/>
        <v>부품교체</v>
      </c>
      <c r="AF192" s="12" t="str">
        <f t="shared" ca="1" si="50"/>
        <v>액정 Ass'y</v>
      </c>
      <c r="AG192" s="32">
        <f t="shared" ca="1" si="51"/>
        <v>80000</v>
      </c>
      <c r="AH192" s="33">
        <f t="shared" ca="1" si="52"/>
        <v>80000</v>
      </c>
    </row>
    <row r="193" spans="19:34" x14ac:dyDescent="0.4">
      <c r="S193" s="21">
        <f t="shared" ca="1" si="41"/>
        <v>44774</v>
      </c>
      <c r="T193" s="12">
        <f t="shared" ca="1" si="42"/>
        <v>2</v>
      </c>
      <c r="U193" s="12" t="str">
        <f t="shared" ca="1" si="43"/>
        <v>기능</v>
      </c>
      <c r="V193" s="12">
        <f t="shared" ca="1" si="53"/>
        <v>4</v>
      </c>
      <c r="W193" s="12" t="str">
        <f t="shared" ca="1" si="38"/>
        <v>화면</v>
      </c>
      <c r="X193" s="12">
        <f t="shared" ca="1" si="44"/>
        <v>7</v>
      </c>
      <c r="Y193" s="12" t="str">
        <f t="shared" ca="1" si="45"/>
        <v>안켜짐</v>
      </c>
      <c r="Z193" s="12">
        <f t="shared" ca="1" si="46"/>
        <v>4</v>
      </c>
      <c r="AA193" s="12" t="str">
        <f t="shared" ca="1" si="39"/>
        <v>Pcb Board 고장</v>
      </c>
      <c r="AB193" s="12">
        <f t="shared" ca="1" si="47"/>
        <v>2</v>
      </c>
      <c r="AC193" s="12" t="str">
        <f t="shared" ca="1" si="48"/>
        <v>유상</v>
      </c>
      <c r="AD193" s="12" t="str">
        <f t="shared" ca="1" si="49"/>
        <v>247422</v>
      </c>
      <c r="AE193" s="12" t="str">
        <f t="shared" ca="1" si="40"/>
        <v>부품교체</v>
      </c>
      <c r="AF193" s="12" t="str">
        <f t="shared" ca="1" si="50"/>
        <v>MAIN Pcb Board</v>
      </c>
      <c r="AG193" s="32">
        <f t="shared" ca="1" si="51"/>
        <v>50000</v>
      </c>
      <c r="AH193" s="33">
        <f t="shared" ca="1" si="52"/>
        <v>50000</v>
      </c>
    </row>
    <row r="194" spans="19:34" x14ac:dyDescent="0.4">
      <c r="S194" s="21">
        <f t="shared" ca="1" si="41"/>
        <v>44842</v>
      </c>
      <c r="T194" s="12">
        <f t="shared" ca="1" si="42"/>
        <v>2</v>
      </c>
      <c r="U194" s="12" t="str">
        <f t="shared" ca="1" si="43"/>
        <v>기능</v>
      </c>
      <c r="V194" s="12">
        <f t="shared" ca="1" si="53"/>
        <v>4</v>
      </c>
      <c r="W194" s="12" t="str">
        <f t="shared" ca="1" si="38"/>
        <v>화면</v>
      </c>
      <c r="X194" s="12">
        <f t="shared" ca="1" si="44"/>
        <v>7</v>
      </c>
      <c r="Y194" s="12" t="str">
        <f t="shared" ca="1" si="45"/>
        <v>안켜짐</v>
      </c>
      <c r="Z194" s="12">
        <f t="shared" ca="1" si="46"/>
        <v>4</v>
      </c>
      <c r="AA194" s="12" t="str">
        <f t="shared" ca="1" si="39"/>
        <v>Pcb Board 고장</v>
      </c>
      <c r="AB194" s="12">
        <f t="shared" ca="1" si="47"/>
        <v>1</v>
      </c>
      <c r="AC194" s="12" t="str">
        <f t="shared" ca="1" si="48"/>
        <v>무상</v>
      </c>
      <c r="AD194" s="12" t="str">
        <f t="shared" ca="1" si="49"/>
        <v>247411</v>
      </c>
      <c r="AE194" s="12" t="str">
        <f t="shared" ca="1" si="40"/>
        <v>제품교환</v>
      </c>
      <c r="AF194" s="12" t="str">
        <f t="shared" ca="1" si="50"/>
        <v>MAIN Pcb Board</v>
      </c>
      <c r="AG194" s="32">
        <f t="shared" ca="1" si="51"/>
        <v>50000</v>
      </c>
      <c r="AH194" s="33" t="str">
        <f t="shared" ca="1" si="52"/>
        <v>미청구</v>
      </c>
    </row>
    <row r="195" spans="19:34" x14ac:dyDescent="0.4">
      <c r="S195" s="21">
        <f t="shared" ca="1" si="41"/>
        <v>44471</v>
      </c>
      <c r="T195" s="12">
        <f t="shared" ca="1" si="42"/>
        <v>1</v>
      </c>
      <c r="U195" s="12" t="str">
        <f t="shared" ca="1" si="43"/>
        <v>외관</v>
      </c>
      <c r="V195" s="12">
        <f t="shared" ca="1" si="53"/>
        <v>3</v>
      </c>
      <c r="W195" s="12" t="str">
        <f t="shared" ca="1" si="38"/>
        <v>오염</v>
      </c>
      <c r="X195" s="12">
        <f t="shared" ca="1" si="44"/>
        <v>6</v>
      </c>
      <c r="Y195" s="12" t="str">
        <f t="shared" ca="1" si="45"/>
        <v>액정</v>
      </c>
      <c r="Z195" s="12">
        <f t="shared" ca="1" si="46"/>
        <v>1</v>
      </c>
      <c r="AA195" s="12" t="str">
        <f t="shared" ca="1" si="39"/>
        <v>검수미비</v>
      </c>
      <c r="AB195" s="12">
        <f t="shared" ca="1" si="47"/>
        <v>1</v>
      </c>
      <c r="AC195" s="12" t="str">
        <f t="shared" ca="1" si="48"/>
        <v>무상</v>
      </c>
      <c r="AD195" s="12" t="str">
        <f t="shared" ca="1" si="49"/>
        <v>136111</v>
      </c>
      <c r="AE195" s="12" t="str">
        <f t="shared" ca="1" si="40"/>
        <v>제품교환</v>
      </c>
      <c r="AF195" s="12" t="str">
        <f t="shared" ca="1" si="50"/>
        <v>액정 Ass'y</v>
      </c>
      <c r="AG195" s="32">
        <f t="shared" ca="1" si="51"/>
        <v>80000</v>
      </c>
      <c r="AH195" s="33" t="str">
        <f t="shared" ca="1" si="52"/>
        <v>미청구</v>
      </c>
    </row>
    <row r="196" spans="19:34" x14ac:dyDescent="0.4">
      <c r="S196" s="21">
        <f t="shared" ca="1" si="41"/>
        <v>45266</v>
      </c>
      <c r="T196" s="12">
        <f t="shared" ca="1" si="42"/>
        <v>2</v>
      </c>
      <c r="U196" s="12" t="str">
        <f t="shared" ca="1" si="43"/>
        <v>기능</v>
      </c>
      <c r="V196" s="12">
        <f t="shared" ca="1" si="53"/>
        <v>5</v>
      </c>
      <c r="W196" s="12" t="str">
        <f t="shared" ca="1" si="38"/>
        <v>화면</v>
      </c>
      <c r="X196" s="12">
        <f t="shared" ca="1" si="44"/>
        <v>11</v>
      </c>
      <c r="Y196" s="12" t="str">
        <f t="shared" ca="1" si="45"/>
        <v>두번 터치됨</v>
      </c>
      <c r="Z196" s="12">
        <f t="shared" ca="1" si="46"/>
        <v>15</v>
      </c>
      <c r="AA196" s="12" t="str">
        <f t="shared" ca="1" si="39"/>
        <v>Pcb Board 고장</v>
      </c>
      <c r="AB196" s="12">
        <f t="shared" ca="1" si="47"/>
        <v>2</v>
      </c>
      <c r="AC196" s="12" t="str">
        <f t="shared" ca="1" si="48"/>
        <v>유상</v>
      </c>
      <c r="AD196" s="12" t="str">
        <f t="shared" ca="1" si="49"/>
        <v>25111522</v>
      </c>
      <c r="AE196" s="12" t="str">
        <f t="shared" ca="1" si="40"/>
        <v>부품교체</v>
      </c>
      <c r="AF196" s="12" t="str">
        <f t="shared" ca="1" si="50"/>
        <v>MAIN Pcb Board</v>
      </c>
      <c r="AG196" s="32">
        <f t="shared" ca="1" si="51"/>
        <v>50000</v>
      </c>
      <c r="AH196" s="33">
        <f t="shared" ca="1" si="52"/>
        <v>50000</v>
      </c>
    </row>
    <row r="197" spans="19:34" x14ac:dyDescent="0.4">
      <c r="S197" s="21">
        <f t="shared" ca="1" si="41"/>
        <v>44575</v>
      </c>
      <c r="T197" s="12">
        <f t="shared" ca="1" si="42"/>
        <v>1</v>
      </c>
      <c r="U197" s="12" t="str">
        <f t="shared" ca="1" si="43"/>
        <v>외관</v>
      </c>
      <c r="V197" s="12">
        <f t="shared" ca="1" si="53"/>
        <v>1</v>
      </c>
      <c r="W197" s="12" t="str">
        <f t="shared" ref="W197:W260" ca="1" si="54">IF(V197=1,$E$5,IF(V197=2,$E$9,IF(V197=3,$E$13,IF(V197=4,$E$17,IF(V197=5,$E$36,IF(V197=6,$E$43))))))</f>
        <v>파손</v>
      </c>
      <c r="X197" s="12">
        <f t="shared" ca="1" si="44"/>
        <v>1</v>
      </c>
      <c r="Y197" s="12" t="str">
        <f t="shared" ca="1" si="45"/>
        <v>케이스</v>
      </c>
      <c r="Z197" s="12">
        <f t="shared" ca="1" si="46"/>
        <v>2</v>
      </c>
      <c r="AA197" s="12" t="str">
        <f t="shared" ref="AA197:AA260" ca="1" si="55">IF(Z197=1,$I$5,IF(Z197=2,$I$6,IF(Z197=3,$I$17,IF(Z197=4,$I$20,IF(Z197=5,$I$23,IF(Z197=6,$I$26,IF(Z197=7,$I$29,IF(Z197=8,$I$32,IF(Z197=9,$I$35,IF(Z197=10,$I$38,IF(Z197=11,$I$41,IF(Z197=12,$I$44,IF(Z197=13,$I$47,IF(Z197=14,$I$50,IF(Z197=15,$I$53,IF(Z197=16,$I$56,IF(Z197=17,$I$59,IF(Z197=18,$I$62,IF(Z197=19,$I$65,"")))))))))))))))))))</f>
        <v>사용자 과실</v>
      </c>
      <c r="AB197" s="12">
        <f t="shared" ca="1" si="47"/>
        <v>2</v>
      </c>
      <c r="AC197" s="12" t="str">
        <f t="shared" ca="1" si="48"/>
        <v>유상</v>
      </c>
      <c r="AD197" s="12" t="str">
        <f t="shared" ca="1" si="49"/>
        <v>111222</v>
      </c>
      <c r="AE197" s="12" t="str">
        <f t="shared" ref="AE197:AE260" ca="1" si="56">VLOOKUP(AD197,$L$5:$N$67,3,FALSE)</f>
        <v>부품교체</v>
      </c>
      <c r="AF197" s="12" t="str">
        <f t="shared" ca="1" si="50"/>
        <v>케이스</v>
      </c>
      <c r="AG197" s="32">
        <f t="shared" ca="1" si="51"/>
        <v>20000</v>
      </c>
      <c r="AH197" s="33">
        <f t="shared" ca="1" si="52"/>
        <v>20000</v>
      </c>
    </row>
    <row r="198" spans="19:34" x14ac:dyDescent="0.4">
      <c r="S198" s="21">
        <f t="shared" ref="S198:S261" ca="1" si="57">RANDBETWEEN(DATE(2021,1,1), DATE(2023,12,31))</f>
        <v>45221</v>
      </c>
      <c r="T198" s="12">
        <f t="shared" ref="T198:T261" ca="1" si="58">RANDBETWEEN(1,2)</f>
        <v>2</v>
      </c>
      <c r="U198" s="12" t="str">
        <f t="shared" ref="U198:U261" ca="1" si="59">IF(T198=1,$C$5,IF(T198=2,$C$17,))</f>
        <v>기능</v>
      </c>
      <c r="V198" s="12">
        <f t="shared" ca="1" si="53"/>
        <v>6</v>
      </c>
      <c r="W198" s="12" t="str">
        <f t="shared" ca="1" si="54"/>
        <v>화면</v>
      </c>
      <c r="X198" s="12">
        <f t="shared" ref="X198:X261" ca="1" si="60">IF(V198&lt;=1,RANDBETWEEN(1,2),IF(V198=2,RANDBETWEEN(3,4),IF(V198=3,RANDBETWEEN(5,6),IF(V198=4,RANDBETWEEN(7,8),IF(V198=5,RANDBETWEEN(10,11),IF(V198=6,12))))))</f>
        <v>12</v>
      </c>
      <c r="Y198" s="12" t="str">
        <f t="shared" ref="Y198:Y261" ca="1" si="61">IF(X198=1,$G$5,IF(X198=2,$G$7,IF(X198=3,$G$9,IF(X198=4,$G$11,IF(X198=5,$G$13,IF(X198=6,$G$15,IF(X198=7,$G$17,IF(X198=8,$G$26,IF(X198=9,$G$35,IF(X198=10,$G$44,IF(X198=11,$G$50,IF(X198=12,$G$56))))))))))))</f>
        <v>켜지지 않음</v>
      </c>
      <c r="Z198" s="12">
        <f t="shared" ref="Z198:Z261" ca="1" si="62">IF(X198&lt;=6,RANDBETWEEN(1,2),IF(X198=7,RANDBETWEEN(3,5),IF(X198=8,RANDBETWEEN(6,8),IF(X198=9,RANDBETWEEN(9,11),IF(X198=10,RANDBETWEEN(12,13),IF(X198=11,RANDBETWEEN(14,15),IF(X198=12,RANDBETWEEN(16,19))))))))</f>
        <v>17</v>
      </c>
      <c r="AA198" s="12" t="str">
        <f t="shared" ca="1" si="55"/>
        <v>휴즈 끊어짐</v>
      </c>
      <c r="AB198" s="12">
        <f t="shared" ref="AB198:AB261" ca="1" si="63">IF(AA198="사용자 과실",2,IF(AA198="검수미비",1,RANDBETWEEN(1,3)))</f>
        <v>1</v>
      </c>
      <c r="AC198" s="12" t="str">
        <f t="shared" ref="AC198:AC261" ca="1" si="64">IF(AB198=1,"무상",IF(AB198=2,"유상",IF(AB198=3,"무상",)))</f>
        <v>무상</v>
      </c>
      <c r="AD198" s="12" t="str">
        <f t="shared" ref="AD198:AD261" ca="1" si="65">T198&amp;V198&amp;X198&amp;Z198&amp;AB198&amp;IF(AB198=1,1,IF(AB198=2,2,IF(AB198=3,2,)))</f>
        <v>26121711</v>
      </c>
      <c r="AE198" s="12" t="str">
        <f t="shared" ca="1" si="56"/>
        <v>제품교환</v>
      </c>
      <c r="AF198" s="12" t="str">
        <f t="shared" ref="AF198:AF261" ca="1" si="66">VLOOKUP(AD198,$L$5:$Q$67,4,FALSE)</f>
        <v>Fuse</v>
      </c>
      <c r="AG198" s="32">
        <f t="shared" ref="AG198:AG261" ca="1" si="67">VLOOKUP(AD198,$L$5:$Q$67,5,FALSE)</f>
        <v>3000</v>
      </c>
      <c r="AH198" s="33" t="str">
        <f t="shared" ref="AH198:AH261" ca="1" si="68">VLOOKUP(AD198,$L$5:$Q$67,6,FALSE)</f>
        <v>미청구</v>
      </c>
    </row>
    <row r="199" spans="19:34" x14ac:dyDescent="0.4">
      <c r="S199" s="21">
        <f t="shared" ca="1" si="57"/>
        <v>45083</v>
      </c>
      <c r="T199" s="12">
        <f t="shared" ca="1" si="58"/>
        <v>2</v>
      </c>
      <c r="U199" s="12" t="str">
        <f t="shared" ca="1" si="59"/>
        <v>기능</v>
      </c>
      <c r="V199" s="12">
        <f t="shared" ca="1" si="53"/>
        <v>6</v>
      </c>
      <c r="W199" s="12" t="str">
        <f t="shared" ca="1" si="54"/>
        <v>화면</v>
      </c>
      <c r="X199" s="12">
        <f t="shared" ca="1" si="60"/>
        <v>12</v>
      </c>
      <c r="Y199" s="12" t="str">
        <f t="shared" ca="1" si="61"/>
        <v>켜지지 않음</v>
      </c>
      <c r="Z199" s="12">
        <f t="shared" ca="1" si="62"/>
        <v>17</v>
      </c>
      <c r="AA199" s="12" t="str">
        <f t="shared" ca="1" si="55"/>
        <v>휴즈 끊어짐</v>
      </c>
      <c r="AB199" s="12">
        <f t="shared" ca="1" si="63"/>
        <v>2</v>
      </c>
      <c r="AC199" s="12" t="str">
        <f t="shared" ca="1" si="64"/>
        <v>유상</v>
      </c>
      <c r="AD199" s="12" t="str">
        <f t="shared" ca="1" si="65"/>
        <v>26121722</v>
      </c>
      <c r="AE199" s="12" t="str">
        <f t="shared" ca="1" si="56"/>
        <v>부품교체</v>
      </c>
      <c r="AF199" s="12" t="str">
        <f t="shared" ca="1" si="66"/>
        <v>Fuse</v>
      </c>
      <c r="AG199" s="32">
        <f t="shared" ca="1" si="67"/>
        <v>3000</v>
      </c>
      <c r="AH199" s="33">
        <f t="shared" ca="1" si="68"/>
        <v>3000</v>
      </c>
    </row>
    <row r="200" spans="19:34" x14ac:dyDescent="0.4">
      <c r="S200" s="21">
        <f t="shared" ca="1" si="57"/>
        <v>44200</v>
      </c>
      <c r="T200" s="12">
        <f t="shared" ca="1" si="58"/>
        <v>1</v>
      </c>
      <c r="U200" s="12" t="str">
        <f t="shared" ca="1" si="59"/>
        <v>외관</v>
      </c>
      <c r="V200" s="12">
        <f t="shared" ca="1" si="53"/>
        <v>1</v>
      </c>
      <c r="W200" s="12" t="str">
        <f t="shared" ca="1" si="54"/>
        <v>파손</v>
      </c>
      <c r="X200" s="12">
        <f t="shared" ca="1" si="60"/>
        <v>1</v>
      </c>
      <c r="Y200" s="12" t="str">
        <f t="shared" ca="1" si="61"/>
        <v>케이스</v>
      </c>
      <c r="Z200" s="12">
        <f t="shared" ca="1" si="62"/>
        <v>2</v>
      </c>
      <c r="AA200" s="12" t="str">
        <f t="shared" ca="1" si="55"/>
        <v>사용자 과실</v>
      </c>
      <c r="AB200" s="12">
        <f t="shared" ca="1" si="63"/>
        <v>2</v>
      </c>
      <c r="AC200" s="12" t="str">
        <f t="shared" ca="1" si="64"/>
        <v>유상</v>
      </c>
      <c r="AD200" s="12" t="str">
        <f t="shared" ca="1" si="65"/>
        <v>111222</v>
      </c>
      <c r="AE200" s="12" t="str">
        <f t="shared" ca="1" si="56"/>
        <v>부품교체</v>
      </c>
      <c r="AF200" s="12" t="str">
        <f t="shared" ca="1" si="66"/>
        <v>케이스</v>
      </c>
      <c r="AG200" s="32">
        <f t="shared" ca="1" si="67"/>
        <v>20000</v>
      </c>
      <c r="AH200" s="33">
        <f t="shared" ca="1" si="68"/>
        <v>20000</v>
      </c>
    </row>
    <row r="201" spans="19:34" x14ac:dyDescent="0.4">
      <c r="S201" s="21">
        <f t="shared" ca="1" si="57"/>
        <v>44440</v>
      </c>
      <c r="T201" s="12">
        <f t="shared" ca="1" si="58"/>
        <v>2</v>
      </c>
      <c r="U201" s="12" t="str">
        <f t="shared" ca="1" si="59"/>
        <v>기능</v>
      </c>
      <c r="V201" s="12">
        <f t="shared" ca="1" si="53"/>
        <v>5</v>
      </c>
      <c r="W201" s="12" t="str">
        <f t="shared" ca="1" si="54"/>
        <v>화면</v>
      </c>
      <c r="X201" s="12">
        <f t="shared" ca="1" si="60"/>
        <v>11</v>
      </c>
      <c r="Y201" s="12" t="str">
        <f t="shared" ca="1" si="61"/>
        <v>두번 터치됨</v>
      </c>
      <c r="Z201" s="12">
        <f t="shared" ca="1" si="62"/>
        <v>15</v>
      </c>
      <c r="AA201" s="12" t="str">
        <f t="shared" ca="1" si="55"/>
        <v>Pcb Board 고장</v>
      </c>
      <c r="AB201" s="12">
        <f t="shared" ca="1" si="63"/>
        <v>2</v>
      </c>
      <c r="AC201" s="12" t="str">
        <f t="shared" ca="1" si="64"/>
        <v>유상</v>
      </c>
      <c r="AD201" s="12" t="str">
        <f t="shared" ca="1" si="65"/>
        <v>25111522</v>
      </c>
      <c r="AE201" s="12" t="str">
        <f t="shared" ca="1" si="56"/>
        <v>부품교체</v>
      </c>
      <c r="AF201" s="12" t="str">
        <f t="shared" ca="1" si="66"/>
        <v>MAIN Pcb Board</v>
      </c>
      <c r="AG201" s="32">
        <f t="shared" ca="1" si="67"/>
        <v>50000</v>
      </c>
      <c r="AH201" s="33">
        <f t="shared" ca="1" si="68"/>
        <v>50000</v>
      </c>
    </row>
    <row r="202" spans="19:34" x14ac:dyDescent="0.4">
      <c r="S202" s="21">
        <f t="shared" ca="1" si="57"/>
        <v>44995</v>
      </c>
      <c r="T202" s="12">
        <f t="shared" ca="1" si="58"/>
        <v>1</v>
      </c>
      <c r="U202" s="12" t="str">
        <f t="shared" ca="1" si="59"/>
        <v>외관</v>
      </c>
      <c r="V202" s="12">
        <f t="shared" ca="1" si="53"/>
        <v>1</v>
      </c>
      <c r="W202" s="12" t="str">
        <f t="shared" ca="1" si="54"/>
        <v>파손</v>
      </c>
      <c r="X202" s="12">
        <f t="shared" ca="1" si="60"/>
        <v>2</v>
      </c>
      <c r="Y202" s="12" t="str">
        <f t="shared" ca="1" si="61"/>
        <v>액정</v>
      </c>
      <c r="Z202" s="12">
        <f t="shared" ca="1" si="62"/>
        <v>1</v>
      </c>
      <c r="AA202" s="12" t="str">
        <f t="shared" ca="1" si="55"/>
        <v>검수미비</v>
      </c>
      <c r="AB202" s="12">
        <f t="shared" ca="1" si="63"/>
        <v>1</v>
      </c>
      <c r="AC202" s="12" t="str">
        <f t="shared" ca="1" si="64"/>
        <v>무상</v>
      </c>
      <c r="AD202" s="12" t="str">
        <f t="shared" ca="1" si="65"/>
        <v>112111</v>
      </c>
      <c r="AE202" s="12" t="str">
        <f t="shared" ca="1" si="56"/>
        <v>제품교환</v>
      </c>
      <c r="AF202" s="12" t="str">
        <f t="shared" ca="1" si="66"/>
        <v>액정 Ass'y</v>
      </c>
      <c r="AG202" s="32">
        <f t="shared" ca="1" si="67"/>
        <v>80000</v>
      </c>
      <c r="AH202" s="33" t="str">
        <f t="shared" ca="1" si="68"/>
        <v>미청구</v>
      </c>
    </row>
    <row r="203" spans="19:34" x14ac:dyDescent="0.4">
      <c r="S203" s="21">
        <f t="shared" ca="1" si="57"/>
        <v>45016</v>
      </c>
      <c r="T203" s="12">
        <f t="shared" ca="1" si="58"/>
        <v>2</v>
      </c>
      <c r="U203" s="12" t="str">
        <f t="shared" ca="1" si="59"/>
        <v>기능</v>
      </c>
      <c r="V203" s="12">
        <f t="shared" ca="1" si="53"/>
        <v>5</v>
      </c>
      <c r="W203" s="12" t="str">
        <f t="shared" ca="1" si="54"/>
        <v>화면</v>
      </c>
      <c r="X203" s="12">
        <f t="shared" ca="1" si="60"/>
        <v>10</v>
      </c>
      <c r="Y203" s="12" t="str">
        <f t="shared" ca="1" si="61"/>
        <v>동작안함</v>
      </c>
      <c r="Z203" s="12">
        <f t="shared" ca="1" si="62"/>
        <v>12</v>
      </c>
      <c r="AA203" s="12" t="str">
        <f t="shared" ca="1" si="55"/>
        <v>스위치고장</v>
      </c>
      <c r="AB203" s="12">
        <f t="shared" ca="1" si="63"/>
        <v>3</v>
      </c>
      <c r="AC203" s="12" t="str">
        <f t="shared" ca="1" si="64"/>
        <v>무상</v>
      </c>
      <c r="AD203" s="12" t="str">
        <f t="shared" ca="1" si="65"/>
        <v>25101232</v>
      </c>
      <c r="AE203" s="12" t="str">
        <f t="shared" ca="1" si="56"/>
        <v>부품교체</v>
      </c>
      <c r="AF203" s="12" t="str">
        <f t="shared" ca="1" si="66"/>
        <v>스위치 PCB Board Ass'y</v>
      </c>
      <c r="AG203" s="32">
        <f t="shared" ca="1" si="67"/>
        <v>25000</v>
      </c>
      <c r="AH203" s="33" t="str">
        <f t="shared" ca="1" si="68"/>
        <v>미청구</v>
      </c>
    </row>
    <row r="204" spans="19:34" x14ac:dyDescent="0.4">
      <c r="S204" s="21">
        <f t="shared" ca="1" si="57"/>
        <v>44978</v>
      </c>
      <c r="T204" s="12">
        <f t="shared" ca="1" si="58"/>
        <v>2</v>
      </c>
      <c r="U204" s="12" t="str">
        <f t="shared" ca="1" si="59"/>
        <v>기능</v>
      </c>
      <c r="V204" s="12">
        <f t="shared" ca="1" si="53"/>
        <v>6</v>
      </c>
      <c r="W204" s="12" t="str">
        <f t="shared" ca="1" si="54"/>
        <v>화면</v>
      </c>
      <c r="X204" s="12">
        <f t="shared" ca="1" si="60"/>
        <v>12</v>
      </c>
      <c r="Y204" s="12" t="str">
        <f t="shared" ca="1" si="61"/>
        <v>켜지지 않음</v>
      </c>
      <c r="Z204" s="12">
        <f t="shared" ca="1" si="62"/>
        <v>18</v>
      </c>
      <c r="AA204" s="12" t="str">
        <f t="shared" ca="1" si="55"/>
        <v>Pcb Board 고장</v>
      </c>
      <c r="AB204" s="12">
        <f t="shared" ca="1" si="63"/>
        <v>3</v>
      </c>
      <c r="AC204" s="12" t="str">
        <f t="shared" ca="1" si="64"/>
        <v>무상</v>
      </c>
      <c r="AD204" s="12" t="str">
        <f t="shared" ca="1" si="65"/>
        <v>26121832</v>
      </c>
      <c r="AE204" s="12" t="str">
        <f t="shared" ca="1" si="56"/>
        <v>부품교체</v>
      </c>
      <c r="AF204" s="12" t="str">
        <f t="shared" ca="1" si="66"/>
        <v>MAIN Pcb Board</v>
      </c>
      <c r="AG204" s="32">
        <f t="shared" ca="1" si="67"/>
        <v>50000</v>
      </c>
      <c r="AH204" s="33" t="str">
        <f t="shared" ca="1" si="68"/>
        <v>미청구</v>
      </c>
    </row>
    <row r="205" spans="19:34" x14ac:dyDescent="0.4">
      <c r="S205" s="21">
        <f t="shared" ca="1" si="57"/>
        <v>45020</v>
      </c>
      <c r="T205" s="12">
        <f t="shared" ca="1" si="58"/>
        <v>2</v>
      </c>
      <c r="U205" s="12" t="str">
        <f t="shared" ca="1" si="59"/>
        <v>기능</v>
      </c>
      <c r="V205" s="12">
        <f t="shared" ca="1" si="53"/>
        <v>4</v>
      </c>
      <c r="W205" s="12" t="str">
        <f t="shared" ca="1" si="54"/>
        <v>화면</v>
      </c>
      <c r="X205" s="12">
        <f t="shared" ca="1" si="60"/>
        <v>7</v>
      </c>
      <c r="Y205" s="12" t="str">
        <f t="shared" ca="1" si="61"/>
        <v>안켜짐</v>
      </c>
      <c r="Z205" s="12">
        <f t="shared" ca="1" si="62"/>
        <v>4</v>
      </c>
      <c r="AA205" s="12" t="str">
        <f t="shared" ca="1" si="55"/>
        <v>Pcb Board 고장</v>
      </c>
      <c r="AB205" s="12">
        <f t="shared" ca="1" si="63"/>
        <v>1</v>
      </c>
      <c r="AC205" s="12" t="str">
        <f t="shared" ca="1" si="64"/>
        <v>무상</v>
      </c>
      <c r="AD205" s="12" t="str">
        <f t="shared" ca="1" si="65"/>
        <v>247411</v>
      </c>
      <c r="AE205" s="12" t="str">
        <f t="shared" ca="1" si="56"/>
        <v>제품교환</v>
      </c>
      <c r="AF205" s="12" t="str">
        <f t="shared" ca="1" si="66"/>
        <v>MAIN Pcb Board</v>
      </c>
      <c r="AG205" s="32">
        <f t="shared" ca="1" si="67"/>
        <v>50000</v>
      </c>
      <c r="AH205" s="33" t="str">
        <f t="shared" ca="1" si="68"/>
        <v>미청구</v>
      </c>
    </row>
    <row r="206" spans="19:34" x14ac:dyDescent="0.4">
      <c r="S206" s="21">
        <f t="shared" ca="1" si="57"/>
        <v>45090</v>
      </c>
      <c r="T206" s="12">
        <f t="shared" ca="1" si="58"/>
        <v>1</v>
      </c>
      <c r="U206" s="12" t="str">
        <f t="shared" ca="1" si="59"/>
        <v>외관</v>
      </c>
      <c r="V206" s="12">
        <f t="shared" ca="1" si="53"/>
        <v>3</v>
      </c>
      <c r="W206" s="12" t="str">
        <f t="shared" ca="1" si="54"/>
        <v>오염</v>
      </c>
      <c r="X206" s="12">
        <f t="shared" ca="1" si="60"/>
        <v>5</v>
      </c>
      <c r="Y206" s="12" t="str">
        <f t="shared" ca="1" si="61"/>
        <v>케이스</v>
      </c>
      <c r="Z206" s="12">
        <f t="shared" ca="1" si="62"/>
        <v>2</v>
      </c>
      <c r="AA206" s="12" t="str">
        <f t="shared" ca="1" si="55"/>
        <v>사용자 과실</v>
      </c>
      <c r="AB206" s="12">
        <f t="shared" ca="1" si="63"/>
        <v>2</v>
      </c>
      <c r="AC206" s="12" t="str">
        <f t="shared" ca="1" si="64"/>
        <v>유상</v>
      </c>
      <c r="AD206" s="12" t="str">
        <f t="shared" ca="1" si="65"/>
        <v>135222</v>
      </c>
      <c r="AE206" s="12" t="str">
        <f t="shared" ca="1" si="56"/>
        <v>부품교체</v>
      </c>
      <c r="AF206" s="12" t="str">
        <f t="shared" ca="1" si="66"/>
        <v>케이스</v>
      </c>
      <c r="AG206" s="32">
        <f t="shared" ca="1" si="67"/>
        <v>20000</v>
      </c>
      <c r="AH206" s="33">
        <f t="shared" ca="1" si="68"/>
        <v>20000</v>
      </c>
    </row>
    <row r="207" spans="19:34" x14ac:dyDescent="0.4">
      <c r="S207" s="21">
        <f t="shared" ca="1" si="57"/>
        <v>44310</v>
      </c>
      <c r="T207" s="12">
        <f t="shared" ca="1" si="58"/>
        <v>2</v>
      </c>
      <c r="U207" s="12" t="str">
        <f t="shared" ca="1" si="59"/>
        <v>기능</v>
      </c>
      <c r="V207" s="12">
        <f t="shared" ca="1" si="53"/>
        <v>5</v>
      </c>
      <c r="W207" s="12" t="str">
        <f t="shared" ca="1" si="54"/>
        <v>화면</v>
      </c>
      <c r="X207" s="12">
        <f t="shared" ca="1" si="60"/>
        <v>11</v>
      </c>
      <c r="Y207" s="12" t="str">
        <f t="shared" ca="1" si="61"/>
        <v>두번 터치됨</v>
      </c>
      <c r="Z207" s="12">
        <f t="shared" ca="1" si="62"/>
        <v>15</v>
      </c>
      <c r="AA207" s="12" t="str">
        <f t="shared" ca="1" si="55"/>
        <v>Pcb Board 고장</v>
      </c>
      <c r="AB207" s="12">
        <f t="shared" ca="1" si="63"/>
        <v>1</v>
      </c>
      <c r="AC207" s="12" t="str">
        <f t="shared" ca="1" si="64"/>
        <v>무상</v>
      </c>
      <c r="AD207" s="12" t="str">
        <f t="shared" ca="1" si="65"/>
        <v>25111511</v>
      </c>
      <c r="AE207" s="12" t="str">
        <f t="shared" ca="1" si="56"/>
        <v>제품교환</v>
      </c>
      <c r="AF207" s="12" t="str">
        <f t="shared" ca="1" si="66"/>
        <v>MAIN Pcb Board</v>
      </c>
      <c r="AG207" s="32">
        <f t="shared" ca="1" si="67"/>
        <v>50000</v>
      </c>
      <c r="AH207" s="33" t="str">
        <f t="shared" ca="1" si="68"/>
        <v>미청구</v>
      </c>
    </row>
    <row r="208" spans="19:34" x14ac:dyDescent="0.4">
      <c r="S208" s="21">
        <f t="shared" ca="1" si="57"/>
        <v>44976</v>
      </c>
      <c r="T208" s="12">
        <f t="shared" ca="1" si="58"/>
        <v>1</v>
      </c>
      <c r="U208" s="12" t="str">
        <f t="shared" ca="1" si="59"/>
        <v>외관</v>
      </c>
      <c r="V208" s="12">
        <f t="shared" ca="1" si="53"/>
        <v>1</v>
      </c>
      <c r="W208" s="12" t="str">
        <f t="shared" ca="1" si="54"/>
        <v>파손</v>
      </c>
      <c r="X208" s="12">
        <f t="shared" ca="1" si="60"/>
        <v>2</v>
      </c>
      <c r="Y208" s="12" t="str">
        <f t="shared" ca="1" si="61"/>
        <v>액정</v>
      </c>
      <c r="Z208" s="12">
        <f t="shared" ca="1" si="62"/>
        <v>1</v>
      </c>
      <c r="AA208" s="12" t="str">
        <f t="shared" ca="1" si="55"/>
        <v>검수미비</v>
      </c>
      <c r="AB208" s="12">
        <f t="shared" ca="1" si="63"/>
        <v>1</v>
      </c>
      <c r="AC208" s="12" t="str">
        <f t="shared" ca="1" si="64"/>
        <v>무상</v>
      </c>
      <c r="AD208" s="12" t="str">
        <f t="shared" ca="1" si="65"/>
        <v>112111</v>
      </c>
      <c r="AE208" s="12" t="str">
        <f t="shared" ca="1" si="56"/>
        <v>제품교환</v>
      </c>
      <c r="AF208" s="12" t="str">
        <f t="shared" ca="1" si="66"/>
        <v>액정 Ass'y</v>
      </c>
      <c r="AG208" s="32">
        <f t="shared" ca="1" si="67"/>
        <v>80000</v>
      </c>
      <c r="AH208" s="33" t="str">
        <f t="shared" ca="1" si="68"/>
        <v>미청구</v>
      </c>
    </row>
    <row r="209" spans="19:34" x14ac:dyDescent="0.4">
      <c r="S209" s="21">
        <f t="shared" ca="1" si="57"/>
        <v>44564</v>
      </c>
      <c r="T209" s="12">
        <f t="shared" ca="1" si="58"/>
        <v>1</v>
      </c>
      <c r="U209" s="12" t="str">
        <f t="shared" ca="1" si="59"/>
        <v>외관</v>
      </c>
      <c r="V209" s="12">
        <f t="shared" ca="1" si="53"/>
        <v>3</v>
      </c>
      <c r="W209" s="12" t="str">
        <f t="shared" ca="1" si="54"/>
        <v>오염</v>
      </c>
      <c r="X209" s="12">
        <f t="shared" ca="1" si="60"/>
        <v>5</v>
      </c>
      <c r="Y209" s="12" t="str">
        <f t="shared" ca="1" si="61"/>
        <v>케이스</v>
      </c>
      <c r="Z209" s="12">
        <f t="shared" ca="1" si="62"/>
        <v>2</v>
      </c>
      <c r="AA209" s="12" t="str">
        <f t="shared" ca="1" si="55"/>
        <v>사용자 과실</v>
      </c>
      <c r="AB209" s="12">
        <f t="shared" ca="1" si="63"/>
        <v>2</v>
      </c>
      <c r="AC209" s="12" t="str">
        <f t="shared" ca="1" si="64"/>
        <v>유상</v>
      </c>
      <c r="AD209" s="12" t="str">
        <f t="shared" ca="1" si="65"/>
        <v>135222</v>
      </c>
      <c r="AE209" s="12" t="str">
        <f t="shared" ca="1" si="56"/>
        <v>부품교체</v>
      </c>
      <c r="AF209" s="12" t="str">
        <f t="shared" ca="1" si="66"/>
        <v>케이스</v>
      </c>
      <c r="AG209" s="32">
        <f t="shared" ca="1" si="67"/>
        <v>20000</v>
      </c>
      <c r="AH209" s="33">
        <f t="shared" ca="1" si="68"/>
        <v>20000</v>
      </c>
    </row>
    <row r="210" spans="19:34" x14ac:dyDescent="0.4">
      <c r="S210" s="21">
        <f t="shared" ca="1" si="57"/>
        <v>44339</v>
      </c>
      <c r="T210" s="12">
        <f t="shared" ca="1" si="58"/>
        <v>1</v>
      </c>
      <c r="U210" s="12" t="str">
        <f t="shared" ca="1" si="59"/>
        <v>외관</v>
      </c>
      <c r="V210" s="12">
        <f t="shared" ca="1" si="53"/>
        <v>2</v>
      </c>
      <c r="W210" s="12" t="str">
        <f t="shared" ca="1" si="54"/>
        <v>흠집</v>
      </c>
      <c r="X210" s="12">
        <f t="shared" ca="1" si="60"/>
        <v>4</v>
      </c>
      <c r="Y210" s="12" t="str">
        <f t="shared" ca="1" si="61"/>
        <v>액정</v>
      </c>
      <c r="Z210" s="12">
        <f t="shared" ca="1" si="62"/>
        <v>1</v>
      </c>
      <c r="AA210" s="12" t="str">
        <f t="shared" ca="1" si="55"/>
        <v>검수미비</v>
      </c>
      <c r="AB210" s="12">
        <f t="shared" ca="1" si="63"/>
        <v>1</v>
      </c>
      <c r="AC210" s="12" t="str">
        <f t="shared" ca="1" si="64"/>
        <v>무상</v>
      </c>
      <c r="AD210" s="12" t="str">
        <f t="shared" ca="1" si="65"/>
        <v>124111</v>
      </c>
      <c r="AE210" s="12" t="str">
        <f t="shared" ca="1" si="56"/>
        <v>제품교환</v>
      </c>
      <c r="AF210" s="12" t="str">
        <f t="shared" ca="1" si="66"/>
        <v>액정 Ass'y</v>
      </c>
      <c r="AG210" s="32">
        <f t="shared" ca="1" si="67"/>
        <v>80000</v>
      </c>
      <c r="AH210" s="33" t="str">
        <f t="shared" ca="1" si="68"/>
        <v>미청구</v>
      </c>
    </row>
    <row r="211" spans="19:34" x14ac:dyDescent="0.4">
      <c r="S211" s="21">
        <f t="shared" ca="1" si="57"/>
        <v>45224</v>
      </c>
      <c r="T211" s="12">
        <f t="shared" ca="1" si="58"/>
        <v>2</v>
      </c>
      <c r="U211" s="12" t="str">
        <f t="shared" ca="1" si="59"/>
        <v>기능</v>
      </c>
      <c r="V211" s="12">
        <f t="shared" ref="V211:V274" ca="1" si="69">IF(T211=1,RANDBETWEEN(1,3),IF(T211=2,RANDBETWEEN(4,6)))</f>
        <v>4</v>
      </c>
      <c r="W211" s="12" t="str">
        <f t="shared" ca="1" si="54"/>
        <v>화면</v>
      </c>
      <c r="X211" s="12">
        <f t="shared" ca="1" si="60"/>
        <v>7</v>
      </c>
      <c r="Y211" s="12" t="str">
        <f t="shared" ca="1" si="61"/>
        <v>안켜짐</v>
      </c>
      <c r="Z211" s="12">
        <f t="shared" ca="1" si="62"/>
        <v>4</v>
      </c>
      <c r="AA211" s="12" t="str">
        <f t="shared" ca="1" si="55"/>
        <v>Pcb Board 고장</v>
      </c>
      <c r="AB211" s="12">
        <f t="shared" ca="1" si="63"/>
        <v>1</v>
      </c>
      <c r="AC211" s="12" t="str">
        <f t="shared" ca="1" si="64"/>
        <v>무상</v>
      </c>
      <c r="AD211" s="12" t="str">
        <f t="shared" ca="1" si="65"/>
        <v>247411</v>
      </c>
      <c r="AE211" s="12" t="str">
        <f t="shared" ca="1" si="56"/>
        <v>제품교환</v>
      </c>
      <c r="AF211" s="12" t="str">
        <f t="shared" ca="1" si="66"/>
        <v>MAIN Pcb Board</v>
      </c>
      <c r="AG211" s="32">
        <f t="shared" ca="1" si="67"/>
        <v>50000</v>
      </c>
      <c r="AH211" s="33" t="str">
        <f t="shared" ca="1" si="68"/>
        <v>미청구</v>
      </c>
    </row>
    <row r="212" spans="19:34" x14ac:dyDescent="0.4">
      <c r="S212" s="21">
        <f t="shared" ca="1" si="57"/>
        <v>44538</v>
      </c>
      <c r="T212" s="12">
        <f t="shared" ca="1" si="58"/>
        <v>1</v>
      </c>
      <c r="U212" s="12" t="str">
        <f t="shared" ca="1" si="59"/>
        <v>외관</v>
      </c>
      <c r="V212" s="12">
        <f t="shared" ca="1" si="69"/>
        <v>1</v>
      </c>
      <c r="W212" s="12" t="str">
        <f t="shared" ca="1" si="54"/>
        <v>파손</v>
      </c>
      <c r="X212" s="12">
        <f t="shared" ca="1" si="60"/>
        <v>2</v>
      </c>
      <c r="Y212" s="12" t="str">
        <f t="shared" ca="1" si="61"/>
        <v>액정</v>
      </c>
      <c r="Z212" s="12">
        <f t="shared" ca="1" si="62"/>
        <v>1</v>
      </c>
      <c r="AA212" s="12" t="str">
        <f t="shared" ca="1" si="55"/>
        <v>검수미비</v>
      </c>
      <c r="AB212" s="12">
        <f t="shared" ca="1" si="63"/>
        <v>1</v>
      </c>
      <c r="AC212" s="12" t="str">
        <f t="shared" ca="1" si="64"/>
        <v>무상</v>
      </c>
      <c r="AD212" s="12" t="str">
        <f t="shared" ca="1" si="65"/>
        <v>112111</v>
      </c>
      <c r="AE212" s="12" t="str">
        <f t="shared" ca="1" si="56"/>
        <v>제품교환</v>
      </c>
      <c r="AF212" s="12" t="str">
        <f t="shared" ca="1" si="66"/>
        <v>액정 Ass'y</v>
      </c>
      <c r="AG212" s="32">
        <f t="shared" ca="1" si="67"/>
        <v>80000</v>
      </c>
      <c r="AH212" s="33" t="str">
        <f t="shared" ca="1" si="68"/>
        <v>미청구</v>
      </c>
    </row>
    <row r="213" spans="19:34" x14ac:dyDescent="0.4">
      <c r="S213" s="21">
        <f t="shared" ca="1" si="57"/>
        <v>44863</v>
      </c>
      <c r="T213" s="12">
        <f t="shared" ca="1" si="58"/>
        <v>2</v>
      </c>
      <c r="U213" s="12" t="str">
        <f t="shared" ca="1" si="59"/>
        <v>기능</v>
      </c>
      <c r="V213" s="12">
        <f t="shared" ca="1" si="69"/>
        <v>4</v>
      </c>
      <c r="W213" s="12" t="str">
        <f t="shared" ca="1" si="54"/>
        <v>화면</v>
      </c>
      <c r="X213" s="12">
        <f t="shared" ca="1" si="60"/>
        <v>8</v>
      </c>
      <c r="Y213" s="12" t="str">
        <f t="shared" ca="1" si="61"/>
        <v>백화현상</v>
      </c>
      <c r="Z213" s="12">
        <f t="shared" ca="1" si="62"/>
        <v>8</v>
      </c>
      <c r="AA213" s="12" t="str">
        <f t="shared" ca="1" si="55"/>
        <v>Pcb Board 고장</v>
      </c>
      <c r="AB213" s="12">
        <f t="shared" ca="1" si="63"/>
        <v>2</v>
      </c>
      <c r="AC213" s="12" t="str">
        <f t="shared" ca="1" si="64"/>
        <v>유상</v>
      </c>
      <c r="AD213" s="12" t="str">
        <f t="shared" ca="1" si="65"/>
        <v>248822</v>
      </c>
      <c r="AE213" s="12" t="str">
        <f t="shared" ca="1" si="56"/>
        <v>부품교체</v>
      </c>
      <c r="AF213" s="12" t="str">
        <f t="shared" ca="1" si="66"/>
        <v>MAIN Pcb Board</v>
      </c>
      <c r="AG213" s="32">
        <f t="shared" ca="1" si="67"/>
        <v>50000</v>
      </c>
      <c r="AH213" s="33">
        <f t="shared" ca="1" si="68"/>
        <v>50000</v>
      </c>
    </row>
    <row r="214" spans="19:34" x14ac:dyDescent="0.4">
      <c r="S214" s="21">
        <f t="shared" ca="1" si="57"/>
        <v>44646</v>
      </c>
      <c r="T214" s="12">
        <f t="shared" ca="1" si="58"/>
        <v>2</v>
      </c>
      <c r="U214" s="12" t="str">
        <f t="shared" ca="1" si="59"/>
        <v>기능</v>
      </c>
      <c r="V214" s="12">
        <f t="shared" ca="1" si="69"/>
        <v>6</v>
      </c>
      <c r="W214" s="12" t="str">
        <f t="shared" ca="1" si="54"/>
        <v>화면</v>
      </c>
      <c r="X214" s="12">
        <f t="shared" ca="1" si="60"/>
        <v>12</v>
      </c>
      <c r="Y214" s="12" t="str">
        <f t="shared" ca="1" si="61"/>
        <v>켜지지 않음</v>
      </c>
      <c r="Z214" s="12">
        <f t="shared" ca="1" si="62"/>
        <v>19</v>
      </c>
      <c r="AA214" s="12" t="str">
        <f t="shared" ca="1" si="55"/>
        <v>배터리 방전</v>
      </c>
      <c r="AB214" s="12">
        <f t="shared" ca="1" si="63"/>
        <v>1</v>
      </c>
      <c r="AC214" s="12" t="str">
        <f t="shared" ca="1" si="64"/>
        <v>무상</v>
      </c>
      <c r="AD214" s="12" t="str">
        <f t="shared" ca="1" si="65"/>
        <v>26121911</v>
      </c>
      <c r="AE214" s="12" t="str">
        <f t="shared" ca="1" si="56"/>
        <v>제품교환</v>
      </c>
      <c r="AF214" s="12" t="str">
        <f t="shared" ca="1" si="66"/>
        <v>Battery</v>
      </c>
      <c r="AG214" s="32">
        <f t="shared" ca="1" si="67"/>
        <v>30000</v>
      </c>
      <c r="AH214" s="33" t="str">
        <f t="shared" ca="1" si="68"/>
        <v>미청구</v>
      </c>
    </row>
    <row r="215" spans="19:34" x14ac:dyDescent="0.4">
      <c r="S215" s="21">
        <f t="shared" ca="1" si="57"/>
        <v>45056</v>
      </c>
      <c r="T215" s="12">
        <f t="shared" ca="1" si="58"/>
        <v>1</v>
      </c>
      <c r="U215" s="12" t="str">
        <f t="shared" ca="1" si="59"/>
        <v>외관</v>
      </c>
      <c r="V215" s="12">
        <f t="shared" ca="1" si="69"/>
        <v>3</v>
      </c>
      <c r="W215" s="12" t="str">
        <f t="shared" ca="1" si="54"/>
        <v>오염</v>
      </c>
      <c r="X215" s="12">
        <f t="shared" ca="1" si="60"/>
        <v>6</v>
      </c>
      <c r="Y215" s="12" t="str">
        <f t="shared" ca="1" si="61"/>
        <v>액정</v>
      </c>
      <c r="Z215" s="12">
        <f t="shared" ca="1" si="62"/>
        <v>2</v>
      </c>
      <c r="AA215" s="12" t="str">
        <f t="shared" ca="1" si="55"/>
        <v>사용자 과실</v>
      </c>
      <c r="AB215" s="12">
        <f t="shared" ca="1" si="63"/>
        <v>2</v>
      </c>
      <c r="AC215" s="12" t="str">
        <f t="shared" ca="1" si="64"/>
        <v>유상</v>
      </c>
      <c r="AD215" s="12" t="str">
        <f t="shared" ca="1" si="65"/>
        <v>136222</v>
      </c>
      <c r="AE215" s="12" t="str">
        <f t="shared" ca="1" si="56"/>
        <v>부품교체</v>
      </c>
      <c r="AF215" s="12" t="str">
        <f t="shared" ca="1" si="66"/>
        <v>액정 Ass'y</v>
      </c>
      <c r="AG215" s="32">
        <f t="shared" ca="1" si="67"/>
        <v>80000</v>
      </c>
      <c r="AH215" s="33">
        <f t="shared" ca="1" si="68"/>
        <v>80000</v>
      </c>
    </row>
    <row r="216" spans="19:34" x14ac:dyDescent="0.4">
      <c r="S216" s="21">
        <f t="shared" ca="1" si="57"/>
        <v>44771</v>
      </c>
      <c r="T216" s="12">
        <f t="shared" ca="1" si="58"/>
        <v>2</v>
      </c>
      <c r="U216" s="12" t="str">
        <f t="shared" ca="1" si="59"/>
        <v>기능</v>
      </c>
      <c r="V216" s="12">
        <f t="shared" ca="1" si="69"/>
        <v>4</v>
      </c>
      <c r="W216" s="12" t="str">
        <f t="shared" ca="1" si="54"/>
        <v>화면</v>
      </c>
      <c r="X216" s="12">
        <f t="shared" ca="1" si="60"/>
        <v>8</v>
      </c>
      <c r="Y216" s="12" t="str">
        <f t="shared" ca="1" si="61"/>
        <v>백화현상</v>
      </c>
      <c r="Z216" s="12">
        <f t="shared" ca="1" si="62"/>
        <v>8</v>
      </c>
      <c r="AA216" s="12" t="str">
        <f t="shared" ca="1" si="55"/>
        <v>Pcb Board 고장</v>
      </c>
      <c r="AB216" s="12">
        <f t="shared" ca="1" si="63"/>
        <v>2</v>
      </c>
      <c r="AC216" s="12" t="str">
        <f t="shared" ca="1" si="64"/>
        <v>유상</v>
      </c>
      <c r="AD216" s="12" t="str">
        <f t="shared" ca="1" si="65"/>
        <v>248822</v>
      </c>
      <c r="AE216" s="12" t="str">
        <f t="shared" ca="1" si="56"/>
        <v>부품교체</v>
      </c>
      <c r="AF216" s="12" t="str">
        <f t="shared" ca="1" si="66"/>
        <v>MAIN Pcb Board</v>
      </c>
      <c r="AG216" s="32">
        <f t="shared" ca="1" si="67"/>
        <v>50000</v>
      </c>
      <c r="AH216" s="33">
        <f t="shared" ca="1" si="68"/>
        <v>50000</v>
      </c>
    </row>
    <row r="217" spans="19:34" x14ac:dyDescent="0.4">
      <c r="S217" s="21">
        <f t="shared" ca="1" si="57"/>
        <v>44207</v>
      </c>
      <c r="T217" s="12">
        <f t="shared" ca="1" si="58"/>
        <v>1</v>
      </c>
      <c r="U217" s="12" t="str">
        <f t="shared" ca="1" si="59"/>
        <v>외관</v>
      </c>
      <c r="V217" s="12">
        <f t="shared" ca="1" si="69"/>
        <v>3</v>
      </c>
      <c r="W217" s="12" t="str">
        <f t="shared" ca="1" si="54"/>
        <v>오염</v>
      </c>
      <c r="X217" s="12">
        <f t="shared" ca="1" si="60"/>
        <v>6</v>
      </c>
      <c r="Y217" s="12" t="str">
        <f t="shared" ca="1" si="61"/>
        <v>액정</v>
      </c>
      <c r="Z217" s="12">
        <f t="shared" ca="1" si="62"/>
        <v>1</v>
      </c>
      <c r="AA217" s="12" t="str">
        <f t="shared" ca="1" si="55"/>
        <v>검수미비</v>
      </c>
      <c r="AB217" s="12">
        <f t="shared" ca="1" si="63"/>
        <v>1</v>
      </c>
      <c r="AC217" s="12" t="str">
        <f t="shared" ca="1" si="64"/>
        <v>무상</v>
      </c>
      <c r="AD217" s="12" t="str">
        <f t="shared" ca="1" si="65"/>
        <v>136111</v>
      </c>
      <c r="AE217" s="12" t="str">
        <f t="shared" ca="1" si="56"/>
        <v>제품교환</v>
      </c>
      <c r="AF217" s="12" t="str">
        <f t="shared" ca="1" si="66"/>
        <v>액정 Ass'y</v>
      </c>
      <c r="AG217" s="32">
        <f t="shared" ca="1" si="67"/>
        <v>80000</v>
      </c>
      <c r="AH217" s="33" t="str">
        <f t="shared" ca="1" si="68"/>
        <v>미청구</v>
      </c>
    </row>
    <row r="218" spans="19:34" x14ac:dyDescent="0.4">
      <c r="S218" s="21">
        <f t="shared" ca="1" si="57"/>
        <v>44230</v>
      </c>
      <c r="T218" s="12">
        <f t="shared" ca="1" si="58"/>
        <v>2</v>
      </c>
      <c r="U218" s="12" t="str">
        <f t="shared" ca="1" si="59"/>
        <v>기능</v>
      </c>
      <c r="V218" s="12">
        <f t="shared" ca="1" si="69"/>
        <v>5</v>
      </c>
      <c r="W218" s="12" t="str">
        <f t="shared" ca="1" si="54"/>
        <v>화면</v>
      </c>
      <c r="X218" s="12">
        <f t="shared" ca="1" si="60"/>
        <v>11</v>
      </c>
      <c r="Y218" s="12" t="str">
        <f t="shared" ca="1" si="61"/>
        <v>두번 터치됨</v>
      </c>
      <c r="Z218" s="12">
        <f t="shared" ca="1" si="62"/>
        <v>14</v>
      </c>
      <c r="AA218" s="12" t="str">
        <f t="shared" ca="1" si="55"/>
        <v>스위치고장</v>
      </c>
      <c r="AB218" s="12">
        <f t="shared" ca="1" si="63"/>
        <v>2</v>
      </c>
      <c r="AC218" s="12" t="str">
        <f t="shared" ca="1" si="64"/>
        <v>유상</v>
      </c>
      <c r="AD218" s="12" t="str">
        <f t="shared" ca="1" si="65"/>
        <v>25111422</v>
      </c>
      <c r="AE218" s="12" t="str">
        <f t="shared" ca="1" si="56"/>
        <v>부품교체</v>
      </c>
      <c r="AF218" s="12" t="str">
        <f t="shared" ca="1" si="66"/>
        <v>스위치 PCB Board Ass'y</v>
      </c>
      <c r="AG218" s="32">
        <f t="shared" ca="1" si="67"/>
        <v>25000</v>
      </c>
      <c r="AH218" s="33">
        <f t="shared" ca="1" si="68"/>
        <v>25000</v>
      </c>
    </row>
    <row r="219" spans="19:34" x14ac:dyDescent="0.4">
      <c r="S219" s="21">
        <f t="shared" ca="1" si="57"/>
        <v>45031</v>
      </c>
      <c r="T219" s="12">
        <f t="shared" ca="1" si="58"/>
        <v>1</v>
      </c>
      <c r="U219" s="12" t="str">
        <f t="shared" ca="1" si="59"/>
        <v>외관</v>
      </c>
      <c r="V219" s="12">
        <f t="shared" ca="1" si="69"/>
        <v>3</v>
      </c>
      <c r="W219" s="12" t="str">
        <f t="shared" ca="1" si="54"/>
        <v>오염</v>
      </c>
      <c r="X219" s="12">
        <f t="shared" ca="1" si="60"/>
        <v>6</v>
      </c>
      <c r="Y219" s="12" t="str">
        <f t="shared" ca="1" si="61"/>
        <v>액정</v>
      </c>
      <c r="Z219" s="12">
        <f t="shared" ca="1" si="62"/>
        <v>2</v>
      </c>
      <c r="AA219" s="12" t="str">
        <f t="shared" ca="1" si="55"/>
        <v>사용자 과실</v>
      </c>
      <c r="AB219" s="12">
        <f t="shared" ca="1" si="63"/>
        <v>2</v>
      </c>
      <c r="AC219" s="12" t="str">
        <f t="shared" ca="1" si="64"/>
        <v>유상</v>
      </c>
      <c r="AD219" s="12" t="str">
        <f t="shared" ca="1" si="65"/>
        <v>136222</v>
      </c>
      <c r="AE219" s="12" t="str">
        <f t="shared" ca="1" si="56"/>
        <v>부품교체</v>
      </c>
      <c r="AF219" s="12" t="str">
        <f t="shared" ca="1" si="66"/>
        <v>액정 Ass'y</v>
      </c>
      <c r="AG219" s="32">
        <f t="shared" ca="1" si="67"/>
        <v>80000</v>
      </c>
      <c r="AH219" s="33">
        <f t="shared" ca="1" si="68"/>
        <v>80000</v>
      </c>
    </row>
    <row r="220" spans="19:34" x14ac:dyDescent="0.4">
      <c r="S220" s="21">
        <f t="shared" ca="1" si="57"/>
        <v>44490</v>
      </c>
      <c r="T220" s="12">
        <f t="shared" ca="1" si="58"/>
        <v>1</v>
      </c>
      <c r="U220" s="12" t="str">
        <f t="shared" ca="1" si="59"/>
        <v>외관</v>
      </c>
      <c r="V220" s="12">
        <f t="shared" ca="1" si="69"/>
        <v>3</v>
      </c>
      <c r="W220" s="12" t="str">
        <f t="shared" ca="1" si="54"/>
        <v>오염</v>
      </c>
      <c r="X220" s="12">
        <f t="shared" ca="1" si="60"/>
        <v>5</v>
      </c>
      <c r="Y220" s="12" t="str">
        <f t="shared" ca="1" si="61"/>
        <v>케이스</v>
      </c>
      <c r="Z220" s="12">
        <f t="shared" ca="1" si="62"/>
        <v>2</v>
      </c>
      <c r="AA220" s="12" t="str">
        <f t="shared" ca="1" si="55"/>
        <v>사용자 과실</v>
      </c>
      <c r="AB220" s="12">
        <f t="shared" ca="1" si="63"/>
        <v>2</v>
      </c>
      <c r="AC220" s="12" t="str">
        <f t="shared" ca="1" si="64"/>
        <v>유상</v>
      </c>
      <c r="AD220" s="12" t="str">
        <f t="shared" ca="1" si="65"/>
        <v>135222</v>
      </c>
      <c r="AE220" s="12" t="str">
        <f t="shared" ca="1" si="56"/>
        <v>부품교체</v>
      </c>
      <c r="AF220" s="12" t="str">
        <f t="shared" ca="1" si="66"/>
        <v>케이스</v>
      </c>
      <c r="AG220" s="32">
        <f t="shared" ca="1" si="67"/>
        <v>20000</v>
      </c>
      <c r="AH220" s="33">
        <f t="shared" ca="1" si="68"/>
        <v>20000</v>
      </c>
    </row>
    <row r="221" spans="19:34" x14ac:dyDescent="0.4">
      <c r="S221" s="21">
        <f t="shared" ca="1" si="57"/>
        <v>45074</v>
      </c>
      <c r="T221" s="12">
        <f t="shared" ca="1" si="58"/>
        <v>2</v>
      </c>
      <c r="U221" s="12" t="str">
        <f t="shared" ca="1" si="59"/>
        <v>기능</v>
      </c>
      <c r="V221" s="12">
        <f t="shared" ca="1" si="69"/>
        <v>4</v>
      </c>
      <c r="W221" s="12" t="str">
        <f t="shared" ca="1" si="54"/>
        <v>화면</v>
      </c>
      <c r="X221" s="12">
        <f t="shared" ca="1" si="60"/>
        <v>8</v>
      </c>
      <c r="Y221" s="12" t="str">
        <f t="shared" ca="1" si="61"/>
        <v>백화현상</v>
      </c>
      <c r="Z221" s="12">
        <f t="shared" ca="1" si="62"/>
        <v>6</v>
      </c>
      <c r="AA221" s="12" t="str">
        <f t="shared" ca="1" si="55"/>
        <v>액정 고장</v>
      </c>
      <c r="AB221" s="12">
        <f t="shared" ca="1" si="63"/>
        <v>1</v>
      </c>
      <c r="AC221" s="12" t="str">
        <f t="shared" ca="1" si="64"/>
        <v>무상</v>
      </c>
      <c r="AD221" s="12" t="str">
        <f t="shared" ca="1" si="65"/>
        <v>248611</v>
      </c>
      <c r="AE221" s="12" t="str">
        <f t="shared" ca="1" si="56"/>
        <v>제품교환</v>
      </c>
      <c r="AF221" s="12" t="str">
        <f t="shared" ca="1" si="66"/>
        <v>액정 Ass'y</v>
      </c>
      <c r="AG221" s="32">
        <f t="shared" ca="1" si="67"/>
        <v>80000</v>
      </c>
      <c r="AH221" s="33" t="str">
        <f t="shared" ca="1" si="68"/>
        <v>미청구</v>
      </c>
    </row>
    <row r="222" spans="19:34" x14ac:dyDescent="0.4">
      <c r="S222" s="21">
        <f t="shared" ca="1" si="57"/>
        <v>44463</v>
      </c>
      <c r="T222" s="12">
        <f t="shared" ca="1" si="58"/>
        <v>1</v>
      </c>
      <c r="U222" s="12" t="str">
        <f t="shared" ca="1" si="59"/>
        <v>외관</v>
      </c>
      <c r="V222" s="12">
        <f t="shared" ca="1" si="69"/>
        <v>3</v>
      </c>
      <c r="W222" s="12" t="str">
        <f t="shared" ca="1" si="54"/>
        <v>오염</v>
      </c>
      <c r="X222" s="12">
        <f t="shared" ca="1" si="60"/>
        <v>6</v>
      </c>
      <c r="Y222" s="12" t="str">
        <f t="shared" ca="1" si="61"/>
        <v>액정</v>
      </c>
      <c r="Z222" s="12">
        <f t="shared" ca="1" si="62"/>
        <v>2</v>
      </c>
      <c r="AA222" s="12" t="str">
        <f t="shared" ca="1" si="55"/>
        <v>사용자 과실</v>
      </c>
      <c r="AB222" s="12">
        <f t="shared" ca="1" si="63"/>
        <v>2</v>
      </c>
      <c r="AC222" s="12" t="str">
        <f t="shared" ca="1" si="64"/>
        <v>유상</v>
      </c>
      <c r="AD222" s="12" t="str">
        <f t="shared" ca="1" si="65"/>
        <v>136222</v>
      </c>
      <c r="AE222" s="12" t="str">
        <f t="shared" ca="1" si="56"/>
        <v>부품교체</v>
      </c>
      <c r="AF222" s="12" t="str">
        <f t="shared" ca="1" si="66"/>
        <v>액정 Ass'y</v>
      </c>
      <c r="AG222" s="32">
        <f t="shared" ca="1" si="67"/>
        <v>80000</v>
      </c>
      <c r="AH222" s="33">
        <f t="shared" ca="1" si="68"/>
        <v>80000</v>
      </c>
    </row>
    <row r="223" spans="19:34" x14ac:dyDescent="0.4">
      <c r="S223" s="21">
        <f t="shared" ca="1" si="57"/>
        <v>44919</v>
      </c>
      <c r="T223" s="12">
        <f t="shared" ca="1" si="58"/>
        <v>2</v>
      </c>
      <c r="U223" s="12" t="str">
        <f t="shared" ca="1" si="59"/>
        <v>기능</v>
      </c>
      <c r="V223" s="12">
        <f t="shared" ca="1" si="69"/>
        <v>6</v>
      </c>
      <c r="W223" s="12" t="str">
        <f t="shared" ca="1" si="54"/>
        <v>화면</v>
      </c>
      <c r="X223" s="12">
        <f t="shared" ca="1" si="60"/>
        <v>12</v>
      </c>
      <c r="Y223" s="12" t="str">
        <f t="shared" ca="1" si="61"/>
        <v>켜지지 않음</v>
      </c>
      <c r="Z223" s="12">
        <f t="shared" ca="1" si="62"/>
        <v>19</v>
      </c>
      <c r="AA223" s="12" t="str">
        <f t="shared" ca="1" si="55"/>
        <v>배터리 방전</v>
      </c>
      <c r="AB223" s="12">
        <f t="shared" ca="1" si="63"/>
        <v>2</v>
      </c>
      <c r="AC223" s="12" t="str">
        <f t="shared" ca="1" si="64"/>
        <v>유상</v>
      </c>
      <c r="AD223" s="12" t="str">
        <f t="shared" ca="1" si="65"/>
        <v>26121922</v>
      </c>
      <c r="AE223" s="12" t="str">
        <f t="shared" ca="1" si="56"/>
        <v>부품교체</v>
      </c>
      <c r="AF223" s="12" t="str">
        <f t="shared" ca="1" si="66"/>
        <v>Battery</v>
      </c>
      <c r="AG223" s="32">
        <f t="shared" ca="1" si="67"/>
        <v>30000</v>
      </c>
      <c r="AH223" s="33">
        <f t="shared" ca="1" si="68"/>
        <v>30000</v>
      </c>
    </row>
    <row r="224" spans="19:34" x14ac:dyDescent="0.4">
      <c r="S224" s="21">
        <f t="shared" ca="1" si="57"/>
        <v>44264</v>
      </c>
      <c r="T224" s="12">
        <f t="shared" ca="1" si="58"/>
        <v>2</v>
      </c>
      <c r="U224" s="12" t="str">
        <f t="shared" ca="1" si="59"/>
        <v>기능</v>
      </c>
      <c r="V224" s="12">
        <f t="shared" ca="1" si="69"/>
        <v>4</v>
      </c>
      <c r="W224" s="12" t="str">
        <f t="shared" ca="1" si="54"/>
        <v>화면</v>
      </c>
      <c r="X224" s="12">
        <f t="shared" ca="1" si="60"/>
        <v>8</v>
      </c>
      <c r="Y224" s="12" t="str">
        <f t="shared" ca="1" si="61"/>
        <v>백화현상</v>
      </c>
      <c r="Z224" s="12">
        <f t="shared" ca="1" si="62"/>
        <v>8</v>
      </c>
      <c r="AA224" s="12" t="str">
        <f t="shared" ca="1" si="55"/>
        <v>Pcb Board 고장</v>
      </c>
      <c r="AB224" s="12">
        <f t="shared" ca="1" si="63"/>
        <v>2</v>
      </c>
      <c r="AC224" s="12" t="str">
        <f t="shared" ca="1" si="64"/>
        <v>유상</v>
      </c>
      <c r="AD224" s="12" t="str">
        <f t="shared" ca="1" si="65"/>
        <v>248822</v>
      </c>
      <c r="AE224" s="12" t="str">
        <f t="shared" ca="1" si="56"/>
        <v>부품교체</v>
      </c>
      <c r="AF224" s="12" t="str">
        <f t="shared" ca="1" si="66"/>
        <v>MAIN Pcb Board</v>
      </c>
      <c r="AG224" s="32">
        <f t="shared" ca="1" si="67"/>
        <v>50000</v>
      </c>
      <c r="AH224" s="33">
        <f t="shared" ca="1" si="68"/>
        <v>50000</v>
      </c>
    </row>
    <row r="225" spans="19:34" x14ac:dyDescent="0.4">
      <c r="S225" s="21">
        <f t="shared" ca="1" si="57"/>
        <v>45255</v>
      </c>
      <c r="T225" s="12">
        <f t="shared" ca="1" si="58"/>
        <v>1</v>
      </c>
      <c r="U225" s="12" t="str">
        <f t="shared" ca="1" si="59"/>
        <v>외관</v>
      </c>
      <c r="V225" s="12">
        <f t="shared" ca="1" si="69"/>
        <v>1</v>
      </c>
      <c r="W225" s="12" t="str">
        <f t="shared" ca="1" si="54"/>
        <v>파손</v>
      </c>
      <c r="X225" s="12">
        <f t="shared" ca="1" si="60"/>
        <v>1</v>
      </c>
      <c r="Y225" s="12" t="str">
        <f t="shared" ca="1" si="61"/>
        <v>케이스</v>
      </c>
      <c r="Z225" s="12">
        <f t="shared" ca="1" si="62"/>
        <v>2</v>
      </c>
      <c r="AA225" s="12" t="str">
        <f t="shared" ca="1" si="55"/>
        <v>사용자 과실</v>
      </c>
      <c r="AB225" s="12">
        <f t="shared" ca="1" si="63"/>
        <v>2</v>
      </c>
      <c r="AC225" s="12" t="str">
        <f t="shared" ca="1" si="64"/>
        <v>유상</v>
      </c>
      <c r="AD225" s="12" t="str">
        <f t="shared" ca="1" si="65"/>
        <v>111222</v>
      </c>
      <c r="AE225" s="12" t="str">
        <f t="shared" ca="1" si="56"/>
        <v>부품교체</v>
      </c>
      <c r="AF225" s="12" t="str">
        <f t="shared" ca="1" si="66"/>
        <v>케이스</v>
      </c>
      <c r="AG225" s="32">
        <f t="shared" ca="1" si="67"/>
        <v>20000</v>
      </c>
      <c r="AH225" s="33">
        <f t="shared" ca="1" si="68"/>
        <v>20000</v>
      </c>
    </row>
    <row r="226" spans="19:34" x14ac:dyDescent="0.4">
      <c r="S226" s="21">
        <f t="shared" ca="1" si="57"/>
        <v>44774</v>
      </c>
      <c r="T226" s="12">
        <f t="shared" ca="1" si="58"/>
        <v>2</v>
      </c>
      <c r="U226" s="12" t="str">
        <f t="shared" ca="1" si="59"/>
        <v>기능</v>
      </c>
      <c r="V226" s="12">
        <f t="shared" ca="1" si="69"/>
        <v>6</v>
      </c>
      <c r="W226" s="12" t="str">
        <f t="shared" ca="1" si="54"/>
        <v>화면</v>
      </c>
      <c r="X226" s="12">
        <f t="shared" ca="1" si="60"/>
        <v>12</v>
      </c>
      <c r="Y226" s="12" t="str">
        <f t="shared" ca="1" si="61"/>
        <v>켜지지 않음</v>
      </c>
      <c r="Z226" s="12">
        <f t="shared" ca="1" si="62"/>
        <v>18</v>
      </c>
      <c r="AA226" s="12" t="str">
        <f t="shared" ca="1" si="55"/>
        <v>Pcb Board 고장</v>
      </c>
      <c r="AB226" s="12">
        <f t="shared" ca="1" si="63"/>
        <v>1</v>
      </c>
      <c r="AC226" s="12" t="str">
        <f t="shared" ca="1" si="64"/>
        <v>무상</v>
      </c>
      <c r="AD226" s="12" t="str">
        <f t="shared" ca="1" si="65"/>
        <v>26121811</v>
      </c>
      <c r="AE226" s="12" t="str">
        <f t="shared" ca="1" si="56"/>
        <v>제품교환</v>
      </c>
      <c r="AF226" s="12" t="str">
        <f t="shared" ca="1" si="66"/>
        <v>MAIN Pcb Board</v>
      </c>
      <c r="AG226" s="32">
        <f t="shared" ca="1" si="67"/>
        <v>50000</v>
      </c>
      <c r="AH226" s="33" t="str">
        <f t="shared" ca="1" si="68"/>
        <v>미청구</v>
      </c>
    </row>
    <row r="227" spans="19:34" x14ac:dyDescent="0.4">
      <c r="S227" s="21">
        <f t="shared" ca="1" si="57"/>
        <v>44447</v>
      </c>
      <c r="T227" s="12">
        <f t="shared" ca="1" si="58"/>
        <v>2</v>
      </c>
      <c r="U227" s="12" t="str">
        <f t="shared" ca="1" si="59"/>
        <v>기능</v>
      </c>
      <c r="V227" s="12">
        <f t="shared" ca="1" si="69"/>
        <v>5</v>
      </c>
      <c r="W227" s="12" t="str">
        <f t="shared" ca="1" si="54"/>
        <v>화면</v>
      </c>
      <c r="X227" s="12">
        <f t="shared" ca="1" si="60"/>
        <v>11</v>
      </c>
      <c r="Y227" s="12" t="str">
        <f t="shared" ca="1" si="61"/>
        <v>두번 터치됨</v>
      </c>
      <c r="Z227" s="12">
        <f t="shared" ca="1" si="62"/>
        <v>14</v>
      </c>
      <c r="AA227" s="12" t="str">
        <f t="shared" ca="1" si="55"/>
        <v>스위치고장</v>
      </c>
      <c r="AB227" s="12">
        <f t="shared" ca="1" si="63"/>
        <v>2</v>
      </c>
      <c r="AC227" s="12" t="str">
        <f t="shared" ca="1" si="64"/>
        <v>유상</v>
      </c>
      <c r="AD227" s="12" t="str">
        <f t="shared" ca="1" si="65"/>
        <v>25111422</v>
      </c>
      <c r="AE227" s="12" t="str">
        <f t="shared" ca="1" si="56"/>
        <v>부품교체</v>
      </c>
      <c r="AF227" s="12" t="str">
        <f t="shared" ca="1" si="66"/>
        <v>스위치 PCB Board Ass'y</v>
      </c>
      <c r="AG227" s="32">
        <f t="shared" ca="1" si="67"/>
        <v>25000</v>
      </c>
      <c r="AH227" s="33">
        <f t="shared" ca="1" si="68"/>
        <v>25000</v>
      </c>
    </row>
    <row r="228" spans="19:34" x14ac:dyDescent="0.4">
      <c r="S228" s="21">
        <f t="shared" ca="1" si="57"/>
        <v>45183</v>
      </c>
      <c r="T228" s="12">
        <f t="shared" ca="1" si="58"/>
        <v>1</v>
      </c>
      <c r="U228" s="12" t="str">
        <f t="shared" ca="1" si="59"/>
        <v>외관</v>
      </c>
      <c r="V228" s="12">
        <f t="shared" ca="1" si="69"/>
        <v>1</v>
      </c>
      <c r="W228" s="12" t="str">
        <f t="shared" ca="1" si="54"/>
        <v>파손</v>
      </c>
      <c r="X228" s="12">
        <f t="shared" ca="1" si="60"/>
        <v>2</v>
      </c>
      <c r="Y228" s="12" t="str">
        <f t="shared" ca="1" si="61"/>
        <v>액정</v>
      </c>
      <c r="Z228" s="12">
        <f t="shared" ca="1" si="62"/>
        <v>2</v>
      </c>
      <c r="AA228" s="12" t="str">
        <f t="shared" ca="1" si="55"/>
        <v>사용자 과실</v>
      </c>
      <c r="AB228" s="12">
        <f t="shared" ca="1" si="63"/>
        <v>2</v>
      </c>
      <c r="AC228" s="12" t="str">
        <f t="shared" ca="1" si="64"/>
        <v>유상</v>
      </c>
      <c r="AD228" s="12" t="str">
        <f t="shared" ca="1" si="65"/>
        <v>112222</v>
      </c>
      <c r="AE228" s="12" t="str">
        <f t="shared" ca="1" si="56"/>
        <v>부품교체</v>
      </c>
      <c r="AF228" s="12" t="str">
        <f t="shared" ca="1" si="66"/>
        <v>액정 Ass'y</v>
      </c>
      <c r="AG228" s="32">
        <f t="shared" ca="1" si="67"/>
        <v>80000</v>
      </c>
      <c r="AH228" s="33">
        <f t="shared" ca="1" si="68"/>
        <v>80000</v>
      </c>
    </row>
    <row r="229" spans="19:34" x14ac:dyDescent="0.4">
      <c r="S229" s="21">
        <f t="shared" ca="1" si="57"/>
        <v>44458</v>
      </c>
      <c r="T229" s="12">
        <f t="shared" ca="1" si="58"/>
        <v>2</v>
      </c>
      <c r="U229" s="12" t="str">
        <f t="shared" ca="1" si="59"/>
        <v>기능</v>
      </c>
      <c r="V229" s="12">
        <f t="shared" ca="1" si="69"/>
        <v>6</v>
      </c>
      <c r="W229" s="12" t="str">
        <f t="shared" ca="1" si="54"/>
        <v>화면</v>
      </c>
      <c r="X229" s="12">
        <f t="shared" ca="1" si="60"/>
        <v>12</v>
      </c>
      <c r="Y229" s="12" t="str">
        <f t="shared" ca="1" si="61"/>
        <v>켜지지 않음</v>
      </c>
      <c r="Z229" s="12">
        <f t="shared" ca="1" si="62"/>
        <v>16</v>
      </c>
      <c r="AA229" s="12" t="str">
        <f t="shared" ca="1" si="55"/>
        <v>전원스위치 고장</v>
      </c>
      <c r="AB229" s="12">
        <f t="shared" ca="1" si="63"/>
        <v>1</v>
      </c>
      <c r="AC229" s="12" t="str">
        <f t="shared" ca="1" si="64"/>
        <v>무상</v>
      </c>
      <c r="AD229" s="12" t="str">
        <f t="shared" ca="1" si="65"/>
        <v>26121611</v>
      </c>
      <c r="AE229" s="12" t="str">
        <f t="shared" ca="1" si="56"/>
        <v>제품교환</v>
      </c>
      <c r="AF229" s="12" t="str">
        <f t="shared" ca="1" si="66"/>
        <v>SMPS Pcb Board</v>
      </c>
      <c r="AG229" s="32">
        <f t="shared" ca="1" si="67"/>
        <v>45000</v>
      </c>
      <c r="AH229" s="33" t="str">
        <f t="shared" ca="1" si="68"/>
        <v>미청구</v>
      </c>
    </row>
    <row r="230" spans="19:34" x14ac:dyDescent="0.4">
      <c r="S230" s="21">
        <f t="shared" ca="1" si="57"/>
        <v>45153</v>
      </c>
      <c r="T230" s="12">
        <f t="shared" ca="1" si="58"/>
        <v>2</v>
      </c>
      <c r="U230" s="12" t="str">
        <f t="shared" ca="1" si="59"/>
        <v>기능</v>
      </c>
      <c r="V230" s="12">
        <f t="shared" ca="1" si="69"/>
        <v>4</v>
      </c>
      <c r="W230" s="12" t="str">
        <f t="shared" ca="1" si="54"/>
        <v>화면</v>
      </c>
      <c r="X230" s="12">
        <f t="shared" ca="1" si="60"/>
        <v>7</v>
      </c>
      <c r="Y230" s="12" t="str">
        <f t="shared" ca="1" si="61"/>
        <v>안켜짐</v>
      </c>
      <c r="Z230" s="12">
        <f t="shared" ca="1" si="62"/>
        <v>5</v>
      </c>
      <c r="AA230" s="12" t="str">
        <f t="shared" ca="1" si="55"/>
        <v>액정 고장</v>
      </c>
      <c r="AB230" s="12">
        <f t="shared" ca="1" si="63"/>
        <v>3</v>
      </c>
      <c r="AC230" s="12" t="str">
        <f t="shared" ca="1" si="64"/>
        <v>무상</v>
      </c>
      <c r="AD230" s="12" t="str">
        <f t="shared" ca="1" si="65"/>
        <v>247532</v>
      </c>
      <c r="AE230" s="12" t="str">
        <f t="shared" ca="1" si="56"/>
        <v>부품교체</v>
      </c>
      <c r="AF230" s="12" t="str">
        <f t="shared" ca="1" si="66"/>
        <v>액정 Ass'y</v>
      </c>
      <c r="AG230" s="32">
        <f t="shared" ca="1" si="67"/>
        <v>80000</v>
      </c>
      <c r="AH230" s="33" t="str">
        <f t="shared" ca="1" si="68"/>
        <v>미청구</v>
      </c>
    </row>
    <row r="231" spans="19:34" x14ac:dyDescent="0.4">
      <c r="S231" s="21">
        <f t="shared" ca="1" si="57"/>
        <v>44606</v>
      </c>
      <c r="T231" s="12">
        <f t="shared" ca="1" si="58"/>
        <v>1</v>
      </c>
      <c r="U231" s="12" t="str">
        <f t="shared" ca="1" si="59"/>
        <v>외관</v>
      </c>
      <c r="V231" s="12">
        <f t="shared" ca="1" si="69"/>
        <v>2</v>
      </c>
      <c r="W231" s="12" t="str">
        <f t="shared" ca="1" si="54"/>
        <v>흠집</v>
      </c>
      <c r="X231" s="12">
        <f t="shared" ca="1" si="60"/>
        <v>4</v>
      </c>
      <c r="Y231" s="12" t="str">
        <f t="shared" ca="1" si="61"/>
        <v>액정</v>
      </c>
      <c r="Z231" s="12">
        <f t="shared" ca="1" si="62"/>
        <v>2</v>
      </c>
      <c r="AA231" s="12" t="str">
        <f t="shared" ca="1" si="55"/>
        <v>사용자 과실</v>
      </c>
      <c r="AB231" s="12">
        <f t="shared" ca="1" si="63"/>
        <v>2</v>
      </c>
      <c r="AC231" s="12" t="str">
        <f t="shared" ca="1" si="64"/>
        <v>유상</v>
      </c>
      <c r="AD231" s="12" t="str">
        <f t="shared" ca="1" si="65"/>
        <v>124222</v>
      </c>
      <c r="AE231" s="12" t="str">
        <f t="shared" ca="1" si="56"/>
        <v>부품교체</v>
      </c>
      <c r="AF231" s="12" t="str">
        <f t="shared" ca="1" si="66"/>
        <v>액정 Ass'y</v>
      </c>
      <c r="AG231" s="32">
        <f t="shared" ca="1" si="67"/>
        <v>80000</v>
      </c>
      <c r="AH231" s="33">
        <f t="shared" ca="1" si="68"/>
        <v>80000</v>
      </c>
    </row>
    <row r="232" spans="19:34" x14ac:dyDescent="0.4">
      <c r="S232" s="21">
        <f t="shared" ca="1" si="57"/>
        <v>44358</v>
      </c>
      <c r="T232" s="12">
        <f t="shared" ca="1" si="58"/>
        <v>1</v>
      </c>
      <c r="U232" s="12" t="str">
        <f t="shared" ca="1" si="59"/>
        <v>외관</v>
      </c>
      <c r="V232" s="12">
        <f t="shared" ca="1" si="69"/>
        <v>1</v>
      </c>
      <c r="W232" s="12" t="str">
        <f t="shared" ca="1" si="54"/>
        <v>파손</v>
      </c>
      <c r="X232" s="12">
        <f t="shared" ca="1" si="60"/>
        <v>1</v>
      </c>
      <c r="Y232" s="12" t="str">
        <f t="shared" ca="1" si="61"/>
        <v>케이스</v>
      </c>
      <c r="Z232" s="12">
        <f t="shared" ca="1" si="62"/>
        <v>2</v>
      </c>
      <c r="AA232" s="12" t="str">
        <f t="shared" ca="1" si="55"/>
        <v>사용자 과실</v>
      </c>
      <c r="AB232" s="12">
        <f t="shared" ca="1" si="63"/>
        <v>2</v>
      </c>
      <c r="AC232" s="12" t="str">
        <f t="shared" ca="1" si="64"/>
        <v>유상</v>
      </c>
      <c r="AD232" s="12" t="str">
        <f t="shared" ca="1" si="65"/>
        <v>111222</v>
      </c>
      <c r="AE232" s="12" t="str">
        <f t="shared" ca="1" si="56"/>
        <v>부품교체</v>
      </c>
      <c r="AF232" s="12" t="str">
        <f t="shared" ca="1" si="66"/>
        <v>케이스</v>
      </c>
      <c r="AG232" s="32">
        <f t="shared" ca="1" si="67"/>
        <v>20000</v>
      </c>
      <c r="AH232" s="33">
        <f t="shared" ca="1" si="68"/>
        <v>20000</v>
      </c>
    </row>
    <row r="233" spans="19:34" x14ac:dyDescent="0.4">
      <c r="S233" s="21">
        <f t="shared" ca="1" si="57"/>
        <v>45208</v>
      </c>
      <c r="T233" s="12">
        <f t="shared" ca="1" si="58"/>
        <v>2</v>
      </c>
      <c r="U233" s="12" t="str">
        <f t="shared" ca="1" si="59"/>
        <v>기능</v>
      </c>
      <c r="V233" s="12">
        <f t="shared" ca="1" si="69"/>
        <v>4</v>
      </c>
      <c r="W233" s="12" t="str">
        <f t="shared" ca="1" si="54"/>
        <v>화면</v>
      </c>
      <c r="X233" s="12">
        <f t="shared" ca="1" si="60"/>
        <v>8</v>
      </c>
      <c r="Y233" s="12" t="str">
        <f t="shared" ca="1" si="61"/>
        <v>백화현상</v>
      </c>
      <c r="Z233" s="12">
        <f t="shared" ca="1" si="62"/>
        <v>6</v>
      </c>
      <c r="AA233" s="12" t="str">
        <f t="shared" ca="1" si="55"/>
        <v>액정 고장</v>
      </c>
      <c r="AB233" s="12">
        <f t="shared" ca="1" si="63"/>
        <v>3</v>
      </c>
      <c r="AC233" s="12" t="str">
        <f t="shared" ca="1" si="64"/>
        <v>무상</v>
      </c>
      <c r="AD233" s="12" t="str">
        <f t="shared" ca="1" si="65"/>
        <v>248632</v>
      </c>
      <c r="AE233" s="12" t="str">
        <f t="shared" ca="1" si="56"/>
        <v>부품교체</v>
      </c>
      <c r="AF233" s="12" t="str">
        <f t="shared" ca="1" si="66"/>
        <v>액정 Ass'y</v>
      </c>
      <c r="AG233" s="32">
        <f t="shared" ca="1" si="67"/>
        <v>80000</v>
      </c>
      <c r="AH233" s="33" t="str">
        <f t="shared" ca="1" si="68"/>
        <v>미청구</v>
      </c>
    </row>
    <row r="234" spans="19:34" x14ac:dyDescent="0.4">
      <c r="S234" s="21">
        <f t="shared" ca="1" si="57"/>
        <v>44256</v>
      </c>
      <c r="T234" s="12">
        <f t="shared" ca="1" si="58"/>
        <v>1</v>
      </c>
      <c r="U234" s="12" t="str">
        <f t="shared" ca="1" si="59"/>
        <v>외관</v>
      </c>
      <c r="V234" s="12">
        <f t="shared" ca="1" si="69"/>
        <v>1</v>
      </c>
      <c r="W234" s="12" t="str">
        <f t="shared" ca="1" si="54"/>
        <v>파손</v>
      </c>
      <c r="X234" s="12">
        <f t="shared" ca="1" si="60"/>
        <v>2</v>
      </c>
      <c r="Y234" s="12" t="str">
        <f t="shared" ca="1" si="61"/>
        <v>액정</v>
      </c>
      <c r="Z234" s="12">
        <f t="shared" ca="1" si="62"/>
        <v>2</v>
      </c>
      <c r="AA234" s="12" t="str">
        <f t="shared" ca="1" si="55"/>
        <v>사용자 과실</v>
      </c>
      <c r="AB234" s="12">
        <f t="shared" ca="1" si="63"/>
        <v>2</v>
      </c>
      <c r="AC234" s="12" t="str">
        <f t="shared" ca="1" si="64"/>
        <v>유상</v>
      </c>
      <c r="AD234" s="12" t="str">
        <f t="shared" ca="1" si="65"/>
        <v>112222</v>
      </c>
      <c r="AE234" s="12" t="str">
        <f t="shared" ca="1" si="56"/>
        <v>부품교체</v>
      </c>
      <c r="AF234" s="12" t="str">
        <f t="shared" ca="1" si="66"/>
        <v>액정 Ass'y</v>
      </c>
      <c r="AG234" s="32">
        <f t="shared" ca="1" si="67"/>
        <v>80000</v>
      </c>
      <c r="AH234" s="33">
        <f t="shared" ca="1" si="68"/>
        <v>80000</v>
      </c>
    </row>
    <row r="235" spans="19:34" x14ac:dyDescent="0.4">
      <c r="S235" s="21">
        <f t="shared" ca="1" si="57"/>
        <v>44850</v>
      </c>
      <c r="T235" s="12">
        <f t="shared" ca="1" si="58"/>
        <v>2</v>
      </c>
      <c r="U235" s="12" t="str">
        <f t="shared" ca="1" si="59"/>
        <v>기능</v>
      </c>
      <c r="V235" s="12">
        <f t="shared" ca="1" si="69"/>
        <v>5</v>
      </c>
      <c r="W235" s="12" t="str">
        <f t="shared" ca="1" si="54"/>
        <v>화면</v>
      </c>
      <c r="X235" s="12">
        <f t="shared" ca="1" si="60"/>
        <v>11</v>
      </c>
      <c r="Y235" s="12" t="str">
        <f t="shared" ca="1" si="61"/>
        <v>두번 터치됨</v>
      </c>
      <c r="Z235" s="12">
        <f t="shared" ca="1" si="62"/>
        <v>15</v>
      </c>
      <c r="AA235" s="12" t="str">
        <f t="shared" ca="1" si="55"/>
        <v>Pcb Board 고장</v>
      </c>
      <c r="AB235" s="12">
        <f t="shared" ca="1" si="63"/>
        <v>2</v>
      </c>
      <c r="AC235" s="12" t="str">
        <f t="shared" ca="1" si="64"/>
        <v>유상</v>
      </c>
      <c r="AD235" s="12" t="str">
        <f t="shared" ca="1" si="65"/>
        <v>25111522</v>
      </c>
      <c r="AE235" s="12" t="str">
        <f t="shared" ca="1" si="56"/>
        <v>부품교체</v>
      </c>
      <c r="AF235" s="12" t="str">
        <f t="shared" ca="1" si="66"/>
        <v>MAIN Pcb Board</v>
      </c>
      <c r="AG235" s="32">
        <f t="shared" ca="1" si="67"/>
        <v>50000</v>
      </c>
      <c r="AH235" s="33">
        <f t="shared" ca="1" si="68"/>
        <v>50000</v>
      </c>
    </row>
    <row r="236" spans="19:34" x14ac:dyDescent="0.4">
      <c r="S236" s="21">
        <f t="shared" ca="1" si="57"/>
        <v>44763</v>
      </c>
      <c r="T236" s="12">
        <f t="shared" ca="1" si="58"/>
        <v>2</v>
      </c>
      <c r="U236" s="12" t="str">
        <f t="shared" ca="1" si="59"/>
        <v>기능</v>
      </c>
      <c r="V236" s="12">
        <f t="shared" ca="1" si="69"/>
        <v>4</v>
      </c>
      <c r="W236" s="12" t="str">
        <f t="shared" ca="1" si="54"/>
        <v>화면</v>
      </c>
      <c r="X236" s="12">
        <f t="shared" ca="1" si="60"/>
        <v>8</v>
      </c>
      <c r="Y236" s="12" t="str">
        <f t="shared" ca="1" si="61"/>
        <v>백화현상</v>
      </c>
      <c r="Z236" s="12">
        <f t="shared" ca="1" si="62"/>
        <v>8</v>
      </c>
      <c r="AA236" s="12" t="str">
        <f t="shared" ca="1" si="55"/>
        <v>Pcb Board 고장</v>
      </c>
      <c r="AB236" s="12">
        <f t="shared" ca="1" si="63"/>
        <v>3</v>
      </c>
      <c r="AC236" s="12" t="str">
        <f t="shared" ca="1" si="64"/>
        <v>무상</v>
      </c>
      <c r="AD236" s="12" t="str">
        <f t="shared" ca="1" si="65"/>
        <v>248832</v>
      </c>
      <c r="AE236" s="12" t="str">
        <f t="shared" ca="1" si="56"/>
        <v>부품교체</v>
      </c>
      <c r="AF236" s="12" t="str">
        <f t="shared" ca="1" si="66"/>
        <v>MAIN Pcb Board</v>
      </c>
      <c r="AG236" s="32">
        <f t="shared" ca="1" si="67"/>
        <v>50000</v>
      </c>
      <c r="AH236" s="33" t="str">
        <f t="shared" ca="1" si="68"/>
        <v>미청구</v>
      </c>
    </row>
    <row r="237" spans="19:34" x14ac:dyDescent="0.4">
      <c r="S237" s="21">
        <f t="shared" ca="1" si="57"/>
        <v>44563</v>
      </c>
      <c r="T237" s="12">
        <f t="shared" ca="1" si="58"/>
        <v>2</v>
      </c>
      <c r="U237" s="12" t="str">
        <f t="shared" ca="1" si="59"/>
        <v>기능</v>
      </c>
      <c r="V237" s="12">
        <f t="shared" ca="1" si="69"/>
        <v>4</v>
      </c>
      <c r="W237" s="12" t="str">
        <f t="shared" ca="1" si="54"/>
        <v>화면</v>
      </c>
      <c r="X237" s="12">
        <f t="shared" ca="1" si="60"/>
        <v>8</v>
      </c>
      <c r="Y237" s="12" t="str">
        <f t="shared" ca="1" si="61"/>
        <v>백화현상</v>
      </c>
      <c r="Z237" s="12">
        <f t="shared" ca="1" si="62"/>
        <v>7</v>
      </c>
      <c r="AA237" s="12" t="str">
        <f t="shared" ca="1" si="55"/>
        <v>컨넥터 접촉불량</v>
      </c>
      <c r="AB237" s="12">
        <f t="shared" ca="1" si="63"/>
        <v>2</v>
      </c>
      <c r="AC237" s="12" t="str">
        <f t="shared" ca="1" si="64"/>
        <v>유상</v>
      </c>
      <c r="AD237" s="12" t="str">
        <f t="shared" ca="1" si="65"/>
        <v>248722</v>
      </c>
      <c r="AE237" s="12" t="str">
        <f t="shared" ca="1" si="56"/>
        <v>부품교체</v>
      </c>
      <c r="AF237" s="12" t="str">
        <f t="shared" ca="1" si="66"/>
        <v>컨넥터 Ass'y</v>
      </c>
      <c r="AG237" s="32">
        <f t="shared" ca="1" si="67"/>
        <v>18000</v>
      </c>
      <c r="AH237" s="33">
        <f t="shared" ca="1" si="68"/>
        <v>18000</v>
      </c>
    </row>
    <row r="238" spans="19:34" x14ac:dyDescent="0.4">
      <c r="S238" s="21">
        <f t="shared" ca="1" si="57"/>
        <v>45105</v>
      </c>
      <c r="T238" s="12">
        <f t="shared" ca="1" si="58"/>
        <v>1</v>
      </c>
      <c r="U238" s="12" t="str">
        <f t="shared" ca="1" si="59"/>
        <v>외관</v>
      </c>
      <c r="V238" s="12">
        <f t="shared" ca="1" si="69"/>
        <v>3</v>
      </c>
      <c r="W238" s="12" t="str">
        <f t="shared" ca="1" si="54"/>
        <v>오염</v>
      </c>
      <c r="X238" s="12">
        <f t="shared" ca="1" si="60"/>
        <v>5</v>
      </c>
      <c r="Y238" s="12" t="str">
        <f t="shared" ca="1" si="61"/>
        <v>케이스</v>
      </c>
      <c r="Z238" s="12">
        <f t="shared" ca="1" si="62"/>
        <v>2</v>
      </c>
      <c r="AA238" s="12" t="str">
        <f t="shared" ca="1" si="55"/>
        <v>사용자 과실</v>
      </c>
      <c r="AB238" s="12">
        <f t="shared" ca="1" si="63"/>
        <v>2</v>
      </c>
      <c r="AC238" s="12" t="str">
        <f t="shared" ca="1" si="64"/>
        <v>유상</v>
      </c>
      <c r="AD238" s="12" t="str">
        <f t="shared" ca="1" si="65"/>
        <v>135222</v>
      </c>
      <c r="AE238" s="12" t="str">
        <f t="shared" ca="1" si="56"/>
        <v>부품교체</v>
      </c>
      <c r="AF238" s="12" t="str">
        <f t="shared" ca="1" si="66"/>
        <v>케이스</v>
      </c>
      <c r="AG238" s="32">
        <f t="shared" ca="1" si="67"/>
        <v>20000</v>
      </c>
      <c r="AH238" s="33">
        <f t="shared" ca="1" si="68"/>
        <v>20000</v>
      </c>
    </row>
    <row r="239" spans="19:34" x14ac:dyDescent="0.4">
      <c r="S239" s="21">
        <f t="shared" ca="1" si="57"/>
        <v>44605</v>
      </c>
      <c r="T239" s="12">
        <f t="shared" ca="1" si="58"/>
        <v>2</v>
      </c>
      <c r="U239" s="12" t="str">
        <f t="shared" ca="1" si="59"/>
        <v>기능</v>
      </c>
      <c r="V239" s="12">
        <f t="shared" ca="1" si="69"/>
        <v>4</v>
      </c>
      <c r="W239" s="12" t="str">
        <f t="shared" ca="1" si="54"/>
        <v>화면</v>
      </c>
      <c r="X239" s="12">
        <f t="shared" ca="1" si="60"/>
        <v>8</v>
      </c>
      <c r="Y239" s="12" t="str">
        <f t="shared" ca="1" si="61"/>
        <v>백화현상</v>
      </c>
      <c r="Z239" s="12">
        <f t="shared" ca="1" si="62"/>
        <v>8</v>
      </c>
      <c r="AA239" s="12" t="str">
        <f t="shared" ca="1" si="55"/>
        <v>Pcb Board 고장</v>
      </c>
      <c r="AB239" s="12">
        <f t="shared" ca="1" si="63"/>
        <v>3</v>
      </c>
      <c r="AC239" s="12" t="str">
        <f t="shared" ca="1" si="64"/>
        <v>무상</v>
      </c>
      <c r="AD239" s="12" t="str">
        <f t="shared" ca="1" si="65"/>
        <v>248832</v>
      </c>
      <c r="AE239" s="12" t="str">
        <f t="shared" ca="1" si="56"/>
        <v>부품교체</v>
      </c>
      <c r="AF239" s="12" t="str">
        <f t="shared" ca="1" si="66"/>
        <v>MAIN Pcb Board</v>
      </c>
      <c r="AG239" s="32">
        <f t="shared" ca="1" si="67"/>
        <v>50000</v>
      </c>
      <c r="AH239" s="33" t="str">
        <f t="shared" ca="1" si="68"/>
        <v>미청구</v>
      </c>
    </row>
    <row r="240" spans="19:34" x14ac:dyDescent="0.4">
      <c r="S240" s="21">
        <f t="shared" ca="1" si="57"/>
        <v>44761</v>
      </c>
      <c r="T240" s="12">
        <f t="shared" ca="1" si="58"/>
        <v>1</v>
      </c>
      <c r="U240" s="12" t="str">
        <f t="shared" ca="1" si="59"/>
        <v>외관</v>
      </c>
      <c r="V240" s="12">
        <f t="shared" ca="1" si="69"/>
        <v>3</v>
      </c>
      <c r="W240" s="12" t="str">
        <f t="shared" ca="1" si="54"/>
        <v>오염</v>
      </c>
      <c r="X240" s="12">
        <f t="shared" ca="1" si="60"/>
        <v>5</v>
      </c>
      <c r="Y240" s="12" t="str">
        <f t="shared" ca="1" si="61"/>
        <v>케이스</v>
      </c>
      <c r="Z240" s="12">
        <f t="shared" ca="1" si="62"/>
        <v>1</v>
      </c>
      <c r="AA240" s="12" t="str">
        <f t="shared" ca="1" si="55"/>
        <v>검수미비</v>
      </c>
      <c r="AB240" s="12">
        <f t="shared" ca="1" si="63"/>
        <v>1</v>
      </c>
      <c r="AC240" s="12" t="str">
        <f t="shared" ca="1" si="64"/>
        <v>무상</v>
      </c>
      <c r="AD240" s="12" t="str">
        <f t="shared" ca="1" si="65"/>
        <v>135111</v>
      </c>
      <c r="AE240" s="12" t="str">
        <f t="shared" ca="1" si="56"/>
        <v>제품교환</v>
      </c>
      <c r="AF240" s="12" t="str">
        <f t="shared" ca="1" si="66"/>
        <v>케이스</v>
      </c>
      <c r="AG240" s="32">
        <f t="shared" ca="1" si="67"/>
        <v>20000</v>
      </c>
      <c r="AH240" s="33" t="str">
        <f t="shared" ca="1" si="68"/>
        <v>미청구</v>
      </c>
    </row>
    <row r="241" spans="19:34" x14ac:dyDescent="0.4">
      <c r="S241" s="21">
        <f t="shared" ca="1" si="57"/>
        <v>44251</v>
      </c>
      <c r="T241" s="12">
        <f t="shared" ca="1" si="58"/>
        <v>2</v>
      </c>
      <c r="U241" s="12" t="str">
        <f t="shared" ca="1" si="59"/>
        <v>기능</v>
      </c>
      <c r="V241" s="12">
        <f t="shared" ca="1" si="69"/>
        <v>4</v>
      </c>
      <c r="W241" s="12" t="str">
        <f t="shared" ca="1" si="54"/>
        <v>화면</v>
      </c>
      <c r="X241" s="12">
        <f t="shared" ca="1" si="60"/>
        <v>8</v>
      </c>
      <c r="Y241" s="12" t="str">
        <f t="shared" ca="1" si="61"/>
        <v>백화현상</v>
      </c>
      <c r="Z241" s="12">
        <f t="shared" ca="1" si="62"/>
        <v>7</v>
      </c>
      <c r="AA241" s="12" t="str">
        <f t="shared" ca="1" si="55"/>
        <v>컨넥터 접촉불량</v>
      </c>
      <c r="AB241" s="12">
        <f t="shared" ca="1" si="63"/>
        <v>1</v>
      </c>
      <c r="AC241" s="12" t="str">
        <f t="shared" ca="1" si="64"/>
        <v>무상</v>
      </c>
      <c r="AD241" s="12" t="str">
        <f t="shared" ca="1" si="65"/>
        <v>248711</v>
      </c>
      <c r="AE241" s="12" t="str">
        <f t="shared" ca="1" si="56"/>
        <v>제품교환</v>
      </c>
      <c r="AF241" s="12" t="str">
        <f t="shared" ca="1" si="66"/>
        <v>컨넥터 Ass'y</v>
      </c>
      <c r="AG241" s="32">
        <f t="shared" ca="1" si="67"/>
        <v>18000</v>
      </c>
      <c r="AH241" s="33" t="str">
        <f t="shared" ca="1" si="68"/>
        <v>미청구</v>
      </c>
    </row>
    <row r="242" spans="19:34" x14ac:dyDescent="0.4">
      <c r="S242" s="21">
        <f t="shared" ca="1" si="57"/>
        <v>45191</v>
      </c>
      <c r="T242" s="12">
        <f t="shared" ca="1" si="58"/>
        <v>1</v>
      </c>
      <c r="U242" s="12" t="str">
        <f t="shared" ca="1" si="59"/>
        <v>외관</v>
      </c>
      <c r="V242" s="12">
        <f t="shared" ca="1" si="69"/>
        <v>3</v>
      </c>
      <c r="W242" s="12" t="str">
        <f t="shared" ca="1" si="54"/>
        <v>오염</v>
      </c>
      <c r="X242" s="12">
        <f t="shared" ca="1" si="60"/>
        <v>6</v>
      </c>
      <c r="Y242" s="12" t="str">
        <f t="shared" ca="1" si="61"/>
        <v>액정</v>
      </c>
      <c r="Z242" s="12">
        <f t="shared" ca="1" si="62"/>
        <v>2</v>
      </c>
      <c r="AA242" s="12" t="str">
        <f t="shared" ca="1" si="55"/>
        <v>사용자 과실</v>
      </c>
      <c r="AB242" s="12">
        <f t="shared" ca="1" si="63"/>
        <v>2</v>
      </c>
      <c r="AC242" s="12" t="str">
        <f t="shared" ca="1" si="64"/>
        <v>유상</v>
      </c>
      <c r="AD242" s="12" t="str">
        <f t="shared" ca="1" si="65"/>
        <v>136222</v>
      </c>
      <c r="AE242" s="12" t="str">
        <f t="shared" ca="1" si="56"/>
        <v>부품교체</v>
      </c>
      <c r="AF242" s="12" t="str">
        <f t="shared" ca="1" si="66"/>
        <v>액정 Ass'y</v>
      </c>
      <c r="AG242" s="32">
        <f t="shared" ca="1" si="67"/>
        <v>80000</v>
      </c>
      <c r="AH242" s="33">
        <f t="shared" ca="1" si="68"/>
        <v>80000</v>
      </c>
    </row>
    <row r="243" spans="19:34" x14ac:dyDescent="0.4">
      <c r="S243" s="21">
        <f t="shared" ca="1" si="57"/>
        <v>45272</v>
      </c>
      <c r="T243" s="12">
        <f t="shared" ca="1" si="58"/>
        <v>2</v>
      </c>
      <c r="U243" s="12" t="str">
        <f t="shared" ca="1" si="59"/>
        <v>기능</v>
      </c>
      <c r="V243" s="12">
        <f t="shared" ca="1" si="69"/>
        <v>5</v>
      </c>
      <c r="W243" s="12" t="str">
        <f t="shared" ca="1" si="54"/>
        <v>화면</v>
      </c>
      <c r="X243" s="12">
        <f t="shared" ca="1" si="60"/>
        <v>10</v>
      </c>
      <c r="Y243" s="12" t="str">
        <f t="shared" ca="1" si="61"/>
        <v>동작안함</v>
      </c>
      <c r="Z243" s="12">
        <f t="shared" ca="1" si="62"/>
        <v>13</v>
      </c>
      <c r="AA243" s="12" t="str">
        <f t="shared" ca="1" si="55"/>
        <v>Pcb Board 고장</v>
      </c>
      <c r="AB243" s="12">
        <f t="shared" ca="1" si="63"/>
        <v>1</v>
      </c>
      <c r="AC243" s="12" t="str">
        <f t="shared" ca="1" si="64"/>
        <v>무상</v>
      </c>
      <c r="AD243" s="12" t="str">
        <f t="shared" ca="1" si="65"/>
        <v>25101311</v>
      </c>
      <c r="AE243" s="12" t="str">
        <f t="shared" ca="1" si="56"/>
        <v>제품교환</v>
      </c>
      <c r="AF243" s="12" t="str">
        <f t="shared" ca="1" si="66"/>
        <v>MAIN Pcb Board</v>
      </c>
      <c r="AG243" s="32">
        <f t="shared" ca="1" si="67"/>
        <v>50000</v>
      </c>
      <c r="AH243" s="33" t="str">
        <f t="shared" ca="1" si="68"/>
        <v>미청구</v>
      </c>
    </row>
    <row r="244" spans="19:34" x14ac:dyDescent="0.4">
      <c r="S244" s="21">
        <f t="shared" ca="1" si="57"/>
        <v>44492</v>
      </c>
      <c r="T244" s="12">
        <f t="shared" ca="1" si="58"/>
        <v>2</v>
      </c>
      <c r="U244" s="12" t="str">
        <f t="shared" ca="1" si="59"/>
        <v>기능</v>
      </c>
      <c r="V244" s="12">
        <f t="shared" ca="1" si="69"/>
        <v>5</v>
      </c>
      <c r="W244" s="12" t="str">
        <f t="shared" ca="1" si="54"/>
        <v>화면</v>
      </c>
      <c r="X244" s="12">
        <f t="shared" ca="1" si="60"/>
        <v>10</v>
      </c>
      <c r="Y244" s="12" t="str">
        <f t="shared" ca="1" si="61"/>
        <v>동작안함</v>
      </c>
      <c r="Z244" s="12">
        <f t="shared" ca="1" si="62"/>
        <v>13</v>
      </c>
      <c r="AA244" s="12" t="str">
        <f t="shared" ca="1" si="55"/>
        <v>Pcb Board 고장</v>
      </c>
      <c r="AB244" s="12">
        <f t="shared" ca="1" si="63"/>
        <v>3</v>
      </c>
      <c r="AC244" s="12" t="str">
        <f t="shared" ca="1" si="64"/>
        <v>무상</v>
      </c>
      <c r="AD244" s="12" t="str">
        <f t="shared" ca="1" si="65"/>
        <v>25101332</v>
      </c>
      <c r="AE244" s="12" t="str">
        <f t="shared" ca="1" si="56"/>
        <v>부품교체</v>
      </c>
      <c r="AF244" s="12" t="str">
        <f t="shared" ca="1" si="66"/>
        <v>MAIN Pcb Board</v>
      </c>
      <c r="AG244" s="32">
        <f t="shared" ca="1" si="67"/>
        <v>50000</v>
      </c>
      <c r="AH244" s="33" t="str">
        <f t="shared" ca="1" si="68"/>
        <v>미청구</v>
      </c>
    </row>
    <row r="245" spans="19:34" x14ac:dyDescent="0.4">
      <c r="S245" s="21">
        <f t="shared" ca="1" si="57"/>
        <v>44634</v>
      </c>
      <c r="T245" s="12">
        <f t="shared" ca="1" si="58"/>
        <v>2</v>
      </c>
      <c r="U245" s="12" t="str">
        <f t="shared" ca="1" si="59"/>
        <v>기능</v>
      </c>
      <c r="V245" s="12">
        <f t="shared" ca="1" si="69"/>
        <v>6</v>
      </c>
      <c r="W245" s="12" t="str">
        <f t="shared" ca="1" si="54"/>
        <v>화면</v>
      </c>
      <c r="X245" s="12">
        <f t="shared" ca="1" si="60"/>
        <v>12</v>
      </c>
      <c r="Y245" s="12" t="str">
        <f t="shared" ca="1" si="61"/>
        <v>켜지지 않음</v>
      </c>
      <c r="Z245" s="12">
        <f t="shared" ca="1" si="62"/>
        <v>19</v>
      </c>
      <c r="AA245" s="12" t="str">
        <f t="shared" ca="1" si="55"/>
        <v>배터리 방전</v>
      </c>
      <c r="AB245" s="12">
        <f t="shared" ca="1" si="63"/>
        <v>2</v>
      </c>
      <c r="AC245" s="12" t="str">
        <f t="shared" ca="1" si="64"/>
        <v>유상</v>
      </c>
      <c r="AD245" s="12" t="str">
        <f t="shared" ca="1" si="65"/>
        <v>26121922</v>
      </c>
      <c r="AE245" s="12" t="str">
        <f t="shared" ca="1" si="56"/>
        <v>부품교체</v>
      </c>
      <c r="AF245" s="12" t="str">
        <f t="shared" ca="1" si="66"/>
        <v>Battery</v>
      </c>
      <c r="AG245" s="32">
        <f t="shared" ca="1" si="67"/>
        <v>30000</v>
      </c>
      <c r="AH245" s="33">
        <f t="shared" ca="1" si="68"/>
        <v>30000</v>
      </c>
    </row>
    <row r="246" spans="19:34" x14ac:dyDescent="0.4">
      <c r="S246" s="21">
        <f t="shared" ca="1" si="57"/>
        <v>44230</v>
      </c>
      <c r="T246" s="12">
        <f t="shared" ca="1" si="58"/>
        <v>1</v>
      </c>
      <c r="U246" s="12" t="str">
        <f t="shared" ca="1" si="59"/>
        <v>외관</v>
      </c>
      <c r="V246" s="12">
        <f t="shared" ca="1" si="69"/>
        <v>3</v>
      </c>
      <c r="W246" s="12" t="str">
        <f t="shared" ca="1" si="54"/>
        <v>오염</v>
      </c>
      <c r="X246" s="12">
        <f t="shared" ca="1" si="60"/>
        <v>5</v>
      </c>
      <c r="Y246" s="12" t="str">
        <f t="shared" ca="1" si="61"/>
        <v>케이스</v>
      </c>
      <c r="Z246" s="12">
        <f t="shared" ca="1" si="62"/>
        <v>2</v>
      </c>
      <c r="AA246" s="12" t="str">
        <f t="shared" ca="1" si="55"/>
        <v>사용자 과실</v>
      </c>
      <c r="AB246" s="12">
        <f t="shared" ca="1" si="63"/>
        <v>2</v>
      </c>
      <c r="AC246" s="12" t="str">
        <f t="shared" ca="1" si="64"/>
        <v>유상</v>
      </c>
      <c r="AD246" s="12" t="str">
        <f t="shared" ca="1" si="65"/>
        <v>135222</v>
      </c>
      <c r="AE246" s="12" t="str">
        <f t="shared" ca="1" si="56"/>
        <v>부품교체</v>
      </c>
      <c r="AF246" s="12" t="str">
        <f t="shared" ca="1" si="66"/>
        <v>케이스</v>
      </c>
      <c r="AG246" s="32">
        <f t="shared" ca="1" si="67"/>
        <v>20000</v>
      </c>
      <c r="AH246" s="33">
        <f t="shared" ca="1" si="68"/>
        <v>20000</v>
      </c>
    </row>
    <row r="247" spans="19:34" x14ac:dyDescent="0.4">
      <c r="S247" s="21">
        <f t="shared" ca="1" si="57"/>
        <v>44871</v>
      </c>
      <c r="T247" s="12">
        <f t="shared" ca="1" si="58"/>
        <v>2</v>
      </c>
      <c r="U247" s="12" t="str">
        <f t="shared" ca="1" si="59"/>
        <v>기능</v>
      </c>
      <c r="V247" s="12">
        <f t="shared" ca="1" si="69"/>
        <v>6</v>
      </c>
      <c r="W247" s="12" t="str">
        <f t="shared" ca="1" si="54"/>
        <v>화면</v>
      </c>
      <c r="X247" s="12">
        <f t="shared" ca="1" si="60"/>
        <v>12</v>
      </c>
      <c r="Y247" s="12" t="str">
        <f t="shared" ca="1" si="61"/>
        <v>켜지지 않음</v>
      </c>
      <c r="Z247" s="12">
        <f t="shared" ca="1" si="62"/>
        <v>16</v>
      </c>
      <c r="AA247" s="12" t="str">
        <f t="shared" ca="1" si="55"/>
        <v>전원스위치 고장</v>
      </c>
      <c r="AB247" s="12">
        <f t="shared" ca="1" si="63"/>
        <v>1</v>
      </c>
      <c r="AC247" s="12" t="str">
        <f t="shared" ca="1" si="64"/>
        <v>무상</v>
      </c>
      <c r="AD247" s="12" t="str">
        <f t="shared" ca="1" si="65"/>
        <v>26121611</v>
      </c>
      <c r="AE247" s="12" t="str">
        <f t="shared" ca="1" si="56"/>
        <v>제품교환</v>
      </c>
      <c r="AF247" s="12" t="str">
        <f t="shared" ca="1" si="66"/>
        <v>SMPS Pcb Board</v>
      </c>
      <c r="AG247" s="32">
        <f t="shared" ca="1" si="67"/>
        <v>45000</v>
      </c>
      <c r="AH247" s="33" t="str">
        <f t="shared" ca="1" si="68"/>
        <v>미청구</v>
      </c>
    </row>
    <row r="248" spans="19:34" x14ac:dyDescent="0.4">
      <c r="S248" s="21">
        <f t="shared" ca="1" si="57"/>
        <v>45008</v>
      </c>
      <c r="T248" s="12">
        <f t="shared" ca="1" si="58"/>
        <v>1</v>
      </c>
      <c r="U248" s="12" t="str">
        <f t="shared" ca="1" si="59"/>
        <v>외관</v>
      </c>
      <c r="V248" s="12">
        <f t="shared" ca="1" si="69"/>
        <v>3</v>
      </c>
      <c r="W248" s="12" t="str">
        <f t="shared" ca="1" si="54"/>
        <v>오염</v>
      </c>
      <c r="X248" s="12">
        <f t="shared" ca="1" si="60"/>
        <v>6</v>
      </c>
      <c r="Y248" s="12" t="str">
        <f t="shared" ca="1" si="61"/>
        <v>액정</v>
      </c>
      <c r="Z248" s="12">
        <f t="shared" ca="1" si="62"/>
        <v>2</v>
      </c>
      <c r="AA248" s="12" t="str">
        <f t="shared" ca="1" si="55"/>
        <v>사용자 과실</v>
      </c>
      <c r="AB248" s="12">
        <f t="shared" ca="1" si="63"/>
        <v>2</v>
      </c>
      <c r="AC248" s="12" t="str">
        <f t="shared" ca="1" si="64"/>
        <v>유상</v>
      </c>
      <c r="AD248" s="12" t="str">
        <f t="shared" ca="1" si="65"/>
        <v>136222</v>
      </c>
      <c r="AE248" s="12" t="str">
        <f t="shared" ca="1" si="56"/>
        <v>부품교체</v>
      </c>
      <c r="AF248" s="12" t="str">
        <f t="shared" ca="1" si="66"/>
        <v>액정 Ass'y</v>
      </c>
      <c r="AG248" s="32">
        <f t="shared" ca="1" si="67"/>
        <v>80000</v>
      </c>
      <c r="AH248" s="33">
        <f t="shared" ca="1" si="68"/>
        <v>80000</v>
      </c>
    </row>
    <row r="249" spans="19:34" x14ac:dyDescent="0.4">
      <c r="S249" s="21">
        <f t="shared" ca="1" si="57"/>
        <v>44203</v>
      </c>
      <c r="T249" s="12">
        <f t="shared" ca="1" si="58"/>
        <v>2</v>
      </c>
      <c r="U249" s="12" t="str">
        <f t="shared" ca="1" si="59"/>
        <v>기능</v>
      </c>
      <c r="V249" s="12">
        <f t="shared" ca="1" si="69"/>
        <v>5</v>
      </c>
      <c r="W249" s="12" t="str">
        <f t="shared" ca="1" si="54"/>
        <v>화면</v>
      </c>
      <c r="X249" s="12">
        <f t="shared" ca="1" si="60"/>
        <v>10</v>
      </c>
      <c r="Y249" s="12" t="str">
        <f t="shared" ca="1" si="61"/>
        <v>동작안함</v>
      </c>
      <c r="Z249" s="12">
        <f t="shared" ca="1" si="62"/>
        <v>13</v>
      </c>
      <c r="AA249" s="12" t="str">
        <f t="shared" ca="1" si="55"/>
        <v>Pcb Board 고장</v>
      </c>
      <c r="AB249" s="12">
        <f t="shared" ca="1" si="63"/>
        <v>3</v>
      </c>
      <c r="AC249" s="12" t="str">
        <f t="shared" ca="1" si="64"/>
        <v>무상</v>
      </c>
      <c r="AD249" s="12" t="str">
        <f t="shared" ca="1" si="65"/>
        <v>25101332</v>
      </c>
      <c r="AE249" s="12" t="str">
        <f t="shared" ca="1" si="56"/>
        <v>부품교체</v>
      </c>
      <c r="AF249" s="12" t="str">
        <f t="shared" ca="1" si="66"/>
        <v>MAIN Pcb Board</v>
      </c>
      <c r="AG249" s="32">
        <f t="shared" ca="1" si="67"/>
        <v>50000</v>
      </c>
      <c r="AH249" s="33" t="str">
        <f t="shared" ca="1" si="68"/>
        <v>미청구</v>
      </c>
    </row>
    <row r="250" spans="19:34" x14ac:dyDescent="0.4">
      <c r="S250" s="21">
        <f t="shared" ca="1" si="57"/>
        <v>44453</v>
      </c>
      <c r="T250" s="12">
        <f t="shared" ca="1" si="58"/>
        <v>1</v>
      </c>
      <c r="U250" s="12" t="str">
        <f t="shared" ca="1" si="59"/>
        <v>외관</v>
      </c>
      <c r="V250" s="12">
        <f t="shared" ca="1" si="69"/>
        <v>3</v>
      </c>
      <c r="W250" s="12" t="str">
        <f t="shared" ca="1" si="54"/>
        <v>오염</v>
      </c>
      <c r="X250" s="12">
        <f t="shared" ca="1" si="60"/>
        <v>6</v>
      </c>
      <c r="Y250" s="12" t="str">
        <f t="shared" ca="1" si="61"/>
        <v>액정</v>
      </c>
      <c r="Z250" s="12">
        <f t="shared" ca="1" si="62"/>
        <v>2</v>
      </c>
      <c r="AA250" s="12" t="str">
        <f t="shared" ca="1" si="55"/>
        <v>사용자 과실</v>
      </c>
      <c r="AB250" s="12">
        <f t="shared" ca="1" si="63"/>
        <v>2</v>
      </c>
      <c r="AC250" s="12" t="str">
        <f t="shared" ca="1" si="64"/>
        <v>유상</v>
      </c>
      <c r="AD250" s="12" t="str">
        <f t="shared" ca="1" si="65"/>
        <v>136222</v>
      </c>
      <c r="AE250" s="12" t="str">
        <f t="shared" ca="1" si="56"/>
        <v>부품교체</v>
      </c>
      <c r="AF250" s="12" t="str">
        <f t="shared" ca="1" si="66"/>
        <v>액정 Ass'y</v>
      </c>
      <c r="AG250" s="32">
        <f t="shared" ca="1" si="67"/>
        <v>80000</v>
      </c>
      <c r="AH250" s="33">
        <f t="shared" ca="1" si="68"/>
        <v>80000</v>
      </c>
    </row>
    <row r="251" spans="19:34" x14ac:dyDescent="0.4">
      <c r="S251" s="21">
        <f t="shared" ca="1" si="57"/>
        <v>45166</v>
      </c>
      <c r="T251" s="12">
        <f t="shared" ca="1" si="58"/>
        <v>1</v>
      </c>
      <c r="U251" s="12" t="str">
        <f t="shared" ca="1" si="59"/>
        <v>외관</v>
      </c>
      <c r="V251" s="12">
        <f t="shared" ca="1" si="69"/>
        <v>1</v>
      </c>
      <c r="W251" s="12" t="str">
        <f t="shared" ca="1" si="54"/>
        <v>파손</v>
      </c>
      <c r="X251" s="12">
        <f t="shared" ca="1" si="60"/>
        <v>2</v>
      </c>
      <c r="Y251" s="12" t="str">
        <f t="shared" ca="1" si="61"/>
        <v>액정</v>
      </c>
      <c r="Z251" s="12">
        <f t="shared" ca="1" si="62"/>
        <v>1</v>
      </c>
      <c r="AA251" s="12" t="str">
        <f t="shared" ca="1" si="55"/>
        <v>검수미비</v>
      </c>
      <c r="AB251" s="12">
        <f t="shared" ca="1" si="63"/>
        <v>1</v>
      </c>
      <c r="AC251" s="12" t="str">
        <f t="shared" ca="1" si="64"/>
        <v>무상</v>
      </c>
      <c r="AD251" s="12" t="str">
        <f t="shared" ca="1" si="65"/>
        <v>112111</v>
      </c>
      <c r="AE251" s="12" t="str">
        <f t="shared" ca="1" si="56"/>
        <v>제품교환</v>
      </c>
      <c r="AF251" s="12" t="str">
        <f t="shared" ca="1" si="66"/>
        <v>액정 Ass'y</v>
      </c>
      <c r="AG251" s="32">
        <f t="shared" ca="1" si="67"/>
        <v>80000</v>
      </c>
      <c r="AH251" s="33" t="str">
        <f t="shared" ca="1" si="68"/>
        <v>미청구</v>
      </c>
    </row>
    <row r="252" spans="19:34" x14ac:dyDescent="0.4">
      <c r="S252" s="21">
        <f t="shared" ca="1" si="57"/>
        <v>44199</v>
      </c>
      <c r="T252" s="12">
        <f t="shared" ca="1" si="58"/>
        <v>2</v>
      </c>
      <c r="U252" s="12" t="str">
        <f t="shared" ca="1" si="59"/>
        <v>기능</v>
      </c>
      <c r="V252" s="12">
        <f t="shared" ca="1" si="69"/>
        <v>6</v>
      </c>
      <c r="W252" s="12" t="str">
        <f t="shared" ca="1" si="54"/>
        <v>화면</v>
      </c>
      <c r="X252" s="12">
        <f t="shared" ca="1" si="60"/>
        <v>12</v>
      </c>
      <c r="Y252" s="12" t="str">
        <f t="shared" ca="1" si="61"/>
        <v>켜지지 않음</v>
      </c>
      <c r="Z252" s="12">
        <f t="shared" ca="1" si="62"/>
        <v>18</v>
      </c>
      <c r="AA252" s="12" t="str">
        <f t="shared" ca="1" si="55"/>
        <v>Pcb Board 고장</v>
      </c>
      <c r="AB252" s="12">
        <f t="shared" ca="1" si="63"/>
        <v>2</v>
      </c>
      <c r="AC252" s="12" t="str">
        <f t="shared" ca="1" si="64"/>
        <v>유상</v>
      </c>
      <c r="AD252" s="12" t="str">
        <f t="shared" ca="1" si="65"/>
        <v>26121822</v>
      </c>
      <c r="AE252" s="12" t="str">
        <f t="shared" ca="1" si="56"/>
        <v>부품교체</v>
      </c>
      <c r="AF252" s="12" t="str">
        <f t="shared" ca="1" si="66"/>
        <v>MAIN Pcb Board</v>
      </c>
      <c r="AG252" s="32">
        <f t="shared" ca="1" si="67"/>
        <v>50000</v>
      </c>
      <c r="AH252" s="33">
        <f t="shared" ca="1" si="68"/>
        <v>50000</v>
      </c>
    </row>
    <row r="253" spans="19:34" x14ac:dyDescent="0.4">
      <c r="S253" s="21">
        <f t="shared" ca="1" si="57"/>
        <v>45189</v>
      </c>
      <c r="T253" s="12">
        <f t="shared" ca="1" si="58"/>
        <v>1</v>
      </c>
      <c r="U253" s="12" t="str">
        <f t="shared" ca="1" si="59"/>
        <v>외관</v>
      </c>
      <c r="V253" s="12">
        <f t="shared" ca="1" si="69"/>
        <v>1</v>
      </c>
      <c r="W253" s="12" t="str">
        <f t="shared" ca="1" si="54"/>
        <v>파손</v>
      </c>
      <c r="X253" s="12">
        <f t="shared" ca="1" si="60"/>
        <v>2</v>
      </c>
      <c r="Y253" s="12" t="str">
        <f t="shared" ca="1" si="61"/>
        <v>액정</v>
      </c>
      <c r="Z253" s="12">
        <f t="shared" ca="1" si="62"/>
        <v>2</v>
      </c>
      <c r="AA253" s="12" t="str">
        <f t="shared" ca="1" si="55"/>
        <v>사용자 과실</v>
      </c>
      <c r="AB253" s="12">
        <f t="shared" ca="1" si="63"/>
        <v>2</v>
      </c>
      <c r="AC253" s="12" t="str">
        <f t="shared" ca="1" si="64"/>
        <v>유상</v>
      </c>
      <c r="AD253" s="12" t="str">
        <f t="shared" ca="1" si="65"/>
        <v>112222</v>
      </c>
      <c r="AE253" s="12" t="str">
        <f t="shared" ca="1" si="56"/>
        <v>부품교체</v>
      </c>
      <c r="AF253" s="12" t="str">
        <f t="shared" ca="1" si="66"/>
        <v>액정 Ass'y</v>
      </c>
      <c r="AG253" s="32">
        <f t="shared" ca="1" si="67"/>
        <v>80000</v>
      </c>
      <c r="AH253" s="33">
        <f t="shared" ca="1" si="68"/>
        <v>80000</v>
      </c>
    </row>
    <row r="254" spans="19:34" x14ac:dyDescent="0.4">
      <c r="S254" s="21">
        <f t="shared" ca="1" si="57"/>
        <v>44315</v>
      </c>
      <c r="T254" s="12">
        <f t="shared" ca="1" si="58"/>
        <v>2</v>
      </c>
      <c r="U254" s="12" t="str">
        <f t="shared" ca="1" si="59"/>
        <v>기능</v>
      </c>
      <c r="V254" s="12">
        <f t="shared" ca="1" si="69"/>
        <v>4</v>
      </c>
      <c r="W254" s="12" t="str">
        <f t="shared" ca="1" si="54"/>
        <v>화면</v>
      </c>
      <c r="X254" s="12">
        <f t="shared" ca="1" si="60"/>
        <v>7</v>
      </c>
      <c r="Y254" s="12" t="str">
        <f t="shared" ca="1" si="61"/>
        <v>안켜짐</v>
      </c>
      <c r="Z254" s="12">
        <f t="shared" ca="1" si="62"/>
        <v>5</v>
      </c>
      <c r="AA254" s="12" t="str">
        <f t="shared" ca="1" si="55"/>
        <v>액정 고장</v>
      </c>
      <c r="AB254" s="12">
        <f t="shared" ca="1" si="63"/>
        <v>3</v>
      </c>
      <c r="AC254" s="12" t="str">
        <f t="shared" ca="1" si="64"/>
        <v>무상</v>
      </c>
      <c r="AD254" s="12" t="str">
        <f t="shared" ca="1" si="65"/>
        <v>247532</v>
      </c>
      <c r="AE254" s="12" t="str">
        <f t="shared" ca="1" si="56"/>
        <v>부품교체</v>
      </c>
      <c r="AF254" s="12" t="str">
        <f t="shared" ca="1" si="66"/>
        <v>액정 Ass'y</v>
      </c>
      <c r="AG254" s="32">
        <f t="shared" ca="1" si="67"/>
        <v>80000</v>
      </c>
      <c r="AH254" s="33" t="str">
        <f t="shared" ca="1" si="68"/>
        <v>미청구</v>
      </c>
    </row>
    <row r="255" spans="19:34" x14ac:dyDescent="0.4">
      <c r="S255" s="21">
        <f t="shared" ca="1" si="57"/>
        <v>44735</v>
      </c>
      <c r="T255" s="12">
        <f t="shared" ca="1" si="58"/>
        <v>2</v>
      </c>
      <c r="U255" s="12" t="str">
        <f t="shared" ca="1" si="59"/>
        <v>기능</v>
      </c>
      <c r="V255" s="12">
        <f t="shared" ca="1" si="69"/>
        <v>6</v>
      </c>
      <c r="W255" s="12" t="str">
        <f t="shared" ca="1" si="54"/>
        <v>화면</v>
      </c>
      <c r="X255" s="12">
        <f t="shared" ca="1" si="60"/>
        <v>12</v>
      </c>
      <c r="Y255" s="12" t="str">
        <f t="shared" ca="1" si="61"/>
        <v>켜지지 않음</v>
      </c>
      <c r="Z255" s="12">
        <f t="shared" ca="1" si="62"/>
        <v>16</v>
      </c>
      <c r="AA255" s="12" t="str">
        <f t="shared" ca="1" si="55"/>
        <v>전원스위치 고장</v>
      </c>
      <c r="AB255" s="12">
        <f t="shared" ca="1" si="63"/>
        <v>1</v>
      </c>
      <c r="AC255" s="12" t="str">
        <f t="shared" ca="1" si="64"/>
        <v>무상</v>
      </c>
      <c r="AD255" s="12" t="str">
        <f t="shared" ca="1" si="65"/>
        <v>26121611</v>
      </c>
      <c r="AE255" s="12" t="str">
        <f t="shared" ca="1" si="56"/>
        <v>제품교환</v>
      </c>
      <c r="AF255" s="12" t="str">
        <f t="shared" ca="1" si="66"/>
        <v>SMPS Pcb Board</v>
      </c>
      <c r="AG255" s="32">
        <f t="shared" ca="1" si="67"/>
        <v>45000</v>
      </c>
      <c r="AH255" s="33" t="str">
        <f t="shared" ca="1" si="68"/>
        <v>미청구</v>
      </c>
    </row>
    <row r="256" spans="19:34" x14ac:dyDescent="0.4">
      <c r="S256" s="21">
        <f t="shared" ca="1" si="57"/>
        <v>44915</v>
      </c>
      <c r="T256" s="12">
        <f t="shared" ca="1" si="58"/>
        <v>2</v>
      </c>
      <c r="U256" s="12" t="str">
        <f t="shared" ca="1" si="59"/>
        <v>기능</v>
      </c>
      <c r="V256" s="12">
        <f t="shared" ca="1" si="69"/>
        <v>5</v>
      </c>
      <c r="W256" s="12" t="str">
        <f t="shared" ca="1" si="54"/>
        <v>화면</v>
      </c>
      <c r="X256" s="12">
        <f t="shared" ca="1" si="60"/>
        <v>10</v>
      </c>
      <c r="Y256" s="12" t="str">
        <f t="shared" ca="1" si="61"/>
        <v>동작안함</v>
      </c>
      <c r="Z256" s="12">
        <f t="shared" ca="1" si="62"/>
        <v>13</v>
      </c>
      <c r="AA256" s="12" t="str">
        <f t="shared" ca="1" si="55"/>
        <v>Pcb Board 고장</v>
      </c>
      <c r="AB256" s="12">
        <f t="shared" ca="1" si="63"/>
        <v>3</v>
      </c>
      <c r="AC256" s="12" t="str">
        <f t="shared" ca="1" si="64"/>
        <v>무상</v>
      </c>
      <c r="AD256" s="12" t="str">
        <f t="shared" ca="1" si="65"/>
        <v>25101332</v>
      </c>
      <c r="AE256" s="12" t="str">
        <f t="shared" ca="1" si="56"/>
        <v>부품교체</v>
      </c>
      <c r="AF256" s="12" t="str">
        <f t="shared" ca="1" si="66"/>
        <v>MAIN Pcb Board</v>
      </c>
      <c r="AG256" s="32">
        <f t="shared" ca="1" si="67"/>
        <v>50000</v>
      </c>
      <c r="AH256" s="33" t="str">
        <f t="shared" ca="1" si="68"/>
        <v>미청구</v>
      </c>
    </row>
    <row r="257" spans="19:34" x14ac:dyDescent="0.4">
      <c r="S257" s="21">
        <f t="shared" ca="1" si="57"/>
        <v>44818</v>
      </c>
      <c r="T257" s="12">
        <f t="shared" ca="1" si="58"/>
        <v>2</v>
      </c>
      <c r="U257" s="12" t="str">
        <f t="shared" ca="1" si="59"/>
        <v>기능</v>
      </c>
      <c r="V257" s="12">
        <f t="shared" ca="1" si="69"/>
        <v>4</v>
      </c>
      <c r="W257" s="12" t="str">
        <f t="shared" ca="1" si="54"/>
        <v>화면</v>
      </c>
      <c r="X257" s="12">
        <f t="shared" ca="1" si="60"/>
        <v>7</v>
      </c>
      <c r="Y257" s="12" t="str">
        <f t="shared" ca="1" si="61"/>
        <v>안켜짐</v>
      </c>
      <c r="Z257" s="12">
        <f t="shared" ca="1" si="62"/>
        <v>4</v>
      </c>
      <c r="AA257" s="12" t="str">
        <f t="shared" ca="1" si="55"/>
        <v>Pcb Board 고장</v>
      </c>
      <c r="AB257" s="12">
        <f t="shared" ca="1" si="63"/>
        <v>2</v>
      </c>
      <c r="AC257" s="12" t="str">
        <f t="shared" ca="1" si="64"/>
        <v>유상</v>
      </c>
      <c r="AD257" s="12" t="str">
        <f t="shared" ca="1" si="65"/>
        <v>247422</v>
      </c>
      <c r="AE257" s="12" t="str">
        <f t="shared" ca="1" si="56"/>
        <v>부품교체</v>
      </c>
      <c r="AF257" s="12" t="str">
        <f t="shared" ca="1" si="66"/>
        <v>MAIN Pcb Board</v>
      </c>
      <c r="AG257" s="32">
        <f t="shared" ca="1" si="67"/>
        <v>50000</v>
      </c>
      <c r="AH257" s="33">
        <f t="shared" ca="1" si="68"/>
        <v>50000</v>
      </c>
    </row>
    <row r="258" spans="19:34" x14ac:dyDescent="0.4">
      <c r="S258" s="21">
        <f t="shared" ca="1" si="57"/>
        <v>44395</v>
      </c>
      <c r="T258" s="12">
        <f t="shared" ca="1" si="58"/>
        <v>1</v>
      </c>
      <c r="U258" s="12" t="str">
        <f t="shared" ca="1" si="59"/>
        <v>외관</v>
      </c>
      <c r="V258" s="12">
        <f t="shared" ca="1" si="69"/>
        <v>2</v>
      </c>
      <c r="W258" s="12" t="str">
        <f t="shared" ca="1" si="54"/>
        <v>흠집</v>
      </c>
      <c r="X258" s="12">
        <f t="shared" ca="1" si="60"/>
        <v>3</v>
      </c>
      <c r="Y258" s="12" t="str">
        <f t="shared" ca="1" si="61"/>
        <v>케이스</v>
      </c>
      <c r="Z258" s="12">
        <f t="shared" ca="1" si="62"/>
        <v>1</v>
      </c>
      <c r="AA258" s="12" t="str">
        <f t="shared" ca="1" si="55"/>
        <v>검수미비</v>
      </c>
      <c r="AB258" s="12">
        <f t="shared" ca="1" si="63"/>
        <v>1</v>
      </c>
      <c r="AC258" s="12" t="str">
        <f t="shared" ca="1" si="64"/>
        <v>무상</v>
      </c>
      <c r="AD258" s="12" t="str">
        <f t="shared" ca="1" si="65"/>
        <v>123111</v>
      </c>
      <c r="AE258" s="12" t="str">
        <f t="shared" ca="1" si="56"/>
        <v>제품교환</v>
      </c>
      <c r="AF258" s="12" t="str">
        <f t="shared" ca="1" si="66"/>
        <v>케이스</v>
      </c>
      <c r="AG258" s="32">
        <f t="shared" ca="1" si="67"/>
        <v>20000</v>
      </c>
      <c r="AH258" s="33" t="str">
        <f t="shared" ca="1" si="68"/>
        <v>미청구</v>
      </c>
    </row>
    <row r="259" spans="19:34" x14ac:dyDescent="0.4">
      <c r="S259" s="21">
        <f t="shared" ca="1" si="57"/>
        <v>44672</v>
      </c>
      <c r="T259" s="12">
        <f t="shared" ca="1" si="58"/>
        <v>1</v>
      </c>
      <c r="U259" s="12" t="str">
        <f t="shared" ca="1" si="59"/>
        <v>외관</v>
      </c>
      <c r="V259" s="12">
        <f t="shared" ca="1" si="69"/>
        <v>1</v>
      </c>
      <c r="W259" s="12" t="str">
        <f t="shared" ca="1" si="54"/>
        <v>파손</v>
      </c>
      <c r="X259" s="12">
        <f t="shared" ca="1" si="60"/>
        <v>1</v>
      </c>
      <c r="Y259" s="12" t="str">
        <f t="shared" ca="1" si="61"/>
        <v>케이스</v>
      </c>
      <c r="Z259" s="12">
        <f t="shared" ca="1" si="62"/>
        <v>1</v>
      </c>
      <c r="AA259" s="12" t="str">
        <f t="shared" ca="1" si="55"/>
        <v>검수미비</v>
      </c>
      <c r="AB259" s="12">
        <f t="shared" ca="1" si="63"/>
        <v>1</v>
      </c>
      <c r="AC259" s="12" t="str">
        <f t="shared" ca="1" si="64"/>
        <v>무상</v>
      </c>
      <c r="AD259" s="12" t="str">
        <f t="shared" ca="1" si="65"/>
        <v>111111</v>
      </c>
      <c r="AE259" s="12" t="str">
        <f t="shared" ca="1" si="56"/>
        <v>제품교환</v>
      </c>
      <c r="AF259" s="12" t="str">
        <f t="shared" ca="1" si="66"/>
        <v>케이스</v>
      </c>
      <c r="AG259" s="32">
        <f t="shared" ca="1" si="67"/>
        <v>20000</v>
      </c>
      <c r="AH259" s="33" t="str">
        <f t="shared" ca="1" si="68"/>
        <v>미청구</v>
      </c>
    </row>
    <row r="260" spans="19:34" x14ac:dyDescent="0.4">
      <c r="S260" s="21">
        <f t="shared" ca="1" si="57"/>
        <v>44497</v>
      </c>
      <c r="T260" s="12">
        <f t="shared" ca="1" si="58"/>
        <v>1</v>
      </c>
      <c r="U260" s="12" t="str">
        <f t="shared" ca="1" si="59"/>
        <v>외관</v>
      </c>
      <c r="V260" s="12">
        <f t="shared" ca="1" si="69"/>
        <v>2</v>
      </c>
      <c r="W260" s="12" t="str">
        <f t="shared" ca="1" si="54"/>
        <v>흠집</v>
      </c>
      <c r="X260" s="12">
        <f t="shared" ca="1" si="60"/>
        <v>3</v>
      </c>
      <c r="Y260" s="12" t="str">
        <f t="shared" ca="1" si="61"/>
        <v>케이스</v>
      </c>
      <c r="Z260" s="12">
        <f t="shared" ca="1" si="62"/>
        <v>2</v>
      </c>
      <c r="AA260" s="12" t="str">
        <f t="shared" ca="1" si="55"/>
        <v>사용자 과실</v>
      </c>
      <c r="AB260" s="12">
        <f t="shared" ca="1" si="63"/>
        <v>2</v>
      </c>
      <c r="AC260" s="12" t="str">
        <f t="shared" ca="1" si="64"/>
        <v>유상</v>
      </c>
      <c r="AD260" s="12" t="str">
        <f t="shared" ca="1" si="65"/>
        <v>123222</v>
      </c>
      <c r="AE260" s="12" t="str">
        <f t="shared" ca="1" si="56"/>
        <v>부품교체</v>
      </c>
      <c r="AF260" s="12" t="str">
        <f t="shared" ca="1" si="66"/>
        <v>케이스</v>
      </c>
      <c r="AG260" s="32">
        <f t="shared" ca="1" si="67"/>
        <v>20000</v>
      </c>
      <c r="AH260" s="33">
        <f t="shared" ca="1" si="68"/>
        <v>20000</v>
      </c>
    </row>
    <row r="261" spans="19:34" x14ac:dyDescent="0.4">
      <c r="S261" s="21">
        <f t="shared" ca="1" si="57"/>
        <v>45170</v>
      </c>
      <c r="T261" s="12">
        <f t="shared" ca="1" si="58"/>
        <v>2</v>
      </c>
      <c r="U261" s="12" t="str">
        <f t="shared" ca="1" si="59"/>
        <v>기능</v>
      </c>
      <c r="V261" s="12">
        <f t="shared" ca="1" si="69"/>
        <v>6</v>
      </c>
      <c r="W261" s="12" t="str">
        <f t="shared" ref="W261:W284" ca="1" si="70">IF(V261=1,$E$5,IF(V261=2,$E$9,IF(V261=3,$E$13,IF(V261=4,$E$17,IF(V261=5,$E$36,IF(V261=6,$E$43))))))</f>
        <v>화면</v>
      </c>
      <c r="X261" s="12">
        <f t="shared" ca="1" si="60"/>
        <v>12</v>
      </c>
      <c r="Y261" s="12" t="str">
        <f t="shared" ca="1" si="61"/>
        <v>켜지지 않음</v>
      </c>
      <c r="Z261" s="12">
        <f t="shared" ca="1" si="62"/>
        <v>17</v>
      </c>
      <c r="AA261" s="12" t="str">
        <f t="shared" ref="AA261:AA284" ca="1" si="71">IF(Z261=1,$I$5,IF(Z261=2,$I$6,IF(Z261=3,$I$17,IF(Z261=4,$I$20,IF(Z261=5,$I$23,IF(Z261=6,$I$26,IF(Z261=7,$I$29,IF(Z261=8,$I$32,IF(Z261=9,$I$35,IF(Z261=10,$I$38,IF(Z261=11,$I$41,IF(Z261=12,$I$44,IF(Z261=13,$I$47,IF(Z261=14,$I$50,IF(Z261=15,$I$53,IF(Z261=16,$I$56,IF(Z261=17,$I$59,IF(Z261=18,$I$62,IF(Z261=19,$I$65,"")))))))))))))))))))</f>
        <v>휴즈 끊어짐</v>
      </c>
      <c r="AB261" s="12">
        <f t="shared" ca="1" si="63"/>
        <v>3</v>
      </c>
      <c r="AC261" s="12" t="str">
        <f t="shared" ca="1" si="64"/>
        <v>무상</v>
      </c>
      <c r="AD261" s="12" t="str">
        <f t="shared" ca="1" si="65"/>
        <v>26121732</v>
      </c>
      <c r="AE261" s="12" t="str">
        <f t="shared" ref="AE261:AE284" ca="1" si="72">VLOOKUP(AD261,$L$5:$N$67,3,FALSE)</f>
        <v>부품교체</v>
      </c>
      <c r="AF261" s="12" t="str">
        <f t="shared" ca="1" si="66"/>
        <v>Fuse</v>
      </c>
      <c r="AG261" s="32">
        <f t="shared" ca="1" si="67"/>
        <v>3000</v>
      </c>
      <c r="AH261" s="33" t="str">
        <f t="shared" ca="1" si="68"/>
        <v>미청구</v>
      </c>
    </row>
    <row r="262" spans="19:34" x14ac:dyDescent="0.4">
      <c r="S262" s="21">
        <f t="shared" ref="S262:S284" ca="1" si="73">RANDBETWEEN(DATE(2021,1,1), DATE(2023,12,31))</f>
        <v>45276</v>
      </c>
      <c r="T262" s="12">
        <f t="shared" ref="T262:T284" ca="1" si="74">RANDBETWEEN(1,2)</f>
        <v>1</v>
      </c>
      <c r="U262" s="12" t="str">
        <f t="shared" ref="U262:U284" ca="1" si="75">IF(T262=1,$C$5,IF(T262=2,$C$17,))</f>
        <v>외관</v>
      </c>
      <c r="V262" s="12">
        <f t="shared" ca="1" si="69"/>
        <v>1</v>
      </c>
      <c r="W262" s="12" t="str">
        <f t="shared" ca="1" si="70"/>
        <v>파손</v>
      </c>
      <c r="X262" s="12">
        <f t="shared" ref="X262:X284" ca="1" si="76">IF(V262&lt;=1,RANDBETWEEN(1,2),IF(V262=2,RANDBETWEEN(3,4),IF(V262=3,RANDBETWEEN(5,6),IF(V262=4,RANDBETWEEN(7,8),IF(V262=5,RANDBETWEEN(10,11),IF(V262=6,12))))))</f>
        <v>1</v>
      </c>
      <c r="Y262" s="12" t="str">
        <f t="shared" ref="Y262:Y284" ca="1" si="77">IF(X262=1,$G$5,IF(X262=2,$G$7,IF(X262=3,$G$9,IF(X262=4,$G$11,IF(X262=5,$G$13,IF(X262=6,$G$15,IF(X262=7,$G$17,IF(X262=8,$G$26,IF(X262=9,$G$35,IF(X262=10,$G$44,IF(X262=11,$G$50,IF(X262=12,$G$56))))))))))))</f>
        <v>케이스</v>
      </c>
      <c r="Z262" s="12">
        <f t="shared" ref="Z262:Z284" ca="1" si="78">IF(X262&lt;=6,RANDBETWEEN(1,2),IF(X262=7,RANDBETWEEN(3,5),IF(X262=8,RANDBETWEEN(6,8),IF(X262=9,RANDBETWEEN(9,11),IF(X262=10,RANDBETWEEN(12,13),IF(X262=11,RANDBETWEEN(14,15),IF(X262=12,RANDBETWEEN(16,19))))))))</f>
        <v>2</v>
      </c>
      <c r="AA262" s="12" t="str">
        <f t="shared" ca="1" si="71"/>
        <v>사용자 과실</v>
      </c>
      <c r="AB262" s="12">
        <f t="shared" ref="AB262:AB284" ca="1" si="79">IF(AA262="사용자 과실",2,IF(AA262="검수미비",1,RANDBETWEEN(1,3)))</f>
        <v>2</v>
      </c>
      <c r="AC262" s="12" t="str">
        <f t="shared" ref="AC262:AC284" ca="1" si="80">IF(AB262=1,"무상",IF(AB262=2,"유상",IF(AB262=3,"무상",)))</f>
        <v>유상</v>
      </c>
      <c r="AD262" s="12" t="str">
        <f t="shared" ref="AD262:AD284" ca="1" si="81">T262&amp;V262&amp;X262&amp;Z262&amp;AB262&amp;IF(AB262=1,1,IF(AB262=2,2,IF(AB262=3,2,)))</f>
        <v>111222</v>
      </c>
      <c r="AE262" s="12" t="str">
        <f t="shared" ca="1" si="72"/>
        <v>부품교체</v>
      </c>
      <c r="AF262" s="12" t="str">
        <f t="shared" ref="AF262:AF284" ca="1" si="82">VLOOKUP(AD262,$L$5:$Q$67,4,FALSE)</f>
        <v>케이스</v>
      </c>
      <c r="AG262" s="32">
        <f t="shared" ref="AG262:AG284" ca="1" si="83">VLOOKUP(AD262,$L$5:$Q$67,5,FALSE)</f>
        <v>20000</v>
      </c>
      <c r="AH262" s="33">
        <f t="shared" ref="AH262:AH284" ca="1" si="84">VLOOKUP(AD262,$L$5:$Q$67,6,FALSE)</f>
        <v>20000</v>
      </c>
    </row>
    <row r="263" spans="19:34" x14ac:dyDescent="0.4">
      <c r="S263" s="21">
        <f t="shared" ca="1" si="73"/>
        <v>44478</v>
      </c>
      <c r="T263" s="12">
        <f t="shared" ca="1" si="74"/>
        <v>2</v>
      </c>
      <c r="U263" s="12" t="str">
        <f t="shared" ca="1" si="75"/>
        <v>기능</v>
      </c>
      <c r="V263" s="12">
        <f t="shared" ca="1" si="69"/>
        <v>4</v>
      </c>
      <c r="W263" s="12" t="str">
        <f t="shared" ca="1" si="70"/>
        <v>화면</v>
      </c>
      <c r="X263" s="12">
        <f t="shared" ca="1" si="76"/>
        <v>7</v>
      </c>
      <c r="Y263" s="12" t="str">
        <f t="shared" ca="1" si="77"/>
        <v>안켜짐</v>
      </c>
      <c r="Z263" s="12">
        <f t="shared" ca="1" si="78"/>
        <v>4</v>
      </c>
      <c r="AA263" s="12" t="str">
        <f t="shared" ca="1" si="71"/>
        <v>Pcb Board 고장</v>
      </c>
      <c r="AB263" s="12">
        <f t="shared" ca="1" si="79"/>
        <v>1</v>
      </c>
      <c r="AC263" s="12" t="str">
        <f t="shared" ca="1" si="80"/>
        <v>무상</v>
      </c>
      <c r="AD263" s="12" t="str">
        <f t="shared" ca="1" si="81"/>
        <v>247411</v>
      </c>
      <c r="AE263" s="12" t="str">
        <f t="shared" ca="1" si="72"/>
        <v>제품교환</v>
      </c>
      <c r="AF263" s="12" t="str">
        <f t="shared" ca="1" si="82"/>
        <v>MAIN Pcb Board</v>
      </c>
      <c r="AG263" s="32">
        <f t="shared" ca="1" si="83"/>
        <v>50000</v>
      </c>
      <c r="AH263" s="33" t="str">
        <f t="shared" ca="1" si="84"/>
        <v>미청구</v>
      </c>
    </row>
    <row r="264" spans="19:34" x14ac:dyDescent="0.4">
      <c r="S264" s="21">
        <f t="shared" ca="1" si="73"/>
        <v>44307</v>
      </c>
      <c r="T264" s="12">
        <f t="shared" ca="1" si="74"/>
        <v>1</v>
      </c>
      <c r="U264" s="12" t="str">
        <f t="shared" ca="1" si="75"/>
        <v>외관</v>
      </c>
      <c r="V264" s="12">
        <f t="shared" ca="1" si="69"/>
        <v>1</v>
      </c>
      <c r="W264" s="12" t="str">
        <f t="shared" ca="1" si="70"/>
        <v>파손</v>
      </c>
      <c r="X264" s="12">
        <f t="shared" ca="1" si="76"/>
        <v>1</v>
      </c>
      <c r="Y264" s="12" t="str">
        <f t="shared" ca="1" si="77"/>
        <v>케이스</v>
      </c>
      <c r="Z264" s="12">
        <f t="shared" ca="1" si="78"/>
        <v>1</v>
      </c>
      <c r="AA264" s="12" t="str">
        <f t="shared" ca="1" si="71"/>
        <v>검수미비</v>
      </c>
      <c r="AB264" s="12">
        <f t="shared" ca="1" si="79"/>
        <v>1</v>
      </c>
      <c r="AC264" s="12" t="str">
        <f t="shared" ca="1" si="80"/>
        <v>무상</v>
      </c>
      <c r="AD264" s="12" t="str">
        <f t="shared" ca="1" si="81"/>
        <v>111111</v>
      </c>
      <c r="AE264" s="12" t="str">
        <f t="shared" ca="1" si="72"/>
        <v>제품교환</v>
      </c>
      <c r="AF264" s="12" t="str">
        <f t="shared" ca="1" si="82"/>
        <v>케이스</v>
      </c>
      <c r="AG264" s="32">
        <f t="shared" ca="1" si="83"/>
        <v>20000</v>
      </c>
      <c r="AH264" s="33" t="str">
        <f t="shared" ca="1" si="84"/>
        <v>미청구</v>
      </c>
    </row>
    <row r="265" spans="19:34" x14ac:dyDescent="0.4">
      <c r="S265" s="21">
        <f t="shared" ca="1" si="73"/>
        <v>44305</v>
      </c>
      <c r="T265" s="12">
        <f t="shared" ca="1" si="74"/>
        <v>2</v>
      </c>
      <c r="U265" s="12" t="str">
        <f t="shared" ca="1" si="75"/>
        <v>기능</v>
      </c>
      <c r="V265" s="12">
        <f t="shared" ca="1" si="69"/>
        <v>6</v>
      </c>
      <c r="W265" s="12" t="str">
        <f t="shared" ca="1" si="70"/>
        <v>화면</v>
      </c>
      <c r="X265" s="12">
        <f t="shared" ca="1" si="76"/>
        <v>12</v>
      </c>
      <c r="Y265" s="12" t="str">
        <f t="shared" ca="1" si="77"/>
        <v>켜지지 않음</v>
      </c>
      <c r="Z265" s="12">
        <f t="shared" ca="1" si="78"/>
        <v>19</v>
      </c>
      <c r="AA265" s="12" t="str">
        <f t="shared" ca="1" si="71"/>
        <v>배터리 방전</v>
      </c>
      <c r="AB265" s="12">
        <f t="shared" ca="1" si="79"/>
        <v>3</v>
      </c>
      <c r="AC265" s="12" t="str">
        <f t="shared" ca="1" si="80"/>
        <v>무상</v>
      </c>
      <c r="AD265" s="12" t="str">
        <f t="shared" ca="1" si="81"/>
        <v>26121932</v>
      </c>
      <c r="AE265" s="12" t="str">
        <f t="shared" ca="1" si="72"/>
        <v>부품교체</v>
      </c>
      <c r="AF265" s="12" t="str">
        <f t="shared" ca="1" si="82"/>
        <v>Battery</v>
      </c>
      <c r="AG265" s="32">
        <f t="shared" ca="1" si="83"/>
        <v>30000</v>
      </c>
      <c r="AH265" s="33" t="str">
        <f t="shared" ca="1" si="84"/>
        <v>미청구</v>
      </c>
    </row>
    <row r="266" spans="19:34" x14ac:dyDescent="0.4">
      <c r="S266" s="21">
        <f t="shared" ca="1" si="73"/>
        <v>44854</v>
      </c>
      <c r="T266" s="12">
        <f t="shared" ca="1" si="74"/>
        <v>2</v>
      </c>
      <c r="U266" s="12" t="str">
        <f t="shared" ca="1" si="75"/>
        <v>기능</v>
      </c>
      <c r="V266" s="12">
        <f t="shared" ca="1" si="69"/>
        <v>5</v>
      </c>
      <c r="W266" s="12" t="str">
        <f t="shared" ca="1" si="70"/>
        <v>화면</v>
      </c>
      <c r="X266" s="12">
        <f t="shared" ca="1" si="76"/>
        <v>11</v>
      </c>
      <c r="Y266" s="12" t="str">
        <f t="shared" ca="1" si="77"/>
        <v>두번 터치됨</v>
      </c>
      <c r="Z266" s="12">
        <f t="shared" ca="1" si="78"/>
        <v>15</v>
      </c>
      <c r="AA266" s="12" t="str">
        <f t="shared" ca="1" si="71"/>
        <v>Pcb Board 고장</v>
      </c>
      <c r="AB266" s="12">
        <f t="shared" ca="1" si="79"/>
        <v>3</v>
      </c>
      <c r="AC266" s="12" t="str">
        <f t="shared" ca="1" si="80"/>
        <v>무상</v>
      </c>
      <c r="AD266" s="12" t="str">
        <f t="shared" ca="1" si="81"/>
        <v>25111532</v>
      </c>
      <c r="AE266" s="12" t="str">
        <f t="shared" ca="1" si="72"/>
        <v>부품교체</v>
      </c>
      <c r="AF266" s="12" t="str">
        <f t="shared" ca="1" si="82"/>
        <v>MAIN Pcb Board</v>
      </c>
      <c r="AG266" s="32">
        <f t="shared" ca="1" si="83"/>
        <v>50000</v>
      </c>
      <c r="AH266" s="33" t="str">
        <f t="shared" ca="1" si="84"/>
        <v>미청구</v>
      </c>
    </row>
    <row r="267" spans="19:34" x14ac:dyDescent="0.4">
      <c r="S267" s="21">
        <f t="shared" ca="1" si="73"/>
        <v>44756</v>
      </c>
      <c r="T267" s="12">
        <f t="shared" ca="1" si="74"/>
        <v>1</v>
      </c>
      <c r="U267" s="12" t="str">
        <f t="shared" ca="1" si="75"/>
        <v>외관</v>
      </c>
      <c r="V267" s="12">
        <f t="shared" ca="1" si="69"/>
        <v>2</v>
      </c>
      <c r="W267" s="12" t="str">
        <f t="shared" ca="1" si="70"/>
        <v>흠집</v>
      </c>
      <c r="X267" s="12">
        <f t="shared" ca="1" si="76"/>
        <v>3</v>
      </c>
      <c r="Y267" s="12" t="str">
        <f t="shared" ca="1" si="77"/>
        <v>케이스</v>
      </c>
      <c r="Z267" s="12">
        <f t="shared" ca="1" si="78"/>
        <v>2</v>
      </c>
      <c r="AA267" s="12" t="str">
        <f t="shared" ca="1" si="71"/>
        <v>사용자 과실</v>
      </c>
      <c r="AB267" s="12">
        <f t="shared" ca="1" si="79"/>
        <v>2</v>
      </c>
      <c r="AC267" s="12" t="str">
        <f t="shared" ca="1" si="80"/>
        <v>유상</v>
      </c>
      <c r="AD267" s="12" t="str">
        <f t="shared" ca="1" si="81"/>
        <v>123222</v>
      </c>
      <c r="AE267" s="12" t="str">
        <f t="shared" ca="1" si="72"/>
        <v>부품교체</v>
      </c>
      <c r="AF267" s="12" t="str">
        <f t="shared" ca="1" si="82"/>
        <v>케이스</v>
      </c>
      <c r="AG267" s="32">
        <f t="shared" ca="1" si="83"/>
        <v>20000</v>
      </c>
      <c r="AH267" s="33">
        <f t="shared" ca="1" si="84"/>
        <v>20000</v>
      </c>
    </row>
    <row r="268" spans="19:34" x14ac:dyDescent="0.4">
      <c r="S268" s="21">
        <f t="shared" ca="1" si="73"/>
        <v>44410</v>
      </c>
      <c r="T268" s="12">
        <f t="shared" ca="1" si="74"/>
        <v>1</v>
      </c>
      <c r="U268" s="12" t="str">
        <f t="shared" ca="1" si="75"/>
        <v>외관</v>
      </c>
      <c r="V268" s="12">
        <f t="shared" ca="1" si="69"/>
        <v>2</v>
      </c>
      <c r="W268" s="12" t="str">
        <f t="shared" ca="1" si="70"/>
        <v>흠집</v>
      </c>
      <c r="X268" s="12">
        <f t="shared" ca="1" si="76"/>
        <v>3</v>
      </c>
      <c r="Y268" s="12" t="str">
        <f t="shared" ca="1" si="77"/>
        <v>케이스</v>
      </c>
      <c r="Z268" s="12">
        <f t="shared" ca="1" si="78"/>
        <v>1</v>
      </c>
      <c r="AA268" s="12" t="str">
        <f t="shared" ca="1" si="71"/>
        <v>검수미비</v>
      </c>
      <c r="AB268" s="12">
        <f t="shared" ca="1" si="79"/>
        <v>1</v>
      </c>
      <c r="AC268" s="12" t="str">
        <f t="shared" ca="1" si="80"/>
        <v>무상</v>
      </c>
      <c r="AD268" s="12" t="str">
        <f t="shared" ca="1" si="81"/>
        <v>123111</v>
      </c>
      <c r="AE268" s="12" t="str">
        <f t="shared" ca="1" si="72"/>
        <v>제품교환</v>
      </c>
      <c r="AF268" s="12" t="str">
        <f t="shared" ca="1" si="82"/>
        <v>케이스</v>
      </c>
      <c r="AG268" s="32">
        <f t="shared" ca="1" si="83"/>
        <v>20000</v>
      </c>
      <c r="AH268" s="33" t="str">
        <f t="shared" ca="1" si="84"/>
        <v>미청구</v>
      </c>
    </row>
    <row r="269" spans="19:34" x14ac:dyDescent="0.4">
      <c r="S269" s="21">
        <f t="shared" ca="1" si="73"/>
        <v>44792</v>
      </c>
      <c r="T269" s="12">
        <f t="shared" ca="1" si="74"/>
        <v>2</v>
      </c>
      <c r="U269" s="12" t="str">
        <f t="shared" ca="1" si="75"/>
        <v>기능</v>
      </c>
      <c r="V269" s="12">
        <f t="shared" ca="1" si="69"/>
        <v>6</v>
      </c>
      <c r="W269" s="12" t="str">
        <f t="shared" ca="1" si="70"/>
        <v>화면</v>
      </c>
      <c r="X269" s="12">
        <f t="shared" ca="1" si="76"/>
        <v>12</v>
      </c>
      <c r="Y269" s="12" t="str">
        <f t="shared" ca="1" si="77"/>
        <v>켜지지 않음</v>
      </c>
      <c r="Z269" s="12">
        <f t="shared" ca="1" si="78"/>
        <v>18</v>
      </c>
      <c r="AA269" s="12" t="str">
        <f t="shared" ca="1" si="71"/>
        <v>Pcb Board 고장</v>
      </c>
      <c r="AB269" s="12">
        <f t="shared" ca="1" si="79"/>
        <v>2</v>
      </c>
      <c r="AC269" s="12" t="str">
        <f t="shared" ca="1" si="80"/>
        <v>유상</v>
      </c>
      <c r="AD269" s="12" t="str">
        <f t="shared" ca="1" si="81"/>
        <v>26121822</v>
      </c>
      <c r="AE269" s="12" t="str">
        <f t="shared" ca="1" si="72"/>
        <v>부품교체</v>
      </c>
      <c r="AF269" s="12" t="str">
        <f t="shared" ca="1" si="82"/>
        <v>MAIN Pcb Board</v>
      </c>
      <c r="AG269" s="32">
        <f t="shared" ca="1" si="83"/>
        <v>50000</v>
      </c>
      <c r="AH269" s="33">
        <f t="shared" ca="1" si="84"/>
        <v>50000</v>
      </c>
    </row>
    <row r="270" spans="19:34" x14ac:dyDescent="0.4">
      <c r="S270" s="21">
        <f t="shared" ca="1" si="73"/>
        <v>44469</v>
      </c>
      <c r="T270" s="12">
        <f t="shared" ca="1" si="74"/>
        <v>2</v>
      </c>
      <c r="U270" s="12" t="str">
        <f t="shared" ca="1" si="75"/>
        <v>기능</v>
      </c>
      <c r="V270" s="12">
        <f t="shared" ca="1" si="69"/>
        <v>6</v>
      </c>
      <c r="W270" s="12" t="str">
        <f t="shared" ca="1" si="70"/>
        <v>화면</v>
      </c>
      <c r="X270" s="12">
        <f t="shared" ca="1" si="76"/>
        <v>12</v>
      </c>
      <c r="Y270" s="12" t="str">
        <f t="shared" ca="1" si="77"/>
        <v>켜지지 않음</v>
      </c>
      <c r="Z270" s="12">
        <f t="shared" ca="1" si="78"/>
        <v>18</v>
      </c>
      <c r="AA270" s="12" t="str">
        <f t="shared" ca="1" si="71"/>
        <v>Pcb Board 고장</v>
      </c>
      <c r="AB270" s="12">
        <f t="shared" ca="1" si="79"/>
        <v>3</v>
      </c>
      <c r="AC270" s="12" t="str">
        <f t="shared" ca="1" si="80"/>
        <v>무상</v>
      </c>
      <c r="AD270" s="12" t="str">
        <f t="shared" ca="1" si="81"/>
        <v>26121832</v>
      </c>
      <c r="AE270" s="12" t="str">
        <f t="shared" ca="1" si="72"/>
        <v>부품교체</v>
      </c>
      <c r="AF270" s="12" t="str">
        <f t="shared" ca="1" si="82"/>
        <v>MAIN Pcb Board</v>
      </c>
      <c r="AG270" s="32">
        <f t="shared" ca="1" si="83"/>
        <v>50000</v>
      </c>
      <c r="AH270" s="33" t="str">
        <f t="shared" ca="1" si="84"/>
        <v>미청구</v>
      </c>
    </row>
    <row r="271" spans="19:34" x14ac:dyDescent="0.4">
      <c r="S271" s="21">
        <f t="shared" ca="1" si="73"/>
        <v>44819</v>
      </c>
      <c r="T271" s="12">
        <f t="shared" ca="1" si="74"/>
        <v>1</v>
      </c>
      <c r="U271" s="12" t="str">
        <f t="shared" ca="1" si="75"/>
        <v>외관</v>
      </c>
      <c r="V271" s="12">
        <f t="shared" ca="1" si="69"/>
        <v>3</v>
      </c>
      <c r="W271" s="12" t="str">
        <f t="shared" ca="1" si="70"/>
        <v>오염</v>
      </c>
      <c r="X271" s="12">
        <f t="shared" ca="1" si="76"/>
        <v>5</v>
      </c>
      <c r="Y271" s="12" t="str">
        <f t="shared" ca="1" si="77"/>
        <v>케이스</v>
      </c>
      <c r="Z271" s="12">
        <f t="shared" ca="1" si="78"/>
        <v>2</v>
      </c>
      <c r="AA271" s="12" t="str">
        <f t="shared" ca="1" si="71"/>
        <v>사용자 과실</v>
      </c>
      <c r="AB271" s="12">
        <f t="shared" ca="1" si="79"/>
        <v>2</v>
      </c>
      <c r="AC271" s="12" t="str">
        <f t="shared" ca="1" si="80"/>
        <v>유상</v>
      </c>
      <c r="AD271" s="12" t="str">
        <f t="shared" ca="1" si="81"/>
        <v>135222</v>
      </c>
      <c r="AE271" s="12" t="str">
        <f t="shared" ca="1" si="72"/>
        <v>부품교체</v>
      </c>
      <c r="AF271" s="12" t="str">
        <f t="shared" ca="1" si="82"/>
        <v>케이스</v>
      </c>
      <c r="AG271" s="32">
        <f t="shared" ca="1" si="83"/>
        <v>20000</v>
      </c>
      <c r="AH271" s="33">
        <f t="shared" ca="1" si="84"/>
        <v>20000</v>
      </c>
    </row>
    <row r="272" spans="19:34" x14ac:dyDescent="0.4">
      <c r="S272" s="21">
        <f t="shared" ca="1" si="73"/>
        <v>44265</v>
      </c>
      <c r="T272" s="12">
        <f t="shared" ca="1" si="74"/>
        <v>1</v>
      </c>
      <c r="U272" s="12" t="str">
        <f t="shared" ca="1" si="75"/>
        <v>외관</v>
      </c>
      <c r="V272" s="12">
        <f t="shared" ca="1" si="69"/>
        <v>2</v>
      </c>
      <c r="W272" s="12" t="str">
        <f t="shared" ca="1" si="70"/>
        <v>흠집</v>
      </c>
      <c r="X272" s="12">
        <f t="shared" ca="1" si="76"/>
        <v>3</v>
      </c>
      <c r="Y272" s="12" t="str">
        <f t="shared" ca="1" si="77"/>
        <v>케이스</v>
      </c>
      <c r="Z272" s="12">
        <f t="shared" ca="1" si="78"/>
        <v>1</v>
      </c>
      <c r="AA272" s="12" t="str">
        <f t="shared" ca="1" si="71"/>
        <v>검수미비</v>
      </c>
      <c r="AB272" s="12">
        <f t="shared" ca="1" si="79"/>
        <v>1</v>
      </c>
      <c r="AC272" s="12" t="str">
        <f t="shared" ca="1" si="80"/>
        <v>무상</v>
      </c>
      <c r="AD272" s="12" t="str">
        <f t="shared" ca="1" si="81"/>
        <v>123111</v>
      </c>
      <c r="AE272" s="12" t="str">
        <f t="shared" ca="1" si="72"/>
        <v>제품교환</v>
      </c>
      <c r="AF272" s="12" t="str">
        <f t="shared" ca="1" si="82"/>
        <v>케이스</v>
      </c>
      <c r="AG272" s="32">
        <f t="shared" ca="1" si="83"/>
        <v>20000</v>
      </c>
      <c r="AH272" s="33" t="str">
        <f t="shared" ca="1" si="84"/>
        <v>미청구</v>
      </c>
    </row>
    <row r="273" spans="19:34" x14ac:dyDescent="0.4">
      <c r="S273" s="21">
        <f t="shared" ca="1" si="73"/>
        <v>44418</v>
      </c>
      <c r="T273" s="12">
        <f t="shared" ca="1" si="74"/>
        <v>2</v>
      </c>
      <c r="U273" s="12" t="str">
        <f t="shared" ca="1" si="75"/>
        <v>기능</v>
      </c>
      <c r="V273" s="12">
        <f t="shared" ca="1" si="69"/>
        <v>6</v>
      </c>
      <c r="W273" s="12" t="str">
        <f t="shared" ca="1" si="70"/>
        <v>화면</v>
      </c>
      <c r="X273" s="12">
        <f t="shared" ca="1" si="76"/>
        <v>12</v>
      </c>
      <c r="Y273" s="12" t="str">
        <f t="shared" ca="1" si="77"/>
        <v>켜지지 않음</v>
      </c>
      <c r="Z273" s="12">
        <f t="shared" ca="1" si="78"/>
        <v>16</v>
      </c>
      <c r="AA273" s="12" t="str">
        <f t="shared" ca="1" si="71"/>
        <v>전원스위치 고장</v>
      </c>
      <c r="AB273" s="12">
        <f t="shared" ca="1" si="79"/>
        <v>2</v>
      </c>
      <c r="AC273" s="12" t="str">
        <f t="shared" ca="1" si="80"/>
        <v>유상</v>
      </c>
      <c r="AD273" s="12" t="str">
        <f t="shared" ca="1" si="81"/>
        <v>26121622</v>
      </c>
      <c r="AE273" s="12" t="str">
        <f t="shared" ca="1" si="72"/>
        <v>부품교체</v>
      </c>
      <c r="AF273" s="12" t="str">
        <f t="shared" ca="1" si="82"/>
        <v>SMPS Pcb Board</v>
      </c>
      <c r="AG273" s="32">
        <f t="shared" ca="1" si="83"/>
        <v>45000</v>
      </c>
      <c r="AH273" s="33">
        <f t="shared" ca="1" si="84"/>
        <v>45000</v>
      </c>
    </row>
    <row r="274" spans="19:34" x14ac:dyDescent="0.4">
      <c r="S274" s="21">
        <f t="shared" ca="1" si="73"/>
        <v>44296</v>
      </c>
      <c r="T274" s="12">
        <f t="shared" ca="1" si="74"/>
        <v>2</v>
      </c>
      <c r="U274" s="12" t="str">
        <f t="shared" ca="1" si="75"/>
        <v>기능</v>
      </c>
      <c r="V274" s="12">
        <f t="shared" ca="1" si="69"/>
        <v>6</v>
      </c>
      <c r="W274" s="12" t="str">
        <f t="shared" ca="1" si="70"/>
        <v>화면</v>
      </c>
      <c r="X274" s="12">
        <f t="shared" ca="1" si="76"/>
        <v>12</v>
      </c>
      <c r="Y274" s="12" t="str">
        <f t="shared" ca="1" si="77"/>
        <v>켜지지 않음</v>
      </c>
      <c r="Z274" s="12">
        <f t="shared" ca="1" si="78"/>
        <v>17</v>
      </c>
      <c r="AA274" s="12" t="str">
        <f t="shared" ca="1" si="71"/>
        <v>휴즈 끊어짐</v>
      </c>
      <c r="AB274" s="12">
        <f t="shared" ca="1" si="79"/>
        <v>3</v>
      </c>
      <c r="AC274" s="12" t="str">
        <f t="shared" ca="1" si="80"/>
        <v>무상</v>
      </c>
      <c r="AD274" s="12" t="str">
        <f t="shared" ca="1" si="81"/>
        <v>26121732</v>
      </c>
      <c r="AE274" s="12" t="str">
        <f t="shared" ca="1" si="72"/>
        <v>부품교체</v>
      </c>
      <c r="AF274" s="12" t="str">
        <f t="shared" ca="1" si="82"/>
        <v>Fuse</v>
      </c>
      <c r="AG274" s="32">
        <f t="shared" ca="1" si="83"/>
        <v>3000</v>
      </c>
      <c r="AH274" s="33" t="str">
        <f t="shared" ca="1" si="84"/>
        <v>미청구</v>
      </c>
    </row>
    <row r="275" spans="19:34" x14ac:dyDescent="0.4">
      <c r="S275" s="21">
        <f t="shared" ca="1" si="73"/>
        <v>44588</v>
      </c>
      <c r="T275" s="12">
        <f t="shared" ca="1" si="74"/>
        <v>1</v>
      </c>
      <c r="U275" s="12" t="str">
        <f t="shared" ca="1" si="75"/>
        <v>외관</v>
      </c>
      <c r="V275" s="12">
        <f t="shared" ref="V275:V284" ca="1" si="85">IF(T275=1,RANDBETWEEN(1,3),IF(T275=2,RANDBETWEEN(4,6)))</f>
        <v>1</v>
      </c>
      <c r="W275" s="12" t="str">
        <f t="shared" ca="1" si="70"/>
        <v>파손</v>
      </c>
      <c r="X275" s="12">
        <f t="shared" ca="1" si="76"/>
        <v>2</v>
      </c>
      <c r="Y275" s="12" t="str">
        <f t="shared" ca="1" si="77"/>
        <v>액정</v>
      </c>
      <c r="Z275" s="12">
        <f t="shared" ca="1" si="78"/>
        <v>1</v>
      </c>
      <c r="AA275" s="12" t="str">
        <f t="shared" ca="1" si="71"/>
        <v>검수미비</v>
      </c>
      <c r="AB275" s="12">
        <f t="shared" ca="1" si="79"/>
        <v>1</v>
      </c>
      <c r="AC275" s="12" t="str">
        <f t="shared" ca="1" si="80"/>
        <v>무상</v>
      </c>
      <c r="AD275" s="12" t="str">
        <f t="shared" ca="1" si="81"/>
        <v>112111</v>
      </c>
      <c r="AE275" s="12" t="str">
        <f t="shared" ca="1" si="72"/>
        <v>제품교환</v>
      </c>
      <c r="AF275" s="12" t="str">
        <f t="shared" ca="1" si="82"/>
        <v>액정 Ass'y</v>
      </c>
      <c r="AG275" s="32">
        <f t="shared" ca="1" si="83"/>
        <v>80000</v>
      </c>
      <c r="AH275" s="33" t="str">
        <f t="shared" ca="1" si="84"/>
        <v>미청구</v>
      </c>
    </row>
    <row r="276" spans="19:34" x14ac:dyDescent="0.4">
      <c r="S276" s="21">
        <f t="shared" ca="1" si="73"/>
        <v>45214</v>
      </c>
      <c r="T276" s="12">
        <f t="shared" ca="1" si="74"/>
        <v>1</v>
      </c>
      <c r="U276" s="12" t="str">
        <f t="shared" ca="1" si="75"/>
        <v>외관</v>
      </c>
      <c r="V276" s="12">
        <f t="shared" ca="1" si="85"/>
        <v>1</v>
      </c>
      <c r="W276" s="12" t="str">
        <f t="shared" ca="1" si="70"/>
        <v>파손</v>
      </c>
      <c r="X276" s="12">
        <f t="shared" ca="1" si="76"/>
        <v>2</v>
      </c>
      <c r="Y276" s="12" t="str">
        <f t="shared" ca="1" si="77"/>
        <v>액정</v>
      </c>
      <c r="Z276" s="12">
        <f t="shared" ca="1" si="78"/>
        <v>1</v>
      </c>
      <c r="AA276" s="12" t="str">
        <f t="shared" ca="1" si="71"/>
        <v>검수미비</v>
      </c>
      <c r="AB276" s="12">
        <f t="shared" ca="1" si="79"/>
        <v>1</v>
      </c>
      <c r="AC276" s="12" t="str">
        <f t="shared" ca="1" si="80"/>
        <v>무상</v>
      </c>
      <c r="AD276" s="12" t="str">
        <f t="shared" ca="1" si="81"/>
        <v>112111</v>
      </c>
      <c r="AE276" s="12" t="str">
        <f t="shared" ca="1" si="72"/>
        <v>제품교환</v>
      </c>
      <c r="AF276" s="12" t="str">
        <f t="shared" ca="1" si="82"/>
        <v>액정 Ass'y</v>
      </c>
      <c r="AG276" s="32">
        <f t="shared" ca="1" si="83"/>
        <v>80000</v>
      </c>
      <c r="AH276" s="33" t="str">
        <f t="shared" ca="1" si="84"/>
        <v>미청구</v>
      </c>
    </row>
    <row r="277" spans="19:34" x14ac:dyDescent="0.4">
      <c r="S277" s="21">
        <f t="shared" ca="1" si="73"/>
        <v>44438</v>
      </c>
      <c r="T277" s="12">
        <f t="shared" ca="1" si="74"/>
        <v>1</v>
      </c>
      <c r="U277" s="12" t="str">
        <f t="shared" ca="1" si="75"/>
        <v>외관</v>
      </c>
      <c r="V277" s="12">
        <f t="shared" ca="1" si="85"/>
        <v>1</v>
      </c>
      <c r="W277" s="12" t="str">
        <f t="shared" ca="1" si="70"/>
        <v>파손</v>
      </c>
      <c r="X277" s="12">
        <f t="shared" ca="1" si="76"/>
        <v>1</v>
      </c>
      <c r="Y277" s="12" t="str">
        <f t="shared" ca="1" si="77"/>
        <v>케이스</v>
      </c>
      <c r="Z277" s="12">
        <f t="shared" ca="1" si="78"/>
        <v>2</v>
      </c>
      <c r="AA277" s="12" t="str">
        <f t="shared" ca="1" si="71"/>
        <v>사용자 과실</v>
      </c>
      <c r="AB277" s="12">
        <f t="shared" ca="1" si="79"/>
        <v>2</v>
      </c>
      <c r="AC277" s="12" t="str">
        <f t="shared" ca="1" si="80"/>
        <v>유상</v>
      </c>
      <c r="AD277" s="12" t="str">
        <f t="shared" ca="1" si="81"/>
        <v>111222</v>
      </c>
      <c r="AE277" s="12" t="str">
        <f t="shared" ca="1" si="72"/>
        <v>부품교체</v>
      </c>
      <c r="AF277" s="12" t="str">
        <f t="shared" ca="1" si="82"/>
        <v>케이스</v>
      </c>
      <c r="AG277" s="32">
        <f t="shared" ca="1" si="83"/>
        <v>20000</v>
      </c>
      <c r="AH277" s="33">
        <f t="shared" ca="1" si="84"/>
        <v>20000</v>
      </c>
    </row>
    <row r="278" spans="19:34" x14ac:dyDescent="0.4">
      <c r="S278" s="21">
        <f t="shared" ca="1" si="73"/>
        <v>44992</v>
      </c>
      <c r="T278" s="12">
        <f t="shared" ca="1" si="74"/>
        <v>2</v>
      </c>
      <c r="U278" s="12" t="str">
        <f t="shared" ca="1" si="75"/>
        <v>기능</v>
      </c>
      <c r="V278" s="12">
        <f t="shared" ca="1" si="85"/>
        <v>4</v>
      </c>
      <c r="W278" s="12" t="str">
        <f t="shared" ca="1" si="70"/>
        <v>화면</v>
      </c>
      <c r="X278" s="12">
        <f t="shared" ca="1" si="76"/>
        <v>8</v>
      </c>
      <c r="Y278" s="12" t="str">
        <f t="shared" ca="1" si="77"/>
        <v>백화현상</v>
      </c>
      <c r="Z278" s="12">
        <f t="shared" ca="1" si="78"/>
        <v>6</v>
      </c>
      <c r="AA278" s="12" t="str">
        <f t="shared" ca="1" si="71"/>
        <v>액정 고장</v>
      </c>
      <c r="AB278" s="12">
        <f t="shared" ca="1" si="79"/>
        <v>2</v>
      </c>
      <c r="AC278" s="12" t="str">
        <f t="shared" ca="1" si="80"/>
        <v>유상</v>
      </c>
      <c r="AD278" s="12" t="str">
        <f t="shared" ca="1" si="81"/>
        <v>248622</v>
      </c>
      <c r="AE278" s="12" t="str">
        <f t="shared" ca="1" si="72"/>
        <v>부품교체</v>
      </c>
      <c r="AF278" s="12" t="str">
        <f t="shared" ca="1" si="82"/>
        <v>액정 Ass'y</v>
      </c>
      <c r="AG278" s="32">
        <f t="shared" ca="1" si="83"/>
        <v>80000</v>
      </c>
      <c r="AH278" s="33">
        <f t="shared" ca="1" si="84"/>
        <v>80000</v>
      </c>
    </row>
    <row r="279" spans="19:34" x14ac:dyDescent="0.4">
      <c r="S279" s="21">
        <f t="shared" ca="1" si="73"/>
        <v>44661</v>
      </c>
      <c r="T279" s="12">
        <f t="shared" ca="1" si="74"/>
        <v>2</v>
      </c>
      <c r="U279" s="12" t="str">
        <f t="shared" ca="1" si="75"/>
        <v>기능</v>
      </c>
      <c r="V279" s="12">
        <f t="shared" ca="1" si="85"/>
        <v>6</v>
      </c>
      <c r="W279" s="12" t="str">
        <f t="shared" ca="1" si="70"/>
        <v>화면</v>
      </c>
      <c r="X279" s="12">
        <f t="shared" ca="1" si="76"/>
        <v>12</v>
      </c>
      <c r="Y279" s="12" t="str">
        <f t="shared" ca="1" si="77"/>
        <v>켜지지 않음</v>
      </c>
      <c r="Z279" s="12">
        <f t="shared" ca="1" si="78"/>
        <v>18</v>
      </c>
      <c r="AA279" s="12" t="str">
        <f t="shared" ca="1" si="71"/>
        <v>Pcb Board 고장</v>
      </c>
      <c r="AB279" s="12">
        <f t="shared" ca="1" si="79"/>
        <v>1</v>
      </c>
      <c r="AC279" s="12" t="str">
        <f t="shared" ca="1" si="80"/>
        <v>무상</v>
      </c>
      <c r="AD279" s="12" t="str">
        <f t="shared" ca="1" si="81"/>
        <v>26121811</v>
      </c>
      <c r="AE279" s="12" t="str">
        <f t="shared" ca="1" si="72"/>
        <v>제품교환</v>
      </c>
      <c r="AF279" s="12" t="str">
        <f t="shared" ca="1" si="82"/>
        <v>MAIN Pcb Board</v>
      </c>
      <c r="AG279" s="32">
        <f t="shared" ca="1" si="83"/>
        <v>50000</v>
      </c>
      <c r="AH279" s="33" t="str">
        <f t="shared" ca="1" si="84"/>
        <v>미청구</v>
      </c>
    </row>
    <row r="280" spans="19:34" x14ac:dyDescent="0.4">
      <c r="S280" s="21">
        <f t="shared" ca="1" si="73"/>
        <v>45288</v>
      </c>
      <c r="T280" s="12">
        <f t="shared" ca="1" si="74"/>
        <v>1</v>
      </c>
      <c r="U280" s="12" t="str">
        <f t="shared" ca="1" si="75"/>
        <v>외관</v>
      </c>
      <c r="V280" s="12">
        <f t="shared" ca="1" si="85"/>
        <v>3</v>
      </c>
      <c r="W280" s="12" t="str">
        <f t="shared" ca="1" si="70"/>
        <v>오염</v>
      </c>
      <c r="X280" s="12">
        <f t="shared" ca="1" si="76"/>
        <v>6</v>
      </c>
      <c r="Y280" s="12" t="str">
        <f t="shared" ca="1" si="77"/>
        <v>액정</v>
      </c>
      <c r="Z280" s="12">
        <f t="shared" ca="1" si="78"/>
        <v>1</v>
      </c>
      <c r="AA280" s="12" t="str">
        <f t="shared" ca="1" si="71"/>
        <v>검수미비</v>
      </c>
      <c r="AB280" s="12">
        <f t="shared" ca="1" si="79"/>
        <v>1</v>
      </c>
      <c r="AC280" s="12" t="str">
        <f t="shared" ca="1" si="80"/>
        <v>무상</v>
      </c>
      <c r="AD280" s="12" t="str">
        <f t="shared" ca="1" si="81"/>
        <v>136111</v>
      </c>
      <c r="AE280" s="12" t="str">
        <f t="shared" ca="1" si="72"/>
        <v>제품교환</v>
      </c>
      <c r="AF280" s="12" t="str">
        <f t="shared" ca="1" si="82"/>
        <v>액정 Ass'y</v>
      </c>
      <c r="AG280" s="32">
        <f t="shared" ca="1" si="83"/>
        <v>80000</v>
      </c>
      <c r="AH280" s="33" t="str">
        <f t="shared" ca="1" si="84"/>
        <v>미청구</v>
      </c>
    </row>
    <row r="281" spans="19:34" x14ac:dyDescent="0.4">
      <c r="S281" s="21">
        <f t="shared" ca="1" si="73"/>
        <v>44913</v>
      </c>
      <c r="T281" s="12">
        <f t="shared" ca="1" si="74"/>
        <v>1</v>
      </c>
      <c r="U281" s="12" t="str">
        <f t="shared" ca="1" si="75"/>
        <v>외관</v>
      </c>
      <c r="V281" s="12">
        <f t="shared" ca="1" si="85"/>
        <v>3</v>
      </c>
      <c r="W281" s="12" t="str">
        <f t="shared" ca="1" si="70"/>
        <v>오염</v>
      </c>
      <c r="X281" s="12">
        <f t="shared" ca="1" si="76"/>
        <v>6</v>
      </c>
      <c r="Y281" s="12" t="str">
        <f t="shared" ca="1" si="77"/>
        <v>액정</v>
      </c>
      <c r="Z281" s="12">
        <f t="shared" ca="1" si="78"/>
        <v>1</v>
      </c>
      <c r="AA281" s="12" t="str">
        <f t="shared" ca="1" si="71"/>
        <v>검수미비</v>
      </c>
      <c r="AB281" s="12">
        <f t="shared" ca="1" si="79"/>
        <v>1</v>
      </c>
      <c r="AC281" s="12" t="str">
        <f t="shared" ca="1" si="80"/>
        <v>무상</v>
      </c>
      <c r="AD281" s="12" t="str">
        <f t="shared" ca="1" si="81"/>
        <v>136111</v>
      </c>
      <c r="AE281" s="12" t="str">
        <f t="shared" ca="1" si="72"/>
        <v>제품교환</v>
      </c>
      <c r="AF281" s="12" t="str">
        <f t="shared" ca="1" si="82"/>
        <v>액정 Ass'y</v>
      </c>
      <c r="AG281" s="32">
        <f t="shared" ca="1" si="83"/>
        <v>80000</v>
      </c>
      <c r="AH281" s="33" t="str">
        <f t="shared" ca="1" si="84"/>
        <v>미청구</v>
      </c>
    </row>
    <row r="282" spans="19:34" x14ac:dyDescent="0.4">
      <c r="S282" s="21">
        <f t="shared" ca="1" si="73"/>
        <v>44361</v>
      </c>
      <c r="T282" s="12">
        <f t="shared" ca="1" si="74"/>
        <v>2</v>
      </c>
      <c r="U282" s="12" t="str">
        <f t="shared" ca="1" si="75"/>
        <v>기능</v>
      </c>
      <c r="V282" s="12">
        <f t="shared" ca="1" si="85"/>
        <v>4</v>
      </c>
      <c r="W282" s="12" t="str">
        <f t="shared" ca="1" si="70"/>
        <v>화면</v>
      </c>
      <c r="X282" s="12">
        <f t="shared" ca="1" si="76"/>
        <v>7</v>
      </c>
      <c r="Y282" s="12" t="str">
        <f t="shared" ca="1" si="77"/>
        <v>안켜짐</v>
      </c>
      <c r="Z282" s="12">
        <f t="shared" ca="1" si="78"/>
        <v>5</v>
      </c>
      <c r="AA282" s="12" t="str">
        <f t="shared" ca="1" si="71"/>
        <v>액정 고장</v>
      </c>
      <c r="AB282" s="12">
        <f t="shared" ca="1" si="79"/>
        <v>3</v>
      </c>
      <c r="AC282" s="12" t="str">
        <f t="shared" ca="1" si="80"/>
        <v>무상</v>
      </c>
      <c r="AD282" s="12" t="str">
        <f t="shared" ca="1" si="81"/>
        <v>247532</v>
      </c>
      <c r="AE282" s="12" t="str">
        <f t="shared" ca="1" si="72"/>
        <v>부품교체</v>
      </c>
      <c r="AF282" s="12" t="str">
        <f t="shared" ca="1" si="82"/>
        <v>액정 Ass'y</v>
      </c>
      <c r="AG282" s="32">
        <f t="shared" ca="1" si="83"/>
        <v>80000</v>
      </c>
      <c r="AH282" s="33" t="str">
        <f t="shared" ca="1" si="84"/>
        <v>미청구</v>
      </c>
    </row>
    <row r="283" spans="19:34" x14ac:dyDescent="0.4">
      <c r="S283" s="21">
        <f t="shared" ca="1" si="73"/>
        <v>44217</v>
      </c>
      <c r="T283" s="12">
        <f t="shared" ca="1" si="74"/>
        <v>2</v>
      </c>
      <c r="U283" s="12" t="str">
        <f t="shared" ca="1" si="75"/>
        <v>기능</v>
      </c>
      <c r="V283" s="12">
        <f t="shared" ca="1" si="85"/>
        <v>4</v>
      </c>
      <c r="W283" s="12" t="str">
        <f t="shared" ca="1" si="70"/>
        <v>화면</v>
      </c>
      <c r="X283" s="12">
        <f t="shared" ca="1" si="76"/>
        <v>7</v>
      </c>
      <c r="Y283" s="12" t="str">
        <f t="shared" ca="1" si="77"/>
        <v>안켜짐</v>
      </c>
      <c r="Z283" s="12">
        <f t="shared" ca="1" si="78"/>
        <v>4</v>
      </c>
      <c r="AA283" s="12" t="str">
        <f t="shared" ca="1" si="71"/>
        <v>Pcb Board 고장</v>
      </c>
      <c r="AB283" s="12">
        <f t="shared" ca="1" si="79"/>
        <v>3</v>
      </c>
      <c r="AC283" s="12" t="str">
        <f t="shared" ca="1" si="80"/>
        <v>무상</v>
      </c>
      <c r="AD283" s="12" t="str">
        <f t="shared" ca="1" si="81"/>
        <v>247432</v>
      </c>
      <c r="AE283" s="12" t="str">
        <f t="shared" ca="1" si="72"/>
        <v>부품교체</v>
      </c>
      <c r="AF283" s="12" t="str">
        <f t="shared" ca="1" si="82"/>
        <v>MAIN Pcb Board</v>
      </c>
      <c r="AG283" s="32">
        <f t="shared" ca="1" si="83"/>
        <v>50000</v>
      </c>
      <c r="AH283" s="33" t="str">
        <f t="shared" ca="1" si="84"/>
        <v>미청구</v>
      </c>
    </row>
    <row r="284" spans="19:34" ht="18" thickBot="1" x14ac:dyDescent="0.45">
      <c r="S284" s="22">
        <f t="shared" ca="1" si="73"/>
        <v>44696</v>
      </c>
      <c r="T284" s="23">
        <f t="shared" ca="1" si="74"/>
        <v>2</v>
      </c>
      <c r="U284" s="23" t="str">
        <f t="shared" ca="1" si="75"/>
        <v>기능</v>
      </c>
      <c r="V284" s="23">
        <f t="shared" ca="1" si="85"/>
        <v>6</v>
      </c>
      <c r="W284" s="23" t="str">
        <f t="shared" ca="1" si="70"/>
        <v>화면</v>
      </c>
      <c r="X284" s="23">
        <f t="shared" ca="1" si="76"/>
        <v>12</v>
      </c>
      <c r="Y284" s="23" t="str">
        <f t="shared" ca="1" si="77"/>
        <v>켜지지 않음</v>
      </c>
      <c r="Z284" s="23">
        <f t="shared" ca="1" si="78"/>
        <v>16</v>
      </c>
      <c r="AA284" s="23" t="str">
        <f t="shared" ca="1" si="71"/>
        <v>전원스위치 고장</v>
      </c>
      <c r="AB284" s="23">
        <f t="shared" ca="1" si="79"/>
        <v>3</v>
      </c>
      <c r="AC284" s="23" t="str">
        <f t="shared" ca="1" si="80"/>
        <v>무상</v>
      </c>
      <c r="AD284" s="23" t="str">
        <f t="shared" ca="1" si="81"/>
        <v>26121632</v>
      </c>
      <c r="AE284" s="23" t="str">
        <f t="shared" ca="1" si="72"/>
        <v>부품교체</v>
      </c>
      <c r="AF284" s="23" t="str">
        <f t="shared" ca="1" si="82"/>
        <v>SMPS Pcb Board</v>
      </c>
      <c r="AG284" s="34">
        <f t="shared" ca="1" si="83"/>
        <v>45000</v>
      </c>
      <c r="AH284" s="35" t="str">
        <f t="shared" ca="1" si="84"/>
        <v>미청구</v>
      </c>
    </row>
  </sheetData>
  <mergeCells count="1">
    <mergeCell ref="L4:M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workbookViewId="0">
      <selection activeCell="G20" sqref="G20"/>
    </sheetView>
  </sheetViews>
  <sheetFormatPr defaultRowHeight="17.399999999999999" x14ac:dyDescent="0.4"/>
  <cols>
    <col min="4" max="4" width="10.8984375" bestFit="1" customWidth="1"/>
    <col min="5" max="9" width="21.296875" customWidth="1"/>
  </cols>
  <sheetData>
    <row r="4" spans="4:9" x14ac:dyDescent="0.4">
      <c r="E4" s="4" t="s">
        <v>0</v>
      </c>
      <c r="F4" s="4" t="s">
        <v>2</v>
      </c>
      <c r="G4" s="4" t="s">
        <v>4</v>
      </c>
      <c r="H4" s="4" t="s">
        <v>24</v>
      </c>
      <c r="I4" s="4" t="s">
        <v>67</v>
      </c>
    </row>
    <row r="5" spans="4:9" x14ac:dyDescent="0.4">
      <c r="D5" s="5">
        <v>45078</v>
      </c>
      <c r="E5" s="3" t="s">
        <v>8</v>
      </c>
      <c r="F5" s="3" t="s">
        <v>18</v>
      </c>
      <c r="G5" s="3" t="s">
        <v>48</v>
      </c>
      <c r="H5" s="3" t="s">
        <v>50</v>
      </c>
      <c r="I5" s="3" t="s">
        <v>69</v>
      </c>
    </row>
    <row r="6" spans="4:9" x14ac:dyDescent="0.4">
      <c r="D6" s="5">
        <v>45079</v>
      </c>
      <c r="E6" s="3" t="s">
        <v>6</v>
      </c>
      <c r="F6" s="3" t="s">
        <v>56</v>
      </c>
      <c r="G6" s="3" t="s">
        <v>20</v>
      </c>
      <c r="H6" s="3" t="s">
        <v>26</v>
      </c>
      <c r="I6" s="3" t="s">
        <v>69</v>
      </c>
    </row>
    <row r="7" spans="4:9" x14ac:dyDescent="0.4">
      <c r="D7" s="5">
        <v>45080</v>
      </c>
      <c r="E7" s="3" t="s">
        <v>8</v>
      </c>
      <c r="F7" s="3" t="s">
        <v>18</v>
      </c>
      <c r="G7" s="3" t="s">
        <v>48</v>
      </c>
      <c r="H7" s="3" t="s">
        <v>36</v>
      </c>
      <c r="I7" s="3" t="s">
        <v>69</v>
      </c>
    </row>
    <row r="8" spans="4:9" x14ac:dyDescent="0.4">
      <c r="D8" s="5">
        <v>45081</v>
      </c>
      <c r="E8" s="3" t="s">
        <v>6</v>
      </c>
      <c r="F8" s="3" t="s">
        <v>12</v>
      </c>
      <c r="G8" s="3" t="s">
        <v>20</v>
      </c>
      <c r="H8" s="3" t="s">
        <v>60</v>
      </c>
      <c r="I8" s="3" t="s">
        <v>71</v>
      </c>
    </row>
    <row r="9" spans="4:9" x14ac:dyDescent="0.4">
      <c r="D9" s="5">
        <v>45082</v>
      </c>
      <c r="E9" s="3" t="s">
        <v>8</v>
      </c>
      <c r="F9" s="3" t="s">
        <v>14</v>
      </c>
      <c r="G9" s="3" t="s">
        <v>30</v>
      </c>
      <c r="H9" s="3" t="s">
        <v>38</v>
      </c>
      <c r="I9" s="3" t="s">
        <v>69</v>
      </c>
    </row>
    <row r="10" spans="4:9" x14ac:dyDescent="0.4">
      <c r="D10" s="5">
        <v>45083</v>
      </c>
      <c r="E10" s="3" t="s">
        <v>8</v>
      </c>
      <c r="F10" s="3" t="s">
        <v>16</v>
      </c>
      <c r="G10" s="3" t="s">
        <v>42</v>
      </c>
      <c r="H10" s="3" t="s">
        <v>46</v>
      </c>
      <c r="I10" s="3" t="s">
        <v>71</v>
      </c>
    </row>
    <row r="11" spans="4:9" x14ac:dyDescent="0.4">
      <c r="D11" s="5">
        <v>45084</v>
      </c>
      <c r="E11" s="3" t="s">
        <v>8</v>
      </c>
      <c r="F11" s="3" t="s">
        <v>14</v>
      </c>
      <c r="G11" s="3" t="s">
        <v>30</v>
      </c>
      <c r="H11" s="3" t="s">
        <v>38</v>
      </c>
      <c r="I11" s="3" t="s">
        <v>71</v>
      </c>
    </row>
    <row r="12" spans="4:9" x14ac:dyDescent="0.4">
      <c r="D12" s="5">
        <v>45085</v>
      </c>
      <c r="E12" s="3" t="s">
        <v>6</v>
      </c>
      <c r="F12" s="3" t="s">
        <v>56</v>
      </c>
      <c r="G12" s="3" t="s">
        <v>20</v>
      </c>
      <c r="H12" s="3" t="s">
        <v>26</v>
      </c>
      <c r="I12" s="3" t="s">
        <v>69</v>
      </c>
    </row>
    <row r="13" spans="4:9" x14ac:dyDescent="0.4">
      <c r="D13" s="5">
        <v>45086</v>
      </c>
      <c r="E13" s="3" t="s">
        <v>6</v>
      </c>
      <c r="F13" s="3" t="s">
        <v>10</v>
      </c>
      <c r="G13" s="3" t="s">
        <v>20</v>
      </c>
      <c r="H13" s="3" t="s">
        <v>60</v>
      </c>
      <c r="I13" s="3" t="s">
        <v>69</v>
      </c>
    </row>
    <row r="14" spans="4:9" x14ac:dyDescent="0.4">
      <c r="D14" s="5">
        <v>45087</v>
      </c>
      <c r="E14" s="3" t="s">
        <v>8</v>
      </c>
      <c r="F14" s="3" t="s">
        <v>18</v>
      </c>
      <c r="G14" s="3" t="s">
        <v>48</v>
      </c>
      <c r="H14" s="3" t="s">
        <v>36</v>
      </c>
      <c r="I14" s="3" t="s">
        <v>69</v>
      </c>
    </row>
    <row r="15" spans="4:9" x14ac:dyDescent="0.4">
      <c r="D15" s="5">
        <v>45088</v>
      </c>
      <c r="E15" s="3" t="s">
        <v>6</v>
      </c>
      <c r="F15" s="3" t="s">
        <v>12</v>
      </c>
      <c r="G15" s="3" t="s">
        <v>20</v>
      </c>
      <c r="H15" s="3" t="s">
        <v>60</v>
      </c>
      <c r="I15" s="3" t="s">
        <v>71</v>
      </c>
    </row>
    <row r="16" spans="4:9" x14ac:dyDescent="0.4">
      <c r="D16" s="5">
        <v>45089</v>
      </c>
      <c r="E16" s="3" t="s">
        <v>6</v>
      </c>
      <c r="F16" s="3" t="s">
        <v>56</v>
      </c>
      <c r="G16" s="3" t="s">
        <v>20</v>
      </c>
      <c r="H16" s="3" t="s">
        <v>26</v>
      </c>
      <c r="I16" s="3" t="s">
        <v>69</v>
      </c>
    </row>
    <row r="17" spans="4:9" x14ac:dyDescent="0.4">
      <c r="D17" s="5">
        <v>45090</v>
      </c>
      <c r="E17" s="3" t="s">
        <v>8</v>
      </c>
      <c r="F17" s="3" t="s">
        <v>14</v>
      </c>
      <c r="G17" s="3" t="s">
        <v>30</v>
      </c>
      <c r="H17" s="3" t="s">
        <v>40</v>
      </c>
      <c r="I17" s="3" t="s">
        <v>69</v>
      </c>
    </row>
    <row r="18" spans="4:9" x14ac:dyDescent="0.4">
      <c r="D18" s="5">
        <v>45091</v>
      </c>
      <c r="E18" s="3" t="s">
        <v>8</v>
      </c>
      <c r="F18" s="3" t="s">
        <v>16</v>
      </c>
      <c r="G18" s="3" t="s">
        <v>44</v>
      </c>
      <c r="H18" s="3" t="s">
        <v>46</v>
      </c>
      <c r="I18" s="3" t="s">
        <v>69</v>
      </c>
    </row>
    <row r="19" spans="4:9" x14ac:dyDescent="0.4">
      <c r="D19" s="5">
        <v>45092</v>
      </c>
      <c r="E19" s="3" t="s">
        <v>6</v>
      </c>
      <c r="F19" s="3" t="s">
        <v>12</v>
      </c>
      <c r="G19" s="3" t="s">
        <v>20</v>
      </c>
      <c r="H19" s="3" t="s">
        <v>26</v>
      </c>
      <c r="I19" s="3" t="s">
        <v>69</v>
      </c>
    </row>
    <row r="20" spans="4:9" x14ac:dyDescent="0.4">
      <c r="D20" s="5">
        <v>45093</v>
      </c>
      <c r="E20" s="3" t="s">
        <v>8</v>
      </c>
      <c r="F20" s="3" t="s">
        <v>14</v>
      </c>
      <c r="G20" s="3" t="s">
        <v>28</v>
      </c>
      <c r="H20" s="3" t="s">
        <v>38</v>
      </c>
      <c r="I20" s="3" t="s">
        <v>71</v>
      </c>
    </row>
    <row r="21" spans="4:9" x14ac:dyDescent="0.4">
      <c r="D21" s="5">
        <v>45094</v>
      </c>
      <c r="E21" s="3" t="s">
        <v>8</v>
      </c>
      <c r="F21" s="3" t="s">
        <v>18</v>
      </c>
      <c r="G21" s="3" t="s">
        <v>48</v>
      </c>
      <c r="H21" s="3" t="s">
        <v>36</v>
      </c>
      <c r="I21" s="3" t="s">
        <v>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7"/>
  <sheetViews>
    <sheetView topLeftCell="A3" workbookViewId="0">
      <selection activeCell="N67" sqref="N5:N67"/>
    </sheetView>
  </sheetViews>
  <sheetFormatPr defaultRowHeight="17.399999999999999" x14ac:dyDescent="0.4"/>
  <cols>
    <col min="1" max="1" width="2.3984375" style="6" bestFit="1" customWidth="1"/>
    <col min="2" max="2" width="11.296875" style="6" bestFit="1" customWidth="1"/>
    <col min="3" max="3" width="2.3984375" style="6" bestFit="1" customWidth="1"/>
    <col min="4" max="4" width="11.296875" style="6" bestFit="1" customWidth="1"/>
    <col min="5" max="5" width="2.3984375" style="6" bestFit="1" customWidth="1"/>
    <col min="6" max="6" width="11.296875" style="6" bestFit="1" customWidth="1"/>
    <col min="7" max="7" width="3.3984375" style="6" bestFit="1" customWidth="1"/>
    <col min="8" max="8" width="15" style="6" bestFit="1" customWidth="1"/>
    <col min="9" max="9" width="2.3984375" style="6" bestFit="1" customWidth="1"/>
    <col min="10" max="10" width="9.296875" style="6" bestFit="1" customWidth="1"/>
    <col min="11" max="11" width="2.3984375" style="6" bestFit="1" customWidth="1"/>
    <col min="12" max="12" width="8.59765625" style="6" bestFit="1" customWidth="1"/>
    <col min="13" max="13" width="24.09765625" style="6" customWidth="1"/>
    <col min="14" max="17" width="8.796875" style="6"/>
    <col min="18" max="18" width="21.59765625" style="6" bestFit="1" customWidth="1"/>
    <col min="19" max="19" width="7.3984375" style="6" bestFit="1" customWidth="1"/>
    <col min="20" max="16384" width="8.796875" style="6"/>
  </cols>
  <sheetData>
    <row r="4" spans="1:19" x14ac:dyDescent="0.4">
      <c r="A4" s="7"/>
      <c r="B4" s="8" t="s">
        <v>1</v>
      </c>
      <c r="C4" s="8"/>
      <c r="D4" s="8" t="s">
        <v>3</v>
      </c>
      <c r="E4" s="8"/>
      <c r="F4" s="8" t="s">
        <v>5</v>
      </c>
      <c r="G4" s="8"/>
      <c r="H4" s="8" t="s">
        <v>25</v>
      </c>
      <c r="I4" s="8"/>
      <c r="J4" s="8" t="s">
        <v>68</v>
      </c>
      <c r="K4" s="8"/>
      <c r="L4" s="9" t="s">
        <v>59</v>
      </c>
      <c r="M4" s="6" t="s">
        <v>86</v>
      </c>
    </row>
    <row r="5" spans="1:19" x14ac:dyDescent="0.4">
      <c r="A5" s="10">
        <v>1</v>
      </c>
      <c r="B5" s="11" t="s">
        <v>7</v>
      </c>
      <c r="C5" s="11">
        <v>1</v>
      </c>
      <c r="D5" s="12" t="s">
        <v>11</v>
      </c>
      <c r="E5" s="12">
        <v>1</v>
      </c>
      <c r="F5" s="12" t="s">
        <v>21</v>
      </c>
      <c r="G5" s="12">
        <v>1</v>
      </c>
      <c r="H5" s="12" t="s">
        <v>61</v>
      </c>
      <c r="I5" s="12">
        <v>1</v>
      </c>
      <c r="J5" s="12" t="str">
        <f>IF(I5=1,$S$5,IF(I5=2,$S$6,))</f>
        <v>무상</v>
      </c>
      <c r="K5" s="12">
        <v>1</v>
      </c>
      <c r="L5" s="13" t="str">
        <f>IF(K5=1,$P$5,IF(K5=2,$P$6,IF(K5=3,$P$7)))</f>
        <v>제품교환</v>
      </c>
      <c r="M5" s="6" t="s">
        <v>21</v>
      </c>
      <c r="N5" s="6">
        <v>20000</v>
      </c>
      <c r="O5" s="6">
        <v>1</v>
      </c>
      <c r="P5" s="6" t="s">
        <v>75</v>
      </c>
      <c r="R5" s="6">
        <v>1</v>
      </c>
      <c r="S5" s="6" t="s">
        <v>72</v>
      </c>
    </row>
    <row r="6" spans="1:19" x14ac:dyDescent="0.4">
      <c r="A6" s="10">
        <v>1</v>
      </c>
      <c r="B6" s="11" t="s">
        <v>7</v>
      </c>
      <c r="C6" s="11">
        <v>1</v>
      </c>
      <c r="D6" s="12" t="s">
        <v>11</v>
      </c>
      <c r="E6" s="12">
        <v>2</v>
      </c>
      <c r="F6" s="12" t="s">
        <v>21</v>
      </c>
      <c r="G6" s="12">
        <v>2</v>
      </c>
      <c r="H6" s="12" t="s">
        <v>27</v>
      </c>
      <c r="I6" s="12">
        <v>2</v>
      </c>
      <c r="J6" s="12" t="str">
        <f t="shared" ref="J6:J67" si="0">IF(I6=1,$S$5,IF(I6=2,$S$6,))</f>
        <v>유상</v>
      </c>
      <c r="K6" s="12">
        <v>2</v>
      </c>
      <c r="L6" s="13" t="str">
        <f t="shared" ref="L6:L67" si="1">IF(K6=1,$P$5,IF(K6=2,$P$6,IF(K6=3,$P$7)))</f>
        <v>부품교체</v>
      </c>
      <c r="M6" s="6" t="s">
        <v>21</v>
      </c>
      <c r="N6" s="6">
        <v>20000</v>
      </c>
      <c r="O6" s="6">
        <v>2</v>
      </c>
      <c r="P6" s="6" t="s">
        <v>77</v>
      </c>
      <c r="R6" s="6">
        <v>2</v>
      </c>
      <c r="S6" s="6" t="s">
        <v>70</v>
      </c>
    </row>
    <row r="7" spans="1:19" x14ac:dyDescent="0.4">
      <c r="A7" s="10">
        <v>1</v>
      </c>
      <c r="B7" s="11" t="s">
        <v>7</v>
      </c>
      <c r="C7" s="11">
        <v>1</v>
      </c>
      <c r="D7" s="12" t="s">
        <v>11</v>
      </c>
      <c r="E7" s="12">
        <v>1</v>
      </c>
      <c r="F7" s="12" t="s">
        <v>23</v>
      </c>
      <c r="G7" s="12">
        <v>1</v>
      </c>
      <c r="H7" s="12" t="s">
        <v>61</v>
      </c>
      <c r="I7" s="12">
        <v>1</v>
      </c>
      <c r="J7" s="12" t="str">
        <f t="shared" si="0"/>
        <v>무상</v>
      </c>
      <c r="K7" s="12">
        <v>1</v>
      </c>
      <c r="L7" s="13" t="str">
        <f t="shared" si="1"/>
        <v>제품교환</v>
      </c>
      <c r="M7" s="6" t="s">
        <v>90</v>
      </c>
      <c r="N7" s="6">
        <v>80000</v>
      </c>
    </row>
    <row r="8" spans="1:19" x14ac:dyDescent="0.4">
      <c r="A8" s="10">
        <v>1</v>
      </c>
      <c r="B8" s="11" t="s">
        <v>7</v>
      </c>
      <c r="C8" s="11">
        <v>1</v>
      </c>
      <c r="D8" s="12" t="s">
        <v>11</v>
      </c>
      <c r="E8" s="12">
        <v>2</v>
      </c>
      <c r="F8" s="12" t="s">
        <v>23</v>
      </c>
      <c r="G8" s="12">
        <v>2</v>
      </c>
      <c r="H8" s="12" t="s">
        <v>27</v>
      </c>
      <c r="I8" s="12">
        <v>2</v>
      </c>
      <c r="J8" s="12" t="str">
        <f t="shared" si="0"/>
        <v>유상</v>
      </c>
      <c r="K8" s="12">
        <v>2</v>
      </c>
      <c r="L8" s="13" t="str">
        <f t="shared" si="1"/>
        <v>부품교체</v>
      </c>
      <c r="M8" s="6" t="s">
        <v>90</v>
      </c>
      <c r="N8" s="6">
        <v>80000</v>
      </c>
    </row>
    <row r="9" spans="1:19" x14ac:dyDescent="0.4">
      <c r="A9" s="10">
        <v>1</v>
      </c>
      <c r="B9" s="11" t="s">
        <v>7</v>
      </c>
      <c r="C9" s="11">
        <v>2</v>
      </c>
      <c r="D9" s="12" t="s">
        <v>57</v>
      </c>
      <c r="E9" s="12">
        <v>1</v>
      </c>
      <c r="F9" s="12" t="s">
        <v>21</v>
      </c>
      <c r="G9" s="12">
        <v>1</v>
      </c>
      <c r="H9" s="12" t="s">
        <v>61</v>
      </c>
      <c r="I9" s="12">
        <v>1</v>
      </c>
      <c r="J9" s="12" t="str">
        <f t="shared" si="0"/>
        <v>무상</v>
      </c>
      <c r="K9" s="12">
        <v>1</v>
      </c>
      <c r="L9" s="13" t="str">
        <f t="shared" si="1"/>
        <v>제품교환</v>
      </c>
      <c r="M9" s="6" t="s">
        <v>21</v>
      </c>
      <c r="N9" s="6">
        <v>20000</v>
      </c>
    </row>
    <row r="10" spans="1:19" x14ac:dyDescent="0.4">
      <c r="A10" s="10">
        <v>1</v>
      </c>
      <c r="B10" s="11" t="s">
        <v>7</v>
      </c>
      <c r="C10" s="11">
        <v>2</v>
      </c>
      <c r="D10" s="12" t="s">
        <v>57</v>
      </c>
      <c r="E10" s="12">
        <v>2</v>
      </c>
      <c r="F10" s="12" t="s">
        <v>21</v>
      </c>
      <c r="G10" s="12">
        <v>2</v>
      </c>
      <c r="H10" s="12" t="s">
        <v>27</v>
      </c>
      <c r="I10" s="12">
        <v>2</v>
      </c>
      <c r="J10" s="12" t="str">
        <f t="shared" si="0"/>
        <v>유상</v>
      </c>
      <c r="K10" s="12">
        <v>2</v>
      </c>
      <c r="L10" s="13" t="str">
        <f t="shared" si="1"/>
        <v>부품교체</v>
      </c>
      <c r="M10" s="6" t="s">
        <v>21</v>
      </c>
      <c r="N10" s="6">
        <v>20000</v>
      </c>
      <c r="R10" s="6" t="s">
        <v>20</v>
      </c>
      <c r="S10" s="6">
        <v>20000</v>
      </c>
    </row>
    <row r="11" spans="1:19" x14ac:dyDescent="0.4">
      <c r="A11" s="10">
        <v>1</v>
      </c>
      <c r="B11" s="11" t="s">
        <v>7</v>
      </c>
      <c r="C11" s="11">
        <v>2</v>
      </c>
      <c r="D11" s="12" t="s">
        <v>57</v>
      </c>
      <c r="E11" s="12">
        <v>1</v>
      </c>
      <c r="F11" s="12" t="s">
        <v>23</v>
      </c>
      <c r="G11" s="12">
        <v>1</v>
      </c>
      <c r="H11" s="12" t="s">
        <v>61</v>
      </c>
      <c r="I11" s="12">
        <v>1</v>
      </c>
      <c r="J11" s="12" t="str">
        <f t="shared" si="0"/>
        <v>무상</v>
      </c>
      <c r="K11" s="12">
        <v>1</v>
      </c>
      <c r="L11" s="13" t="str">
        <f t="shared" si="1"/>
        <v>제품교환</v>
      </c>
      <c r="M11" s="6" t="s">
        <v>90</v>
      </c>
      <c r="N11" s="6">
        <v>80000</v>
      </c>
      <c r="R11" s="6" t="s">
        <v>89</v>
      </c>
      <c r="S11" s="6">
        <v>80000</v>
      </c>
    </row>
    <row r="12" spans="1:19" x14ac:dyDescent="0.4">
      <c r="A12" s="10">
        <v>1</v>
      </c>
      <c r="B12" s="11" t="s">
        <v>7</v>
      </c>
      <c r="C12" s="11">
        <v>2</v>
      </c>
      <c r="D12" s="12" t="s">
        <v>57</v>
      </c>
      <c r="E12" s="12">
        <v>2</v>
      </c>
      <c r="F12" s="12" t="s">
        <v>23</v>
      </c>
      <c r="G12" s="12">
        <v>2</v>
      </c>
      <c r="H12" s="12" t="s">
        <v>27</v>
      </c>
      <c r="I12" s="12">
        <v>2</v>
      </c>
      <c r="J12" s="12" t="str">
        <f t="shared" si="0"/>
        <v>유상</v>
      </c>
      <c r="K12" s="12">
        <v>2</v>
      </c>
      <c r="L12" s="13" t="str">
        <f t="shared" si="1"/>
        <v>부품교체</v>
      </c>
      <c r="M12" s="6" t="s">
        <v>90</v>
      </c>
      <c r="N12" s="6">
        <v>80000</v>
      </c>
      <c r="R12" s="6" t="s">
        <v>87</v>
      </c>
      <c r="S12" s="6">
        <v>18000</v>
      </c>
    </row>
    <row r="13" spans="1:19" x14ac:dyDescent="0.4">
      <c r="A13" s="10">
        <v>1</v>
      </c>
      <c r="B13" s="11" t="s">
        <v>7</v>
      </c>
      <c r="C13" s="11">
        <v>3</v>
      </c>
      <c r="D13" s="12" t="s">
        <v>13</v>
      </c>
      <c r="E13" s="12">
        <v>1</v>
      </c>
      <c r="F13" s="12" t="s">
        <v>21</v>
      </c>
      <c r="G13" s="12">
        <v>1</v>
      </c>
      <c r="H13" s="12" t="s">
        <v>61</v>
      </c>
      <c r="I13" s="12">
        <v>1</v>
      </c>
      <c r="J13" s="12" t="str">
        <f t="shared" si="0"/>
        <v>무상</v>
      </c>
      <c r="K13" s="12">
        <v>1</v>
      </c>
      <c r="L13" s="13" t="str">
        <f t="shared" si="1"/>
        <v>제품교환</v>
      </c>
      <c r="M13" s="12" t="s">
        <v>21</v>
      </c>
      <c r="N13" s="6">
        <v>20000</v>
      </c>
      <c r="R13" s="6" t="s">
        <v>93</v>
      </c>
      <c r="S13" s="6">
        <v>50000</v>
      </c>
    </row>
    <row r="14" spans="1:19" x14ac:dyDescent="0.4">
      <c r="A14" s="10">
        <v>1</v>
      </c>
      <c r="B14" s="11" t="s">
        <v>7</v>
      </c>
      <c r="C14" s="11">
        <v>3</v>
      </c>
      <c r="D14" s="12" t="s">
        <v>13</v>
      </c>
      <c r="E14" s="12">
        <v>2</v>
      </c>
      <c r="F14" s="12" t="s">
        <v>21</v>
      </c>
      <c r="G14" s="12">
        <v>2</v>
      </c>
      <c r="H14" s="12" t="s">
        <v>27</v>
      </c>
      <c r="I14" s="12">
        <v>2</v>
      </c>
      <c r="J14" s="12" t="str">
        <f t="shared" si="0"/>
        <v>유상</v>
      </c>
      <c r="K14" s="12">
        <v>2</v>
      </c>
      <c r="L14" s="13" t="str">
        <f t="shared" si="1"/>
        <v>부품교체</v>
      </c>
      <c r="M14" s="12" t="s">
        <v>21</v>
      </c>
      <c r="N14" s="6">
        <v>20000</v>
      </c>
      <c r="R14" s="6" t="s">
        <v>91</v>
      </c>
      <c r="S14" s="6">
        <v>25000</v>
      </c>
    </row>
    <row r="15" spans="1:19" x14ac:dyDescent="0.4">
      <c r="A15" s="10">
        <v>1</v>
      </c>
      <c r="B15" s="11" t="s">
        <v>7</v>
      </c>
      <c r="C15" s="11">
        <v>3</v>
      </c>
      <c r="D15" s="12" t="s">
        <v>13</v>
      </c>
      <c r="E15" s="12">
        <v>1</v>
      </c>
      <c r="F15" s="12" t="s">
        <v>23</v>
      </c>
      <c r="G15" s="12">
        <v>1</v>
      </c>
      <c r="H15" s="12" t="s">
        <v>61</v>
      </c>
      <c r="I15" s="12">
        <v>1</v>
      </c>
      <c r="J15" s="12" t="str">
        <f t="shared" si="0"/>
        <v>무상</v>
      </c>
      <c r="K15" s="12">
        <v>1</v>
      </c>
      <c r="L15" s="13" t="str">
        <f t="shared" si="1"/>
        <v>제품교환</v>
      </c>
      <c r="M15" s="6" t="s">
        <v>90</v>
      </c>
      <c r="N15" s="6">
        <v>80000</v>
      </c>
      <c r="R15" s="6" t="s">
        <v>95</v>
      </c>
      <c r="S15" s="6">
        <v>45000</v>
      </c>
    </row>
    <row r="16" spans="1:19" x14ac:dyDescent="0.4">
      <c r="A16" s="10">
        <v>1</v>
      </c>
      <c r="B16" s="11" t="s">
        <v>7</v>
      </c>
      <c r="C16" s="11">
        <v>3</v>
      </c>
      <c r="D16" s="12" t="s">
        <v>13</v>
      </c>
      <c r="E16" s="12">
        <v>2</v>
      </c>
      <c r="F16" s="12" t="s">
        <v>23</v>
      </c>
      <c r="G16" s="12">
        <v>2</v>
      </c>
      <c r="H16" s="12" t="s">
        <v>27</v>
      </c>
      <c r="I16" s="12">
        <v>2</v>
      </c>
      <c r="J16" s="12" t="str">
        <f t="shared" si="0"/>
        <v>유상</v>
      </c>
      <c r="K16" s="12">
        <v>2</v>
      </c>
      <c r="L16" s="13" t="str">
        <f t="shared" si="1"/>
        <v>부품교체</v>
      </c>
      <c r="M16" s="6" t="s">
        <v>90</v>
      </c>
      <c r="N16" s="6">
        <v>80000</v>
      </c>
      <c r="R16" s="6" t="s">
        <v>97</v>
      </c>
      <c r="S16" s="6">
        <v>3000</v>
      </c>
    </row>
    <row r="17" spans="1:19" x14ac:dyDescent="0.4">
      <c r="A17" s="10">
        <v>2</v>
      </c>
      <c r="B17" s="12" t="s">
        <v>9</v>
      </c>
      <c r="C17" s="12">
        <v>4</v>
      </c>
      <c r="D17" s="12" t="s">
        <v>15</v>
      </c>
      <c r="E17" s="12">
        <v>3</v>
      </c>
      <c r="F17" s="12" t="s">
        <v>29</v>
      </c>
      <c r="G17" s="12">
        <v>3</v>
      </c>
      <c r="H17" s="12" t="s">
        <v>35</v>
      </c>
      <c r="I17" s="12">
        <v>1</v>
      </c>
      <c r="J17" s="12" t="str">
        <f t="shared" si="0"/>
        <v>무상</v>
      </c>
      <c r="K17" s="12">
        <v>1</v>
      </c>
      <c r="L17" s="13" t="str">
        <f t="shared" si="1"/>
        <v>제품교환</v>
      </c>
      <c r="M17" s="6" t="s">
        <v>88</v>
      </c>
      <c r="N17" s="6">
        <v>18000</v>
      </c>
      <c r="R17" s="6" t="s">
        <v>99</v>
      </c>
      <c r="S17" s="6">
        <v>30000</v>
      </c>
    </row>
    <row r="18" spans="1:19" x14ac:dyDescent="0.4">
      <c r="A18" s="10">
        <v>2</v>
      </c>
      <c r="B18" s="12" t="s">
        <v>9</v>
      </c>
      <c r="C18" s="12">
        <v>4</v>
      </c>
      <c r="D18" s="12" t="s">
        <v>15</v>
      </c>
      <c r="E18" s="12">
        <v>3</v>
      </c>
      <c r="F18" s="12" t="s">
        <v>29</v>
      </c>
      <c r="G18" s="12">
        <v>3</v>
      </c>
      <c r="H18" s="12" t="s">
        <v>35</v>
      </c>
      <c r="I18" s="12">
        <v>1</v>
      </c>
      <c r="J18" s="12" t="str">
        <f t="shared" si="0"/>
        <v>무상</v>
      </c>
      <c r="K18" s="12">
        <v>2</v>
      </c>
      <c r="L18" s="13" t="str">
        <f t="shared" si="1"/>
        <v>부품교체</v>
      </c>
      <c r="M18" s="6" t="s">
        <v>88</v>
      </c>
      <c r="N18" s="6">
        <v>18000</v>
      </c>
    </row>
    <row r="19" spans="1:19" x14ac:dyDescent="0.4">
      <c r="A19" s="10">
        <v>2</v>
      </c>
      <c r="B19" s="12" t="s">
        <v>9</v>
      </c>
      <c r="C19" s="12">
        <v>4</v>
      </c>
      <c r="D19" s="12" t="s">
        <v>15</v>
      </c>
      <c r="E19" s="12">
        <v>3</v>
      </c>
      <c r="F19" s="12" t="s">
        <v>29</v>
      </c>
      <c r="G19" s="12">
        <v>3</v>
      </c>
      <c r="H19" s="12" t="s">
        <v>35</v>
      </c>
      <c r="I19" s="12">
        <v>2</v>
      </c>
      <c r="J19" s="12" t="str">
        <f t="shared" si="0"/>
        <v>유상</v>
      </c>
      <c r="K19" s="12">
        <v>2</v>
      </c>
      <c r="L19" s="13" t="str">
        <f t="shared" si="1"/>
        <v>부품교체</v>
      </c>
      <c r="M19" s="6" t="s">
        <v>88</v>
      </c>
      <c r="N19" s="6">
        <v>18000</v>
      </c>
    </row>
    <row r="20" spans="1:19" x14ac:dyDescent="0.4">
      <c r="A20" s="10">
        <v>2</v>
      </c>
      <c r="B20" s="12" t="s">
        <v>9</v>
      </c>
      <c r="C20" s="12">
        <v>4</v>
      </c>
      <c r="D20" s="12" t="s">
        <v>15</v>
      </c>
      <c r="E20" s="12">
        <v>3</v>
      </c>
      <c r="F20" s="12" t="s">
        <v>29</v>
      </c>
      <c r="G20" s="12">
        <v>4</v>
      </c>
      <c r="H20" s="12" t="s">
        <v>37</v>
      </c>
      <c r="I20" s="12">
        <v>1</v>
      </c>
      <c r="J20" s="12" t="str">
        <f t="shared" si="0"/>
        <v>무상</v>
      </c>
      <c r="K20" s="12">
        <v>1</v>
      </c>
      <c r="L20" s="13" t="str">
        <f t="shared" si="1"/>
        <v>제품교환</v>
      </c>
      <c r="M20" s="6" t="s">
        <v>94</v>
      </c>
      <c r="N20" s="6">
        <v>50000</v>
      </c>
    </row>
    <row r="21" spans="1:19" x14ac:dyDescent="0.4">
      <c r="A21" s="10">
        <v>2</v>
      </c>
      <c r="B21" s="12" t="s">
        <v>9</v>
      </c>
      <c r="C21" s="12">
        <v>4</v>
      </c>
      <c r="D21" s="12" t="s">
        <v>15</v>
      </c>
      <c r="E21" s="12">
        <v>3</v>
      </c>
      <c r="F21" s="12" t="s">
        <v>29</v>
      </c>
      <c r="G21" s="12">
        <v>4</v>
      </c>
      <c r="H21" s="12" t="s">
        <v>37</v>
      </c>
      <c r="I21" s="12">
        <v>1</v>
      </c>
      <c r="J21" s="12" t="str">
        <f t="shared" si="0"/>
        <v>무상</v>
      </c>
      <c r="K21" s="12">
        <v>2</v>
      </c>
      <c r="L21" s="13" t="str">
        <f t="shared" si="1"/>
        <v>부품교체</v>
      </c>
      <c r="M21" s="6" t="s">
        <v>94</v>
      </c>
      <c r="N21" s="6">
        <v>50000</v>
      </c>
    </row>
    <row r="22" spans="1:19" x14ac:dyDescent="0.4">
      <c r="A22" s="10">
        <v>2</v>
      </c>
      <c r="B22" s="12" t="s">
        <v>9</v>
      </c>
      <c r="C22" s="12">
        <v>4</v>
      </c>
      <c r="D22" s="12" t="s">
        <v>15</v>
      </c>
      <c r="E22" s="12">
        <v>3</v>
      </c>
      <c r="F22" s="12" t="s">
        <v>29</v>
      </c>
      <c r="G22" s="12">
        <v>4</v>
      </c>
      <c r="H22" s="12" t="s">
        <v>37</v>
      </c>
      <c r="I22" s="12">
        <v>2</v>
      </c>
      <c r="J22" s="12" t="str">
        <f t="shared" si="0"/>
        <v>유상</v>
      </c>
      <c r="K22" s="12">
        <v>2</v>
      </c>
      <c r="L22" s="13" t="str">
        <f t="shared" si="1"/>
        <v>부품교체</v>
      </c>
      <c r="M22" s="6" t="s">
        <v>94</v>
      </c>
      <c r="N22" s="6">
        <v>50000</v>
      </c>
    </row>
    <row r="23" spans="1:19" x14ac:dyDescent="0.4">
      <c r="A23" s="10">
        <v>2</v>
      </c>
      <c r="B23" s="12" t="s">
        <v>9</v>
      </c>
      <c r="C23" s="12">
        <v>4</v>
      </c>
      <c r="D23" s="12" t="s">
        <v>15</v>
      </c>
      <c r="E23" s="12">
        <v>3</v>
      </c>
      <c r="F23" s="12" t="s">
        <v>29</v>
      </c>
      <c r="G23" s="12">
        <v>5</v>
      </c>
      <c r="H23" s="12" t="s">
        <v>39</v>
      </c>
      <c r="I23" s="12">
        <v>1</v>
      </c>
      <c r="J23" s="12" t="str">
        <f t="shared" si="0"/>
        <v>무상</v>
      </c>
      <c r="K23" s="12">
        <v>1</v>
      </c>
      <c r="L23" s="13" t="str">
        <f t="shared" si="1"/>
        <v>제품교환</v>
      </c>
      <c r="M23" s="6" t="s">
        <v>90</v>
      </c>
      <c r="N23" s="6">
        <v>80000</v>
      </c>
    </row>
    <row r="24" spans="1:19" x14ac:dyDescent="0.4">
      <c r="A24" s="10">
        <v>2</v>
      </c>
      <c r="B24" s="12" t="s">
        <v>9</v>
      </c>
      <c r="C24" s="12">
        <v>4</v>
      </c>
      <c r="D24" s="12" t="s">
        <v>15</v>
      </c>
      <c r="E24" s="12">
        <v>3</v>
      </c>
      <c r="F24" s="12" t="s">
        <v>29</v>
      </c>
      <c r="G24" s="12">
        <v>5</v>
      </c>
      <c r="H24" s="12" t="s">
        <v>39</v>
      </c>
      <c r="I24" s="12">
        <v>1</v>
      </c>
      <c r="J24" s="12" t="str">
        <f t="shared" si="0"/>
        <v>무상</v>
      </c>
      <c r="K24" s="12">
        <v>2</v>
      </c>
      <c r="L24" s="13" t="str">
        <f t="shared" si="1"/>
        <v>부품교체</v>
      </c>
      <c r="M24" s="6" t="s">
        <v>90</v>
      </c>
      <c r="N24" s="6">
        <v>80000</v>
      </c>
    </row>
    <row r="25" spans="1:19" x14ac:dyDescent="0.4">
      <c r="A25" s="10">
        <v>2</v>
      </c>
      <c r="B25" s="12" t="s">
        <v>9</v>
      </c>
      <c r="C25" s="12">
        <v>4</v>
      </c>
      <c r="D25" s="12" t="s">
        <v>15</v>
      </c>
      <c r="E25" s="12">
        <v>3</v>
      </c>
      <c r="F25" s="12" t="s">
        <v>29</v>
      </c>
      <c r="G25" s="12">
        <v>5</v>
      </c>
      <c r="H25" s="12" t="s">
        <v>39</v>
      </c>
      <c r="I25" s="12">
        <v>2</v>
      </c>
      <c r="J25" s="12" t="str">
        <f t="shared" si="0"/>
        <v>유상</v>
      </c>
      <c r="K25" s="12">
        <v>2</v>
      </c>
      <c r="L25" s="13" t="str">
        <f t="shared" si="1"/>
        <v>부품교체</v>
      </c>
      <c r="M25" s="6" t="s">
        <v>90</v>
      </c>
      <c r="N25" s="6">
        <v>80000</v>
      </c>
    </row>
    <row r="26" spans="1:19" x14ac:dyDescent="0.4">
      <c r="A26" s="10">
        <v>2</v>
      </c>
      <c r="B26" s="12" t="s">
        <v>9</v>
      </c>
      <c r="C26" s="12">
        <v>4</v>
      </c>
      <c r="D26" s="12" t="s">
        <v>15</v>
      </c>
      <c r="E26" s="12">
        <v>4</v>
      </c>
      <c r="F26" s="12" t="s">
        <v>31</v>
      </c>
      <c r="G26" s="12">
        <v>6</v>
      </c>
      <c r="H26" s="12" t="s">
        <v>39</v>
      </c>
      <c r="I26" s="12">
        <v>1</v>
      </c>
      <c r="J26" s="12" t="str">
        <f t="shared" si="0"/>
        <v>무상</v>
      </c>
      <c r="K26" s="12">
        <v>1</v>
      </c>
      <c r="L26" s="13" t="str">
        <f t="shared" si="1"/>
        <v>제품교환</v>
      </c>
      <c r="M26" s="6" t="s">
        <v>90</v>
      </c>
      <c r="N26" s="6">
        <v>80000</v>
      </c>
    </row>
    <row r="27" spans="1:19" x14ac:dyDescent="0.4">
      <c r="A27" s="10">
        <v>2</v>
      </c>
      <c r="B27" s="12" t="s">
        <v>8</v>
      </c>
      <c r="C27" s="12">
        <v>4</v>
      </c>
      <c r="D27" s="12" t="s">
        <v>14</v>
      </c>
      <c r="E27" s="12">
        <v>4</v>
      </c>
      <c r="F27" s="12" t="s">
        <v>30</v>
      </c>
      <c r="G27" s="12">
        <v>6</v>
      </c>
      <c r="H27" s="12" t="s">
        <v>38</v>
      </c>
      <c r="I27" s="12">
        <v>1</v>
      </c>
      <c r="J27" s="12" t="str">
        <f t="shared" si="0"/>
        <v>무상</v>
      </c>
      <c r="K27" s="12">
        <v>2</v>
      </c>
      <c r="L27" s="13" t="str">
        <f t="shared" si="1"/>
        <v>부품교체</v>
      </c>
      <c r="M27" s="6" t="s">
        <v>90</v>
      </c>
      <c r="N27" s="6">
        <v>80000</v>
      </c>
    </row>
    <row r="28" spans="1:19" x14ac:dyDescent="0.4">
      <c r="A28" s="10">
        <v>2</v>
      </c>
      <c r="B28" s="12" t="s">
        <v>8</v>
      </c>
      <c r="C28" s="12">
        <v>4</v>
      </c>
      <c r="D28" s="12" t="s">
        <v>14</v>
      </c>
      <c r="E28" s="12">
        <v>4</v>
      </c>
      <c r="F28" s="12" t="s">
        <v>30</v>
      </c>
      <c r="G28" s="12">
        <v>6</v>
      </c>
      <c r="H28" s="12" t="s">
        <v>38</v>
      </c>
      <c r="I28" s="12">
        <v>2</v>
      </c>
      <c r="J28" s="12" t="str">
        <f t="shared" si="0"/>
        <v>유상</v>
      </c>
      <c r="K28" s="12">
        <v>2</v>
      </c>
      <c r="L28" s="13" t="str">
        <f t="shared" si="1"/>
        <v>부품교체</v>
      </c>
      <c r="M28" s="6" t="s">
        <v>90</v>
      </c>
      <c r="N28" s="6">
        <v>80000</v>
      </c>
    </row>
    <row r="29" spans="1:19" x14ac:dyDescent="0.4">
      <c r="A29" s="10">
        <v>2</v>
      </c>
      <c r="B29" s="12" t="s">
        <v>9</v>
      </c>
      <c r="C29" s="12">
        <v>4</v>
      </c>
      <c r="D29" s="12" t="s">
        <v>15</v>
      </c>
      <c r="E29" s="12">
        <v>4</v>
      </c>
      <c r="F29" s="12" t="s">
        <v>31</v>
      </c>
      <c r="G29" s="12">
        <v>7</v>
      </c>
      <c r="H29" s="12" t="s">
        <v>41</v>
      </c>
      <c r="I29" s="12">
        <v>1</v>
      </c>
      <c r="J29" s="12" t="str">
        <f t="shared" si="0"/>
        <v>무상</v>
      </c>
      <c r="K29" s="12">
        <v>1</v>
      </c>
      <c r="L29" s="13" t="str">
        <f t="shared" si="1"/>
        <v>제품교환</v>
      </c>
      <c r="M29" s="6" t="s">
        <v>88</v>
      </c>
      <c r="N29" s="6">
        <v>18000</v>
      </c>
    </row>
    <row r="30" spans="1:19" x14ac:dyDescent="0.4">
      <c r="A30" s="10">
        <v>2</v>
      </c>
      <c r="B30" s="12" t="s">
        <v>9</v>
      </c>
      <c r="C30" s="12">
        <v>4</v>
      </c>
      <c r="D30" s="12" t="s">
        <v>15</v>
      </c>
      <c r="E30" s="12">
        <v>4</v>
      </c>
      <c r="F30" s="12" t="s">
        <v>31</v>
      </c>
      <c r="G30" s="12">
        <v>7</v>
      </c>
      <c r="H30" s="12" t="s">
        <v>41</v>
      </c>
      <c r="I30" s="12">
        <v>1</v>
      </c>
      <c r="J30" s="12" t="str">
        <f t="shared" si="0"/>
        <v>무상</v>
      </c>
      <c r="K30" s="12">
        <v>2</v>
      </c>
      <c r="L30" s="13" t="str">
        <f t="shared" si="1"/>
        <v>부품교체</v>
      </c>
      <c r="M30" s="6" t="s">
        <v>88</v>
      </c>
      <c r="N30" s="6">
        <v>18000</v>
      </c>
    </row>
    <row r="31" spans="1:19" x14ac:dyDescent="0.4">
      <c r="A31" s="10">
        <v>2</v>
      </c>
      <c r="B31" s="12" t="s">
        <v>9</v>
      </c>
      <c r="C31" s="12">
        <v>4</v>
      </c>
      <c r="D31" s="12" t="s">
        <v>15</v>
      </c>
      <c r="E31" s="12">
        <v>4</v>
      </c>
      <c r="F31" s="12" t="s">
        <v>31</v>
      </c>
      <c r="G31" s="12">
        <v>7</v>
      </c>
      <c r="H31" s="12" t="s">
        <v>41</v>
      </c>
      <c r="I31" s="12">
        <v>2</v>
      </c>
      <c r="J31" s="12" t="str">
        <f t="shared" si="0"/>
        <v>유상</v>
      </c>
      <c r="K31" s="12">
        <v>2</v>
      </c>
      <c r="L31" s="13" t="str">
        <f t="shared" si="1"/>
        <v>부품교체</v>
      </c>
      <c r="M31" s="6" t="s">
        <v>88</v>
      </c>
      <c r="N31" s="6">
        <v>18000</v>
      </c>
    </row>
    <row r="32" spans="1:19" x14ac:dyDescent="0.4">
      <c r="A32" s="10">
        <v>2</v>
      </c>
      <c r="B32" s="12" t="s">
        <v>9</v>
      </c>
      <c r="C32" s="12">
        <v>4</v>
      </c>
      <c r="D32" s="12" t="s">
        <v>15</v>
      </c>
      <c r="E32" s="12">
        <v>4</v>
      </c>
      <c r="F32" s="12" t="s">
        <v>31</v>
      </c>
      <c r="G32" s="12">
        <v>8</v>
      </c>
      <c r="H32" s="12" t="s">
        <v>37</v>
      </c>
      <c r="I32" s="12">
        <v>1</v>
      </c>
      <c r="J32" s="12" t="str">
        <f t="shared" si="0"/>
        <v>무상</v>
      </c>
      <c r="K32" s="12">
        <v>1</v>
      </c>
      <c r="L32" s="13" t="str">
        <f t="shared" si="1"/>
        <v>제품교환</v>
      </c>
      <c r="M32" s="6" t="s">
        <v>94</v>
      </c>
      <c r="N32" s="6">
        <v>50000</v>
      </c>
    </row>
    <row r="33" spans="1:14" x14ac:dyDescent="0.4">
      <c r="A33" s="10">
        <v>2</v>
      </c>
      <c r="B33" s="12" t="s">
        <v>9</v>
      </c>
      <c r="C33" s="12">
        <v>4</v>
      </c>
      <c r="D33" s="12" t="s">
        <v>15</v>
      </c>
      <c r="E33" s="12">
        <v>4</v>
      </c>
      <c r="F33" s="12" t="s">
        <v>31</v>
      </c>
      <c r="G33" s="12">
        <v>8</v>
      </c>
      <c r="H33" s="12" t="s">
        <v>37</v>
      </c>
      <c r="I33" s="12">
        <v>1</v>
      </c>
      <c r="J33" s="12" t="str">
        <f t="shared" si="0"/>
        <v>무상</v>
      </c>
      <c r="K33" s="12">
        <v>2</v>
      </c>
      <c r="L33" s="13" t="str">
        <f t="shared" si="1"/>
        <v>부품교체</v>
      </c>
      <c r="M33" s="6" t="s">
        <v>94</v>
      </c>
      <c r="N33" s="6">
        <v>50000</v>
      </c>
    </row>
    <row r="34" spans="1:14" x14ac:dyDescent="0.4">
      <c r="A34" s="10">
        <v>2</v>
      </c>
      <c r="B34" s="12" t="s">
        <v>9</v>
      </c>
      <c r="C34" s="12">
        <v>4</v>
      </c>
      <c r="D34" s="12" t="s">
        <v>15</v>
      </c>
      <c r="E34" s="12">
        <v>4</v>
      </c>
      <c r="F34" s="12" t="s">
        <v>31</v>
      </c>
      <c r="G34" s="12">
        <v>8</v>
      </c>
      <c r="H34" s="12" t="s">
        <v>37</v>
      </c>
      <c r="I34" s="12">
        <v>2</v>
      </c>
      <c r="J34" s="12" t="str">
        <f t="shared" si="0"/>
        <v>유상</v>
      </c>
      <c r="K34" s="12">
        <v>2</v>
      </c>
      <c r="L34" s="13" t="str">
        <f t="shared" si="1"/>
        <v>부품교체</v>
      </c>
      <c r="M34" s="6" t="s">
        <v>94</v>
      </c>
      <c r="N34" s="6">
        <v>50000</v>
      </c>
    </row>
    <row r="35" spans="1:14" x14ac:dyDescent="0.4">
      <c r="A35" s="10">
        <v>2</v>
      </c>
      <c r="B35" s="12" t="s">
        <v>9</v>
      </c>
      <c r="C35" s="12">
        <v>4</v>
      </c>
      <c r="D35" s="12" t="s">
        <v>15</v>
      </c>
      <c r="E35" s="12">
        <v>5</v>
      </c>
      <c r="F35" s="12" t="s">
        <v>33</v>
      </c>
      <c r="G35" s="12">
        <v>9</v>
      </c>
      <c r="H35" s="12" t="s">
        <v>39</v>
      </c>
      <c r="I35" s="12">
        <v>1</v>
      </c>
      <c r="J35" s="12" t="str">
        <f t="shared" si="0"/>
        <v>무상</v>
      </c>
      <c r="K35" s="12">
        <v>1</v>
      </c>
      <c r="L35" s="13" t="str">
        <f t="shared" si="1"/>
        <v>제품교환</v>
      </c>
      <c r="M35" s="6" t="s">
        <v>90</v>
      </c>
      <c r="N35" s="6">
        <v>80000</v>
      </c>
    </row>
    <row r="36" spans="1:14" x14ac:dyDescent="0.4">
      <c r="A36" s="10">
        <v>2</v>
      </c>
      <c r="B36" s="12" t="s">
        <v>9</v>
      </c>
      <c r="C36" s="12">
        <v>4</v>
      </c>
      <c r="D36" s="12" t="s">
        <v>15</v>
      </c>
      <c r="E36" s="12">
        <v>5</v>
      </c>
      <c r="F36" s="12" t="s">
        <v>33</v>
      </c>
      <c r="G36" s="12">
        <v>9</v>
      </c>
      <c r="H36" s="12" t="s">
        <v>39</v>
      </c>
      <c r="I36" s="12">
        <v>1</v>
      </c>
      <c r="J36" s="12" t="str">
        <f t="shared" si="0"/>
        <v>무상</v>
      </c>
      <c r="K36" s="12">
        <v>2</v>
      </c>
      <c r="L36" s="13" t="str">
        <f t="shared" si="1"/>
        <v>부품교체</v>
      </c>
      <c r="M36" s="6" t="s">
        <v>90</v>
      </c>
      <c r="N36" s="6">
        <v>80000</v>
      </c>
    </row>
    <row r="37" spans="1:14" x14ac:dyDescent="0.4">
      <c r="A37" s="10">
        <v>2</v>
      </c>
      <c r="B37" s="12" t="s">
        <v>9</v>
      </c>
      <c r="C37" s="12">
        <v>4</v>
      </c>
      <c r="D37" s="12" t="s">
        <v>15</v>
      </c>
      <c r="E37" s="12">
        <v>5</v>
      </c>
      <c r="F37" s="12" t="s">
        <v>33</v>
      </c>
      <c r="G37" s="12">
        <v>9</v>
      </c>
      <c r="H37" s="12" t="s">
        <v>39</v>
      </c>
      <c r="I37" s="12">
        <v>2</v>
      </c>
      <c r="J37" s="12" t="str">
        <f t="shared" si="0"/>
        <v>유상</v>
      </c>
      <c r="K37" s="12">
        <v>2</v>
      </c>
      <c r="L37" s="13" t="str">
        <f t="shared" si="1"/>
        <v>부품교체</v>
      </c>
      <c r="M37" s="6" t="s">
        <v>90</v>
      </c>
      <c r="N37" s="6">
        <v>80000</v>
      </c>
    </row>
    <row r="38" spans="1:14" x14ac:dyDescent="0.4">
      <c r="A38" s="10">
        <v>2</v>
      </c>
      <c r="B38" s="12" t="s">
        <v>9</v>
      </c>
      <c r="C38" s="12">
        <v>4</v>
      </c>
      <c r="D38" s="12" t="s">
        <v>15</v>
      </c>
      <c r="E38" s="12">
        <v>5</v>
      </c>
      <c r="F38" s="12" t="s">
        <v>33</v>
      </c>
      <c r="G38" s="12">
        <v>10</v>
      </c>
      <c r="H38" s="12" t="s">
        <v>41</v>
      </c>
      <c r="I38" s="12">
        <v>1</v>
      </c>
      <c r="J38" s="12" t="str">
        <f t="shared" si="0"/>
        <v>무상</v>
      </c>
      <c r="K38" s="12">
        <v>1</v>
      </c>
      <c r="L38" s="13" t="str">
        <f t="shared" si="1"/>
        <v>제품교환</v>
      </c>
      <c r="M38" s="6" t="s">
        <v>88</v>
      </c>
      <c r="N38" s="6">
        <v>18000</v>
      </c>
    </row>
    <row r="39" spans="1:14" x14ac:dyDescent="0.4">
      <c r="A39" s="10">
        <v>2</v>
      </c>
      <c r="B39" s="12" t="s">
        <v>9</v>
      </c>
      <c r="C39" s="12">
        <v>4</v>
      </c>
      <c r="D39" s="12" t="s">
        <v>15</v>
      </c>
      <c r="E39" s="12">
        <v>5</v>
      </c>
      <c r="F39" s="12" t="s">
        <v>33</v>
      </c>
      <c r="G39" s="12">
        <v>10</v>
      </c>
      <c r="H39" s="12" t="s">
        <v>41</v>
      </c>
      <c r="I39" s="12">
        <v>1</v>
      </c>
      <c r="J39" s="12" t="str">
        <f t="shared" si="0"/>
        <v>무상</v>
      </c>
      <c r="K39" s="12">
        <v>2</v>
      </c>
      <c r="L39" s="13" t="str">
        <f t="shared" si="1"/>
        <v>부품교체</v>
      </c>
      <c r="M39" s="6" t="s">
        <v>88</v>
      </c>
      <c r="N39" s="6">
        <v>18000</v>
      </c>
    </row>
    <row r="40" spans="1:14" x14ac:dyDescent="0.4">
      <c r="A40" s="10">
        <v>2</v>
      </c>
      <c r="B40" s="12" t="s">
        <v>9</v>
      </c>
      <c r="C40" s="12">
        <v>4</v>
      </c>
      <c r="D40" s="12" t="s">
        <v>15</v>
      </c>
      <c r="E40" s="12">
        <v>5</v>
      </c>
      <c r="F40" s="12" t="s">
        <v>33</v>
      </c>
      <c r="G40" s="12">
        <v>10</v>
      </c>
      <c r="H40" s="12" t="s">
        <v>41</v>
      </c>
      <c r="I40" s="12">
        <v>2</v>
      </c>
      <c r="J40" s="12" t="str">
        <f t="shared" si="0"/>
        <v>유상</v>
      </c>
      <c r="K40" s="12">
        <v>2</v>
      </c>
      <c r="L40" s="13" t="str">
        <f t="shared" si="1"/>
        <v>부품교체</v>
      </c>
      <c r="M40" s="6" t="s">
        <v>88</v>
      </c>
      <c r="N40" s="6">
        <v>18000</v>
      </c>
    </row>
    <row r="41" spans="1:14" x14ac:dyDescent="0.4">
      <c r="A41" s="10">
        <v>2</v>
      </c>
      <c r="B41" s="12" t="s">
        <v>9</v>
      </c>
      <c r="C41" s="12">
        <v>4</v>
      </c>
      <c r="D41" s="12" t="s">
        <v>15</v>
      </c>
      <c r="E41" s="12">
        <v>5</v>
      </c>
      <c r="F41" s="12" t="s">
        <v>33</v>
      </c>
      <c r="G41" s="12">
        <v>11</v>
      </c>
      <c r="H41" s="12" t="s">
        <v>37</v>
      </c>
      <c r="I41" s="12">
        <v>1</v>
      </c>
      <c r="J41" s="12" t="str">
        <f t="shared" si="0"/>
        <v>무상</v>
      </c>
      <c r="K41" s="12">
        <v>1</v>
      </c>
      <c r="L41" s="13" t="str">
        <f t="shared" si="1"/>
        <v>제품교환</v>
      </c>
      <c r="M41" s="6" t="s">
        <v>94</v>
      </c>
      <c r="N41" s="6">
        <v>50000</v>
      </c>
    </row>
    <row r="42" spans="1:14" x14ac:dyDescent="0.4">
      <c r="A42" s="10">
        <v>2</v>
      </c>
      <c r="B42" s="12" t="s">
        <v>9</v>
      </c>
      <c r="C42" s="12">
        <v>4</v>
      </c>
      <c r="D42" s="12" t="s">
        <v>15</v>
      </c>
      <c r="E42" s="12">
        <v>5</v>
      </c>
      <c r="F42" s="12" t="s">
        <v>33</v>
      </c>
      <c r="G42" s="12">
        <v>11</v>
      </c>
      <c r="H42" s="12" t="s">
        <v>37</v>
      </c>
      <c r="I42" s="12">
        <v>1</v>
      </c>
      <c r="J42" s="12" t="str">
        <f t="shared" si="0"/>
        <v>무상</v>
      </c>
      <c r="K42" s="12">
        <v>2</v>
      </c>
      <c r="L42" s="13" t="str">
        <f t="shared" si="1"/>
        <v>부품교체</v>
      </c>
      <c r="M42" s="6" t="s">
        <v>94</v>
      </c>
      <c r="N42" s="6">
        <v>50000</v>
      </c>
    </row>
    <row r="43" spans="1:14" x14ac:dyDescent="0.4">
      <c r="A43" s="10">
        <v>2</v>
      </c>
      <c r="B43" s="12" t="s">
        <v>9</v>
      </c>
      <c r="C43" s="12">
        <v>4</v>
      </c>
      <c r="D43" s="12" t="s">
        <v>15</v>
      </c>
      <c r="E43" s="12">
        <v>5</v>
      </c>
      <c r="F43" s="12" t="s">
        <v>33</v>
      </c>
      <c r="G43" s="12">
        <v>11</v>
      </c>
      <c r="H43" s="12" t="s">
        <v>37</v>
      </c>
      <c r="I43" s="12">
        <v>2</v>
      </c>
      <c r="J43" s="12" t="str">
        <f t="shared" si="0"/>
        <v>유상</v>
      </c>
      <c r="K43" s="12">
        <v>2</v>
      </c>
      <c r="L43" s="13" t="str">
        <f t="shared" si="1"/>
        <v>부품교체</v>
      </c>
      <c r="M43" s="6" t="s">
        <v>94</v>
      </c>
      <c r="N43" s="6">
        <v>50000</v>
      </c>
    </row>
    <row r="44" spans="1:14" x14ac:dyDescent="0.4">
      <c r="A44" s="10">
        <v>2</v>
      </c>
      <c r="B44" s="12" t="s">
        <v>9</v>
      </c>
      <c r="C44" s="12">
        <v>5</v>
      </c>
      <c r="D44" s="12" t="s">
        <v>17</v>
      </c>
      <c r="E44" s="12">
        <v>6</v>
      </c>
      <c r="F44" s="12" t="s">
        <v>43</v>
      </c>
      <c r="G44" s="12">
        <v>12</v>
      </c>
      <c r="H44" s="12" t="s">
        <v>47</v>
      </c>
      <c r="I44" s="12">
        <v>1</v>
      </c>
      <c r="J44" s="12" t="str">
        <f t="shared" si="0"/>
        <v>무상</v>
      </c>
      <c r="K44" s="12">
        <v>1</v>
      </c>
      <c r="L44" s="13" t="str">
        <f t="shared" si="1"/>
        <v>제품교환</v>
      </c>
      <c r="M44" s="6" t="s">
        <v>92</v>
      </c>
      <c r="N44" s="6">
        <v>25000</v>
      </c>
    </row>
    <row r="45" spans="1:14" x14ac:dyDescent="0.4">
      <c r="A45" s="10">
        <v>2</v>
      </c>
      <c r="B45" s="12" t="s">
        <v>9</v>
      </c>
      <c r="C45" s="12">
        <v>5</v>
      </c>
      <c r="D45" s="12" t="s">
        <v>17</v>
      </c>
      <c r="E45" s="12">
        <v>6</v>
      </c>
      <c r="F45" s="12" t="s">
        <v>43</v>
      </c>
      <c r="G45" s="12">
        <v>12</v>
      </c>
      <c r="H45" s="12" t="s">
        <v>47</v>
      </c>
      <c r="I45" s="12">
        <v>1</v>
      </c>
      <c r="J45" s="12" t="str">
        <f t="shared" si="0"/>
        <v>무상</v>
      </c>
      <c r="K45" s="12">
        <v>2</v>
      </c>
      <c r="L45" s="13" t="str">
        <f t="shared" si="1"/>
        <v>부품교체</v>
      </c>
      <c r="M45" s="6" t="s">
        <v>92</v>
      </c>
      <c r="N45" s="6">
        <v>25000</v>
      </c>
    </row>
    <row r="46" spans="1:14" x14ac:dyDescent="0.4">
      <c r="A46" s="10">
        <v>2</v>
      </c>
      <c r="B46" s="12" t="s">
        <v>9</v>
      </c>
      <c r="C46" s="12">
        <v>5</v>
      </c>
      <c r="D46" s="12" t="s">
        <v>17</v>
      </c>
      <c r="E46" s="12">
        <v>6</v>
      </c>
      <c r="F46" s="12" t="s">
        <v>43</v>
      </c>
      <c r="G46" s="12">
        <v>12</v>
      </c>
      <c r="H46" s="12" t="s">
        <v>47</v>
      </c>
      <c r="I46" s="12">
        <v>2</v>
      </c>
      <c r="J46" s="12" t="str">
        <f t="shared" si="0"/>
        <v>유상</v>
      </c>
      <c r="K46" s="12">
        <v>2</v>
      </c>
      <c r="L46" s="13" t="str">
        <f t="shared" si="1"/>
        <v>부품교체</v>
      </c>
      <c r="M46" s="6" t="s">
        <v>92</v>
      </c>
      <c r="N46" s="6">
        <v>25000</v>
      </c>
    </row>
    <row r="47" spans="1:14" x14ac:dyDescent="0.4">
      <c r="A47" s="10">
        <v>2</v>
      </c>
      <c r="B47" s="12" t="s">
        <v>9</v>
      </c>
      <c r="C47" s="12">
        <v>5</v>
      </c>
      <c r="D47" s="12" t="s">
        <v>17</v>
      </c>
      <c r="E47" s="12"/>
      <c r="F47" s="12" t="s">
        <v>43</v>
      </c>
      <c r="G47" s="12">
        <v>13</v>
      </c>
      <c r="H47" s="12" t="s">
        <v>37</v>
      </c>
      <c r="I47" s="12">
        <v>1</v>
      </c>
      <c r="J47" s="12" t="str">
        <f t="shared" si="0"/>
        <v>무상</v>
      </c>
      <c r="K47" s="12">
        <v>1</v>
      </c>
      <c r="L47" s="13" t="str">
        <f t="shared" si="1"/>
        <v>제품교환</v>
      </c>
      <c r="M47" s="6" t="s">
        <v>94</v>
      </c>
      <c r="N47" s="6">
        <v>50000</v>
      </c>
    </row>
    <row r="48" spans="1:14" x14ac:dyDescent="0.4">
      <c r="A48" s="10">
        <v>2</v>
      </c>
      <c r="B48" s="12" t="s">
        <v>9</v>
      </c>
      <c r="C48" s="12">
        <v>5</v>
      </c>
      <c r="D48" s="12" t="s">
        <v>17</v>
      </c>
      <c r="E48" s="12"/>
      <c r="F48" s="12" t="s">
        <v>43</v>
      </c>
      <c r="G48" s="12">
        <v>13</v>
      </c>
      <c r="H48" s="12" t="s">
        <v>37</v>
      </c>
      <c r="I48" s="12">
        <v>1</v>
      </c>
      <c r="J48" s="12" t="str">
        <f t="shared" si="0"/>
        <v>무상</v>
      </c>
      <c r="K48" s="12">
        <v>2</v>
      </c>
      <c r="L48" s="13" t="str">
        <f t="shared" si="1"/>
        <v>부품교체</v>
      </c>
      <c r="M48" s="6" t="s">
        <v>94</v>
      </c>
      <c r="N48" s="6">
        <v>50000</v>
      </c>
    </row>
    <row r="49" spans="1:14" x14ac:dyDescent="0.4">
      <c r="A49" s="10">
        <v>2</v>
      </c>
      <c r="B49" s="12" t="s">
        <v>9</v>
      </c>
      <c r="C49" s="12">
        <v>5</v>
      </c>
      <c r="D49" s="12" t="s">
        <v>17</v>
      </c>
      <c r="E49" s="12"/>
      <c r="F49" s="12" t="s">
        <v>43</v>
      </c>
      <c r="G49" s="12">
        <v>13</v>
      </c>
      <c r="H49" s="12" t="s">
        <v>37</v>
      </c>
      <c r="I49" s="12">
        <v>2</v>
      </c>
      <c r="J49" s="12" t="str">
        <f t="shared" si="0"/>
        <v>유상</v>
      </c>
      <c r="K49" s="12">
        <v>2</v>
      </c>
      <c r="L49" s="13" t="str">
        <f t="shared" si="1"/>
        <v>부품교체</v>
      </c>
      <c r="M49" s="6" t="s">
        <v>94</v>
      </c>
      <c r="N49" s="6">
        <v>50000</v>
      </c>
    </row>
    <row r="50" spans="1:14" x14ac:dyDescent="0.4">
      <c r="A50" s="10">
        <v>2</v>
      </c>
      <c r="B50" s="12" t="s">
        <v>9</v>
      </c>
      <c r="C50" s="12">
        <v>5</v>
      </c>
      <c r="D50" s="12" t="s">
        <v>17</v>
      </c>
      <c r="E50" s="12">
        <v>7</v>
      </c>
      <c r="F50" s="12" t="s">
        <v>45</v>
      </c>
      <c r="G50" s="12">
        <v>14</v>
      </c>
      <c r="H50" s="12" t="s">
        <v>47</v>
      </c>
      <c r="I50" s="12">
        <v>1</v>
      </c>
      <c r="J50" s="12" t="str">
        <f t="shared" si="0"/>
        <v>무상</v>
      </c>
      <c r="K50" s="12">
        <v>1</v>
      </c>
      <c r="L50" s="13" t="str">
        <f t="shared" si="1"/>
        <v>제품교환</v>
      </c>
      <c r="M50" s="6" t="s">
        <v>92</v>
      </c>
      <c r="N50" s="6">
        <v>25000</v>
      </c>
    </row>
    <row r="51" spans="1:14" x14ac:dyDescent="0.4">
      <c r="A51" s="10">
        <v>2</v>
      </c>
      <c r="B51" s="12" t="s">
        <v>9</v>
      </c>
      <c r="C51" s="12">
        <v>5</v>
      </c>
      <c r="D51" s="12" t="s">
        <v>17</v>
      </c>
      <c r="E51" s="12">
        <v>7</v>
      </c>
      <c r="F51" s="12" t="s">
        <v>45</v>
      </c>
      <c r="G51" s="12">
        <v>14</v>
      </c>
      <c r="H51" s="12" t="s">
        <v>47</v>
      </c>
      <c r="I51" s="12">
        <v>1</v>
      </c>
      <c r="J51" s="12" t="str">
        <f t="shared" si="0"/>
        <v>무상</v>
      </c>
      <c r="K51" s="12">
        <v>2</v>
      </c>
      <c r="L51" s="13" t="str">
        <f t="shared" si="1"/>
        <v>부품교체</v>
      </c>
      <c r="M51" s="6" t="s">
        <v>92</v>
      </c>
      <c r="N51" s="6">
        <v>25000</v>
      </c>
    </row>
    <row r="52" spans="1:14" x14ac:dyDescent="0.4">
      <c r="A52" s="10">
        <v>2</v>
      </c>
      <c r="B52" s="12" t="s">
        <v>9</v>
      </c>
      <c r="C52" s="12">
        <v>5</v>
      </c>
      <c r="D52" s="12" t="s">
        <v>17</v>
      </c>
      <c r="E52" s="12">
        <v>7</v>
      </c>
      <c r="F52" s="12" t="s">
        <v>45</v>
      </c>
      <c r="G52" s="12">
        <v>14</v>
      </c>
      <c r="H52" s="12" t="s">
        <v>47</v>
      </c>
      <c r="I52" s="12">
        <v>2</v>
      </c>
      <c r="J52" s="12" t="str">
        <f t="shared" si="0"/>
        <v>유상</v>
      </c>
      <c r="K52" s="12">
        <v>2</v>
      </c>
      <c r="L52" s="13" t="str">
        <f t="shared" si="1"/>
        <v>부품교체</v>
      </c>
      <c r="M52" s="6" t="s">
        <v>92</v>
      </c>
      <c r="N52" s="6">
        <v>25000</v>
      </c>
    </row>
    <row r="53" spans="1:14" x14ac:dyDescent="0.4">
      <c r="A53" s="10">
        <v>2</v>
      </c>
      <c r="B53" s="12" t="s">
        <v>9</v>
      </c>
      <c r="C53" s="12">
        <v>5</v>
      </c>
      <c r="D53" s="12" t="s">
        <v>17</v>
      </c>
      <c r="E53" s="12"/>
      <c r="F53" s="12" t="s">
        <v>45</v>
      </c>
      <c r="G53" s="12">
        <v>15</v>
      </c>
      <c r="H53" s="12" t="s">
        <v>37</v>
      </c>
      <c r="I53" s="12">
        <v>1</v>
      </c>
      <c r="J53" s="12" t="str">
        <f t="shared" si="0"/>
        <v>무상</v>
      </c>
      <c r="K53" s="12">
        <v>1</v>
      </c>
      <c r="L53" s="13" t="str">
        <f t="shared" si="1"/>
        <v>제품교환</v>
      </c>
      <c r="M53" s="6" t="s">
        <v>94</v>
      </c>
      <c r="N53" s="6">
        <v>50000</v>
      </c>
    </row>
    <row r="54" spans="1:14" x14ac:dyDescent="0.4">
      <c r="A54" s="10">
        <v>2</v>
      </c>
      <c r="B54" s="12" t="s">
        <v>9</v>
      </c>
      <c r="C54" s="12">
        <v>5</v>
      </c>
      <c r="D54" s="12" t="s">
        <v>17</v>
      </c>
      <c r="E54" s="12"/>
      <c r="F54" s="12" t="s">
        <v>45</v>
      </c>
      <c r="G54" s="12">
        <v>15</v>
      </c>
      <c r="H54" s="12" t="s">
        <v>37</v>
      </c>
      <c r="I54" s="12">
        <v>1</v>
      </c>
      <c r="J54" s="12" t="str">
        <f t="shared" si="0"/>
        <v>무상</v>
      </c>
      <c r="K54" s="12">
        <v>2</v>
      </c>
      <c r="L54" s="13" t="str">
        <f t="shared" si="1"/>
        <v>부품교체</v>
      </c>
      <c r="M54" s="6" t="s">
        <v>94</v>
      </c>
      <c r="N54" s="6">
        <v>50000</v>
      </c>
    </row>
    <row r="55" spans="1:14" x14ac:dyDescent="0.4">
      <c r="A55" s="10">
        <v>2</v>
      </c>
      <c r="B55" s="12" t="s">
        <v>9</v>
      </c>
      <c r="C55" s="12">
        <v>5</v>
      </c>
      <c r="D55" s="12" t="s">
        <v>17</v>
      </c>
      <c r="E55" s="12"/>
      <c r="F55" s="12" t="s">
        <v>45</v>
      </c>
      <c r="G55" s="12">
        <v>15</v>
      </c>
      <c r="H55" s="12" t="s">
        <v>37</v>
      </c>
      <c r="I55" s="12">
        <v>2</v>
      </c>
      <c r="J55" s="12" t="str">
        <f t="shared" si="0"/>
        <v>유상</v>
      </c>
      <c r="K55" s="12">
        <v>2</v>
      </c>
      <c r="L55" s="13" t="str">
        <f t="shared" si="1"/>
        <v>부품교체</v>
      </c>
      <c r="M55" s="6" t="s">
        <v>94</v>
      </c>
      <c r="N55" s="6">
        <v>50000</v>
      </c>
    </row>
    <row r="56" spans="1:14" x14ac:dyDescent="0.4">
      <c r="A56" s="10">
        <v>2</v>
      </c>
      <c r="B56" s="12" t="s">
        <v>9</v>
      </c>
      <c r="C56" s="12">
        <v>6</v>
      </c>
      <c r="D56" s="12" t="s">
        <v>19</v>
      </c>
      <c r="E56" s="12">
        <v>8</v>
      </c>
      <c r="F56" s="12" t="s">
        <v>49</v>
      </c>
      <c r="G56" s="12">
        <v>16</v>
      </c>
      <c r="H56" s="12" t="s">
        <v>51</v>
      </c>
      <c r="I56" s="12">
        <v>1</v>
      </c>
      <c r="J56" s="12" t="str">
        <f t="shared" si="0"/>
        <v>무상</v>
      </c>
      <c r="K56" s="12">
        <v>1</v>
      </c>
      <c r="L56" s="13" t="str">
        <f t="shared" si="1"/>
        <v>제품교환</v>
      </c>
      <c r="M56" s="6" t="s">
        <v>96</v>
      </c>
      <c r="N56" s="6">
        <v>45000</v>
      </c>
    </row>
    <row r="57" spans="1:14" x14ac:dyDescent="0.4">
      <c r="A57" s="10">
        <v>2</v>
      </c>
      <c r="B57" s="12" t="s">
        <v>9</v>
      </c>
      <c r="C57" s="12">
        <v>6</v>
      </c>
      <c r="D57" s="12" t="s">
        <v>19</v>
      </c>
      <c r="E57" s="12">
        <v>8</v>
      </c>
      <c r="F57" s="12" t="s">
        <v>49</v>
      </c>
      <c r="G57" s="12">
        <v>16</v>
      </c>
      <c r="H57" s="12" t="s">
        <v>51</v>
      </c>
      <c r="I57" s="12">
        <v>1</v>
      </c>
      <c r="J57" s="12" t="str">
        <f t="shared" si="0"/>
        <v>무상</v>
      </c>
      <c r="K57" s="12">
        <v>2</v>
      </c>
      <c r="L57" s="13" t="str">
        <f t="shared" si="1"/>
        <v>부품교체</v>
      </c>
      <c r="M57" s="6" t="s">
        <v>96</v>
      </c>
      <c r="N57" s="6">
        <v>45000</v>
      </c>
    </row>
    <row r="58" spans="1:14" x14ac:dyDescent="0.4">
      <c r="A58" s="10">
        <v>2</v>
      </c>
      <c r="B58" s="12" t="s">
        <v>9</v>
      </c>
      <c r="C58" s="12">
        <v>6</v>
      </c>
      <c r="D58" s="12" t="s">
        <v>19</v>
      </c>
      <c r="E58" s="12">
        <v>8</v>
      </c>
      <c r="F58" s="12" t="s">
        <v>49</v>
      </c>
      <c r="G58" s="12">
        <v>16</v>
      </c>
      <c r="H58" s="12" t="s">
        <v>51</v>
      </c>
      <c r="I58" s="12">
        <v>2</v>
      </c>
      <c r="J58" s="12" t="str">
        <f t="shared" si="0"/>
        <v>유상</v>
      </c>
      <c r="K58" s="12">
        <v>2</v>
      </c>
      <c r="L58" s="13" t="str">
        <f t="shared" si="1"/>
        <v>부품교체</v>
      </c>
      <c r="M58" s="6" t="s">
        <v>96</v>
      </c>
      <c r="N58" s="6">
        <v>45000</v>
      </c>
    </row>
    <row r="59" spans="1:14" x14ac:dyDescent="0.4">
      <c r="A59" s="10">
        <v>2</v>
      </c>
      <c r="B59" s="12" t="s">
        <v>9</v>
      </c>
      <c r="C59" s="12">
        <v>6</v>
      </c>
      <c r="D59" s="12" t="s">
        <v>19</v>
      </c>
      <c r="E59" s="12"/>
      <c r="F59" s="12" t="s">
        <v>49</v>
      </c>
      <c r="G59" s="12">
        <v>17</v>
      </c>
      <c r="H59" s="12" t="s">
        <v>53</v>
      </c>
      <c r="I59" s="12">
        <v>1</v>
      </c>
      <c r="J59" s="12" t="str">
        <f t="shared" si="0"/>
        <v>무상</v>
      </c>
      <c r="K59" s="12">
        <v>1</v>
      </c>
      <c r="L59" s="13" t="str">
        <f t="shared" si="1"/>
        <v>제품교환</v>
      </c>
      <c r="M59" s="6" t="s">
        <v>98</v>
      </c>
      <c r="N59" s="6">
        <v>3000</v>
      </c>
    </row>
    <row r="60" spans="1:14" x14ac:dyDescent="0.4">
      <c r="A60" s="10">
        <v>2</v>
      </c>
      <c r="B60" s="12" t="s">
        <v>9</v>
      </c>
      <c r="C60" s="12">
        <v>6</v>
      </c>
      <c r="D60" s="12" t="s">
        <v>19</v>
      </c>
      <c r="E60" s="12"/>
      <c r="F60" s="12" t="s">
        <v>49</v>
      </c>
      <c r="G60" s="12">
        <v>17</v>
      </c>
      <c r="H60" s="12" t="s">
        <v>53</v>
      </c>
      <c r="I60" s="12">
        <v>1</v>
      </c>
      <c r="J60" s="12" t="str">
        <f t="shared" si="0"/>
        <v>무상</v>
      </c>
      <c r="K60" s="12">
        <v>2</v>
      </c>
      <c r="L60" s="13" t="str">
        <f t="shared" si="1"/>
        <v>부품교체</v>
      </c>
      <c r="M60" s="6" t="s">
        <v>98</v>
      </c>
      <c r="N60" s="6">
        <v>3000</v>
      </c>
    </row>
    <row r="61" spans="1:14" x14ac:dyDescent="0.4">
      <c r="A61" s="10">
        <v>2</v>
      </c>
      <c r="B61" s="12" t="s">
        <v>9</v>
      </c>
      <c r="C61" s="12">
        <v>6</v>
      </c>
      <c r="D61" s="12" t="s">
        <v>19</v>
      </c>
      <c r="E61" s="12"/>
      <c r="F61" s="12" t="s">
        <v>49</v>
      </c>
      <c r="G61" s="12">
        <v>17</v>
      </c>
      <c r="H61" s="12" t="s">
        <v>53</v>
      </c>
      <c r="I61" s="12">
        <v>2</v>
      </c>
      <c r="J61" s="12" t="str">
        <f t="shared" si="0"/>
        <v>유상</v>
      </c>
      <c r="K61" s="12">
        <v>2</v>
      </c>
      <c r="L61" s="13" t="str">
        <f t="shared" si="1"/>
        <v>부품교체</v>
      </c>
      <c r="M61" s="6" t="s">
        <v>98</v>
      </c>
      <c r="N61" s="6">
        <v>3000</v>
      </c>
    </row>
    <row r="62" spans="1:14" x14ac:dyDescent="0.4">
      <c r="A62" s="10">
        <v>2</v>
      </c>
      <c r="B62" s="12" t="s">
        <v>9</v>
      </c>
      <c r="C62" s="12">
        <v>6</v>
      </c>
      <c r="D62" s="12" t="s">
        <v>19</v>
      </c>
      <c r="E62" s="12"/>
      <c r="F62" s="12" t="s">
        <v>49</v>
      </c>
      <c r="G62" s="12">
        <v>18</v>
      </c>
      <c r="H62" s="12" t="s">
        <v>37</v>
      </c>
      <c r="I62" s="12">
        <v>1</v>
      </c>
      <c r="J62" s="12" t="str">
        <f t="shared" si="0"/>
        <v>무상</v>
      </c>
      <c r="K62" s="12">
        <v>1</v>
      </c>
      <c r="L62" s="13" t="str">
        <f t="shared" si="1"/>
        <v>제품교환</v>
      </c>
      <c r="M62" s="6" t="s">
        <v>94</v>
      </c>
      <c r="N62" s="6">
        <v>50000</v>
      </c>
    </row>
    <row r="63" spans="1:14" x14ac:dyDescent="0.4">
      <c r="A63" s="10">
        <v>2</v>
      </c>
      <c r="B63" s="12" t="s">
        <v>9</v>
      </c>
      <c r="C63" s="12">
        <v>6</v>
      </c>
      <c r="D63" s="12" t="s">
        <v>19</v>
      </c>
      <c r="E63" s="12"/>
      <c r="F63" s="12" t="s">
        <v>49</v>
      </c>
      <c r="G63" s="12">
        <v>18</v>
      </c>
      <c r="H63" s="12" t="s">
        <v>37</v>
      </c>
      <c r="I63" s="12">
        <v>1</v>
      </c>
      <c r="J63" s="12" t="str">
        <f t="shared" si="0"/>
        <v>무상</v>
      </c>
      <c r="K63" s="12">
        <v>2</v>
      </c>
      <c r="L63" s="13" t="str">
        <f t="shared" si="1"/>
        <v>부품교체</v>
      </c>
      <c r="M63" s="6" t="s">
        <v>94</v>
      </c>
      <c r="N63" s="6">
        <v>50000</v>
      </c>
    </row>
    <row r="64" spans="1:14" x14ac:dyDescent="0.4">
      <c r="A64" s="10">
        <v>2</v>
      </c>
      <c r="B64" s="12" t="s">
        <v>9</v>
      </c>
      <c r="C64" s="12">
        <v>6</v>
      </c>
      <c r="D64" s="12" t="s">
        <v>19</v>
      </c>
      <c r="E64" s="12"/>
      <c r="F64" s="12" t="s">
        <v>49</v>
      </c>
      <c r="G64" s="12">
        <v>18</v>
      </c>
      <c r="H64" s="12" t="s">
        <v>37</v>
      </c>
      <c r="I64" s="12">
        <v>2</v>
      </c>
      <c r="J64" s="12" t="str">
        <f t="shared" si="0"/>
        <v>유상</v>
      </c>
      <c r="K64" s="12">
        <v>2</v>
      </c>
      <c r="L64" s="13" t="str">
        <f t="shared" si="1"/>
        <v>부품교체</v>
      </c>
      <c r="M64" s="6" t="s">
        <v>94</v>
      </c>
      <c r="N64" s="6">
        <v>50000</v>
      </c>
    </row>
    <row r="65" spans="1:14" x14ac:dyDescent="0.4">
      <c r="A65" s="10">
        <v>2</v>
      </c>
      <c r="B65" s="12" t="s">
        <v>9</v>
      </c>
      <c r="C65" s="12">
        <v>6</v>
      </c>
      <c r="D65" s="12" t="s">
        <v>19</v>
      </c>
      <c r="E65" s="12"/>
      <c r="F65" s="12" t="s">
        <v>49</v>
      </c>
      <c r="G65" s="12">
        <v>19</v>
      </c>
      <c r="H65" s="12" t="s">
        <v>55</v>
      </c>
      <c r="I65" s="12">
        <v>1</v>
      </c>
      <c r="J65" s="12" t="str">
        <f t="shared" si="0"/>
        <v>무상</v>
      </c>
      <c r="K65" s="12">
        <v>1</v>
      </c>
      <c r="L65" s="13" t="str">
        <f t="shared" si="1"/>
        <v>제품교환</v>
      </c>
      <c r="M65" s="6" t="s">
        <v>100</v>
      </c>
      <c r="N65" s="6">
        <v>30000</v>
      </c>
    </row>
    <row r="66" spans="1:14" x14ac:dyDescent="0.4">
      <c r="A66" s="10">
        <v>2</v>
      </c>
      <c r="B66" s="12" t="s">
        <v>9</v>
      </c>
      <c r="C66" s="12">
        <v>6</v>
      </c>
      <c r="D66" s="12" t="s">
        <v>19</v>
      </c>
      <c r="E66" s="12"/>
      <c r="F66" s="12" t="s">
        <v>49</v>
      </c>
      <c r="G66" s="12">
        <v>19</v>
      </c>
      <c r="H66" s="12" t="s">
        <v>55</v>
      </c>
      <c r="I66" s="12">
        <v>1</v>
      </c>
      <c r="J66" s="12" t="str">
        <f t="shared" si="0"/>
        <v>무상</v>
      </c>
      <c r="K66" s="12">
        <v>2</v>
      </c>
      <c r="L66" s="13" t="str">
        <f t="shared" si="1"/>
        <v>부품교체</v>
      </c>
      <c r="M66" s="6" t="s">
        <v>100</v>
      </c>
      <c r="N66" s="6">
        <v>30000</v>
      </c>
    </row>
    <row r="67" spans="1:14" x14ac:dyDescent="0.4">
      <c r="A67" s="10">
        <v>2</v>
      </c>
      <c r="B67" s="12" t="s">
        <v>9</v>
      </c>
      <c r="C67" s="12">
        <v>6</v>
      </c>
      <c r="D67" s="12" t="s">
        <v>19</v>
      </c>
      <c r="E67" s="12"/>
      <c r="F67" s="12" t="s">
        <v>49</v>
      </c>
      <c r="G67" s="12">
        <v>19</v>
      </c>
      <c r="H67" s="12" t="s">
        <v>55</v>
      </c>
      <c r="I67" s="12">
        <v>2</v>
      </c>
      <c r="J67" s="12" t="str">
        <f t="shared" si="0"/>
        <v>유상</v>
      </c>
      <c r="K67" s="12">
        <v>2</v>
      </c>
      <c r="L67" s="13" t="str">
        <f t="shared" si="1"/>
        <v>부품교체</v>
      </c>
      <c r="M67" s="6" t="s">
        <v>100</v>
      </c>
      <c r="N67" s="6">
        <v>30000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3" sqref="B3:C10"/>
    </sheetView>
  </sheetViews>
  <sheetFormatPr defaultRowHeight="17.399999999999999" x14ac:dyDescent="0.4"/>
  <cols>
    <col min="2" max="2" width="21.59765625" bestFit="1" customWidth="1"/>
  </cols>
  <sheetData>
    <row r="2" spans="2:3" x14ac:dyDescent="0.4">
      <c r="B2" s="6" t="s">
        <v>86</v>
      </c>
    </row>
    <row r="3" spans="2:3" x14ac:dyDescent="0.4">
      <c r="B3" s="6" t="s">
        <v>21</v>
      </c>
      <c r="C3">
        <v>20000</v>
      </c>
    </row>
    <row r="4" spans="2:3" x14ac:dyDescent="0.4">
      <c r="B4" s="6" t="s">
        <v>90</v>
      </c>
      <c r="C4">
        <v>120000</v>
      </c>
    </row>
    <row r="5" spans="2:3" x14ac:dyDescent="0.4">
      <c r="B5" s="6" t="s">
        <v>88</v>
      </c>
      <c r="C5">
        <v>18000</v>
      </c>
    </row>
    <row r="6" spans="2:3" x14ac:dyDescent="0.4">
      <c r="B6" s="6" t="s">
        <v>94</v>
      </c>
      <c r="C6">
        <v>50000</v>
      </c>
    </row>
    <row r="7" spans="2:3" x14ac:dyDescent="0.4">
      <c r="B7" s="6" t="s">
        <v>92</v>
      </c>
      <c r="C7">
        <v>25000</v>
      </c>
    </row>
    <row r="8" spans="2:3" x14ac:dyDescent="0.4">
      <c r="B8" s="6" t="s">
        <v>96</v>
      </c>
      <c r="C8">
        <v>45000</v>
      </c>
    </row>
    <row r="9" spans="2:3" x14ac:dyDescent="0.4">
      <c r="B9" s="6" t="s">
        <v>98</v>
      </c>
      <c r="C9">
        <v>3000</v>
      </c>
    </row>
    <row r="10" spans="2:3" x14ac:dyDescent="0.4">
      <c r="B10" s="12" t="s">
        <v>100</v>
      </c>
      <c r="C10">
        <v>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 (2)</vt:lpstr>
      <vt:lpstr>Sheet1</vt:lpstr>
      <vt:lpstr>Sheet2</vt:lpstr>
      <vt:lpstr>Sheet3</vt:lpstr>
      <vt:lpstr>Sheet1 (3)</vt:lpstr>
      <vt:lpstr>Sheet6</vt:lpstr>
      <vt:lpstr>Sheet1 (4)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jaehong</dc:creator>
  <cp:lastModifiedBy>jaehong</cp:lastModifiedBy>
  <dcterms:created xsi:type="dcterms:W3CDTF">2023-06-01T00:23:49Z</dcterms:created>
  <dcterms:modified xsi:type="dcterms:W3CDTF">2023-06-01T08:40:26Z</dcterms:modified>
</cp:coreProperties>
</file>