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Data Analytics /Crowdfunding Analysis/"/>
    </mc:Choice>
  </mc:AlternateContent>
  <xr:revisionPtr revIDLastSave="0" documentId="13_ncr:1_{A8CBF033-B28D-BD4A-AC05-2AB5D98170C4}" xr6:coauthVersionLast="47" xr6:coauthVersionMax="47" xr10:uidLastSave="{00000000-0000-0000-0000-000000000000}"/>
  <bookViews>
    <workbookView xWindow="-27000" yWindow="3280" windowWidth="25600" windowHeight="14480" xr2:uid="{00000000-000D-0000-FFFF-FFFF00000000}"/>
  </bookViews>
  <sheets>
    <sheet name="Crowdfunding" sheetId="1" r:id="rId1"/>
    <sheet name="Outcome by Category" sheetId="2" r:id="rId2"/>
    <sheet name="Outcome by Sub-category" sheetId="3" r:id="rId3"/>
    <sheet name="Outcome Over Time" sheetId="5" r:id="rId4"/>
    <sheet name="Goal Analysis" sheetId="6" r:id="rId5"/>
    <sheet name="Statistical Analysis" sheetId="10" r:id="rId6"/>
  </sheets>
  <definedNames>
    <definedName name="_xlnm._FilterDatabase" localSheetId="5" hidden="1">'Statistical Analysis'!$C$1:$D$365</definedName>
    <definedName name="_xlchart.v1.0" hidden="1">'Statistical Analysis'!$B$2:$B$566</definedName>
    <definedName name="_xlchart.v1.1" hidden="1">'Statistical Analysis'!$D$2:$D$365</definedName>
    <definedName name="_xlchart.v1.2" hidden="1">'Statistical Analysis'!$E$2:$E$566</definedName>
    <definedName name="_xlchart.v1.3" hidden="1">'Statistical Analysis'!$D$2:$D$365</definedName>
    <definedName name="_xlchart.v1.4" hidden="1">'Statistical Analysis'!$G$2:$G$365</definedName>
    <definedName name="_xlchart.v1.5" hidden="1">'Statistical Analysis'!$G$2:$G$365</definedName>
    <definedName name="_xlchart.v1.6" hidden="1">'Statistical Analysis'!$D$2:$D$365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0" l="1"/>
  <c r="H29" i="10"/>
  <c r="H8" i="10"/>
  <c r="H7" i="10"/>
  <c r="H6" i="10"/>
  <c r="H5" i="10"/>
  <c r="H4" i="10"/>
  <c r="G7" i="10"/>
  <c r="G8" i="10"/>
  <c r="G6" i="10"/>
  <c r="G5" i="10"/>
  <c r="G4" i="10"/>
  <c r="H3" i="10"/>
  <c r="G3" i="10"/>
  <c r="B19" i="2" l="1"/>
  <c r="B24" i="2"/>
  <c r="B22" i="2"/>
  <c r="B23" i="2"/>
  <c r="B20" i="2"/>
  <c r="B25" i="2"/>
  <c r="B17" i="2"/>
  <c r="B18" i="2"/>
  <c r="B21" i="2"/>
  <c r="F2" i="6"/>
  <c r="F3" i="6"/>
  <c r="F4" i="6"/>
  <c r="F5" i="6"/>
  <c r="F6" i="6"/>
  <c r="F7" i="6"/>
  <c r="F8" i="6"/>
  <c r="F9" i="6"/>
  <c r="F10" i="6"/>
  <c r="F11" i="6"/>
  <c r="F12" i="6"/>
  <c r="F13" i="6"/>
  <c r="G2" i="6"/>
  <c r="G3" i="6"/>
  <c r="G4" i="6"/>
  <c r="G5" i="6"/>
  <c r="G6" i="6"/>
  <c r="G7" i="6"/>
  <c r="G8" i="6"/>
  <c r="G9" i="6"/>
  <c r="G10" i="6"/>
  <c r="G11" i="6"/>
  <c r="G12" i="6"/>
  <c r="G13" i="6"/>
  <c r="H2" i="6"/>
  <c r="H3" i="6"/>
  <c r="H4" i="6"/>
  <c r="H5" i="6"/>
  <c r="H6" i="6"/>
  <c r="H7" i="6"/>
  <c r="H8" i="6"/>
  <c r="H9" i="6"/>
  <c r="H10" i="6"/>
  <c r="H11" i="6"/>
  <c r="H12" i="6"/>
  <c r="H13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2" i="6"/>
  <c r="B13" i="6"/>
  <c r="B12" i="6"/>
  <c r="B11" i="6"/>
  <c r="B10" i="6"/>
  <c r="B9" i="6"/>
  <c r="B8" i="6"/>
  <c r="B6" i="6"/>
  <c r="B7" i="6"/>
  <c r="B5" i="6"/>
  <c r="B4" i="6"/>
  <c r="B3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<sst xmlns="http://schemas.openxmlformats.org/spreadsheetml/2006/main" count="7078" uniqueCount="2125">
  <si>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</si>
  <si>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</si>
  <si>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</si>
  <si>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</si>
  <si>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</si>
  <si>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</si>
  <si>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</si>
  <si>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</si>
  <si>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</si>
  <si>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</si>
  <si>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</si>
  <si>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</si>
  <si>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</si>
  <si>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</si>
  <si>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</si>
  <si>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</si>
  <si>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</si>
  <si>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</si>
  <si>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</si>
  <si>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</si>
  <si>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</si>
  <si>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</si>
  <si>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</si>
  <si>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</si>
  <si>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</si>
  <si>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</si>
  <si>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</si>
  <si>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</si>
  <si>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</si>
  <si>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</si>
  <si>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</si>
  <si>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</si>
  <si>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</si>
  <si>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</si>
  <si>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</si>
  <si>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</si>
  <si>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</si>
  <si>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</si>
  <si>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</si>
  <si>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</si>
  <si>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</si>
  <si>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</si>
  <si>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</si>
  <si>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</si>
  <si>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</si>
  <si>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</si>
  <si>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</si>
  <si>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</si>
  <si>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</si>
  <si>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</si>
  <si>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</si>
  <si>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</si>
  <si>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</si>
  <si>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</si>
  <si>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</si>
  <si>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</si>
  <si>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</si>
  <si>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</si>
  <si>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</si>
  <si>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</si>
  <si>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</si>
  <si>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</si>
  <si>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</si>
  <si>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</si>
  <si>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</si>
  <si>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</si>
  <si>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</si>
  <si>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</si>
  <si>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</si>
  <si>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</si>
  <si>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</si>
  <si>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</si>
  <si>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</si>
  <si>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</si>
  <si>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</si>
  <si>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</si>
  <si>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</si>
  <si>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</si>
  <si>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</si>
  <si>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</si>
  <si>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</si>
  <si>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</si>
  <si>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</si>
  <si>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</si>
  <si>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</si>
  <si>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</si>
  <si>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</si>
  <si>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</si>
  <si>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</si>
  <si>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</si>
  <si>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</si>
  <si>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</si>
  <si>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</si>
  <si>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</si>
  <si>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</si>
  <si>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</si>
  <si>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</si>
  <si>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</si>
  <si>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</si>
  <si>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</si>
  <si>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</si>
  <si>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</si>
  <si>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</si>
  <si>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</si>
  <si>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</si>
  <si>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</si>
  <si>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</si>
  <si>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</si>
  <si>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</si>
  <si>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</si>
  <si>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</si>
  <si>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</si>
  <si>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</si>
  <si>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</si>
  <si>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</si>
  <si>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</si>
  <si>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</si>
  <si>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</si>
  <si>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</si>
  <si>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</si>
  <si>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</si>
  <si>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</si>
  <si>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</si>
  <si>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</si>
  <si>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</si>
  <si>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</si>
  <si>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</si>
  <si>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</si>
  <si>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</si>
  <si>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</si>
  <si>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</si>
  <si>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</si>
  <si>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</si>
  <si>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</si>
  <si>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</si>
  <si>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</si>
  <si>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</si>
  <si>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</si>
  <si>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</si>
  <si>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</si>
  <si>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</si>
  <si>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</si>
  <si>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</si>
  <si>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</si>
  <si>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</si>
  <si>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</si>
  <si>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</si>
  <si>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</si>
  <si>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</si>
  <si>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</si>
  <si>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</si>
  <si>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</si>
  <si>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</si>
  <si>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</si>
  <si>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</si>
  <si>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</si>
  <si>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</si>
  <si>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</si>
  <si>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</si>
  <si>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</si>
  <si>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</si>
  <si>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</si>
  <si>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</si>
  <si>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</si>
  <si>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</si>
  <si>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</si>
  <si>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</si>
  <si>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</si>
  <si>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</si>
  <si>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</si>
  <si>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</si>
  <si>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</si>
  <si>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</si>
  <si>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</si>
  <si>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</si>
  <si>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</si>
  <si>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</si>
  <si>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</si>
  <si>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</si>
  <si>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</si>
  <si>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</si>
  <si>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</si>
  <si>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</si>
  <si>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</si>
  <si>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</si>
  <si>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</si>
  <si>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</si>
  <si>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</si>
  <si>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</si>
  <si>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</si>
  <si>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</si>
  <si>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</si>
  <si>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</si>
  <si>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</si>
  <si>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</si>
  <si>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</si>
  <si>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</si>
  <si>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</si>
  <si>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</si>
  <si>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</si>
  <si>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</si>
  <si>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</si>
  <si>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</si>
  <si>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</si>
  <si>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</si>
  <si>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</si>
  <si>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</si>
  <si>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</si>
  <si>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</si>
  <si>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</si>
  <si>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</si>
  <si>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</si>
  <si>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</si>
  <si>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</si>
  <si>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</si>
  <si>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</si>
  <si>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</si>
  <si>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</si>
  <si>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</si>
  <si>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</si>
  <si>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</si>
  <si>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</si>
  <si>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</si>
  <si>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</si>
  <si>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</si>
  <si>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</si>
  <si>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</si>
  <si>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</si>
  <si>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</si>
  <si>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</si>
  <si>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</si>
  <si>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</si>
  <si>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</si>
  <si>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</si>
  <si>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</si>
  <si>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</si>
  <si>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</si>
  <si>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</si>
  <si>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</si>
  <si>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</si>
  <si>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</si>
  <si>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</si>
  <si>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</si>
  <si>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</si>
  <si>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</si>
  <si>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</si>
  <si>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</si>
  <si>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</si>
  <si>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</si>
  <si>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</si>
  <si>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</si>
  <si>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</si>
  <si>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</si>
  <si>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</si>
  <si>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</si>
  <si>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</si>
  <si>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</si>
  <si>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</si>
  <si>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</si>
  <si>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</si>
  <si>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</si>
  <si>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</si>
  <si>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</si>
  <si>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</si>
  <si>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</si>
  <si>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</si>
  <si>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</si>
  <si>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</si>
  <si>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</si>
  <si>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</si>
  <si>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</si>
  <si>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</si>
  <si>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</si>
  <si>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</si>
  <si>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</si>
  <si>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</si>
  <si>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</si>
  <si>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</si>
  <si>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</si>
  <si>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</si>
  <si>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</si>
  <si>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</si>
  <si>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</si>
  <si>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</si>
  <si>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</si>
  <si>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</si>
  <si>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</si>
  <si>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</si>
  <si>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</si>
  <si>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</si>
  <si>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</si>
  <si>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</si>
  <si>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</si>
  <si>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</si>
  <si>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</si>
  <si>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</si>
  <si>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</si>
  <si>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</si>
  <si>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</si>
  <si>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</si>
  <si>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</si>
  <si>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</si>
  <si>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</si>
  <si>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</si>
  <si>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</si>
  <si>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</si>
  <si>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</si>
  <si>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</si>
  <si>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</si>
  <si>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</si>
  <si>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</si>
  <si>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</si>
  <si>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</si>
  <si>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</si>
  <si>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</si>
  <si>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</si>
  <si>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</si>
  <si>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</si>
  <si>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</si>
  <si>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</si>
  <si>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</si>
  <si>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</si>
  <si>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</si>
  <si>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</si>
  <si>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</si>
  <si>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</si>
  <si>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</si>
  <si>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</si>
  <si>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</si>
  <si>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</si>
  <si>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</si>
  <si>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</si>
  <si>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</si>
  <si>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</si>
  <si>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</si>
  <si>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</si>
  <si>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</si>
  <si>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</si>
  <si>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</si>
  <si>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</si>
  <si>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</si>
  <si>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</si>
  <si>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</si>
  <si>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</si>
  <si>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</si>
  <si>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</si>
  <si>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</si>
  <si>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</si>
  <si>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</si>
  <si>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</si>
  <si>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</si>
  <si>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</si>
  <si>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</si>
  <si>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</si>
  <si>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</si>
  <si>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</si>
  <si>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</si>
  <si>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</si>
  <si>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</si>
  <si>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</si>
  <si>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</si>
  <si>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</si>
  <si>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</si>
  <si>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</si>
  <si>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</si>
  <si>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</si>
  <si>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</si>
  <si>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</si>
  <si>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</si>
  <si>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</si>
  <si>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</si>
  <si>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</si>
  <si>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</si>
  <si>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</si>
  <si>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</si>
  <si>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</si>
  <si>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</si>
  <si>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</si>
  <si>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</si>
  <si>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</si>
  <si>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</si>
  <si>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</si>
  <si>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</si>
  <si>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</si>
  <si>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</si>
  <si>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</si>
  <si>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</si>
  <si>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</si>
  <si>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</si>
  <si>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</si>
  <si>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</si>
  <si>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</si>
  <si>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</si>
  <si>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</si>
  <si>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</si>
  <si>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</si>
  <si>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</si>
  <si>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</si>
  <si>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</si>
  <si>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</si>
  <si>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</si>
  <si>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</si>
  <si>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</si>
  <si>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</si>
  <si>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</si>
  <si>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</si>
  <si>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</si>
  <si>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</si>
  <si>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</si>
  <si>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</si>
  <si>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</si>
  <si>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</si>
  <si>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</si>
  <si>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</si>
  <si>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</si>
  <si>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</si>
  <si>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</si>
  <si>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</si>
  <si>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</si>
  <si>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</si>
  <si>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</si>
  <si>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</si>
  <si>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</si>
  <si>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</si>
  <si>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</si>
  <si>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</si>
  <si>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</si>
  <si>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</si>
  <si>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</si>
  <si>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</si>
  <si>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</si>
  <si>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</si>
  <si>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</si>
  <si>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</si>
  <si>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</si>
  <si>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</si>
  <si>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</si>
  <si>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</si>
  <si>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</si>
  <si>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</si>
  <si>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</si>
  <si>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</si>
  <si>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</si>
  <si>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</si>
  <si>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</si>
  <si>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</si>
  <si>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</si>
  <si>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</si>
  <si>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</si>
  <si>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</si>
  <si>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</si>
  <si>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</si>
  <si>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</si>
  <si>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</si>
  <si>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</si>
  <si>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</si>
  <si>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</si>
  <si>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</si>
  <si>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</si>
  <si>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</si>
  <si>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</si>
  <si>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</si>
  <si>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</si>
  <si>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</si>
  <si>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</si>
  <si>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</si>
  <si>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</si>
  <si>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</si>
  <si>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</si>
  <si>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</si>
  <si>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</si>
  <si>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</si>
  <si>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</si>
  <si>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</si>
  <si>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</si>
  <si>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</si>
  <si>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</si>
  <si>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</si>
  <si>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</si>
  <si>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</si>
  <si>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</si>
  <si>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</si>
  <si>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</si>
  <si>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</si>
  <si>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</si>
  <si>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</si>
  <si>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</si>
  <si>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</si>
  <si>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</si>
  <si>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</si>
  <si>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</si>
  <si>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</si>
  <si>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</si>
  <si>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</si>
  <si>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</si>
  <si>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</si>
  <si>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</si>
  <si>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</si>
  <si>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</si>
  <si>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</si>
  <si>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</si>
  <si>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</si>
  <si>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</si>
  <si>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</si>
  <si>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</si>
  <si>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</si>
  <si>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</si>
  <si>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</si>
  <si>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</si>
  <si>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</si>
  <si>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</si>
  <si>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</si>
  <si>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</si>
  <si>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</si>
  <si>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</si>
  <si>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</si>
  <si>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</si>
  <si>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</si>
  <si>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</si>
  <si>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</si>
  <si>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</si>
  <si>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</si>
  <si>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</si>
  <si>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</si>
  <si>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</si>
  <si>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</si>
  <si>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</si>
  <si>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</si>
  <si>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</si>
  <si>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</si>
  <si>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</si>
  <si>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</si>
  <si>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</si>
  <si>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</si>
  <si>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</si>
  <si>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</si>
  <si>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</si>
  <si>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</si>
  <si>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</si>
  <si>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</si>
  <si>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</si>
  <si>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</si>
  <si>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</si>
  <si>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</si>
  <si>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</si>
  <si>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</si>
  <si>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</si>
  <si>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</si>
  <si>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</si>
  <si>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</si>
  <si>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</si>
  <si>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</si>
  <si>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</si>
  <si>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</si>
  <si>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</si>
  <si>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</si>
  <si>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</si>
  <si>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</si>
  <si>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</si>
  <si>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</si>
  <si>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</si>
  <si>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</si>
  <si>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</si>
  <si>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</si>
  <si>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</si>
  <si>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</si>
  <si>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</si>
  <si>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</si>
  <si>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</si>
  <si>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</si>
  <si>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</si>
  <si>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</si>
  <si>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</si>
  <si>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</si>
  <si>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</si>
  <si>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</si>
  <si>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</si>
  <si>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</si>
  <si>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</si>
  <si>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</si>
  <si>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</si>
  <si>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</si>
  <si>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</si>
  <si>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</si>
  <si>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</si>
  <si>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</si>
  <si>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</si>
  <si>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</si>
  <si>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</si>
  <si>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</si>
  <si>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</si>
  <si>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</si>
  <si>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</si>
  <si>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</si>
  <si>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</si>
  <si>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</si>
  <si>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</si>
  <si>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</si>
  <si>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</si>
  <si>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</si>
  <si>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</si>
  <si>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</si>
  <si>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</si>
  <si>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</si>
  <si>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</si>
  <si>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</si>
  <si>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</si>
  <si>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</si>
  <si>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</si>
  <si>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</si>
  <si>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</si>
  <si>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</si>
  <si>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</si>
  <si>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</si>
  <si>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</si>
  <si>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</si>
  <si>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</si>
  <si>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</si>
  <si>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</si>
  <si>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</si>
  <si>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</si>
  <si>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</si>
  <si>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</si>
  <si>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</si>
  <si>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</si>
  <si>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</si>
  <si>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</si>
  <si>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</si>
  <si>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</si>
  <si>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</si>
  <si>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</si>
  <si>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</si>
  <si>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</si>
  <si>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</si>
  <si>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</si>
  <si>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</si>
  <si>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</si>
  <si>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</si>
  <si>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</si>
  <si>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</si>
  <si>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</si>
  <si>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</si>
  <si>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</si>
  <si>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</si>
  <si>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</si>
  <si>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</si>
  <si>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</si>
  <si>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</si>
  <si>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</si>
  <si>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</si>
  <si>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</si>
  <si>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</si>
  <si>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</si>
  <si>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</si>
  <si>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</si>
  <si>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</si>
  <si>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</si>
  <si>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</si>
  <si>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</si>
  <si>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</si>
  <si>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</si>
  <si>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</si>
  <si>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</si>
  <si>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</si>
  <si>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</si>
  <si>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</si>
  <si>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</si>
  <si>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</si>
  <si>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</si>
  <si>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</si>
  <si>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</si>
  <si>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</si>
  <si>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</si>
  <si>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</si>
  <si>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</si>
  <si>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</si>
  <si>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</si>
  <si>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</si>
  <si>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</si>
  <si>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</si>
  <si>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</si>
  <si>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</si>
  <si>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</si>
  <si>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</si>
  <si>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</si>
  <si>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</si>
  <si>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</si>
  <si>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</si>
  <si>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</si>
  <si>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</si>
  <si>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</si>
  <si>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</si>
  <si>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</si>
  <si>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</si>
  <si>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</si>
  <si>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</si>
  <si>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</si>
  <si>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</si>
  <si>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</si>
  <si>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</si>
  <si>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</si>
  <si>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</si>
  <si>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</si>
  <si>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</si>
  <si>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</si>
  <si>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</si>
  <si>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</si>
  <si>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</si>
  <si>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</si>
  <si>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</si>
  <si>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</si>
  <si>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</si>
  <si>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</si>
  <si>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</si>
  <si>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</si>
  <si>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</si>
  <si>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</si>
  <si>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</si>
  <si>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</si>
  <si>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</si>
  <si>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</si>
  <si>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</si>
  <si>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</si>
  <si>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</si>
  <si>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</si>
  <si>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</si>
  <si>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</si>
  <si>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</si>
  <si>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</si>
  <si>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</si>
  <si>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</si>
  <si>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</si>
  <si>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</si>
  <si>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</si>
  <si>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</si>
  <si>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</si>
  <si>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</si>
  <si>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</si>
  <si>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</si>
  <si>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</si>
  <si>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</si>
  <si>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</si>
  <si>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</si>
  <si>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</si>
  <si>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</si>
  <si>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</si>
  <si>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</si>
  <si>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</si>
  <si>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</si>
  <si>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</si>
  <si>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</si>
  <si>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</si>
  <si>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</si>
  <si>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</si>
  <si>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</si>
  <si>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</si>
  <si>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</si>
  <si>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</si>
  <si>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</si>
  <si>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</si>
  <si>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</si>
  <si>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</si>
  <si>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</si>
  <si>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</si>
  <si>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</si>
  <si>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</si>
  <si>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</si>
  <si>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</si>
  <si>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</si>
  <si>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</si>
  <si>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</si>
  <si>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</si>
  <si>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</si>
  <si>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</si>
  <si>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</si>
  <si>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</si>
  <si>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</si>
  <si>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</si>
  <si>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</si>
  <si>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</si>
  <si>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</si>
  <si>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</si>
  <si>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</si>
  <si>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</si>
  <si>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</si>
  <si>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</si>
  <si>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</si>
  <si>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</si>
  <si>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</si>
  <si>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</si>
  <si>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</si>
  <si>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</si>
  <si>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</si>
  <si>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</si>
  <si>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</si>
  <si>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</si>
  <si>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</si>
  <si>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</si>
  <si>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</si>
  <si>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</si>
  <si>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</si>
  <si>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</si>
  <si>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</si>
  <si>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</si>
  <si>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</si>
  <si>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</si>
  <si>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</si>
  <si>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</si>
  <si>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</si>
  <si>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</si>
  <si>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</si>
  <si>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</si>
  <si>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</si>
  <si>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</si>
  <si>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</si>
  <si>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</si>
  <si>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</si>
  <si>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</si>
  <si>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</si>
  <si>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</si>
  <si>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</si>
  <si>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</si>
  <si>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</si>
  <si>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</si>
  <si>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</si>
  <si>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</si>
  <si>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</si>
  <si>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</si>
  <si>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</si>
  <si>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</si>
  <si>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</si>
  <si>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</si>
  <si>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</si>
  <si>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</si>
  <si>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</si>
  <si>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</si>
  <si>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</si>
  <si>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</si>
  <si>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</si>
  <si>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</si>
  <si>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</si>
  <si>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</si>
  <si>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</si>
  <si>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</si>
  <si>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</si>
  <si>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</si>
  <si>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</si>
  <si>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</si>
  <si>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</si>
  <si>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</si>
  <si>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</si>
  <si>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</si>
  <si>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</si>
  <si>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</si>
  <si>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</si>
  <si>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</si>
  <si>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</si>
  <si>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</si>
  <si>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</si>
  <si>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</si>
  <si>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</si>
  <si>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</si>
  <si>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</si>
  <si>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</si>
  <si>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</si>
  <si>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</si>
  <si>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</si>
  <si>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</si>
  <si>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</si>
  <si>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</si>
  <si>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</si>
  <si>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</si>
  <si>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</si>
  <si>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</si>
  <si>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</si>
  <si>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</si>
  <si>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</si>
  <si>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</si>
  <si>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</si>
  <si>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</si>
  <si>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</si>
  <si>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</si>
  <si>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</si>
  <si>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</si>
  <si>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</si>
  <si>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</si>
  <si>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</si>
  <si>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</si>
  <si>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</si>
  <si>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</si>
  <si>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</si>
  <si>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</si>
  <si>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</si>
  <si>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</si>
  <si>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</si>
  <si>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</si>
  <si>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</si>
  <si>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</si>
  <si>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</si>
  <si>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</si>
  <si>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</si>
  <si>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</si>
  <si>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</si>
  <si>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</si>
  <si>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</si>
  <si>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</si>
  <si>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</si>
  <si>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</si>
  <si>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</si>
  <si>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</si>
  <si>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</si>
  <si>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</si>
  <si>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</si>
  <si>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</si>
  <si>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</si>
  <si>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</si>
  <si>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</si>
  <si>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</si>
  <si>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</si>
  <si>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</si>
  <si>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</si>
  <si>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</si>
  <si>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</si>
  <si>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</si>
  <si>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</si>
  <si>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</si>
  <si>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</si>
  <si>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</si>
  <si>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</si>
  <si>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</si>
  <si>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</si>
  <si>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</si>
  <si>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</si>
  <si>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</si>
  <si>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</si>
  <si>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</si>
  <si>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</si>
  <si>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</si>
  <si>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</si>
  <si>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</si>
  <si>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</si>
  <si>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</si>
  <si>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</si>
  <si>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</si>
  <si>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</si>
  <si>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</si>
  <si>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</si>
  <si>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</si>
  <si>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</si>
  <si>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</si>
  <si>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</si>
  <si>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</si>
  <si>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</si>
  <si>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</si>
  <si>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</si>
  <si>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</si>
  <si>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</si>
  <si>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</si>
  <si>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</si>
  <si>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</si>
  <si>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</si>
  <si>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</si>
  <si>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</si>
  <si>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</si>
  <si>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</si>
  <si>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</si>
  <si>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</si>
  <si>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</si>
  <si>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</si>
  <si>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</si>
  <si>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</si>
  <si>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</si>
  <si>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</si>
  <si>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</si>
  <si>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</si>
  <si>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</si>
  <si>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</si>
  <si>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</si>
  <si>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</si>
  <si>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</si>
  <si>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</si>
  <si>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</si>
  <si>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</si>
  <si>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</si>
  <si>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</si>
  <si>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</si>
  <si>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</si>
  <si>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</si>
  <si>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</si>
  <si>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</si>
  <si>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</si>
  <si>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</si>
  <si>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</si>
  <si>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</si>
  <si>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</si>
  <si>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</si>
  <si>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</si>
  <si>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</si>
  <si>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</si>
  <si>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</si>
  <si>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</si>
  <si>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</si>
  <si>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</si>
  <si>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</si>
  <si>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</si>
  <si>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</si>
  <si>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</si>
  <si>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</si>
  <si>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</si>
  <si>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</si>
  <si>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</si>
  <si>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</si>
  <si>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</si>
  <si>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</si>
  <si>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</si>
  <si>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</si>
  <si>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</si>
  <si>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</si>
  <si>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</si>
  <si>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</si>
  <si>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</si>
  <si>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</si>
  <si>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</si>
  <si>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</si>
  <si>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</si>
  <si>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</si>
  <si>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</si>
  <si>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</si>
  <si>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</si>
  <si>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</si>
  <si>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</si>
  <si>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</si>
  <si>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</si>
  <si>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</si>
  <si>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</si>
  <si>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</si>
  <si>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</si>
  <si>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</si>
  <si>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</si>
  <si>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</si>
  <si>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</si>
  <si>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</si>
  <si>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</si>
  <si>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</si>
  <si>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</si>
  <si>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</si>
  <si>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</si>
  <si>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</si>
  <si>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</si>
  <si>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</si>
  <si>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</si>
  <si>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</si>
  <si>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</si>
  <si>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</si>
  <si>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</si>
  <si>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</si>
  <si>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</si>
  <si>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</si>
  <si>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</si>
  <si>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</si>
  <si>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</si>
  <si>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</si>
  <si>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</si>
  <si>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</si>
  <si>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</si>
  <si>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</si>
  <si>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</si>
  <si>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</si>
  <si>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</si>
  <si>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</si>
  <si>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</si>
  <si>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</si>
  <si>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</si>
  <si>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</si>
  <si>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</si>
  <si>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</si>
  <si>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</si>
  <si>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</si>
  <si>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</si>
  <si>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</si>
  <si>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</si>
  <si>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</si>
  <si>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</si>
  <si>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</si>
  <si>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</si>
  <si>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</si>
  <si>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</si>
  <si>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</si>
  <si>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</si>
  <si>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</si>
  <si>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</si>
  <si>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</si>
  <si>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</si>
  <si>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</si>
  <si>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</si>
  <si>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</si>
  <si>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</si>
  <si>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</si>
  <si>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</si>
  <si>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</si>
  <si>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</si>
  <si>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</si>
  <si>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</si>
  <si>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</si>
  <si>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</si>
  <si>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</si>
  <si>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</si>
  <si>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</si>
  <si>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</si>
  <si>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</si>
  <si>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</si>
  <si>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</si>
  <si>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</si>
  <si>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</si>
  <si>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</si>
  <si>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</si>
  <si>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</si>
  <si>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</si>
  <si>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</si>
  <si>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</si>
  <si>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</si>
  <si>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</si>
  <si>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</si>
  <si>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</si>
  <si>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</si>
  <si>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</si>
  <si>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</si>
  <si>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</si>
  <si>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</si>
  <si>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</si>
  <si>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</si>
  <si>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</si>
  <si>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</si>
  <si>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</si>
  <si>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</si>
  <si>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</si>
  <si>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</si>
  <si>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</si>
  <si>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</si>
  <si>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</si>
  <si>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</si>
  <si>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</si>
  <si>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</si>
  <si>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</si>
  <si>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</si>
  <si>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</si>
  <si>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</si>
  <si>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</si>
  <si>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</si>
  <si>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</si>
  <si>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</si>
  <si>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</si>
  <si>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</si>
  <si>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</si>
  <si>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</si>
  <si>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</si>
  <si>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</si>
  <si>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</si>
  <si>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</si>
  <si>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</si>
  <si>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</si>
  <si>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</si>
  <si>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</si>
  <si>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</si>
  <si>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</si>
  <si>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</si>
  <si>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</si>
  <si>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</si>
  <si>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</si>
  <si>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</si>
  <si>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</si>
  <si>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</si>
  <si>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</si>
  <si>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</si>
  <si>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</si>
  <si>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</si>
  <si>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</si>
  <si>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</si>
  <si>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</si>
  <si>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</si>
  <si>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</si>
  <si>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</si>
  <si>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</si>
  <si>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</si>
  <si>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</si>
  <si>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</si>
  <si>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</si>
  <si>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</si>
  <si>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</si>
  <si>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</si>
  <si>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</si>
  <si>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</si>
  <si>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</si>
  <si>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</si>
  <si>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</si>
  <si>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</si>
  <si>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</si>
  <si>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</si>
  <si>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</si>
  <si>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</si>
  <si>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</si>
  <si>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</si>
  <si>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</si>
  <si>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</si>
  <si>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</si>
  <si>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</si>
  <si>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</si>
  <si>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</si>
  <si>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</si>
  <si>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</si>
  <si>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</si>
  <si>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</si>
  <si>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</si>
  <si>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</si>
  <si>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</si>
  <si>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</si>
  <si>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</si>
  <si>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</si>
  <si>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</si>
  <si>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</si>
  <si>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</si>
  <si>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</si>
  <si>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</si>
  <si>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</si>
  <si>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</si>
  <si>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</si>
  <si>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</si>
  <si>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</si>
  <si>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</si>
  <si>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</si>
  <si>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</si>
  <si>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</si>
  <si>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</si>
  <si>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</si>
  <si>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</si>
  <si>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</si>
  <si>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</si>
  <si>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</si>
  <si>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</si>
  <si>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</si>
  <si>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</si>
  <si>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</si>
  <si>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</si>
  <si>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</si>
  <si>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</si>
  <si>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</si>
  <si>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</si>
  <si>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</si>
  <si>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</si>
  <si>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</si>
  <si>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</si>
  <si>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</si>
  <si>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</si>
  <si>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</si>
  <si>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</si>
  <si>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</si>
  <si>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</si>
  <si>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</si>
  <si>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</si>
  <si>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</si>
  <si>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</si>
  <si>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</si>
  <si>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</si>
  <si>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</si>
  <si>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</si>
  <si>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</si>
  <si>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</si>
  <si>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</si>
  <si>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</si>
  <si>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</si>
  <si>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</si>
  <si>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</si>
  <si>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</si>
  <si>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</si>
  <si>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</si>
  <si>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</si>
  <si>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</si>
  <si>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</si>
  <si>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</si>
  <si>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</si>
  <si>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</si>
  <si>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</si>
  <si>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</si>
  <si>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</si>
  <si>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</si>
  <si>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</si>
  <si>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</si>
  <si>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</si>
  <si>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</si>
  <si>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</si>
  <si>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</si>
  <si>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</si>
  <si>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</si>
  <si>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</si>
  <si>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</si>
  <si>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</si>
  <si>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</si>
  <si>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</si>
  <si>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</si>
  <si>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</si>
  <si>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</si>
  <si>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</si>
  <si>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</si>
  <si>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</si>
  <si>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</si>
  <si>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</si>
  <si>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</si>
  <si>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</si>
  <si>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</si>
  <si>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</si>
  <si>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</si>
  <si>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</si>
  <si>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</si>
  <si>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</si>
  <si>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</si>
  <si>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</si>
  <si>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</si>
  <si>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</si>
  <si>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</si>
  <si>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</si>
  <si>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</si>
  <si>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</si>
  <si>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</si>
  <si>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</si>
  <si>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</si>
  <si>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</si>
  <si>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</si>
  <si>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</si>
  <si>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</si>
  <si>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</si>
  <si>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</si>
  <si>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</si>
  <si>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</si>
  <si>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</si>
  <si>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</si>
  <si>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</si>
  <si>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</si>
  <si>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</si>
  <si>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</si>
  <si>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</si>
  <si>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</si>
  <si>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</si>
  <si>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</si>
  <si>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</si>
  <si>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</si>
  <si>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</si>
  <si>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</si>
  <si>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</si>
  <si>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</si>
  <si>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</si>
  <si>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</si>
  <si>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</si>
  <si>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</si>
  <si>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</si>
  <si>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</si>
  <si>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</si>
  <si>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</si>
  <si>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</si>
  <si>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</si>
  <si>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</si>
  <si>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</si>
  <si>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</si>
  <si>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</si>
  <si>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</si>
  <si>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</si>
  <si>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</si>
  <si>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</si>
  <si>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</si>
  <si>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</si>
  <si>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</si>
  <si>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</si>
  <si>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</si>
  <si>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</si>
  <si>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</si>
  <si>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</si>
  <si>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</si>
  <si>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</si>
  <si>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</si>
  <si>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</si>
  <si>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</si>
  <si>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</si>
  <si>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</si>
  <si>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</si>
  <si>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</si>
  <si>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</si>
  <si>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</si>
  <si>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</si>
  <si>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</si>
  <si>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</si>
  <si>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</si>
  <si>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</si>
  <si>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</si>
  <si>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</si>
  <si>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</si>
  <si>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</si>
  <si>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</si>
  <si>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</si>
  <si>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</si>
  <si>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</si>
  <si>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</si>
  <si>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</si>
  <si>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</si>
  <si>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</si>
  <si>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</si>
  <si>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</si>
  <si>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</si>
  <si>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</si>
  <si>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</si>
  <si>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</si>
  <si>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</si>
  <si>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</si>
  <si>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</si>
  <si>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</si>
  <si>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</si>
  <si>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</si>
  <si>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</si>
  <si>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</si>
  <si>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</si>
  <si>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</si>
  <si>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</si>
  <si>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</si>
  <si>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</si>
  <si>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</si>
  <si>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</si>
  <si>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</si>
  <si>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</si>
  <si>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</si>
  <si>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</si>
  <si>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</si>
  <si>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</si>
  <si>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</si>
  <si>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</si>
  <si>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</si>
  <si>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</si>
  <si>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</si>
  <si>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</si>
  <si>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</si>
  <si>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</si>
  <si>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</si>
  <si>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</si>
  <si>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</si>
  <si>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</si>
  <si>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</si>
  <si>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</si>
  <si>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</si>
  <si>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</si>
  <si>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</si>
  <si>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</si>
  <si>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</si>
  <si>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</si>
  <si>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</si>
  <si>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</si>
  <si>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</si>
  <si>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</si>
  <si>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</si>
  <si>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</si>
  <si>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</si>
  <si>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</si>
  <si>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</si>
  <si>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</si>
  <si>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</si>
  <si>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</si>
  <si>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</si>
  <si>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</si>
  <si>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</si>
  <si>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</si>
  <si>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</si>
  <si>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</si>
  <si>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</si>
  <si>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</si>
  <si>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</si>
  <si>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</si>
  <si>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</si>
  <si>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</si>
  <si>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</si>
  <si>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</si>
  <si>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</si>
  <si>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</si>
  <si>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</si>
  <si>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</si>
  <si>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</si>
  <si>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</si>
  <si>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</si>
  <si>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</si>
  <si>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</si>
  <si>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</si>
  <si>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</si>
  <si>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</si>
  <si>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</si>
  <si>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</si>
  <si>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</si>
  <si>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</si>
  <si>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</si>
  <si>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</si>
  <si>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</si>
  <si>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</si>
  <si>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</si>
  <si>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</si>
  <si>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</si>
  <si>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</si>
  <si>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</si>
  <si>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</si>
  <si>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</si>
  <si>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</si>
  <si>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</si>
  <si>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</si>
  <si>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</si>
  <si>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</si>
  <si>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</si>
  <si>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</si>
  <si>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</si>
  <si>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</si>
  <si>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</si>
  <si>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</si>
  <si>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</si>
  <si>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</si>
  <si>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</si>
  <si>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</si>
  <si>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</si>
  <si>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</si>
  <si>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</si>
  <si>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</si>
  <si>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</si>
  <si>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</si>
  <si>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</si>
  <si>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</si>
  <si>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</si>
  <si>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</si>
  <si>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</si>
  <si>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</si>
  <si>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</si>
  <si>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</si>
  <si>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</si>
  <si>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</si>
  <si>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</si>
  <si>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</si>
  <si>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</si>
  <si>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</si>
  <si>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</si>
  <si>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</si>
  <si>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</si>
  <si>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</si>
  <si>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</si>
  <si>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</si>
  <si>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</si>
  <si>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</si>
  <si>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</si>
  <si>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</si>
  <si>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</si>
  <si>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</si>
  <si>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</si>
  <si>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</si>
  <si>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</si>
  <si>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</si>
  <si>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</si>
  <si>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</si>
  <si>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</si>
  <si>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</si>
  <si>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</si>
  <si>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</si>
  <si>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</si>
  <si>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</si>
  <si>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</si>
  <si>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</si>
  <si>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</si>
  <si>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</si>
  <si>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</si>
  <si>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</si>
  <si>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</si>
  <si>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</si>
  <si>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</si>
  <si>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</si>
  <si>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</si>
  <si>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</si>
  <si>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</si>
  <si>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</si>
  <si>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</si>
  <si>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</si>
  <si>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</si>
  <si>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</si>
  <si>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</si>
  <si>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</si>
  <si>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</si>
  <si>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</si>
  <si>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</si>
  <si>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</si>
  <si>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</si>
  <si>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</si>
  <si>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</si>
  <si>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</si>
  <si>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</si>
  <si>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</si>
  <si>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</si>
  <si>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</si>
  <si>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</si>
  <si>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</si>
  <si>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</si>
  <si>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</si>
  <si>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</si>
  <si>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</si>
  <si>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</si>
  <si>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</si>
  <si>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</si>
  <si>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</si>
  <si>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</si>
  <si>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</si>
  <si>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</si>
  <si>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</si>
  <si>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</si>
  <si>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</si>
  <si>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</si>
  <si>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</si>
  <si>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</si>
  <si>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</si>
  <si>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</si>
  <si>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</si>
  <si>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</si>
  <si>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</si>
  <si>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</si>
  <si>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</si>
  <si>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</si>
  <si>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</si>
  <si>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</si>
  <si>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</si>
  <si>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</si>
  <si>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</si>
  <si>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</si>
  <si>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</si>
  <si>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</si>
  <si>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</si>
  <si>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</si>
  <si>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</si>
  <si>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</si>
  <si>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</si>
  <si>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</si>
  <si>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</si>
  <si>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</si>
  <si>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</si>
  <si>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</si>
  <si>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</si>
  <si>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</si>
  <si>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</si>
  <si>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</si>
  <si>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</si>
  <si>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</si>
  <si>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</si>
  <si>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</si>
  <si>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</si>
  <si>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</si>
  <si>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</si>
  <si>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</si>
  <si>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</si>
  <si>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</si>
  <si>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</si>
  <si>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</si>
  <si>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</si>
  <si>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</si>
  <si>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</si>
  <si>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</si>
  <si>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</si>
  <si>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</si>
  <si>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</si>
  <si>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</si>
  <si>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</si>
  <si>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</si>
  <si>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</si>
  <si>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</si>
  <si>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</si>
  <si>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</si>
  <si>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</si>
  <si>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</si>
  <si>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</si>
  <si>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</si>
  <si>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</si>
  <si>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</si>
  <si>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</si>
  <si>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</si>
  <si>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</si>
  <si>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</si>
  <si>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</si>
  <si>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</si>
  <si>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</si>
  <si>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</si>
  <si>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</si>
  <si>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</si>
  <si>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</si>
  <si>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</si>
  <si>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</si>
  <si>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</si>
  <si>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</si>
  <si>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</si>
  <si>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</si>
  <si>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</si>
  <si>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</si>
  <si>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</si>
  <si>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</si>
  <si>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</si>
  <si>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</si>
  <si>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</si>
  <si>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</si>
  <si>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</si>
  <si>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</si>
  <si>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</si>
  <si>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</si>
  <si>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</si>
  <si>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</si>
  <si>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</si>
  <si>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</si>
  <si>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</si>
  <si>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</si>
  <si>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</si>
  <si>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</si>
  <si>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</si>
  <si>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</si>
  <si>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</si>
  <si>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</si>
  <si>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</si>
  <si>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</si>
  <si>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</si>
  <si>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</si>
  <si>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</si>
  <si>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</si>
  <si>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</si>
  <si>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</si>
  <si>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</si>
  <si>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</si>
  <si>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</si>
  <si>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</si>
  <si>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</si>
  <si>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</si>
  <si>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</si>
  <si>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</si>
  <si>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</si>
  <si>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</si>
  <si>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</si>
  <si>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</si>
  <si>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</si>
  <si>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</si>
  <si>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</si>
  <si>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</si>
  <si>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</si>
  <si>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</si>
  <si>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</si>
  <si>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</si>
  <si>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</si>
  <si>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</si>
  <si>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</si>
  <si>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</si>
  <si>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</si>
  <si>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</si>
  <si>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</si>
  <si>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</si>
  <si>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</si>
  <si>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</si>
  <si>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</si>
  <si>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</si>
  <si>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</si>
  <si>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</si>
  <si>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</si>
  <si>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</si>
  <si>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</si>
  <si>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</si>
  <si>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</si>
  <si>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</si>
  <si>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</si>
  <si>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</si>
  <si>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</si>
  <si>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</si>
  <si>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</si>
  <si>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</si>
  <si>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</si>
  <si>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</si>
  <si>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</si>
  <si>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</si>
  <si>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</si>
  <si>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</si>
  <si>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</si>
  <si>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</si>
  <si>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</si>
  <si>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</si>
  <si>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</si>
  <si>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</si>
  <si>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</si>
  <si>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</si>
  <si>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</si>
  <si>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</si>
  <si>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</si>
  <si>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</si>
  <si>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</si>
  <si>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</si>
  <si>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</si>
  <si>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</si>
  <si>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</si>
  <si>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</si>
  <si>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</si>
  <si>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</si>
  <si>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</si>
  <si>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</si>
  <si>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</si>
  <si>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</si>
  <si>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</si>
  <si>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</si>
  <si>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</si>
  <si>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</si>
  <si>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</si>
  <si>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</si>
  <si>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</si>
  <si>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</si>
  <si>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</si>
  <si>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</si>
  <si>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</si>
  <si>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</si>
  <si>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</si>
  <si>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</si>
  <si>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</si>
  <si>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</si>
  <si>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</si>
  <si>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</si>
  <si>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</si>
  <si>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</si>
  <si>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</si>
  <si>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</si>
  <si>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</si>
  <si>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</si>
  <si>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</si>
  <si>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</si>
  <si>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</si>
  <si>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</si>
  <si>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</si>
  <si>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</si>
  <si>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</si>
  <si>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</si>
  <si>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</si>
  <si>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</si>
  <si>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</si>
  <si>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</si>
  <si>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</si>
  <si>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</si>
  <si>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</si>
  <si>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</si>
  <si>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</si>
  <si>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</si>
  <si>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</si>
  <si>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</si>
  <si>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</si>
  <si>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</si>
  <si>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</si>
  <si>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</si>
  <si>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</si>
  <si>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</si>
  <si>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</si>
  <si>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</si>
  <si>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</si>
  <si>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</si>
  <si>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</si>
  <si>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</si>
  <si>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</si>
  <si>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</si>
  <si>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</si>
  <si>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</si>
  <si>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</si>
  <si>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</si>
  <si>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</si>
  <si>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</si>
  <si>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</si>
  <si>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</si>
  <si>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</si>
  <si>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</si>
  <si>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</si>
  <si>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</si>
  <si>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</si>
  <si>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</si>
  <si>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</si>
  <si>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</si>
  <si>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</si>
  <si>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</si>
  <si>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</si>
  <si>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</si>
  <si>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</si>
  <si>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</si>
  <si>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</si>
  <si>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</si>
  <si>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</si>
  <si>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</si>
  <si>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</si>
  <si>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</si>
  <si>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</si>
  <si>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</si>
  <si>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</si>
  <si>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</si>
  <si>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</si>
  <si>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</si>
  <si>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</si>
  <si>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</si>
  <si>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</si>
  <si>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</si>
  <si>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</si>
  <si>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</si>
  <si>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</si>
  <si>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</si>
  <si>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</si>
  <si>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</si>
  <si>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</si>
  <si>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</si>
  <si>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</si>
  <si>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</si>
  <si>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</si>
  <si>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</si>
  <si>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</si>
  <si>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</si>
  <si>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</si>
  <si>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</si>
  <si>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</si>
  <si>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</si>
  <si>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</si>
  <si>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</si>
  <si>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</si>
  <si>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</si>
  <si>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</si>
  <si>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</si>
  <si>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</si>
  <si>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</si>
  <si>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</si>
  <si>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</si>
  <si>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</si>
  <si>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</si>
  <si>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</si>
  <si>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</si>
  <si>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</si>
  <si>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</si>
  <si>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</si>
  <si>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</si>
  <si>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</si>
  <si>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</si>
  <si>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</si>
  <si>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</si>
  <si>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</si>
  <si>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</si>
  <si>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</si>
  <si>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</si>
  <si>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</si>
  <si>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</si>
  <si>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</si>
  <si>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</si>
  <si>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</si>
  <si>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</si>
  <si>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</si>
  <si>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</si>
  <si>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</si>
  <si>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</si>
  <si>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</si>
  <si>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</si>
  <si>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</si>
  <si>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</si>
  <si>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</si>
  <si>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</si>
  <si>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</si>
  <si>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</si>
  <si>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</si>
  <si>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</si>
  <si>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</si>
  <si>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</si>
  <si>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</si>
  <si>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</si>
  <si>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</si>
  <si>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</si>
  <si>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</si>
  <si>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</si>
  <si>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</si>
  <si>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</si>
  <si>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</si>
  <si>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</si>
  <si>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</si>
  <si>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</si>
  <si>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</si>
  <si>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</si>
  <si>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</si>
  <si>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</si>
  <si>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</si>
  <si>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</si>
  <si>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</si>
  <si>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</si>
  <si>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</si>
  <si>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</si>
  <si>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</si>
  <si>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</si>
  <si>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</si>
  <si>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</si>
  <si>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</si>
  <si>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</si>
  <si>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</si>
  <si>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</si>
  <si>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</si>
  <si>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</si>
  <si>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</si>
  <si>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</si>
  <si>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</si>
  <si>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</si>
  <si>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</si>
  <si>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</si>
  <si>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</si>
  <si>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</si>
  <si>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</si>
  <si>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</si>
  <si>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</si>
  <si>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</si>
  <si>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</si>
  <si>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</si>
  <si>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</si>
  <si>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</si>
  <si>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</si>
  <si>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</si>
  <si>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</si>
  <si>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</si>
  <si>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</si>
  <si>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</si>
  <si>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</si>
  <si>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</si>
  <si>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</si>
  <si>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</si>
  <si>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</si>
  <si>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</si>
  <si>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</si>
  <si>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</si>
  <si>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</si>
  <si>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</si>
  <si>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</si>
  <si>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</si>
  <si>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</si>
  <si>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Percent funded </t>
  </si>
  <si>
    <t>Average Donation</t>
  </si>
  <si>
    <t>Parent Category</t>
  </si>
  <si>
    <t>Subcategory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</si>
  <si>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</si>
  <si>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</si>
  <si>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</si>
  <si>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</si>
  <si>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</si>
  <si>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</si>
  <si>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</si>
  <si>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</si>
  <si>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</si>
  <si>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</si>
  <si>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</si>
  <si>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</si>
  <si>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</si>
  <si>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</si>
  <si>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</si>
  <si>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</si>
  <si>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</si>
  <si>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</si>
  <si>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</si>
  <si>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</si>
  <si>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</si>
  <si>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</si>
  <si>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</si>
  <si>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</si>
  <si>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</si>
  <si>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</si>
  <si>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</si>
  <si>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</si>
  <si>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</si>
  <si>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</si>
  <si>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</si>
  <si>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</si>
  <si>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</si>
  <si>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</si>
  <si>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Column Labels</t>
  </si>
  <si>
    <t>Grand Total</t>
  </si>
  <si>
    <t>Row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</si>
  <si>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</si>
  <si>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</si>
  <si>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</si>
  <si>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</si>
  <si>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</si>
  <si>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</si>
  <si>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</si>
  <si>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</si>
  <si>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</si>
  <si>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</si>
  <si>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</si>
  <si>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</si>
  <si>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</si>
  <si>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</si>
  <si>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</si>
  <si>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</si>
  <si>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 successful</t>
  </si>
  <si>
    <t>Number failed</t>
  </si>
  <si>
    <t>Total Projects</t>
  </si>
  <si>
    <t>Percentage successful</t>
  </si>
  <si>
    <t>Percentage Failed</t>
  </si>
  <si>
    <t xml:space="preserve">Percentage Canceled </t>
  </si>
  <si>
    <t>Number canceled</t>
  </si>
  <si>
    <t>Less than 1000</t>
  </si>
  <si>
    <t>1000 to 4999</t>
  </si>
  <si>
    <t>5000 to 9999</t>
  </si>
  <si>
    <t>10000 to 14999</t>
  </si>
  <si>
    <t>20000 to 24999</t>
  </si>
  <si>
    <t>25000 to 29999</t>
  </si>
  <si>
    <t>30000 to 34999</t>
  </si>
  <si>
    <t>35999 to 39999</t>
  </si>
  <si>
    <t>40000 to 44999</t>
  </si>
  <si>
    <t>45000 to 49999</t>
  </si>
  <si>
    <t>Greater than or equal to 50000</t>
  </si>
  <si>
    <t>15000 to 19999</t>
  </si>
  <si>
    <t>Category</t>
  </si>
  <si>
    <t>percent successful</t>
  </si>
  <si>
    <t>Film</t>
  </si>
  <si>
    <t>photo</t>
  </si>
  <si>
    <t>tech</t>
  </si>
  <si>
    <t xml:space="preserve">outcome </t>
  </si>
  <si>
    <t xml:space="preserve">backers_count </t>
  </si>
  <si>
    <t>Mean</t>
  </si>
  <si>
    <t xml:space="preserve">Median </t>
  </si>
  <si>
    <t>Minimum</t>
  </si>
  <si>
    <t>Maximum</t>
  </si>
  <si>
    <t>Variance</t>
  </si>
  <si>
    <t>St. Deviation</t>
  </si>
  <si>
    <t>Central Tendency</t>
  </si>
  <si>
    <t xml:space="preserve"># of Campaigns: </t>
  </si>
  <si>
    <t># of Backers in Successful Campaigns</t>
  </si>
  <si>
    <t># of Backers in Failed Campaigns</t>
  </si>
  <si>
    <t>Number of successful :</t>
  </si>
  <si>
    <t xml:space="preserve">Number of failed: </t>
  </si>
  <si>
    <t>Goal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</si>
</sst>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 wrapText="1"/>
    </xf>
    <xf numFmtId="14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NumberFormat="1"/>
    <xf numFmtId="0" fontId="0" fillId="0" borderId="10" xfId="0" applyBorder="1" applyAlignment="1">
      <alignment horizontal="left"/>
    </xf>
    <xf numFmtId="0" fontId="0" fillId="0" borderId="10" xfId="0" applyBorder="1"/>
    <xf numFmtId="10" fontId="0" fillId="0" borderId="10" xfId="0" applyNumberFormat="1" applyBorder="1"/>
    <xf numFmtId="0" fontId="0" fillId="0" borderId="10" xfId="0" applyBorder="1" applyAlignment="1">
      <alignment wrapText="1"/>
    </xf>
    <xf numFmtId="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numFmt numFmtId="1" formatCode="0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37D279"/>
      <color rgb="FF0080FF"/>
      <color rgb="FF004DD6"/>
      <color rgb="FFE62114"/>
      <color rgb="FFA40C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[CrowdfundingBook_Krohn.xlsx]Outcome by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Crowdfunding</a:t>
            </a:r>
            <a:r>
              <a:rPr lang="en-US" baseline="0">
                <a:solidFill>
                  <a:schemeClr val="tx1"/>
                </a:solidFill>
              </a:rPr>
              <a:t> Outcomes by Category, 2010 - 2020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37D27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8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37D279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D-654F-A23E-9C80F999DB84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69D-994A-A556-0BACEF46EC18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69D-994A-A556-0BACEF46EC18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80FF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3-474A-A951-AF8798C77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185439"/>
        <c:axId val="32948159"/>
      </c:barChart>
      <c:catAx>
        <c:axId val="30185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48159"/>
        <c:crosses val="autoZero"/>
        <c:auto val="1"/>
        <c:lblAlgn val="ctr"/>
        <c:lblOffset val="100"/>
        <c:noMultiLvlLbl val="0"/>
      </c:catAx>
      <c:valAx>
        <c:axId val="3294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Outcome Cuont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8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[CrowdfundingBook_Krohn.xlsx]Outcome by Sub-category!PivotTable2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Outcomes by Sub-Category, 2010 - 2010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37D27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8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37D279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8-A148-A840-ECA9F44A2B99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CA-9842-9FEE-7139A4462F71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CA-9842-9FEE-7139A4462F71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80FF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CA-9842-9FEE-7139A4462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364031"/>
        <c:axId val="26130223"/>
      </c:barChart>
      <c:catAx>
        <c:axId val="25364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0223"/>
        <c:crosses val="autoZero"/>
        <c:auto val="1"/>
        <c:lblAlgn val="ctr"/>
        <c:lblOffset val="100"/>
        <c:noMultiLvlLbl val="0"/>
      </c:catAx>
      <c:valAx>
        <c:axId val="2613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Count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6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[CrowdfundingBook_Krohn.xlsx]Outcome Over Time!PivotTable2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Crowdfunding Project Outcome by Month , 2010 - 2020</a:t>
            </a:r>
            <a:r>
              <a:rPr lang="en-US" baseline="0">
                <a:solidFill>
                  <a:schemeClr val="tx1"/>
                </a:solidFill>
              </a:rPr>
              <a:t> 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37D279"/>
            </a:solidFill>
            <a:round/>
          </a:ln>
          <a:effectLst/>
        </c:spPr>
        <c:marker>
          <c:symbol val="circle"/>
          <c:size val="5"/>
          <c:spPr>
            <a:solidFill>
              <a:srgbClr val="37D279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80FF"/>
            </a:solidFill>
            <a:round/>
          </a:ln>
          <a:effectLst/>
        </c:spPr>
        <c:marker>
          <c:symbol val="circle"/>
          <c:size val="5"/>
          <c:spPr>
            <a:solidFill>
              <a:srgbClr val="0080FF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noFill/>
            </a:ln>
            <a:effectLst/>
          </c:spPr>
        </c:marker>
      </c:pivotFmt>
      <c:pivotFmt>
        <c:idx val="6"/>
        <c:spPr>
          <a:ln w="28575" cap="rnd">
            <a:solidFill>
              <a:srgbClr val="0080FF"/>
            </a:solidFill>
            <a:round/>
          </a:ln>
          <a:effectLst/>
        </c:spPr>
        <c:marker>
          <c:symbol val="circle"/>
          <c:size val="5"/>
          <c:spPr>
            <a:solidFill>
              <a:srgbClr val="0080FF"/>
            </a:solidFill>
            <a:ln w="9525">
              <a:noFill/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9.8297346977969213E-2"/>
          <c:y val="3.6445532891065779E-2"/>
          <c:w val="0.78738718884629222"/>
          <c:h val="0.85893028615325528"/>
        </c:manualLayout>
      </c:layout>
      <c:lineChart>
        <c:grouping val="standard"/>
        <c:varyColors val="0"/>
        <c:ser>
          <c:idx val="0"/>
          <c:order val="0"/>
          <c:tx>
            <c:strRef>
              <c:f>'Outcome Over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37D27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7D279"/>
              </a:solidFill>
              <a:ln w="9525">
                <a:noFill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5-A749-9895-092AAFC8D0E3}"/>
            </c:ext>
          </c:extLst>
        </c:ser>
        <c:ser>
          <c:idx val="1"/>
          <c:order val="1"/>
          <c:tx>
            <c:strRef>
              <c:f>'Outcome Over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0D5-A749-9895-092AAFC8D0E3}"/>
            </c:ext>
          </c:extLst>
        </c:ser>
        <c:ser>
          <c:idx val="2"/>
          <c:order val="2"/>
          <c:tx>
            <c:strRef>
              <c:f>'Outcome Over Time'!$D$4:$D$5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0D5-A749-9895-092AAFC8D0E3}"/>
            </c:ext>
          </c:extLst>
        </c:ser>
        <c:ser>
          <c:idx val="3"/>
          <c:order val="3"/>
          <c:tx>
            <c:strRef>
              <c:f>'Outcome Over Time'!$E$4:$E$5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8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80FF"/>
              </a:solidFill>
              <a:ln w="9525">
                <a:noFill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0D5-A749-9895-092AAFC8D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960032"/>
        <c:axId val="1178976000"/>
      </c:lineChart>
      <c:catAx>
        <c:axId val="117896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76000"/>
        <c:crosses val="autoZero"/>
        <c:auto val="1"/>
        <c:lblAlgn val="ctr"/>
        <c:lblOffset val="100"/>
        <c:noMultiLvlLbl val="0"/>
      </c:catAx>
      <c:valAx>
        <c:axId val="117897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Outcome</a:t>
                </a:r>
                <a:r>
                  <a:rPr lang="en-US" baseline="0">
                    <a:solidFill>
                      <a:schemeClr val="tx1"/>
                    </a:solidFill>
                  </a:rPr>
                  <a:t> Count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6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35999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63-D54E-B342-422CDA9EAE00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35999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163-D54E-B342-422CDA9EAE00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35999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163-D54E-B342-422CDA9EA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705552"/>
        <c:axId val="1185661728"/>
      </c:lineChart>
      <c:catAx>
        <c:axId val="132470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661728"/>
        <c:crosses val="autoZero"/>
        <c:auto val="1"/>
        <c:lblAlgn val="ctr"/>
        <c:lblOffset val="100"/>
        <c:noMultiLvlLbl val="0"/>
      </c:catAx>
      <c:valAx>
        <c:axId val="118566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70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the Number of Backers in Successful Crowdfunding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the Number of Backers in Successful Crowdfunding Campaigns</a:t>
          </a:r>
        </a:p>
      </cx:txPr>
    </cx:title>
    <cx:plotArea>
      <cx:plotAreaRegion>
        <cx:series layoutId="clusteredColumn" uniqueId="{63E23ACF-0217-564E-B2E2-79BA5043D939}">
          <cx:spPr>
            <a:solidFill>
              <a:schemeClr val="accent6">
                <a:lumMod val="60000"/>
                <a:lumOff val="4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#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of Backers</a:t>
              </a:r>
            </a:p>
          </cx:txPr>
        </cx:title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the Number of Backers in Failed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the Number of Backers in Failed Campaigns</a:t>
          </a:r>
        </a:p>
      </cx:txPr>
    </cx:title>
    <cx:plotArea>
      <cx:plotAreaRegion>
        <cx:series layoutId="clusteredColumn" uniqueId="{196E57F7-7DC9-7D43-954F-52408B6C8AC8}">
          <cx:spPr>
            <a:solidFill>
              <a:srgbClr val="70AD47">
                <a:lumMod val="60000"/>
                <a:lumOff val="40000"/>
              </a:srgb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#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of Backers</a:t>
              </a:r>
            </a:p>
          </cx:txPr>
        </cx:title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146050</xdr:colOff>
      <xdr:row>0</xdr:row>
      <xdr:rowOff>177800</xdr:rowOff>
    </xdr:from>
    <xdr:to>
      <xdr:col>17</xdr:col>
      <xdr:colOff>482600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6F7EDE-AA10-EED5-A260-B8677C75D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120650</xdr:colOff>
      <xdr:row>0</xdr:row>
      <xdr:rowOff>169718</xdr:rowOff>
    </xdr:from>
    <xdr:to>
      <xdr:col>19</xdr:col>
      <xdr:colOff>8658</xdr:colOff>
      <xdr:row>34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FA752D-96E9-FBDE-4789-5364AB227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184150</xdr:colOff>
      <xdr:row>1</xdr:row>
      <xdr:rowOff>114300</xdr:rowOff>
    </xdr:from>
    <xdr:to>
      <xdr:col>17</xdr:col>
      <xdr:colOff>215900</xdr:colOff>
      <xdr:row>25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0325C7-45D1-228E-70A9-225F972A8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12700</xdr:rowOff>
    </xdr:from>
    <xdr:to>
      <xdr:col>17</xdr:col>
      <xdr:colOff>431800</xdr:colOff>
      <xdr:row>22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634165-1E18-2DCF-7DE0-D598839F3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12</xdr:row>
      <xdr:rowOff>25400</xdr:rowOff>
    </xdr:from>
    <xdr:to>
      <xdr:col>8</xdr:col>
      <xdr:colOff>584200</xdr:colOff>
      <xdr:row>25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AD57665-ABCE-1815-40BC-BD0FBF4CE8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9600" y="3213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266700</xdr:colOff>
      <xdr:row>1</xdr:row>
      <xdr:rowOff>88900</xdr:rowOff>
    </xdr:from>
    <xdr:to>
      <xdr:col>13</xdr:col>
      <xdr:colOff>711200</xdr:colOff>
      <xdr:row>11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15D4B1A-27D8-67D8-02D0-57B0D7855E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14100" y="292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87.792602314817" createdVersion="8" refreshedVersion="8" minRefreshableVersion="3" recordCount="1001" xr:uid="{E5D7B767-7658-2149-A598-EFC4D427E992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 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810788-1CFF-EA4F-8B1A-DC2CD9D9376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E7EE1-9D0E-3845-BF16-0400CEED16F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44144C-77C8-CF4F-870A-61EC0C1EBDF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2" count="1" selected="0">
            <x v="6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0B7DB-A550-7641-B961-325B1F7DA9C6}" name="Table1" displayName="Table1" ref="F2:H8" totalsRowShown="0" headerRowDxfId="20" dataDxfId="19">
  <autoFilter ref="F2:H8" xr:uid="{5700B7DB-A550-7641-B961-325B1F7DA9C6}"/>
  <tableColumns count="3">
    <tableColumn id="1" xr3:uid="{6477A45B-2AE9-CC41-B1BF-25E09D19E3F6}" name="Central Tendency" dataDxfId="18"/>
    <tableColumn id="2" xr3:uid="{1A4B7189-B466-4049-80F3-A598D9425A29}" name="# of Backers in Successful Campaigns" dataDxfId="17"/>
    <tableColumn id="3" xr3:uid="{0E703AFD-61B1-824F-B6EA-0CA74130C5C3}" name="# of Backers in Failed Campaigns" dataDxfId="1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A36" workbookViewId="0">
      <selection activeCell="F5" sqref="F5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5" style="5" customWidth="1"/>
    <col min="8" max="8" width="13" bestFit="1" customWidth="1"/>
    <col min="9" max="9" width="17.5" customWidth="1"/>
    <col min="12" max="12" width="11.1640625" bestFit="1" customWidth="1"/>
    <col min="13" max="13" width="11.1640625" style="9" customWidth="1"/>
    <col min="14" max="14" width="11.1640625" bestFit="1" customWidth="1"/>
    <col min="15" max="15" width="10.6640625" style="9" bestFit="1" customWidth="1"/>
    <col min="16" max="16" width="10.83203125" customWidth="1"/>
    <col min="17" max="17" width="8.33203125" bestFit="1" customWidth="1"/>
    <col min="18" max="18" width="28" bestFit="1" customWidth="1"/>
    <col min="19" max="19" width="13.83203125" customWidth="1"/>
    <col min="20" max="20" width="17" customWidth="1"/>
  </cols>
  <sheetData>
    <row r="1" spans="1:20" s="1" customFormat="1" ht="51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8" t="s">
        <v>2071</v>
      </c>
      <c r="N1" s="1" t="s">
        <v>9</v>
      </c>
      <c r="O1" s="8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12"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12">
        <f t="shared" ref="I3:I66" si="1">(E3/H3)</f>
        <v>92.151898734177209</v>
      </c>
      <c r="J3" t="s">
        <v>21</v>
      </c>
      <c r="K3" t="s">
        <v>22</v>
      </c>
      <c r="L3">
        <v>1408424400</v>
      </c>
      <c r="M3" s="9">
        <f t="shared" ref="M3:M66" si="2">(((L3/60)/60)/24)+DATE(1970,1,1)</f>
        <v>41870.208333333336</v>
      </c>
      <c r="N3">
        <v>1408597200</v>
      </c>
      <c r="O3" s="9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12">
        <f t="shared" si="1"/>
        <v>100.01614035087719</v>
      </c>
      <c r="J4" t="s">
        <v>26</v>
      </c>
      <c r="K4" t="s">
        <v>27</v>
      </c>
      <c r="L4">
        <v>1384668000</v>
      </c>
      <c r="M4" s="9">
        <f t="shared" si="2"/>
        <v>41595.25</v>
      </c>
      <c r="N4">
        <v>1384840800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12">
        <f t="shared" si="1"/>
        <v>103.20833333333333</v>
      </c>
      <c r="J5" t="s">
        <v>21</v>
      </c>
      <c r="K5" t="s">
        <v>22</v>
      </c>
      <c r="L5">
        <v>1565499600</v>
      </c>
      <c r="M5" s="9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12">
        <f t="shared" si="1"/>
        <v>99.339622641509436</v>
      </c>
      <c r="J6" t="s">
        <v>21</v>
      </c>
      <c r="K6" t="s">
        <v>22</v>
      </c>
      <c r="L6">
        <v>1547964000</v>
      </c>
      <c r="M6" s="9">
        <f t="shared" si="2"/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12">
        <f t="shared" si="1"/>
        <v>75.833333333333329</v>
      </c>
      <c r="J7" t="s">
        <v>36</v>
      </c>
      <c r="K7" t="s">
        <v>37</v>
      </c>
      <c r="L7">
        <v>1346130000</v>
      </c>
      <c r="M7" s="9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12">
        <f t="shared" si="1"/>
        <v>60.555555555555557</v>
      </c>
      <c r="J8" t="s">
        <v>40</v>
      </c>
      <c r="K8" t="s">
        <v>41</v>
      </c>
      <c r="L8">
        <v>1505278800</v>
      </c>
      <c r="M8" s="9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12">
        <f t="shared" si="1"/>
        <v>64.93832599118943</v>
      </c>
      <c r="J9" t="s">
        <v>36</v>
      </c>
      <c r="K9" t="s">
        <v>37</v>
      </c>
      <c r="L9">
        <v>1439442000</v>
      </c>
      <c r="M9" s="9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12">
        <f t="shared" si="1"/>
        <v>30.997175141242938</v>
      </c>
      <c r="J10" t="s">
        <v>36</v>
      </c>
      <c r="K10" t="s">
        <v>37</v>
      </c>
      <c r="L10">
        <v>1281330000</v>
      </c>
      <c r="M10" s="9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12">
        <f t="shared" si="1"/>
        <v>72.909090909090907</v>
      </c>
      <c r="J11" t="s">
        <v>21</v>
      </c>
      <c r="K11" t="s">
        <v>22</v>
      </c>
      <c r="L11">
        <v>1379566800</v>
      </c>
      <c r="M11" s="9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12">
        <f t="shared" si="1"/>
        <v>62.9</v>
      </c>
      <c r="J12" t="s">
        <v>21</v>
      </c>
      <c r="K12" t="s">
        <v>22</v>
      </c>
      <c r="L12">
        <v>1281762000</v>
      </c>
      <c r="M12" s="9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12">
        <f t="shared" si="1"/>
        <v>112.22222222222223</v>
      </c>
      <c r="J13" t="s">
        <v>21</v>
      </c>
      <c r="K13" t="s">
        <v>22</v>
      </c>
      <c r="L13">
        <v>1285045200</v>
      </c>
      <c r="M13" s="9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12">
        <f t="shared" si="1"/>
        <v>102.34545454545454</v>
      </c>
      <c r="J14" t="s">
        <v>21</v>
      </c>
      <c r="K14" t="s">
        <v>22</v>
      </c>
      <c r="L14">
        <v>1571720400</v>
      </c>
      <c r="M14" s="9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12">
        <f t="shared" si="1"/>
        <v>105.05102040816327</v>
      </c>
      <c r="J15" t="s">
        <v>21</v>
      </c>
      <c r="K15" t="s">
        <v>22</v>
      </c>
      <c r="L15">
        <v>1465621200</v>
      </c>
      <c r="M15" s="9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12">
        <f t="shared" si="1"/>
        <v>94.144999999999996</v>
      </c>
      <c r="J16" t="s">
        <v>21</v>
      </c>
      <c r="K16" t="s">
        <v>22</v>
      </c>
      <c r="L16">
        <v>1331013600</v>
      </c>
      <c r="M16" s="9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12">
        <f t="shared" si="1"/>
        <v>84.986725663716811</v>
      </c>
      <c r="J17" t="s">
        <v>21</v>
      </c>
      <c r="K17" t="s">
        <v>22</v>
      </c>
      <c r="L17">
        <v>1575957600</v>
      </c>
      <c r="M17" s="9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12">
        <f t="shared" si="1"/>
        <v>110.41</v>
      </c>
      <c r="J18" t="s">
        <v>21</v>
      </c>
      <c r="K18" t="s">
        <v>22</v>
      </c>
      <c r="L18">
        <v>1390370400</v>
      </c>
      <c r="M18" s="9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12">
        <f t="shared" si="1"/>
        <v>107.96236989591674</v>
      </c>
      <c r="J19" t="s">
        <v>21</v>
      </c>
      <c r="K19" t="s">
        <v>22</v>
      </c>
      <c r="L19">
        <v>1294812000</v>
      </c>
      <c r="M19" s="9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12">
        <f t="shared" si="1"/>
        <v>45.103703703703701</v>
      </c>
      <c r="J20" t="s">
        <v>21</v>
      </c>
      <c r="K20" t="s">
        <v>22</v>
      </c>
      <c r="L20">
        <v>1536382800</v>
      </c>
      <c r="M20" s="9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12">
        <f t="shared" si="1"/>
        <v>45.001483679525222</v>
      </c>
      <c r="J21" t="s">
        <v>21</v>
      </c>
      <c r="K21" t="s">
        <v>22</v>
      </c>
      <c r="L21">
        <v>1551679200</v>
      </c>
      <c r="M21" s="9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12">
        <f t="shared" si="1"/>
        <v>105.97134670487107</v>
      </c>
      <c r="J22" t="s">
        <v>21</v>
      </c>
      <c r="K22" t="s">
        <v>22</v>
      </c>
      <c r="L22">
        <v>1406523600</v>
      </c>
      <c r="M22" s="9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12">
        <f t="shared" si="1"/>
        <v>69.055555555555557</v>
      </c>
      <c r="J23" t="s">
        <v>21</v>
      </c>
      <c r="K23" t="s">
        <v>22</v>
      </c>
      <c r="L23">
        <v>1313384400</v>
      </c>
      <c r="M23" s="9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12">
        <f t="shared" si="1"/>
        <v>85.044943820224717</v>
      </c>
      <c r="J24" t="s">
        <v>21</v>
      </c>
      <c r="K24" t="s">
        <v>22</v>
      </c>
      <c r="L24">
        <v>1522731600</v>
      </c>
      <c r="M24" s="9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12">
        <f t="shared" si="1"/>
        <v>105.22535211267606</v>
      </c>
      <c r="J25" t="s">
        <v>40</v>
      </c>
      <c r="K25" t="s">
        <v>41</v>
      </c>
      <c r="L25">
        <v>1550124000</v>
      </c>
      <c r="M25" s="9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12">
        <f t="shared" si="1"/>
        <v>39.003741114852225</v>
      </c>
      <c r="J26" t="s">
        <v>21</v>
      </c>
      <c r="K26" t="s">
        <v>22</v>
      </c>
      <c r="L26">
        <v>1403326800</v>
      </c>
      <c r="M26" s="9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12">
        <f t="shared" si="1"/>
        <v>73.030674846625772</v>
      </c>
      <c r="J27" t="s">
        <v>21</v>
      </c>
      <c r="K27" t="s">
        <v>22</v>
      </c>
      <c r="L27">
        <v>1305694800</v>
      </c>
      <c r="M27" s="9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12">
        <f t="shared" si="1"/>
        <v>35.009459459459457</v>
      </c>
      <c r="J28" t="s">
        <v>21</v>
      </c>
      <c r="K28" t="s">
        <v>22</v>
      </c>
      <c r="L28">
        <v>1533013200</v>
      </c>
      <c r="M28" s="9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12">
        <f t="shared" si="1"/>
        <v>106.6</v>
      </c>
      <c r="J29" t="s">
        <v>21</v>
      </c>
      <c r="K29" t="s">
        <v>22</v>
      </c>
      <c r="L29">
        <v>1443848400</v>
      </c>
      <c r="M29" s="9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12">
        <f t="shared" si="1"/>
        <v>61.997747747747745</v>
      </c>
      <c r="J30" t="s">
        <v>21</v>
      </c>
      <c r="K30" t="s">
        <v>22</v>
      </c>
      <c r="L30">
        <v>1265695200</v>
      </c>
      <c r="M30" s="9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12">
        <f t="shared" si="1"/>
        <v>94.000622665006233</v>
      </c>
      <c r="J31" t="s">
        <v>98</v>
      </c>
      <c r="K31" t="s">
        <v>99</v>
      </c>
      <c r="L31">
        <v>1532062800</v>
      </c>
      <c r="M31" s="9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12">
        <f t="shared" si="1"/>
        <v>112.05426356589147</v>
      </c>
      <c r="J32" t="s">
        <v>21</v>
      </c>
      <c r="K32" t="s">
        <v>22</v>
      </c>
      <c r="L32">
        <v>1558674000</v>
      </c>
      <c r="M32" s="9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12">
        <f t="shared" si="1"/>
        <v>48.008849557522126</v>
      </c>
      <c r="J33" t="s">
        <v>40</v>
      </c>
      <c r="K33" t="s">
        <v>41</v>
      </c>
      <c r="L33">
        <v>1451973600</v>
      </c>
      <c r="M33" s="9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12">
        <f t="shared" si="1"/>
        <v>38.004334633723452</v>
      </c>
      <c r="J34" t="s">
        <v>107</v>
      </c>
      <c r="K34" t="s">
        <v>108</v>
      </c>
      <c r="L34">
        <v>1515564000</v>
      </c>
      <c r="M34" s="9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12">
        <f t="shared" si="1"/>
        <v>35.000184535892231</v>
      </c>
      <c r="J35" t="s">
        <v>21</v>
      </c>
      <c r="K35" t="s">
        <v>22</v>
      </c>
      <c r="L35">
        <v>1412485200</v>
      </c>
      <c r="M35" s="9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12">
        <f t="shared" si="1"/>
        <v>85</v>
      </c>
      <c r="J36" t="s">
        <v>21</v>
      </c>
      <c r="K36" t="s">
        <v>22</v>
      </c>
      <c r="L36">
        <v>1490245200</v>
      </c>
      <c r="M36" s="9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12">
        <f t="shared" si="1"/>
        <v>95.993893129770996</v>
      </c>
      <c r="J37" t="s">
        <v>36</v>
      </c>
      <c r="K37" t="s">
        <v>37</v>
      </c>
      <c r="L37">
        <v>1547877600</v>
      </c>
      <c r="M37" s="9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12">
        <f t="shared" si="1"/>
        <v>68.8125</v>
      </c>
      <c r="J38" t="s">
        <v>21</v>
      </c>
      <c r="K38" t="s">
        <v>22</v>
      </c>
      <c r="L38">
        <v>1298700000</v>
      </c>
      <c r="M38" s="9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12">
        <f t="shared" si="1"/>
        <v>105.97196261682242</v>
      </c>
      <c r="J39" t="s">
        <v>21</v>
      </c>
      <c r="K39" t="s">
        <v>22</v>
      </c>
      <c r="L39">
        <v>1570338000</v>
      </c>
      <c r="M39" s="9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12">
        <f t="shared" si="1"/>
        <v>75.261194029850742</v>
      </c>
      <c r="J40" t="s">
        <v>21</v>
      </c>
      <c r="K40" t="s">
        <v>22</v>
      </c>
      <c r="L40">
        <v>1287378000</v>
      </c>
      <c r="M40" s="9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12">
        <f t="shared" si="1"/>
        <v>57.125</v>
      </c>
      <c r="J41" t="s">
        <v>36</v>
      </c>
      <c r="K41" t="s">
        <v>37</v>
      </c>
      <c r="L41">
        <v>1361772000</v>
      </c>
      <c r="M41" s="9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12">
        <f t="shared" si="1"/>
        <v>75.141414141414145</v>
      </c>
      <c r="J42" t="s">
        <v>21</v>
      </c>
      <c r="K42" t="s">
        <v>22</v>
      </c>
      <c r="L42">
        <v>1275714000</v>
      </c>
      <c r="M42" s="9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12">
        <f t="shared" si="1"/>
        <v>107.42342342342343</v>
      </c>
      <c r="J43" t="s">
        <v>107</v>
      </c>
      <c r="K43" t="s">
        <v>108</v>
      </c>
      <c r="L43">
        <v>1346734800</v>
      </c>
      <c r="M43" s="9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12">
        <f t="shared" si="1"/>
        <v>35.995495495495497</v>
      </c>
      <c r="J44" t="s">
        <v>21</v>
      </c>
      <c r="K44" t="s">
        <v>22</v>
      </c>
      <c r="L44">
        <v>1309755600</v>
      </c>
      <c r="M44" s="9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12">
        <f t="shared" si="1"/>
        <v>26.998873148744366</v>
      </c>
      <c r="J45" t="s">
        <v>21</v>
      </c>
      <c r="K45" t="s">
        <v>22</v>
      </c>
      <c r="L45">
        <v>1406178000</v>
      </c>
      <c r="M45" s="9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12">
        <f t="shared" si="1"/>
        <v>107.56122448979592</v>
      </c>
      <c r="J46" t="s">
        <v>36</v>
      </c>
      <c r="K46" t="s">
        <v>37</v>
      </c>
      <c r="L46">
        <v>1552798800</v>
      </c>
      <c r="M46" s="9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12">
        <f t="shared" si="1"/>
        <v>94.375</v>
      </c>
      <c r="J47" t="s">
        <v>21</v>
      </c>
      <c r="K47" t="s">
        <v>22</v>
      </c>
      <c r="L47">
        <v>1478062800</v>
      </c>
      <c r="M47" s="9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12">
        <f t="shared" si="1"/>
        <v>46.163043478260867</v>
      </c>
      <c r="J48" t="s">
        <v>21</v>
      </c>
      <c r="K48" t="s">
        <v>22</v>
      </c>
      <c r="L48">
        <v>1278565200</v>
      </c>
      <c r="M48" s="9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12">
        <f t="shared" si="1"/>
        <v>47.845637583892618</v>
      </c>
      <c r="J49" t="s">
        <v>21</v>
      </c>
      <c r="K49" t="s">
        <v>22</v>
      </c>
      <c r="L49">
        <v>1396069200</v>
      </c>
      <c r="M49" s="9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12">
        <f t="shared" si="1"/>
        <v>53.007815713698065</v>
      </c>
      <c r="J50" t="s">
        <v>21</v>
      </c>
      <c r="K50" t="s">
        <v>22</v>
      </c>
      <c r="L50">
        <v>1435208400</v>
      </c>
      <c r="M50" s="9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12">
        <f t="shared" si="1"/>
        <v>45.059405940594061</v>
      </c>
      <c r="J51" t="s">
        <v>21</v>
      </c>
      <c r="K51" t="s">
        <v>22</v>
      </c>
      <c r="L51">
        <v>1571547600</v>
      </c>
      <c r="M51" s="9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12">
        <f t="shared" si="1"/>
        <v>2</v>
      </c>
      <c r="J52" t="s">
        <v>107</v>
      </c>
      <c r="K52" t="s">
        <v>108</v>
      </c>
      <c r="L52">
        <v>1375333200</v>
      </c>
      <c r="M52" s="9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12">
        <f t="shared" si="1"/>
        <v>99.006816632583508</v>
      </c>
      <c r="J53" t="s">
        <v>40</v>
      </c>
      <c r="K53" t="s">
        <v>41</v>
      </c>
      <c r="L53">
        <v>1332824400</v>
      </c>
      <c r="M53" s="9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12">
        <f t="shared" si="1"/>
        <v>32.786666666666669</v>
      </c>
      <c r="J54" t="s">
        <v>21</v>
      </c>
      <c r="K54" t="s">
        <v>22</v>
      </c>
      <c r="L54">
        <v>1284526800</v>
      </c>
      <c r="M54" s="9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12">
        <f t="shared" si="1"/>
        <v>59.119617224880386</v>
      </c>
      <c r="J55" t="s">
        <v>21</v>
      </c>
      <c r="K55" t="s">
        <v>22</v>
      </c>
      <c r="L55">
        <v>1400562000</v>
      </c>
      <c r="M55" s="9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12">
        <f t="shared" si="1"/>
        <v>44.93333333333333</v>
      </c>
      <c r="J56" t="s">
        <v>21</v>
      </c>
      <c r="K56" t="s">
        <v>22</v>
      </c>
      <c r="L56">
        <v>1520748000</v>
      </c>
      <c r="M56" s="9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12">
        <f t="shared" si="1"/>
        <v>89.664122137404576</v>
      </c>
      <c r="J57" t="s">
        <v>21</v>
      </c>
      <c r="K57" t="s">
        <v>22</v>
      </c>
      <c r="L57">
        <v>1532926800</v>
      </c>
      <c r="M57" s="9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12">
        <f t="shared" si="1"/>
        <v>70.079268292682926</v>
      </c>
      <c r="J58" t="s">
        <v>21</v>
      </c>
      <c r="K58" t="s">
        <v>22</v>
      </c>
      <c r="L58">
        <v>1420869600</v>
      </c>
      <c r="M58" s="9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12">
        <f t="shared" si="1"/>
        <v>31.059701492537314</v>
      </c>
      <c r="J59" t="s">
        <v>21</v>
      </c>
      <c r="K59" t="s">
        <v>22</v>
      </c>
      <c r="L59">
        <v>1504242000</v>
      </c>
      <c r="M59" s="9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12">
        <f t="shared" si="1"/>
        <v>29.061611374407583</v>
      </c>
      <c r="J60" t="s">
        <v>21</v>
      </c>
      <c r="K60" t="s">
        <v>22</v>
      </c>
      <c r="L60">
        <v>1442811600</v>
      </c>
      <c r="M60" s="9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12">
        <f t="shared" si="1"/>
        <v>30.0859375</v>
      </c>
      <c r="J61" t="s">
        <v>21</v>
      </c>
      <c r="K61" t="s">
        <v>22</v>
      </c>
      <c r="L61">
        <v>1497243600</v>
      </c>
      <c r="M61" s="9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12">
        <f t="shared" si="1"/>
        <v>84.998125000000002</v>
      </c>
      <c r="J62" t="s">
        <v>15</v>
      </c>
      <c r="K62" t="s">
        <v>16</v>
      </c>
      <c r="L62">
        <v>1342501200</v>
      </c>
      <c r="M62" s="9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12">
        <f t="shared" si="1"/>
        <v>82.001775410563695</v>
      </c>
      <c r="J63" t="s">
        <v>15</v>
      </c>
      <c r="K63" t="s">
        <v>16</v>
      </c>
      <c r="L63">
        <v>1298268000</v>
      </c>
      <c r="M63" s="9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12">
        <f t="shared" si="1"/>
        <v>58.040160642570278</v>
      </c>
      <c r="J64" t="s">
        <v>21</v>
      </c>
      <c r="K64" t="s">
        <v>22</v>
      </c>
      <c r="L64">
        <v>1433480400</v>
      </c>
      <c r="M64" s="9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12">
        <f t="shared" si="1"/>
        <v>111.4</v>
      </c>
      <c r="J65" t="s">
        <v>21</v>
      </c>
      <c r="K65" t="s">
        <v>22</v>
      </c>
      <c r="L65">
        <v>1493355600</v>
      </c>
      <c r="M65" s="9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12">
        <f t="shared" si="1"/>
        <v>71.94736842105263</v>
      </c>
      <c r="J66" t="s">
        <v>21</v>
      </c>
      <c r="K66" t="s">
        <v>22</v>
      </c>
      <c r="L66">
        <v>1530507600</v>
      </c>
      <c r="M66" s="9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12">
        <f t="shared" ref="I67:I130" si="5">(E67/H67)</f>
        <v>61.038135593220339</v>
      </c>
      <c r="J67" t="s">
        <v>21</v>
      </c>
      <c r="K67" t="s">
        <v>22</v>
      </c>
      <c r="L67">
        <v>1296108000</v>
      </c>
      <c r="M67" s="9">
        <f t="shared" ref="M67:M130" si="6">(((L67/60)/60)/24)+DATE(1970,1,1)</f>
        <v>40570.25</v>
      </c>
      <c r="N67">
        <v>1296712800</v>
      </c>
      <c r="O67" s="9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12">
        <f t="shared" si="5"/>
        <v>108.91666666666667</v>
      </c>
      <c r="J68" t="s">
        <v>21</v>
      </c>
      <c r="K68" t="s">
        <v>22</v>
      </c>
      <c r="L68">
        <v>1428469200</v>
      </c>
      <c r="M68" s="9">
        <f t="shared" si="6"/>
        <v>42102.208333333328</v>
      </c>
      <c r="N68">
        <v>1428901200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12">
        <f t="shared" si="5"/>
        <v>29.001722017220171</v>
      </c>
      <c r="J69" t="s">
        <v>40</v>
      </c>
      <c r="K69" t="s">
        <v>41</v>
      </c>
      <c r="L69">
        <v>1264399200</v>
      </c>
      <c r="M69" s="9">
        <f t="shared" si="6"/>
        <v>40203.25</v>
      </c>
      <c r="N69">
        <v>1264831200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12">
        <f t="shared" si="5"/>
        <v>58.975609756097562</v>
      </c>
      <c r="J70" t="s">
        <v>107</v>
      </c>
      <c r="K70" t="s">
        <v>108</v>
      </c>
      <c r="L70">
        <v>1501131600</v>
      </c>
      <c r="M70" s="9">
        <f t="shared" si="6"/>
        <v>42943.208333333328</v>
      </c>
      <c r="N70">
        <v>1505192400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12">
        <f t="shared" si="5"/>
        <v>111.82352941176471</v>
      </c>
      <c r="J71" t="s">
        <v>21</v>
      </c>
      <c r="K71" t="s">
        <v>22</v>
      </c>
      <c r="L71">
        <v>1292738400</v>
      </c>
      <c r="M71" s="9">
        <f t="shared" si="6"/>
        <v>40531.25</v>
      </c>
      <c r="N71">
        <v>1295676000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12">
        <f t="shared" si="5"/>
        <v>63.995555555555555</v>
      </c>
      <c r="J72" t="s">
        <v>107</v>
      </c>
      <c r="K72" t="s">
        <v>108</v>
      </c>
      <c r="L72">
        <v>1288674000</v>
      </c>
      <c r="M72" s="9">
        <f t="shared" si="6"/>
        <v>40484.208333333336</v>
      </c>
      <c r="N72">
        <v>1292911200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12">
        <f t="shared" si="5"/>
        <v>85.315789473684205</v>
      </c>
      <c r="J73" t="s">
        <v>21</v>
      </c>
      <c r="K73" t="s">
        <v>22</v>
      </c>
      <c r="L73">
        <v>1575093600</v>
      </c>
      <c r="M73" s="9">
        <f t="shared" si="6"/>
        <v>43799.25</v>
      </c>
      <c r="N73">
        <v>1575439200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12">
        <f t="shared" si="5"/>
        <v>74.481481481481481</v>
      </c>
      <c r="J74" t="s">
        <v>21</v>
      </c>
      <c r="K74" t="s">
        <v>22</v>
      </c>
      <c r="L74">
        <v>1435726800</v>
      </c>
      <c r="M74" s="9">
        <f t="shared" si="6"/>
        <v>42186.208333333328</v>
      </c>
      <c r="N74">
        <v>1438837200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12">
        <f t="shared" si="5"/>
        <v>105.14772727272727</v>
      </c>
      <c r="J75" t="s">
        <v>21</v>
      </c>
      <c r="K75" t="s">
        <v>22</v>
      </c>
      <c r="L75">
        <v>1480226400</v>
      </c>
      <c r="M75" s="9">
        <f t="shared" si="6"/>
        <v>42701.25</v>
      </c>
      <c r="N75">
        <v>1480485600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12">
        <f t="shared" si="5"/>
        <v>56.188235294117646</v>
      </c>
      <c r="J76" t="s">
        <v>40</v>
      </c>
      <c r="K76" t="s">
        <v>41</v>
      </c>
      <c r="L76">
        <v>1459054800</v>
      </c>
      <c r="M76" s="9">
        <f t="shared" si="6"/>
        <v>42456.208333333328</v>
      </c>
      <c r="N76">
        <v>1459141200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12">
        <f t="shared" si="5"/>
        <v>85.917647058823533</v>
      </c>
      <c r="J77" t="s">
        <v>21</v>
      </c>
      <c r="K77" t="s">
        <v>22</v>
      </c>
      <c r="L77">
        <v>1531630800</v>
      </c>
      <c r="M77" s="9">
        <f t="shared" si="6"/>
        <v>43296.208333333328</v>
      </c>
      <c r="N77">
        <v>1532322000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12">
        <f t="shared" si="5"/>
        <v>57.00296912114014</v>
      </c>
      <c r="J78" t="s">
        <v>21</v>
      </c>
      <c r="K78" t="s">
        <v>22</v>
      </c>
      <c r="L78">
        <v>1421992800</v>
      </c>
      <c r="M78" s="9">
        <f t="shared" si="6"/>
        <v>42027.25</v>
      </c>
      <c r="N78">
        <v>1426222800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12">
        <f t="shared" si="5"/>
        <v>79.642857142857139</v>
      </c>
      <c r="J79" t="s">
        <v>21</v>
      </c>
      <c r="K79" t="s">
        <v>22</v>
      </c>
      <c r="L79">
        <v>1285563600</v>
      </c>
      <c r="M79" s="9">
        <f t="shared" si="6"/>
        <v>40448.208333333336</v>
      </c>
      <c r="N79">
        <v>1286773200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12">
        <f t="shared" si="5"/>
        <v>41.018181818181816</v>
      </c>
      <c r="J80" t="s">
        <v>21</v>
      </c>
      <c r="K80" t="s">
        <v>22</v>
      </c>
      <c r="L80">
        <v>1523854800</v>
      </c>
      <c r="M80" s="9">
        <f t="shared" si="6"/>
        <v>43206.208333333328</v>
      </c>
      <c r="N80">
        <v>1523941200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12">
        <f t="shared" si="5"/>
        <v>48.004773269689736</v>
      </c>
      <c r="J81" t="s">
        <v>21</v>
      </c>
      <c r="K81" t="s">
        <v>22</v>
      </c>
      <c r="L81">
        <v>1529125200</v>
      </c>
      <c r="M81" s="9">
        <f t="shared" si="6"/>
        <v>43267.208333333328</v>
      </c>
      <c r="N81">
        <v>1529557200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12">
        <f t="shared" si="5"/>
        <v>55.212598425196852</v>
      </c>
      <c r="J82" t="s">
        <v>21</v>
      </c>
      <c r="K82" t="s">
        <v>22</v>
      </c>
      <c r="L82">
        <v>1503982800</v>
      </c>
      <c r="M82" s="9">
        <f t="shared" si="6"/>
        <v>42976.208333333328</v>
      </c>
      <c r="N82">
        <v>1506574800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12">
        <f t="shared" si="5"/>
        <v>92.109489051094897</v>
      </c>
      <c r="J83" t="s">
        <v>21</v>
      </c>
      <c r="K83" t="s">
        <v>22</v>
      </c>
      <c r="L83">
        <v>1511416800</v>
      </c>
      <c r="M83" s="9">
        <f t="shared" si="6"/>
        <v>43062.25</v>
      </c>
      <c r="N83">
        <v>1513576800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12">
        <f t="shared" si="5"/>
        <v>83.183333333333337</v>
      </c>
      <c r="J84" t="s">
        <v>40</v>
      </c>
      <c r="K84" t="s">
        <v>41</v>
      </c>
      <c r="L84">
        <v>1547704800</v>
      </c>
      <c r="M84" s="9">
        <f t="shared" si="6"/>
        <v>43482.25</v>
      </c>
      <c r="N84">
        <v>1548309600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12">
        <f t="shared" si="5"/>
        <v>39.996000000000002</v>
      </c>
      <c r="J85" t="s">
        <v>21</v>
      </c>
      <c r="K85" t="s">
        <v>22</v>
      </c>
      <c r="L85">
        <v>1469682000</v>
      </c>
      <c r="M85" s="9">
        <f t="shared" si="6"/>
        <v>42579.208333333328</v>
      </c>
      <c r="N85">
        <v>1471582800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12">
        <f t="shared" si="5"/>
        <v>111.1336898395722</v>
      </c>
      <c r="J86" t="s">
        <v>21</v>
      </c>
      <c r="K86" t="s">
        <v>22</v>
      </c>
      <c r="L86">
        <v>1343451600</v>
      </c>
      <c r="M86" s="9">
        <f t="shared" si="6"/>
        <v>41118.208333333336</v>
      </c>
      <c r="N86">
        <v>1344315600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12">
        <f t="shared" si="5"/>
        <v>90.563380281690144</v>
      </c>
      <c r="J87" t="s">
        <v>26</v>
      </c>
      <c r="K87" t="s">
        <v>27</v>
      </c>
      <c r="L87">
        <v>1315717200</v>
      </c>
      <c r="M87" s="9">
        <f t="shared" si="6"/>
        <v>40797.208333333336</v>
      </c>
      <c r="N87">
        <v>1316408400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12">
        <f t="shared" si="5"/>
        <v>61.108374384236456</v>
      </c>
      <c r="J88" t="s">
        <v>21</v>
      </c>
      <c r="K88" t="s">
        <v>22</v>
      </c>
      <c r="L88">
        <v>1430715600</v>
      </c>
      <c r="M88" s="9">
        <f t="shared" si="6"/>
        <v>42128.208333333328</v>
      </c>
      <c r="N88">
        <v>1431838800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12">
        <f t="shared" si="5"/>
        <v>83.022941970310384</v>
      </c>
      <c r="J89" t="s">
        <v>26</v>
      </c>
      <c r="K89" t="s">
        <v>27</v>
      </c>
      <c r="L89">
        <v>1299564000</v>
      </c>
      <c r="M89" s="9">
        <f t="shared" si="6"/>
        <v>40610.25</v>
      </c>
      <c r="N89">
        <v>1300510800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12">
        <f t="shared" si="5"/>
        <v>110.76106194690266</v>
      </c>
      <c r="J90" t="s">
        <v>21</v>
      </c>
      <c r="K90" t="s">
        <v>22</v>
      </c>
      <c r="L90">
        <v>1429160400</v>
      </c>
      <c r="M90" s="9">
        <f t="shared" si="6"/>
        <v>42110.208333333328</v>
      </c>
      <c r="N90">
        <v>1431061200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12">
        <f t="shared" si="5"/>
        <v>89.458333333333329</v>
      </c>
      <c r="J91" t="s">
        <v>21</v>
      </c>
      <c r="K91" t="s">
        <v>22</v>
      </c>
      <c r="L91">
        <v>1271307600</v>
      </c>
      <c r="M91" s="9">
        <f t="shared" si="6"/>
        <v>40283.208333333336</v>
      </c>
      <c r="N91">
        <v>1271480400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12">
        <f t="shared" si="5"/>
        <v>57.849056603773583</v>
      </c>
      <c r="J92" t="s">
        <v>21</v>
      </c>
      <c r="K92" t="s">
        <v>22</v>
      </c>
      <c r="L92">
        <v>1456380000</v>
      </c>
      <c r="M92" s="9">
        <f t="shared" si="6"/>
        <v>42425.25</v>
      </c>
      <c r="N92">
        <v>1456380000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12">
        <f t="shared" si="5"/>
        <v>109.99705449189985</v>
      </c>
      <c r="J93" t="s">
        <v>107</v>
      </c>
      <c r="K93" t="s">
        <v>108</v>
      </c>
      <c r="L93">
        <v>1470459600</v>
      </c>
      <c r="M93" s="9">
        <f t="shared" si="6"/>
        <v>42588.208333333328</v>
      </c>
      <c r="N93">
        <v>1472878800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12">
        <f t="shared" si="5"/>
        <v>103.96586345381526</v>
      </c>
      <c r="J94" t="s">
        <v>98</v>
      </c>
      <c r="K94" t="s">
        <v>99</v>
      </c>
      <c r="L94">
        <v>1277269200</v>
      </c>
      <c r="M94" s="9">
        <f t="shared" si="6"/>
        <v>40352.208333333336</v>
      </c>
      <c r="N94">
        <v>1277355600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12">
        <f t="shared" si="5"/>
        <v>107.99508196721311</v>
      </c>
      <c r="J95" t="s">
        <v>21</v>
      </c>
      <c r="K95" t="s">
        <v>22</v>
      </c>
      <c r="L95">
        <v>1350709200</v>
      </c>
      <c r="M95" s="9">
        <f t="shared" si="6"/>
        <v>41202.208333333336</v>
      </c>
      <c r="N95">
        <v>1351054800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12">
        <f t="shared" si="5"/>
        <v>48.927777777777777</v>
      </c>
      <c r="J96" t="s">
        <v>40</v>
      </c>
      <c r="K96" t="s">
        <v>41</v>
      </c>
      <c r="L96">
        <v>1554613200</v>
      </c>
      <c r="M96" s="9">
        <f t="shared" si="6"/>
        <v>43562.208333333328</v>
      </c>
      <c r="N96">
        <v>1555563600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12">
        <f t="shared" si="5"/>
        <v>37.666666666666664</v>
      </c>
      <c r="J97" t="s">
        <v>21</v>
      </c>
      <c r="K97" t="s">
        <v>22</v>
      </c>
      <c r="L97">
        <v>1571029200</v>
      </c>
      <c r="M97" s="9">
        <f t="shared" si="6"/>
        <v>43752.208333333328</v>
      </c>
      <c r="N97">
        <v>1571634000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12">
        <f t="shared" si="5"/>
        <v>64.999141999141997</v>
      </c>
      <c r="J98" t="s">
        <v>21</v>
      </c>
      <c r="K98" t="s">
        <v>22</v>
      </c>
      <c r="L98">
        <v>1299736800</v>
      </c>
      <c r="M98" s="9">
        <f t="shared" si="6"/>
        <v>40612.25</v>
      </c>
      <c r="N98">
        <v>1300856400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12">
        <f t="shared" si="5"/>
        <v>106.61061946902655</v>
      </c>
      <c r="J99" t="s">
        <v>21</v>
      </c>
      <c r="K99" t="s">
        <v>22</v>
      </c>
      <c r="L99">
        <v>1435208400</v>
      </c>
      <c r="M99" s="9">
        <f t="shared" si="6"/>
        <v>42180.208333333328</v>
      </c>
      <c r="N99">
        <v>1439874000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12">
        <f t="shared" si="5"/>
        <v>27.009016393442622</v>
      </c>
      <c r="J100" t="s">
        <v>26</v>
      </c>
      <c r="K100" t="s">
        <v>27</v>
      </c>
      <c r="L100">
        <v>1437973200</v>
      </c>
      <c r="M100" s="9">
        <f t="shared" si="6"/>
        <v>42212.208333333328</v>
      </c>
      <c r="N100">
        <v>1438318800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12">
        <f t="shared" si="5"/>
        <v>91.16463414634147</v>
      </c>
      <c r="J101" t="s">
        <v>21</v>
      </c>
      <c r="K101" t="s">
        <v>22</v>
      </c>
      <c r="L101">
        <v>1416895200</v>
      </c>
      <c r="M101" s="9">
        <f t="shared" si="6"/>
        <v>41968.25</v>
      </c>
      <c r="N101">
        <v>1419400800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12">
        <f t="shared" si="5"/>
        <v>1</v>
      </c>
      <c r="J102" t="s">
        <v>21</v>
      </c>
      <c r="K102" t="s">
        <v>22</v>
      </c>
      <c r="L102">
        <v>1319000400</v>
      </c>
      <c r="M102" s="9">
        <f t="shared" si="6"/>
        <v>40835.208333333336</v>
      </c>
      <c r="N102">
        <v>1320555600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12">
        <f t="shared" si="5"/>
        <v>56.054878048780488</v>
      </c>
      <c r="J103" t="s">
        <v>21</v>
      </c>
      <c r="K103" t="s">
        <v>22</v>
      </c>
      <c r="L103">
        <v>1424498400</v>
      </c>
      <c r="M103" s="9">
        <f t="shared" si="6"/>
        <v>42056.25</v>
      </c>
      <c r="N103">
        <v>1425103200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12">
        <f t="shared" si="5"/>
        <v>31.017857142857142</v>
      </c>
      <c r="J104" t="s">
        <v>21</v>
      </c>
      <c r="K104" t="s">
        <v>22</v>
      </c>
      <c r="L104">
        <v>1526274000</v>
      </c>
      <c r="M104" s="9">
        <f t="shared" si="6"/>
        <v>43234.208333333328</v>
      </c>
      <c r="N104">
        <v>1526878800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12">
        <f t="shared" si="5"/>
        <v>66.513513513513516</v>
      </c>
      <c r="J105" t="s">
        <v>107</v>
      </c>
      <c r="K105" t="s">
        <v>108</v>
      </c>
      <c r="L105">
        <v>1287896400</v>
      </c>
      <c r="M105" s="9">
        <f t="shared" si="6"/>
        <v>40475.208333333336</v>
      </c>
      <c r="N105">
        <v>1288674000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12">
        <f t="shared" si="5"/>
        <v>89.005216484089729</v>
      </c>
      <c r="J106" t="s">
        <v>21</v>
      </c>
      <c r="K106" t="s">
        <v>22</v>
      </c>
      <c r="L106">
        <v>1495515600</v>
      </c>
      <c r="M106" s="9">
        <f t="shared" si="6"/>
        <v>42878.208333333328</v>
      </c>
      <c r="N106">
        <v>1495602000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12">
        <f t="shared" si="5"/>
        <v>103.46315789473684</v>
      </c>
      <c r="J107" t="s">
        <v>21</v>
      </c>
      <c r="K107" t="s">
        <v>22</v>
      </c>
      <c r="L107">
        <v>1364878800</v>
      </c>
      <c r="M107" s="9">
        <f t="shared" si="6"/>
        <v>41366.208333333336</v>
      </c>
      <c r="N107">
        <v>1366434000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12">
        <f t="shared" si="5"/>
        <v>95.278911564625844</v>
      </c>
      <c r="J108" t="s">
        <v>21</v>
      </c>
      <c r="K108" t="s">
        <v>22</v>
      </c>
      <c r="L108">
        <v>1567918800</v>
      </c>
      <c r="M108" s="9">
        <f t="shared" si="6"/>
        <v>43716.208333333328</v>
      </c>
      <c r="N108">
        <v>1568350800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12">
        <f t="shared" si="5"/>
        <v>75.895348837209298</v>
      </c>
      <c r="J109" t="s">
        <v>21</v>
      </c>
      <c r="K109" t="s">
        <v>22</v>
      </c>
      <c r="L109">
        <v>1524459600</v>
      </c>
      <c r="M109" s="9">
        <f t="shared" si="6"/>
        <v>43213.208333333328</v>
      </c>
      <c r="N109">
        <v>1525928400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12">
        <f t="shared" si="5"/>
        <v>107.57831325301204</v>
      </c>
      <c r="J110" t="s">
        <v>21</v>
      </c>
      <c r="K110" t="s">
        <v>22</v>
      </c>
      <c r="L110">
        <v>1333688400</v>
      </c>
      <c r="M110" s="9">
        <f t="shared" si="6"/>
        <v>41005.208333333336</v>
      </c>
      <c r="N110">
        <v>1336885200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12">
        <f t="shared" si="5"/>
        <v>51.31666666666667</v>
      </c>
      <c r="J111" t="s">
        <v>21</v>
      </c>
      <c r="K111" t="s">
        <v>22</v>
      </c>
      <c r="L111">
        <v>1389506400</v>
      </c>
      <c r="M111" s="9">
        <f t="shared" si="6"/>
        <v>41651.25</v>
      </c>
      <c r="N111">
        <v>1389679200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12">
        <f t="shared" si="5"/>
        <v>71.983108108108112</v>
      </c>
      <c r="J112" t="s">
        <v>21</v>
      </c>
      <c r="K112" t="s">
        <v>22</v>
      </c>
      <c r="L112">
        <v>1536642000</v>
      </c>
      <c r="M112" s="9">
        <f t="shared" si="6"/>
        <v>43354.208333333328</v>
      </c>
      <c r="N112">
        <v>1538283600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12">
        <f t="shared" si="5"/>
        <v>108.95414201183432</v>
      </c>
      <c r="J113" t="s">
        <v>21</v>
      </c>
      <c r="K113" t="s">
        <v>22</v>
      </c>
      <c r="L113">
        <v>1348290000</v>
      </c>
      <c r="M113" s="9">
        <f t="shared" si="6"/>
        <v>41174.208333333336</v>
      </c>
      <c r="N113">
        <v>1348808400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12">
        <f t="shared" si="5"/>
        <v>35</v>
      </c>
      <c r="J114" t="s">
        <v>26</v>
      </c>
      <c r="K114" t="s">
        <v>27</v>
      </c>
      <c r="L114">
        <v>1408856400</v>
      </c>
      <c r="M114" s="9">
        <f t="shared" si="6"/>
        <v>41875.208333333336</v>
      </c>
      <c r="N114">
        <v>1410152400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12">
        <f t="shared" si="5"/>
        <v>94.938931297709928</v>
      </c>
      <c r="J115" t="s">
        <v>21</v>
      </c>
      <c r="K115" t="s">
        <v>22</v>
      </c>
      <c r="L115">
        <v>1505192400</v>
      </c>
      <c r="M115" s="9">
        <f t="shared" si="6"/>
        <v>42990.208333333328</v>
      </c>
      <c r="N115">
        <v>1505797200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12">
        <f t="shared" si="5"/>
        <v>109.65079365079364</v>
      </c>
      <c r="J116" t="s">
        <v>21</v>
      </c>
      <c r="K116" t="s">
        <v>22</v>
      </c>
      <c r="L116">
        <v>1554786000</v>
      </c>
      <c r="M116" s="9">
        <f t="shared" si="6"/>
        <v>43564.208333333328</v>
      </c>
      <c r="N116">
        <v>1554872400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12">
        <f t="shared" si="5"/>
        <v>44.001815980629537</v>
      </c>
      <c r="J117" t="s">
        <v>107</v>
      </c>
      <c r="K117" t="s">
        <v>108</v>
      </c>
      <c r="L117">
        <v>1510898400</v>
      </c>
      <c r="M117" s="9">
        <f t="shared" si="6"/>
        <v>43056.25</v>
      </c>
      <c r="N117">
        <v>1513922400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12">
        <f t="shared" si="5"/>
        <v>86.794520547945211</v>
      </c>
      <c r="J118" t="s">
        <v>21</v>
      </c>
      <c r="K118" t="s">
        <v>22</v>
      </c>
      <c r="L118">
        <v>1442552400</v>
      </c>
      <c r="M118" s="9">
        <f t="shared" si="6"/>
        <v>42265.208333333328</v>
      </c>
      <c r="N118">
        <v>1442638800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12">
        <f t="shared" si="5"/>
        <v>30.992727272727272</v>
      </c>
      <c r="J119" t="s">
        <v>21</v>
      </c>
      <c r="K119" t="s">
        <v>22</v>
      </c>
      <c r="L119">
        <v>1316667600</v>
      </c>
      <c r="M119" s="9">
        <f t="shared" si="6"/>
        <v>40808.208333333336</v>
      </c>
      <c r="N119">
        <v>1317186000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12">
        <f t="shared" si="5"/>
        <v>94.791044776119406</v>
      </c>
      <c r="J120" t="s">
        <v>21</v>
      </c>
      <c r="K120" t="s">
        <v>22</v>
      </c>
      <c r="L120">
        <v>1390716000</v>
      </c>
      <c r="M120" s="9">
        <f t="shared" si="6"/>
        <v>41665.25</v>
      </c>
      <c r="N120">
        <v>1391234400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12">
        <f t="shared" si="5"/>
        <v>69.79220779220779</v>
      </c>
      <c r="J121" t="s">
        <v>21</v>
      </c>
      <c r="K121" t="s">
        <v>22</v>
      </c>
      <c r="L121">
        <v>1402894800</v>
      </c>
      <c r="M121" s="9">
        <f t="shared" si="6"/>
        <v>41806.208333333336</v>
      </c>
      <c r="N121">
        <v>1404363600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12">
        <f t="shared" si="5"/>
        <v>63.003367003367003</v>
      </c>
      <c r="J122" t="s">
        <v>21</v>
      </c>
      <c r="K122" t="s">
        <v>22</v>
      </c>
      <c r="L122">
        <v>1429246800</v>
      </c>
      <c r="M122" s="9">
        <f t="shared" si="6"/>
        <v>42111.208333333328</v>
      </c>
      <c r="N122">
        <v>1429592400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12">
        <f t="shared" si="5"/>
        <v>110.0343300110742</v>
      </c>
      <c r="J123" t="s">
        <v>21</v>
      </c>
      <c r="K123" t="s">
        <v>22</v>
      </c>
      <c r="L123">
        <v>1412485200</v>
      </c>
      <c r="M123" s="9">
        <f t="shared" si="6"/>
        <v>41917.208333333336</v>
      </c>
      <c r="N123">
        <v>1413608400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12">
        <f t="shared" si="5"/>
        <v>25.997933274284026</v>
      </c>
      <c r="J124" t="s">
        <v>21</v>
      </c>
      <c r="K124" t="s">
        <v>22</v>
      </c>
      <c r="L124">
        <v>1417068000</v>
      </c>
      <c r="M124" s="9">
        <f t="shared" si="6"/>
        <v>41970.25</v>
      </c>
      <c r="N124">
        <v>1419400800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12">
        <f t="shared" si="5"/>
        <v>49.987915407854985</v>
      </c>
      <c r="J125" t="s">
        <v>15</v>
      </c>
      <c r="K125" t="s">
        <v>16</v>
      </c>
      <c r="L125">
        <v>1448344800</v>
      </c>
      <c r="M125" s="9">
        <f t="shared" si="6"/>
        <v>42332.25</v>
      </c>
      <c r="N125">
        <v>1448604000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12">
        <f t="shared" si="5"/>
        <v>101.72340425531915</v>
      </c>
      <c r="J126" t="s">
        <v>107</v>
      </c>
      <c r="K126" t="s">
        <v>108</v>
      </c>
      <c r="L126">
        <v>1557723600</v>
      </c>
      <c r="M126" s="9">
        <f t="shared" si="6"/>
        <v>43598.208333333328</v>
      </c>
      <c r="N126">
        <v>1562302800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12">
        <f t="shared" si="5"/>
        <v>47.083333333333336</v>
      </c>
      <c r="J127" t="s">
        <v>21</v>
      </c>
      <c r="K127" t="s">
        <v>22</v>
      </c>
      <c r="L127">
        <v>1537333200</v>
      </c>
      <c r="M127" s="9">
        <f t="shared" si="6"/>
        <v>43362.208333333328</v>
      </c>
      <c r="N127">
        <v>1537678800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12">
        <f t="shared" si="5"/>
        <v>89.944444444444443</v>
      </c>
      <c r="J128" t="s">
        <v>21</v>
      </c>
      <c r="K128" t="s">
        <v>22</v>
      </c>
      <c r="L128">
        <v>1471150800</v>
      </c>
      <c r="M128" s="9">
        <f t="shared" si="6"/>
        <v>42596.208333333328</v>
      </c>
      <c r="N128">
        <v>1473570000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12">
        <f t="shared" si="5"/>
        <v>78.96875</v>
      </c>
      <c r="J129" t="s">
        <v>15</v>
      </c>
      <c r="K129" t="s">
        <v>16</v>
      </c>
      <c r="L129">
        <v>1273640400</v>
      </c>
      <c r="M129" s="9">
        <f t="shared" si="6"/>
        <v>40310.208333333336</v>
      </c>
      <c r="N129">
        <v>1273899600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12">
        <f t="shared" si="5"/>
        <v>80.067669172932327</v>
      </c>
      <c r="J130" t="s">
        <v>21</v>
      </c>
      <c r="K130" t="s">
        <v>22</v>
      </c>
      <c r="L130">
        <v>1282885200</v>
      </c>
      <c r="M130" s="9">
        <f t="shared" si="6"/>
        <v>40417.208333333336</v>
      </c>
      <c r="N130">
        <v>1284008400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12">
        <f t="shared" ref="I131:I194" si="9">(E131/H131)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10">(((L131/60)/60)/24)+DATE(1970,1,1)</f>
        <v>42038.25</v>
      </c>
      <c r="N131">
        <v>1425103200</v>
      </c>
      <c r="O131" s="9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12">
        <f t="shared" si="9"/>
        <v>28.001876172607879</v>
      </c>
      <c r="J132" t="s">
        <v>36</v>
      </c>
      <c r="K132" t="s">
        <v>37</v>
      </c>
      <c r="L132">
        <v>1319605200</v>
      </c>
      <c r="M132" s="9">
        <f t="shared" si="10"/>
        <v>40842.208333333336</v>
      </c>
      <c r="N132">
        <v>1320991200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12">
        <f t="shared" si="9"/>
        <v>67.996725337699544</v>
      </c>
      <c r="J133" t="s">
        <v>40</v>
      </c>
      <c r="K133" t="s">
        <v>41</v>
      </c>
      <c r="L133">
        <v>1385704800</v>
      </c>
      <c r="M133" s="9">
        <f t="shared" si="10"/>
        <v>41607.25</v>
      </c>
      <c r="N133">
        <v>1386828000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12">
        <f t="shared" si="9"/>
        <v>43.078651685393261</v>
      </c>
      <c r="J134" t="s">
        <v>21</v>
      </c>
      <c r="K134" t="s">
        <v>22</v>
      </c>
      <c r="L134">
        <v>1515736800</v>
      </c>
      <c r="M134" s="9">
        <f t="shared" si="10"/>
        <v>43112.25</v>
      </c>
      <c r="N134">
        <v>1517119200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12">
        <f t="shared" si="9"/>
        <v>87.95597484276729</v>
      </c>
      <c r="J135" t="s">
        <v>21</v>
      </c>
      <c r="K135" t="s">
        <v>22</v>
      </c>
      <c r="L135">
        <v>1313125200</v>
      </c>
      <c r="M135" s="9">
        <f t="shared" si="10"/>
        <v>40767.208333333336</v>
      </c>
      <c r="N135">
        <v>1315026000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12">
        <f t="shared" si="9"/>
        <v>94.987234042553197</v>
      </c>
      <c r="J136" t="s">
        <v>98</v>
      </c>
      <c r="K136" t="s">
        <v>99</v>
      </c>
      <c r="L136">
        <v>1308459600</v>
      </c>
      <c r="M136" s="9">
        <f t="shared" si="10"/>
        <v>40713.208333333336</v>
      </c>
      <c r="N136">
        <v>1312693200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12">
        <f t="shared" si="9"/>
        <v>46.905982905982903</v>
      </c>
      <c r="J137" t="s">
        <v>21</v>
      </c>
      <c r="K137" t="s">
        <v>22</v>
      </c>
      <c r="L137">
        <v>1362636000</v>
      </c>
      <c r="M137" s="9">
        <f t="shared" si="10"/>
        <v>41340.25</v>
      </c>
      <c r="N137">
        <v>1363064400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12">
        <f t="shared" si="9"/>
        <v>46.913793103448278</v>
      </c>
      <c r="J138" t="s">
        <v>21</v>
      </c>
      <c r="K138" t="s">
        <v>22</v>
      </c>
      <c r="L138">
        <v>1402117200</v>
      </c>
      <c r="M138" s="9">
        <f t="shared" si="10"/>
        <v>41797.208333333336</v>
      </c>
      <c r="N138">
        <v>1403154000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12">
        <f t="shared" si="9"/>
        <v>94.24</v>
      </c>
      <c r="J139" t="s">
        <v>21</v>
      </c>
      <c r="K139" t="s">
        <v>22</v>
      </c>
      <c r="L139">
        <v>1286341200</v>
      </c>
      <c r="M139" s="9">
        <f t="shared" si="10"/>
        <v>40457.208333333336</v>
      </c>
      <c r="N139">
        <v>1286859600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12">
        <f t="shared" si="9"/>
        <v>80.139130434782615</v>
      </c>
      <c r="J140" t="s">
        <v>21</v>
      </c>
      <c r="K140" t="s">
        <v>22</v>
      </c>
      <c r="L140">
        <v>1348808400</v>
      </c>
      <c r="M140" s="9">
        <f t="shared" si="10"/>
        <v>41180.208333333336</v>
      </c>
      <c r="N140">
        <v>1349326800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12">
        <f t="shared" si="9"/>
        <v>59.036809815950917</v>
      </c>
      <c r="J141" t="s">
        <v>21</v>
      </c>
      <c r="K141" t="s">
        <v>22</v>
      </c>
      <c r="L141">
        <v>1429592400</v>
      </c>
      <c r="M141" s="9">
        <f t="shared" si="10"/>
        <v>42115.208333333328</v>
      </c>
      <c r="N141">
        <v>1430974800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12">
        <f t="shared" si="9"/>
        <v>65.989247311827953</v>
      </c>
      <c r="J142" t="s">
        <v>21</v>
      </c>
      <c r="K142" t="s">
        <v>22</v>
      </c>
      <c r="L142">
        <v>1519538400</v>
      </c>
      <c r="M142" s="9">
        <f t="shared" si="10"/>
        <v>43156.25</v>
      </c>
      <c r="N142">
        <v>1519970400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12">
        <f t="shared" si="9"/>
        <v>60.992530345471522</v>
      </c>
      <c r="J143" t="s">
        <v>21</v>
      </c>
      <c r="K143" t="s">
        <v>22</v>
      </c>
      <c r="L143">
        <v>1434085200</v>
      </c>
      <c r="M143" s="9">
        <f t="shared" si="10"/>
        <v>42167.208333333328</v>
      </c>
      <c r="N143">
        <v>1434603600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12">
        <f t="shared" si="9"/>
        <v>98.307692307692307</v>
      </c>
      <c r="J144" t="s">
        <v>21</v>
      </c>
      <c r="K144" t="s">
        <v>22</v>
      </c>
      <c r="L144">
        <v>1333688400</v>
      </c>
      <c r="M144" s="9">
        <f t="shared" si="10"/>
        <v>41005.208333333336</v>
      </c>
      <c r="N144">
        <v>1337230800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12">
        <f t="shared" si="9"/>
        <v>104.6</v>
      </c>
      <c r="J145" t="s">
        <v>21</v>
      </c>
      <c r="K145" t="s">
        <v>22</v>
      </c>
      <c r="L145">
        <v>1277701200</v>
      </c>
      <c r="M145" s="9">
        <f t="shared" si="10"/>
        <v>40357.208333333336</v>
      </c>
      <c r="N145">
        <v>1279429200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12">
        <f t="shared" si="9"/>
        <v>86.066666666666663</v>
      </c>
      <c r="J146" t="s">
        <v>21</v>
      </c>
      <c r="K146" t="s">
        <v>22</v>
      </c>
      <c r="L146">
        <v>1560747600</v>
      </c>
      <c r="M146" s="9">
        <f t="shared" si="10"/>
        <v>43633.208333333328</v>
      </c>
      <c r="N146">
        <v>1561438800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12">
        <f t="shared" si="9"/>
        <v>76.989583333333329</v>
      </c>
      <c r="J147" t="s">
        <v>98</v>
      </c>
      <c r="K147" t="s">
        <v>99</v>
      </c>
      <c r="L147">
        <v>1410066000</v>
      </c>
      <c r="M147" s="9">
        <f t="shared" si="10"/>
        <v>41889.208333333336</v>
      </c>
      <c r="N147">
        <v>1410498000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12">
        <f t="shared" si="9"/>
        <v>29.764705882352942</v>
      </c>
      <c r="J148" t="s">
        <v>21</v>
      </c>
      <c r="K148" t="s">
        <v>22</v>
      </c>
      <c r="L148">
        <v>1320732000</v>
      </c>
      <c r="M148" s="9">
        <f t="shared" si="10"/>
        <v>40855.25</v>
      </c>
      <c r="N148">
        <v>1322460000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12">
        <f t="shared" si="9"/>
        <v>46.91959798994975</v>
      </c>
      <c r="J149" t="s">
        <v>21</v>
      </c>
      <c r="K149" t="s">
        <v>22</v>
      </c>
      <c r="L149">
        <v>1465794000</v>
      </c>
      <c r="M149" s="9">
        <f t="shared" si="10"/>
        <v>42534.208333333328</v>
      </c>
      <c r="N149">
        <v>1466312400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12">
        <f t="shared" si="9"/>
        <v>105.18691588785046</v>
      </c>
      <c r="J150" t="s">
        <v>21</v>
      </c>
      <c r="K150" t="s">
        <v>22</v>
      </c>
      <c r="L150">
        <v>1500958800</v>
      </c>
      <c r="M150" s="9">
        <f t="shared" si="10"/>
        <v>42941.208333333328</v>
      </c>
      <c r="N150">
        <v>1501736400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12">
        <f t="shared" si="9"/>
        <v>69.907692307692301</v>
      </c>
      <c r="J151" t="s">
        <v>21</v>
      </c>
      <c r="K151" t="s">
        <v>22</v>
      </c>
      <c r="L151">
        <v>1357020000</v>
      </c>
      <c r="M151" s="9">
        <f t="shared" si="10"/>
        <v>41275.25</v>
      </c>
      <c r="N151">
        <v>1361512800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12">
        <f t="shared" si="9"/>
        <v>1</v>
      </c>
      <c r="J152" t="s">
        <v>21</v>
      </c>
      <c r="K152" t="s">
        <v>22</v>
      </c>
      <c r="L152">
        <v>1544940000</v>
      </c>
      <c r="M152" s="9">
        <f t="shared" si="10"/>
        <v>43450.25</v>
      </c>
      <c r="N152">
        <v>1545026400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12">
        <f t="shared" si="9"/>
        <v>60.011588275391958</v>
      </c>
      <c r="J153" t="s">
        <v>21</v>
      </c>
      <c r="K153" t="s">
        <v>22</v>
      </c>
      <c r="L153">
        <v>1402290000</v>
      </c>
      <c r="M153" s="9">
        <f t="shared" si="10"/>
        <v>41799.208333333336</v>
      </c>
      <c r="N153">
        <v>1406696400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12">
        <f t="shared" si="9"/>
        <v>52.006220379146917</v>
      </c>
      <c r="J154" t="s">
        <v>21</v>
      </c>
      <c r="K154" t="s">
        <v>22</v>
      </c>
      <c r="L154">
        <v>1487311200</v>
      </c>
      <c r="M154" s="9">
        <f t="shared" si="10"/>
        <v>42783.25</v>
      </c>
      <c r="N154">
        <v>1487916000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12">
        <f t="shared" si="9"/>
        <v>31.000176025347649</v>
      </c>
      <c r="J155" t="s">
        <v>21</v>
      </c>
      <c r="K155" t="s">
        <v>22</v>
      </c>
      <c r="L155">
        <v>1350622800</v>
      </c>
      <c r="M155" s="9">
        <f t="shared" si="10"/>
        <v>41201.208333333336</v>
      </c>
      <c r="N155">
        <v>1351141200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12">
        <f t="shared" si="9"/>
        <v>95.042492917847028</v>
      </c>
      <c r="J156" t="s">
        <v>21</v>
      </c>
      <c r="K156" t="s">
        <v>22</v>
      </c>
      <c r="L156">
        <v>1463029200</v>
      </c>
      <c r="M156" s="9">
        <f t="shared" si="10"/>
        <v>42502.208333333328</v>
      </c>
      <c r="N156">
        <v>1465016400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12">
        <f t="shared" si="9"/>
        <v>75.968174204355108</v>
      </c>
      <c r="J157" t="s">
        <v>21</v>
      </c>
      <c r="K157" t="s">
        <v>22</v>
      </c>
      <c r="L157">
        <v>1269493200</v>
      </c>
      <c r="M157" s="9">
        <f t="shared" si="10"/>
        <v>40262.208333333336</v>
      </c>
      <c r="N157">
        <v>1270789200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12">
        <f t="shared" si="9"/>
        <v>71.013192612137203</v>
      </c>
      <c r="J158" t="s">
        <v>26</v>
      </c>
      <c r="K158" t="s">
        <v>27</v>
      </c>
      <c r="L158">
        <v>1570251600</v>
      </c>
      <c r="M158" s="9">
        <f t="shared" si="10"/>
        <v>43743.208333333328</v>
      </c>
      <c r="N158">
        <v>1572325200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12">
        <f t="shared" si="9"/>
        <v>73.733333333333334</v>
      </c>
      <c r="J159" t="s">
        <v>26</v>
      </c>
      <c r="K159" t="s">
        <v>27</v>
      </c>
      <c r="L159">
        <v>1388383200</v>
      </c>
      <c r="M159" s="9">
        <f t="shared" si="10"/>
        <v>41638.25</v>
      </c>
      <c r="N159">
        <v>1389420000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12">
        <f t="shared" si="9"/>
        <v>113.17073170731707</v>
      </c>
      <c r="J160" t="s">
        <v>21</v>
      </c>
      <c r="K160" t="s">
        <v>22</v>
      </c>
      <c r="L160">
        <v>1449554400</v>
      </c>
      <c r="M160" s="9">
        <f t="shared" si="10"/>
        <v>42346.25</v>
      </c>
      <c r="N160">
        <v>1449640800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12">
        <f t="shared" si="9"/>
        <v>105.00933552992861</v>
      </c>
      <c r="J161" t="s">
        <v>21</v>
      </c>
      <c r="K161" t="s">
        <v>22</v>
      </c>
      <c r="L161">
        <v>1553662800</v>
      </c>
      <c r="M161" s="9">
        <f t="shared" si="10"/>
        <v>43551.208333333328</v>
      </c>
      <c r="N161">
        <v>1555218000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12">
        <f t="shared" si="9"/>
        <v>79.176829268292678</v>
      </c>
      <c r="J162" t="s">
        <v>21</v>
      </c>
      <c r="K162" t="s">
        <v>22</v>
      </c>
      <c r="L162">
        <v>1556341200</v>
      </c>
      <c r="M162" s="9">
        <f t="shared" si="10"/>
        <v>43582.208333333328</v>
      </c>
      <c r="N162">
        <v>1557723600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12">
        <f t="shared" si="9"/>
        <v>57.333333333333336</v>
      </c>
      <c r="J163" t="s">
        <v>21</v>
      </c>
      <c r="K163" t="s">
        <v>22</v>
      </c>
      <c r="L163">
        <v>1442984400</v>
      </c>
      <c r="M163" s="9">
        <f t="shared" si="10"/>
        <v>42270.208333333328</v>
      </c>
      <c r="N163">
        <v>1443502800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12">
        <f t="shared" si="9"/>
        <v>58.178343949044589</v>
      </c>
      <c r="J164" t="s">
        <v>98</v>
      </c>
      <c r="K164" t="s">
        <v>99</v>
      </c>
      <c r="L164">
        <v>1544248800</v>
      </c>
      <c r="M164" s="9">
        <f t="shared" si="10"/>
        <v>43442.25</v>
      </c>
      <c r="N164">
        <v>1546840800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12">
        <f t="shared" si="9"/>
        <v>36.032520325203251</v>
      </c>
      <c r="J165" t="s">
        <v>21</v>
      </c>
      <c r="K165" t="s">
        <v>22</v>
      </c>
      <c r="L165">
        <v>1508475600</v>
      </c>
      <c r="M165" s="9">
        <f t="shared" si="10"/>
        <v>43028.208333333328</v>
      </c>
      <c r="N165">
        <v>1512712800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12">
        <f t="shared" si="9"/>
        <v>107.99068767908309</v>
      </c>
      <c r="J166" t="s">
        <v>21</v>
      </c>
      <c r="K166" t="s">
        <v>22</v>
      </c>
      <c r="L166">
        <v>1507438800</v>
      </c>
      <c r="M166" s="9">
        <f t="shared" si="10"/>
        <v>43016.208333333328</v>
      </c>
      <c r="N166">
        <v>1507525200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12">
        <f t="shared" si="9"/>
        <v>44.005985634477256</v>
      </c>
      <c r="J167" t="s">
        <v>21</v>
      </c>
      <c r="K167" t="s">
        <v>22</v>
      </c>
      <c r="L167">
        <v>1501563600</v>
      </c>
      <c r="M167" s="9">
        <f t="shared" si="10"/>
        <v>42948.208333333328</v>
      </c>
      <c r="N167">
        <v>1504328400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12">
        <f t="shared" si="9"/>
        <v>55.077868852459019</v>
      </c>
      <c r="J168" t="s">
        <v>21</v>
      </c>
      <c r="K168" t="s">
        <v>22</v>
      </c>
      <c r="L168">
        <v>1292997600</v>
      </c>
      <c r="M168" s="9">
        <f t="shared" si="10"/>
        <v>40534.25</v>
      </c>
      <c r="N168">
        <v>1293343200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12">
        <f t="shared" si="9"/>
        <v>74</v>
      </c>
      <c r="J169" t="s">
        <v>26</v>
      </c>
      <c r="K169" t="s">
        <v>27</v>
      </c>
      <c r="L169">
        <v>1370840400</v>
      </c>
      <c r="M169" s="9">
        <f t="shared" si="10"/>
        <v>41435.208333333336</v>
      </c>
      <c r="N169">
        <v>1371704400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12">
        <f t="shared" si="9"/>
        <v>41.996858638743454</v>
      </c>
      <c r="J170" t="s">
        <v>36</v>
      </c>
      <c r="K170" t="s">
        <v>37</v>
      </c>
      <c r="L170">
        <v>1550815200</v>
      </c>
      <c r="M170" s="9">
        <f t="shared" si="10"/>
        <v>43518.25</v>
      </c>
      <c r="N170">
        <v>1552798800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12">
        <f t="shared" si="9"/>
        <v>77.988161010260455</v>
      </c>
      <c r="J171" t="s">
        <v>21</v>
      </c>
      <c r="K171" t="s">
        <v>22</v>
      </c>
      <c r="L171">
        <v>1339909200</v>
      </c>
      <c r="M171" s="9">
        <f t="shared" si="10"/>
        <v>41077.208333333336</v>
      </c>
      <c r="N171">
        <v>1342328400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12">
        <f t="shared" si="9"/>
        <v>82.507462686567166</v>
      </c>
      <c r="J172" t="s">
        <v>21</v>
      </c>
      <c r="K172" t="s">
        <v>22</v>
      </c>
      <c r="L172">
        <v>1501736400</v>
      </c>
      <c r="M172" s="9">
        <f t="shared" si="10"/>
        <v>42950.208333333328</v>
      </c>
      <c r="N172">
        <v>1502341200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12">
        <f t="shared" si="9"/>
        <v>104.2</v>
      </c>
      <c r="J173" t="s">
        <v>21</v>
      </c>
      <c r="K173" t="s">
        <v>22</v>
      </c>
      <c r="L173">
        <v>1395291600</v>
      </c>
      <c r="M173" s="9">
        <f t="shared" si="10"/>
        <v>41718.208333333336</v>
      </c>
      <c r="N173">
        <v>1397192400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12">
        <f t="shared" si="9"/>
        <v>25.5</v>
      </c>
      <c r="J174" t="s">
        <v>21</v>
      </c>
      <c r="K174" t="s">
        <v>22</v>
      </c>
      <c r="L174">
        <v>1405746000</v>
      </c>
      <c r="M174" s="9">
        <f t="shared" si="10"/>
        <v>41839.208333333336</v>
      </c>
      <c r="N174">
        <v>1407042000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12">
        <f t="shared" si="9"/>
        <v>100.98334401024984</v>
      </c>
      <c r="J175" t="s">
        <v>21</v>
      </c>
      <c r="K175" t="s">
        <v>22</v>
      </c>
      <c r="L175">
        <v>1368853200</v>
      </c>
      <c r="M175" s="9">
        <f t="shared" si="10"/>
        <v>41412.208333333336</v>
      </c>
      <c r="N175">
        <v>1369371600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12">
        <f t="shared" si="9"/>
        <v>111.83333333333333</v>
      </c>
      <c r="J176" t="s">
        <v>21</v>
      </c>
      <c r="K176" t="s">
        <v>22</v>
      </c>
      <c r="L176">
        <v>1444021200</v>
      </c>
      <c r="M176" s="9">
        <f t="shared" si="10"/>
        <v>42282.208333333328</v>
      </c>
      <c r="N176">
        <v>1444107600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12">
        <f t="shared" si="9"/>
        <v>41.999115044247787</v>
      </c>
      <c r="J177" t="s">
        <v>21</v>
      </c>
      <c r="K177" t="s">
        <v>22</v>
      </c>
      <c r="L177">
        <v>1472619600</v>
      </c>
      <c r="M177" s="9">
        <f t="shared" si="10"/>
        <v>42613.208333333328</v>
      </c>
      <c r="N177">
        <v>1474261200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12">
        <f t="shared" si="9"/>
        <v>110.05115089514067</v>
      </c>
      <c r="J178" t="s">
        <v>21</v>
      </c>
      <c r="K178" t="s">
        <v>22</v>
      </c>
      <c r="L178">
        <v>1472878800</v>
      </c>
      <c r="M178" s="9">
        <f t="shared" si="10"/>
        <v>42616.208333333328</v>
      </c>
      <c r="N178">
        <v>1473656400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12">
        <f t="shared" si="9"/>
        <v>58.997079225994888</v>
      </c>
      <c r="J179" t="s">
        <v>21</v>
      </c>
      <c r="K179" t="s">
        <v>22</v>
      </c>
      <c r="L179">
        <v>1289800800</v>
      </c>
      <c r="M179" s="9">
        <f t="shared" si="10"/>
        <v>40497.25</v>
      </c>
      <c r="N179">
        <v>1291960800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12">
        <f t="shared" si="9"/>
        <v>32.985714285714288</v>
      </c>
      <c r="J180" t="s">
        <v>21</v>
      </c>
      <c r="K180" t="s">
        <v>22</v>
      </c>
      <c r="L180">
        <v>1505970000</v>
      </c>
      <c r="M180" s="9">
        <f t="shared" si="10"/>
        <v>42999.208333333328</v>
      </c>
      <c r="N180">
        <v>1506747600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12">
        <f t="shared" si="9"/>
        <v>45.005654509471306</v>
      </c>
      <c r="J181" t="s">
        <v>15</v>
      </c>
      <c r="K181" t="s">
        <v>16</v>
      </c>
      <c r="L181">
        <v>1363496400</v>
      </c>
      <c r="M181" s="9">
        <f t="shared" si="10"/>
        <v>41350.208333333336</v>
      </c>
      <c r="N181">
        <v>1363582800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12">
        <f t="shared" si="9"/>
        <v>81.98196487897485</v>
      </c>
      <c r="J182" t="s">
        <v>26</v>
      </c>
      <c r="K182" t="s">
        <v>27</v>
      </c>
      <c r="L182">
        <v>1269234000</v>
      </c>
      <c r="M182" s="9">
        <f t="shared" si="10"/>
        <v>40259.208333333336</v>
      </c>
      <c r="N182">
        <v>1269666000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12">
        <f t="shared" si="9"/>
        <v>39.080882352941174</v>
      </c>
      <c r="J183" t="s">
        <v>21</v>
      </c>
      <c r="K183" t="s">
        <v>22</v>
      </c>
      <c r="L183">
        <v>1507093200</v>
      </c>
      <c r="M183" s="9">
        <f t="shared" si="10"/>
        <v>43012.208333333328</v>
      </c>
      <c r="N183">
        <v>1508648400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12">
        <f t="shared" si="9"/>
        <v>58.996383363471971</v>
      </c>
      <c r="J184" t="s">
        <v>36</v>
      </c>
      <c r="K184" t="s">
        <v>37</v>
      </c>
      <c r="L184">
        <v>1560574800</v>
      </c>
      <c r="M184" s="9">
        <f t="shared" si="10"/>
        <v>43631.208333333328</v>
      </c>
      <c r="N184">
        <v>1561957200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12">
        <f t="shared" si="9"/>
        <v>40.988372093023258</v>
      </c>
      <c r="J185" t="s">
        <v>15</v>
      </c>
      <c r="K185" t="s">
        <v>16</v>
      </c>
      <c r="L185">
        <v>1284008400</v>
      </c>
      <c r="M185" s="9">
        <f t="shared" si="10"/>
        <v>40430.208333333336</v>
      </c>
      <c r="N185">
        <v>1285131600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12">
        <f t="shared" si="9"/>
        <v>31.029411764705884</v>
      </c>
      <c r="J186" t="s">
        <v>21</v>
      </c>
      <c r="K186" t="s">
        <v>22</v>
      </c>
      <c r="L186">
        <v>1556859600</v>
      </c>
      <c r="M186" s="9">
        <f t="shared" si="10"/>
        <v>43588.208333333328</v>
      </c>
      <c r="N186">
        <v>1556946000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12">
        <f t="shared" si="9"/>
        <v>37.789473684210527</v>
      </c>
      <c r="J187" t="s">
        <v>21</v>
      </c>
      <c r="K187" t="s">
        <v>22</v>
      </c>
      <c r="L187">
        <v>1526187600</v>
      </c>
      <c r="M187" s="9">
        <f t="shared" si="10"/>
        <v>43233.208333333328</v>
      </c>
      <c r="N187">
        <v>1527138000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12">
        <f t="shared" si="9"/>
        <v>32.006772009029348</v>
      </c>
      <c r="J188" t="s">
        <v>21</v>
      </c>
      <c r="K188" t="s">
        <v>22</v>
      </c>
      <c r="L188">
        <v>1400821200</v>
      </c>
      <c r="M188" s="9">
        <f t="shared" si="10"/>
        <v>41782.208333333336</v>
      </c>
      <c r="N188">
        <v>1402117200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12">
        <f t="shared" si="9"/>
        <v>95.966712898751737</v>
      </c>
      <c r="J189" t="s">
        <v>15</v>
      </c>
      <c r="K189" t="s">
        <v>16</v>
      </c>
      <c r="L189">
        <v>1361599200</v>
      </c>
      <c r="M189" s="9">
        <f t="shared" si="10"/>
        <v>41328.25</v>
      </c>
      <c r="N189">
        <v>1364014800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12">
        <f t="shared" si="9"/>
        <v>75</v>
      </c>
      <c r="J190" t="s">
        <v>107</v>
      </c>
      <c r="K190" t="s">
        <v>108</v>
      </c>
      <c r="L190">
        <v>1417500000</v>
      </c>
      <c r="M190" s="9">
        <f t="shared" si="10"/>
        <v>41975.25</v>
      </c>
      <c r="N190">
        <v>1417586400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12">
        <f t="shared" si="9"/>
        <v>102.0498866213152</v>
      </c>
      <c r="J191" t="s">
        <v>21</v>
      </c>
      <c r="K191" t="s">
        <v>22</v>
      </c>
      <c r="L191">
        <v>1457071200</v>
      </c>
      <c r="M191" s="9">
        <f t="shared" si="10"/>
        <v>42433.25</v>
      </c>
      <c r="N191">
        <v>1457071200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12">
        <f t="shared" si="9"/>
        <v>105.75</v>
      </c>
      <c r="J192" t="s">
        <v>21</v>
      </c>
      <c r="K192" t="s">
        <v>22</v>
      </c>
      <c r="L192">
        <v>1370322000</v>
      </c>
      <c r="M192" s="9">
        <f t="shared" si="10"/>
        <v>41429.208333333336</v>
      </c>
      <c r="N192">
        <v>1370408400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12">
        <f t="shared" si="9"/>
        <v>37.069767441860463</v>
      </c>
      <c r="J193" t="s">
        <v>107</v>
      </c>
      <c r="K193" t="s">
        <v>108</v>
      </c>
      <c r="L193">
        <v>1552366800</v>
      </c>
      <c r="M193" s="9">
        <f t="shared" si="10"/>
        <v>43536.208333333328</v>
      </c>
      <c r="N193">
        <v>1552626000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12">
        <f t="shared" si="9"/>
        <v>35.049382716049379</v>
      </c>
      <c r="J194" t="s">
        <v>21</v>
      </c>
      <c r="K194" t="s">
        <v>22</v>
      </c>
      <c r="L194">
        <v>1403845200</v>
      </c>
      <c r="M194" s="9">
        <f t="shared" si="10"/>
        <v>41817.208333333336</v>
      </c>
      <c r="N194">
        <v>1404190800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12">
        <f t="shared" ref="I195:I258" si="13">(E195/H195)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14">(((L195/60)/60)/24)+DATE(1970,1,1)</f>
        <v>43198.208333333328</v>
      </c>
      <c r="N195">
        <v>1523509200</v>
      </c>
      <c r="O195" s="9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12">
        <f t="shared" si="13"/>
        <v>69.174603174603178</v>
      </c>
      <c r="J196" t="s">
        <v>21</v>
      </c>
      <c r="K196" t="s">
        <v>22</v>
      </c>
      <c r="L196">
        <v>1442206800</v>
      </c>
      <c r="M196" s="9">
        <f t="shared" si="14"/>
        <v>42261.208333333328</v>
      </c>
      <c r="N196">
        <v>1443589200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12">
        <f t="shared" si="13"/>
        <v>109.07824427480917</v>
      </c>
      <c r="J197" t="s">
        <v>21</v>
      </c>
      <c r="K197" t="s">
        <v>22</v>
      </c>
      <c r="L197">
        <v>1532840400</v>
      </c>
      <c r="M197" s="9">
        <f t="shared" si="14"/>
        <v>43310.208333333328</v>
      </c>
      <c r="N197">
        <v>1533445200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12">
        <f t="shared" si="13"/>
        <v>51.78</v>
      </c>
      <c r="J198" t="s">
        <v>36</v>
      </c>
      <c r="K198" t="s">
        <v>37</v>
      </c>
      <c r="L198">
        <v>1472878800</v>
      </c>
      <c r="M198" s="9">
        <f t="shared" si="14"/>
        <v>42616.208333333328</v>
      </c>
      <c r="N198">
        <v>1474520400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12">
        <f t="shared" si="13"/>
        <v>82.010055304172951</v>
      </c>
      <c r="J199" t="s">
        <v>21</v>
      </c>
      <c r="K199" t="s">
        <v>22</v>
      </c>
      <c r="L199">
        <v>1498194000</v>
      </c>
      <c r="M199" s="9">
        <f t="shared" si="14"/>
        <v>42909.208333333328</v>
      </c>
      <c r="N199">
        <v>1499403600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12">
        <f t="shared" si="13"/>
        <v>35.958333333333336</v>
      </c>
      <c r="J200" t="s">
        <v>21</v>
      </c>
      <c r="K200" t="s">
        <v>22</v>
      </c>
      <c r="L200">
        <v>1281070800</v>
      </c>
      <c r="M200" s="9">
        <f t="shared" si="14"/>
        <v>40396.208333333336</v>
      </c>
      <c r="N200">
        <v>1283576400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12">
        <f t="shared" si="13"/>
        <v>74.461538461538467</v>
      </c>
      <c r="J201" t="s">
        <v>21</v>
      </c>
      <c r="K201" t="s">
        <v>22</v>
      </c>
      <c r="L201">
        <v>1436245200</v>
      </c>
      <c r="M201" s="9">
        <f t="shared" si="14"/>
        <v>42192.208333333328</v>
      </c>
      <c r="N201">
        <v>1436590800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12">
        <f t="shared" si="13"/>
        <v>2</v>
      </c>
      <c r="J202" t="s">
        <v>15</v>
      </c>
      <c r="K202" t="s">
        <v>16</v>
      </c>
      <c r="L202">
        <v>1269493200</v>
      </c>
      <c r="M202" s="9">
        <f t="shared" si="14"/>
        <v>40262.208333333336</v>
      </c>
      <c r="N202">
        <v>1270443600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12">
        <f t="shared" si="13"/>
        <v>91.114649681528661</v>
      </c>
      <c r="J203" t="s">
        <v>21</v>
      </c>
      <c r="K203" t="s">
        <v>22</v>
      </c>
      <c r="L203">
        <v>1406264400</v>
      </c>
      <c r="M203" s="9">
        <f t="shared" si="14"/>
        <v>41845.208333333336</v>
      </c>
      <c r="N203">
        <v>1407819600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12">
        <f t="shared" si="13"/>
        <v>79.792682926829272</v>
      </c>
      <c r="J204" t="s">
        <v>21</v>
      </c>
      <c r="K204" t="s">
        <v>22</v>
      </c>
      <c r="L204">
        <v>1317531600</v>
      </c>
      <c r="M204" s="9">
        <f t="shared" si="14"/>
        <v>40818.208333333336</v>
      </c>
      <c r="N204">
        <v>1317877200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12">
        <f t="shared" si="13"/>
        <v>42.999777678968428</v>
      </c>
      <c r="J205" t="s">
        <v>26</v>
      </c>
      <c r="K205" t="s">
        <v>27</v>
      </c>
      <c r="L205">
        <v>1484632800</v>
      </c>
      <c r="M205" s="9">
        <f t="shared" si="14"/>
        <v>42752.25</v>
      </c>
      <c r="N205">
        <v>1484805600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12">
        <f t="shared" si="13"/>
        <v>63.225000000000001</v>
      </c>
      <c r="J206" t="s">
        <v>21</v>
      </c>
      <c r="K206" t="s">
        <v>22</v>
      </c>
      <c r="L206">
        <v>1301806800</v>
      </c>
      <c r="M206" s="9">
        <f t="shared" si="14"/>
        <v>40636.208333333336</v>
      </c>
      <c r="N206">
        <v>1302670800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12">
        <f t="shared" si="13"/>
        <v>70.174999999999997</v>
      </c>
      <c r="J207" t="s">
        <v>21</v>
      </c>
      <c r="K207" t="s">
        <v>22</v>
      </c>
      <c r="L207">
        <v>1539752400</v>
      </c>
      <c r="M207" s="9">
        <f t="shared" si="14"/>
        <v>43390.208333333328</v>
      </c>
      <c r="N207">
        <v>1540789200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12">
        <f t="shared" si="13"/>
        <v>61.333333333333336</v>
      </c>
      <c r="J208" t="s">
        <v>21</v>
      </c>
      <c r="K208" t="s">
        <v>22</v>
      </c>
      <c r="L208">
        <v>1267250400</v>
      </c>
      <c r="M208" s="9">
        <f t="shared" si="14"/>
        <v>40236.25</v>
      </c>
      <c r="N208">
        <v>1268028000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12">
        <f t="shared" si="13"/>
        <v>99</v>
      </c>
      <c r="J209" t="s">
        <v>21</v>
      </c>
      <c r="K209" t="s">
        <v>22</v>
      </c>
      <c r="L209">
        <v>1535432400</v>
      </c>
      <c r="M209" s="9">
        <f t="shared" si="14"/>
        <v>43340.208333333328</v>
      </c>
      <c r="N209">
        <v>1537160400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12">
        <f t="shared" si="13"/>
        <v>96.984900146127615</v>
      </c>
      <c r="J210" t="s">
        <v>21</v>
      </c>
      <c r="K210" t="s">
        <v>22</v>
      </c>
      <c r="L210">
        <v>1510207200</v>
      </c>
      <c r="M210" s="9">
        <f t="shared" si="14"/>
        <v>43048.25</v>
      </c>
      <c r="N210">
        <v>1512280800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12">
        <f t="shared" si="13"/>
        <v>51.004950495049506</v>
      </c>
      <c r="J211" t="s">
        <v>26</v>
      </c>
      <c r="K211" t="s">
        <v>27</v>
      </c>
      <c r="L211">
        <v>1462510800</v>
      </c>
      <c r="M211" s="9">
        <f t="shared" si="14"/>
        <v>42496.208333333328</v>
      </c>
      <c r="N211">
        <v>1463115600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12">
        <f t="shared" si="13"/>
        <v>28.044247787610619</v>
      </c>
      <c r="J212" t="s">
        <v>36</v>
      </c>
      <c r="K212" t="s">
        <v>37</v>
      </c>
      <c r="L212">
        <v>1488520800</v>
      </c>
      <c r="M212" s="9">
        <f t="shared" si="14"/>
        <v>42797.25</v>
      </c>
      <c r="N212">
        <v>1490850000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12">
        <f t="shared" si="13"/>
        <v>60.984615384615381</v>
      </c>
      <c r="J213" t="s">
        <v>21</v>
      </c>
      <c r="K213" t="s">
        <v>22</v>
      </c>
      <c r="L213">
        <v>1377579600</v>
      </c>
      <c r="M213" s="9">
        <f t="shared" si="14"/>
        <v>41513.208333333336</v>
      </c>
      <c r="N213">
        <v>1379653200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12">
        <f t="shared" si="13"/>
        <v>73.214285714285708</v>
      </c>
      <c r="J214" t="s">
        <v>21</v>
      </c>
      <c r="K214" t="s">
        <v>22</v>
      </c>
      <c r="L214">
        <v>1576389600</v>
      </c>
      <c r="M214" s="9">
        <f t="shared" si="14"/>
        <v>43814.25</v>
      </c>
      <c r="N214">
        <v>1580364000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12">
        <f t="shared" si="13"/>
        <v>39.997435299603637</v>
      </c>
      <c r="J215" t="s">
        <v>21</v>
      </c>
      <c r="K215" t="s">
        <v>22</v>
      </c>
      <c r="L215">
        <v>1289019600</v>
      </c>
      <c r="M215" s="9">
        <f t="shared" si="14"/>
        <v>40488.208333333336</v>
      </c>
      <c r="N215">
        <v>1289714400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12">
        <f t="shared" si="13"/>
        <v>86.812121212121212</v>
      </c>
      <c r="J216" t="s">
        <v>21</v>
      </c>
      <c r="K216" t="s">
        <v>22</v>
      </c>
      <c r="L216">
        <v>1282194000</v>
      </c>
      <c r="M216" s="9">
        <f t="shared" si="14"/>
        <v>40409.208333333336</v>
      </c>
      <c r="N216">
        <v>1282712400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12">
        <f t="shared" si="13"/>
        <v>42.125874125874127</v>
      </c>
      <c r="J217" t="s">
        <v>21</v>
      </c>
      <c r="K217" t="s">
        <v>22</v>
      </c>
      <c r="L217">
        <v>1550037600</v>
      </c>
      <c r="M217" s="9">
        <f t="shared" si="14"/>
        <v>43509.25</v>
      </c>
      <c r="N217">
        <v>1550210400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12">
        <f t="shared" si="13"/>
        <v>103.97851239669421</v>
      </c>
      <c r="J218" t="s">
        <v>21</v>
      </c>
      <c r="K218" t="s">
        <v>22</v>
      </c>
      <c r="L218">
        <v>1321941600</v>
      </c>
      <c r="M218" s="9">
        <f t="shared" si="14"/>
        <v>40869.25</v>
      </c>
      <c r="N218">
        <v>1322114400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12">
        <f t="shared" si="13"/>
        <v>62.003211991434689</v>
      </c>
      <c r="J219" t="s">
        <v>21</v>
      </c>
      <c r="K219" t="s">
        <v>22</v>
      </c>
      <c r="L219">
        <v>1556427600</v>
      </c>
      <c r="M219" s="9">
        <f t="shared" si="14"/>
        <v>43583.208333333328</v>
      </c>
      <c r="N219">
        <v>1557205200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12">
        <f t="shared" si="13"/>
        <v>31.005037783375315</v>
      </c>
      <c r="J220" t="s">
        <v>40</v>
      </c>
      <c r="K220" t="s">
        <v>41</v>
      </c>
      <c r="L220">
        <v>1320991200</v>
      </c>
      <c r="M220" s="9">
        <f t="shared" si="14"/>
        <v>40858.25</v>
      </c>
      <c r="N220">
        <v>1323928800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12">
        <f t="shared" si="13"/>
        <v>89.991552956465242</v>
      </c>
      <c r="J221" t="s">
        <v>21</v>
      </c>
      <c r="K221" t="s">
        <v>22</v>
      </c>
      <c r="L221">
        <v>1345093200</v>
      </c>
      <c r="M221" s="9">
        <f t="shared" si="14"/>
        <v>41137.208333333336</v>
      </c>
      <c r="N221">
        <v>1346130000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12">
        <f t="shared" si="13"/>
        <v>39.235294117647058</v>
      </c>
      <c r="J222" t="s">
        <v>21</v>
      </c>
      <c r="K222" t="s">
        <v>22</v>
      </c>
      <c r="L222">
        <v>1309496400</v>
      </c>
      <c r="M222" s="9">
        <f t="shared" si="14"/>
        <v>40725.208333333336</v>
      </c>
      <c r="N222">
        <v>1311051600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12">
        <f t="shared" si="13"/>
        <v>54.993116108306566</v>
      </c>
      <c r="J223" t="s">
        <v>21</v>
      </c>
      <c r="K223" t="s">
        <v>22</v>
      </c>
      <c r="L223">
        <v>1340254800</v>
      </c>
      <c r="M223" s="9">
        <f t="shared" si="14"/>
        <v>41081.208333333336</v>
      </c>
      <c r="N223">
        <v>1340427600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12">
        <f t="shared" si="13"/>
        <v>47.992753623188406</v>
      </c>
      <c r="J224" t="s">
        <v>21</v>
      </c>
      <c r="K224" t="s">
        <v>22</v>
      </c>
      <c r="L224">
        <v>1412226000</v>
      </c>
      <c r="M224" s="9">
        <f t="shared" si="14"/>
        <v>41914.208333333336</v>
      </c>
      <c r="N224">
        <v>1412312400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12">
        <f t="shared" si="13"/>
        <v>87.966702470461868</v>
      </c>
      <c r="J225" t="s">
        <v>21</v>
      </c>
      <c r="K225" t="s">
        <v>22</v>
      </c>
      <c r="L225">
        <v>1458104400</v>
      </c>
      <c r="M225" s="9">
        <f t="shared" si="14"/>
        <v>42445.208333333328</v>
      </c>
      <c r="N225">
        <v>1459314000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12">
        <f t="shared" si="13"/>
        <v>51.999165275459099</v>
      </c>
      <c r="J226" t="s">
        <v>21</v>
      </c>
      <c r="K226" t="s">
        <v>22</v>
      </c>
      <c r="L226">
        <v>1411534800</v>
      </c>
      <c r="M226" s="9">
        <f t="shared" si="14"/>
        <v>41906.208333333336</v>
      </c>
      <c r="N226">
        <v>1415426400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12">
        <f t="shared" si="13"/>
        <v>29.999659863945578</v>
      </c>
      <c r="J227" t="s">
        <v>21</v>
      </c>
      <c r="K227" t="s">
        <v>22</v>
      </c>
      <c r="L227">
        <v>1399093200</v>
      </c>
      <c r="M227" s="9">
        <f t="shared" si="14"/>
        <v>41762.208333333336</v>
      </c>
      <c r="N227">
        <v>1399093200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12">
        <f t="shared" si="13"/>
        <v>98.205357142857139</v>
      </c>
      <c r="J228" t="s">
        <v>21</v>
      </c>
      <c r="K228" t="s">
        <v>22</v>
      </c>
      <c r="L228">
        <v>1270702800</v>
      </c>
      <c r="M228" s="9">
        <f t="shared" si="14"/>
        <v>40276.208333333336</v>
      </c>
      <c r="N228">
        <v>1273899600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12">
        <f t="shared" si="13"/>
        <v>108.96182396606575</v>
      </c>
      <c r="J229" t="s">
        <v>21</v>
      </c>
      <c r="K229" t="s">
        <v>22</v>
      </c>
      <c r="L229">
        <v>1431666000</v>
      </c>
      <c r="M229" s="9">
        <f t="shared" si="14"/>
        <v>42139.208333333328</v>
      </c>
      <c r="N229">
        <v>1432184400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12">
        <f t="shared" si="13"/>
        <v>66.998379254457049</v>
      </c>
      <c r="J230" t="s">
        <v>21</v>
      </c>
      <c r="K230" t="s">
        <v>22</v>
      </c>
      <c r="L230">
        <v>1472619600</v>
      </c>
      <c r="M230" s="9">
        <f t="shared" si="14"/>
        <v>42613.208333333328</v>
      </c>
      <c r="N230">
        <v>1474779600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12">
        <f t="shared" si="13"/>
        <v>64.99333594668758</v>
      </c>
      <c r="J231" t="s">
        <v>21</v>
      </c>
      <c r="K231" t="s">
        <v>22</v>
      </c>
      <c r="L231">
        <v>1496293200</v>
      </c>
      <c r="M231" s="9">
        <f t="shared" si="14"/>
        <v>42887.208333333328</v>
      </c>
      <c r="N231">
        <v>1500440400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12">
        <f t="shared" si="13"/>
        <v>99.841584158415841</v>
      </c>
      <c r="J232" t="s">
        <v>21</v>
      </c>
      <c r="K232" t="s">
        <v>22</v>
      </c>
      <c r="L232">
        <v>1575612000</v>
      </c>
      <c r="M232" s="9">
        <f t="shared" si="14"/>
        <v>43805.25</v>
      </c>
      <c r="N232">
        <v>1575612000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12">
        <f t="shared" si="13"/>
        <v>82.432835820895519</v>
      </c>
      <c r="J233" t="s">
        <v>21</v>
      </c>
      <c r="K233" t="s">
        <v>22</v>
      </c>
      <c r="L233">
        <v>1369112400</v>
      </c>
      <c r="M233" s="9">
        <f t="shared" si="14"/>
        <v>41415.208333333336</v>
      </c>
      <c r="N233">
        <v>1374123600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12">
        <f t="shared" si="13"/>
        <v>63.293478260869563</v>
      </c>
      <c r="J234" t="s">
        <v>21</v>
      </c>
      <c r="K234" t="s">
        <v>22</v>
      </c>
      <c r="L234">
        <v>1469422800</v>
      </c>
      <c r="M234" s="9">
        <f t="shared" si="14"/>
        <v>42576.208333333328</v>
      </c>
      <c r="N234">
        <v>1469509200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12">
        <f t="shared" si="13"/>
        <v>96.774193548387103</v>
      </c>
      <c r="J235" t="s">
        <v>21</v>
      </c>
      <c r="K235" t="s">
        <v>22</v>
      </c>
      <c r="L235">
        <v>1307854800</v>
      </c>
      <c r="M235" s="9">
        <f t="shared" si="14"/>
        <v>40706.208333333336</v>
      </c>
      <c r="N235">
        <v>1309237200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12">
        <f t="shared" si="13"/>
        <v>54.906040268456373</v>
      </c>
      <c r="J236" t="s">
        <v>107</v>
      </c>
      <c r="K236" t="s">
        <v>108</v>
      </c>
      <c r="L236">
        <v>1503378000</v>
      </c>
      <c r="M236" s="9">
        <f t="shared" si="14"/>
        <v>42969.208333333328</v>
      </c>
      <c r="N236">
        <v>1503982800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12">
        <f t="shared" si="13"/>
        <v>39.010869565217391</v>
      </c>
      <c r="J237" t="s">
        <v>21</v>
      </c>
      <c r="K237" t="s">
        <v>22</v>
      </c>
      <c r="L237">
        <v>1486965600</v>
      </c>
      <c r="M237" s="9">
        <f t="shared" si="14"/>
        <v>42779.25</v>
      </c>
      <c r="N237">
        <v>1487397600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12">
        <f t="shared" si="13"/>
        <v>75.84210526315789</v>
      </c>
      <c r="J238" t="s">
        <v>26</v>
      </c>
      <c r="K238" t="s">
        <v>27</v>
      </c>
      <c r="L238">
        <v>1561438800</v>
      </c>
      <c r="M238" s="9">
        <f t="shared" si="14"/>
        <v>43641.208333333328</v>
      </c>
      <c r="N238">
        <v>1562043600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12">
        <f t="shared" si="13"/>
        <v>45.051671732522799</v>
      </c>
      <c r="J239" t="s">
        <v>21</v>
      </c>
      <c r="K239" t="s">
        <v>22</v>
      </c>
      <c r="L239">
        <v>1398402000</v>
      </c>
      <c r="M239" s="9">
        <f t="shared" si="14"/>
        <v>41754.208333333336</v>
      </c>
      <c r="N239">
        <v>1398574800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12">
        <f t="shared" si="13"/>
        <v>104.51546391752578</v>
      </c>
      <c r="J240" t="s">
        <v>36</v>
      </c>
      <c r="K240" t="s">
        <v>37</v>
      </c>
      <c r="L240">
        <v>1513231200</v>
      </c>
      <c r="M240" s="9">
        <f t="shared" si="14"/>
        <v>43083.25</v>
      </c>
      <c r="N240">
        <v>1515391200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12">
        <f t="shared" si="13"/>
        <v>76.268292682926827</v>
      </c>
      <c r="J241" t="s">
        <v>21</v>
      </c>
      <c r="K241" t="s">
        <v>22</v>
      </c>
      <c r="L241">
        <v>1440824400</v>
      </c>
      <c r="M241" s="9">
        <f t="shared" si="14"/>
        <v>42245.208333333328</v>
      </c>
      <c r="N241">
        <v>1441170000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12">
        <f t="shared" si="13"/>
        <v>69.015695067264573</v>
      </c>
      <c r="J242" t="s">
        <v>21</v>
      </c>
      <c r="K242" t="s">
        <v>22</v>
      </c>
      <c r="L242">
        <v>1281070800</v>
      </c>
      <c r="M242" s="9">
        <f t="shared" si="14"/>
        <v>40396.208333333336</v>
      </c>
      <c r="N242">
        <v>1281157200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12">
        <f t="shared" si="13"/>
        <v>101.97684085510689</v>
      </c>
      <c r="J243" t="s">
        <v>26</v>
      </c>
      <c r="K243" t="s">
        <v>27</v>
      </c>
      <c r="L243">
        <v>1397365200</v>
      </c>
      <c r="M243" s="9">
        <f t="shared" si="14"/>
        <v>41742.208333333336</v>
      </c>
      <c r="N243">
        <v>1398229200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12">
        <f t="shared" si="13"/>
        <v>42.915999999999997</v>
      </c>
      <c r="J244" t="s">
        <v>21</v>
      </c>
      <c r="K244" t="s">
        <v>22</v>
      </c>
      <c r="L244">
        <v>1494392400</v>
      </c>
      <c r="M244" s="9">
        <f t="shared" si="14"/>
        <v>42865.208333333328</v>
      </c>
      <c r="N244">
        <v>1495256400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12">
        <f t="shared" si="13"/>
        <v>43.025210084033617</v>
      </c>
      <c r="J245" t="s">
        <v>21</v>
      </c>
      <c r="K245" t="s">
        <v>22</v>
      </c>
      <c r="L245">
        <v>1520143200</v>
      </c>
      <c r="M245" s="9">
        <f t="shared" si="14"/>
        <v>43163.25</v>
      </c>
      <c r="N245">
        <v>1520402400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12">
        <f t="shared" si="13"/>
        <v>75.245283018867923</v>
      </c>
      <c r="J246" t="s">
        <v>21</v>
      </c>
      <c r="K246" t="s">
        <v>22</v>
      </c>
      <c r="L246">
        <v>1405314000</v>
      </c>
      <c r="M246" s="9">
        <f t="shared" si="14"/>
        <v>41834.208333333336</v>
      </c>
      <c r="N246">
        <v>1409806800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12">
        <f t="shared" si="13"/>
        <v>69.023364485981304</v>
      </c>
      <c r="J247" t="s">
        <v>21</v>
      </c>
      <c r="K247" t="s">
        <v>22</v>
      </c>
      <c r="L247">
        <v>1396846800</v>
      </c>
      <c r="M247" s="9">
        <f t="shared" si="14"/>
        <v>41736.208333333336</v>
      </c>
      <c r="N247">
        <v>1396933200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12">
        <f t="shared" si="13"/>
        <v>65.986486486486484</v>
      </c>
      <c r="J248" t="s">
        <v>21</v>
      </c>
      <c r="K248" t="s">
        <v>22</v>
      </c>
      <c r="L248">
        <v>1375678800</v>
      </c>
      <c r="M248" s="9">
        <f t="shared" si="14"/>
        <v>41491.208333333336</v>
      </c>
      <c r="N248">
        <v>1376024400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12">
        <f t="shared" si="13"/>
        <v>98.013800424628457</v>
      </c>
      <c r="J249" t="s">
        <v>21</v>
      </c>
      <c r="K249" t="s">
        <v>22</v>
      </c>
      <c r="L249">
        <v>1482386400</v>
      </c>
      <c r="M249" s="9">
        <f t="shared" si="14"/>
        <v>42726.25</v>
      </c>
      <c r="N249">
        <v>1483682400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12">
        <f t="shared" si="13"/>
        <v>60.105504587155963</v>
      </c>
      <c r="J250" t="s">
        <v>26</v>
      </c>
      <c r="K250" t="s">
        <v>27</v>
      </c>
      <c r="L250">
        <v>1420005600</v>
      </c>
      <c r="M250" s="9">
        <f t="shared" si="14"/>
        <v>42004.25</v>
      </c>
      <c r="N250">
        <v>1420437600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12">
        <f t="shared" si="13"/>
        <v>26.000773395204948</v>
      </c>
      <c r="J251" t="s">
        <v>21</v>
      </c>
      <c r="K251" t="s">
        <v>22</v>
      </c>
      <c r="L251">
        <v>1420178400</v>
      </c>
      <c r="M251" s="9">
        <f t="shared" si="14"/>
        <v>42006.25</v>
      </c>
      <c r="N251">
        <v>1420783200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12">
        <f t="shared" si="13"/>
        <v>3</v>
      </c>
      <c r="J252" t="s">
        <v>21</v>
      </c>
      <c r="K252" t="s">
        <v>22</v>
      </c>
      <c r="L252">
        <v>1264399200</v>
      </c>
      <c r="M252" s="9">
        <f t="shared" si="14"/>
        <v>40203.25</v>
      </c>
      <c r="N252">
        <v>1267423200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12">
        <f t="shared" si="13"/>
        <v>38.019801980198018</v>
      </c>
      <c r="J253" t="s">
        <v>21</v>
      </c>
      <c r="K253" t="s">
        <v>22</v>
      </c>
      <c r="L253">
        <v>1355032800</v>
      </c>
      <c r="M253" s="9">
        <f t="shared" si="14"/>
        <v>41252.25</v>
      </c>
      <c r="N253">
        <v>1355205600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12">
        <f t="shared" si="13"/>
        <v>106.15254237288136</v>
      </c>
      <c r="J254" t="s">
        <v>21</v>
      </c>
      <c r="K254" t="s">
        <v>22</v>
      </c>
      <c r="L254">
        <v>1382677200</v>
      </c>
      <c r="M254" s="9">
        <f t="shared" si="14"/>
        <v>41572.208333333336</v>
      </c>
      <c r="N254">
        <v>1383109200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12">
        <f t="shared" si="13"/>
        <v>81.019475655430711</v>
      </c>
      <c r="J255" t="s">
        <v>15</v>
      </c>
      <c r="K255" t="s">
        <v>16</v>
      </c>
      <c r="L255">
        <v>1302238800</v>
      </c>
      <c r="M255" s="9">
        <f t="shared" si="14"/>
        <v>40641.208333333336</v>
      </c>
      <c r="N255">
        <v>1303275600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12">
        <f t="shared" si="13"/>
        <v>96.647727272727266</v>
      </c>
      <c r="J256" t="s">
        <v>21</v>
      </c>
      <c r="K256" t="s">
        <v>22</v>
      </c>
      <c r="L256">
        <v>1487656800</v>
      </c>
      <c r="M256" s="9">
        <f t="shared" si="14"/>
        <v>42787.25</v>
      </c>
      <c r="N256">
        <v>1487829600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12">
        <f t="shared" si="13"/>
        <v>57.003535651149086</v>
      </c>
      <c r="J257" t="s">
        <v>21</v>
      </c>
      <c r="K257" t="s">
        <v>22</v>
      </c>
      <c r="L257">
        <v>1297836000</v>
      </c>
      <c r="M257" s="9">
        <f t="shared" si="14"/>
        <v>40590.25</v>
      </c>
      <c r="N257">
        <v>1298268000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12">
        <f t="shared" si="13"/>
        <v>63.93333333333333</v>
      </c>
      <c r="J258" t="s">
        <v>40</v>
      </c>
      <c r="K258" t="s">
        <v>41</v>
      </c>
      <c r="L258">
        <v>1453615200</v>
      </c>
      <c r="M258" s="9">
        <f t="shared" si="14"/>
        <v>42393.25</v>
      </c>
      <c r="N258">
        <v>1456812000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s="12">
        <f t="shared" ref="I259:I322" si="17">(E259/H259)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18">(((L259/60)/60)/24)+DATE(1970,1,1)</f>
        <v>41338.25</v>
      </c>
      <c r="N259">
        <v>1363669200</v>
      </c>
      <c r="O259" s="9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12">
        <f t="shared" si="17"/>
        <v>72.172043010752688</v>
      </c>
      <c r="J260" t="s">
        <v>21</v>
      </c>
      <c r="K260" t="s">
        <v>22</v>
      </c>
      <c r="L260">
        <v>1481176800</v>
      </c>
      <c r="M260" s="9">
        <f t="shared" si="18"/>
        <v>42712.25</v>
      </c>
      <c r="N260">
        <v>1482904800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12">
        <f t="shared" si="17"/>
        <v>77.934782608695656</v>
      </c>
      <c r="J261" t="s">
        <v>21</v>
      </c>
      <c r="K261" t="s">
        <v>22</v>
      </c>
      <c r="L261">
        <v>1354946400</v>
      </c>
      <c r="M261" s="9">
        <f t="shared" si="18"/>
        <v>41251.25</v>
      </c>
      <c r="N261">
        <v>1356588000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12">
        <f t="shared" si="17"/>
        <v>38.065134099616856</v>
      </c>
      <c r="J262" t="s">
        <v>21</v>
      </c>
      <c r="K262" t="s">
        <v>22</v>
      </c>
      <c r="L262">
        <v>1348808400</v>
      </c>
      <c r="M262" s="9">
        <f t="shared" si="18"/>
        <v>41180.208333333336</v>
      </c>
      <c r="N262">
        <v>1349845200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12">
        <f t="shared" si="17"/>
        <v>57.936123348017624</v>
      </c>
      <c r="J263" t="s">
        <v>21</v>
      </c>
      <c r="K263" t="s">
        <v>22</v>
      </c>
      <c r="L263">
        <v>1282712400</v>
      </c>
      <c r="M263" s="9">
        <f t="shared" si="18"/>
        <v>40415.208333333336</v>
      </c>
      <c r="N263">
        <v>1283058000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12">
        <f t="shared" si="17"/>
        <v>49.794392523364486</v>
      </c>
      <c r="J264" t="s">
        <v>21</v>
      </c>
      <c r="K264" t="s">
        <v>22</v>
      </c>
      <c r="L264">
        <v>1301979600</v>
      </c>
      <c r="M264" s="9">
        <f t="shared" si="18"/>
        <v>40638.208333333336</v>
      </c>
      <c r="N264">
        <v>1304226000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12">
        <f t="shared" si="17"/>
        <v>54.050251256281406</v>
      </c>
      <c r="J265" t="s">
        <v>21</v>
      </c>
      <c r="K265" t="s">
        <v>22</v>
      </c>
      <c r="L265">
        <v>1263016800</v>
      </c>
      <c r="M265" s="9">
        <f t="shared" si="18"/>
        <v>40187.25</v>
      </c>
      <c r="N265">
        <v>1263016800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12">
        <f t="shared" si="17"/>
        <v>30.002721335268504</v>
      </c>
      <c r="J266" t="s">
        <v>21</v>
      </c>
      <c r="K266" t="s">
        <v>22</v>
      </c>
      <c r="L266">
        <v>1360648800</v>
      </c>
      <c r="M266" s="9">
        <f t="shared" si="18"/>
        <v>41317.25</v>
      </c>
      <c r="N266">
        <v>1362031200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12">
        <f t="shared" si="17"/>
        <v>70.127906976744185</v>
      </c>
      <c r="J267" t="s">
        <v>21</v>
      </c>
      <c r="K267" t="s">
        <v>22</v>
      </c>
      <c r="L267">
        <v>1451800800</v>
      </c>
      <c r="M267" s="9">
        <f t="shared" si="18"/>
        <v>42372.25</v>
      </c>
      <c r="N267">
        <v>1455602400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12">
        <f t="shared" si="17"/>
        <v>26.996228786926462</v>
      </c>
      <c r="J268" t="s">
        <v>107</v>
      </c>
      <c r="K268" t="s">
        <v>108</v>
      </c>
      <c r="L268">
        <v>1415340000</v>
      </c>
      <c r="M268" s="9">
        <f t="shared" si="18"/>
        <v>41950.25</v>
      </c>
      <c r="N268">
        <v>1418191200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12">
        <f t="shared" si="17"/>
        <v>51.990606936416185</v>
      </c>
      <c r="J269" t="s">
        <v>26</v>
      </c>
      <c r="K269" t="s">
        <v>27</v>
      </c>
      <c r="L269">
        <v>1351054800</v>
      </c>
      <c r="M269" s="9">
        <f t="shared" si="18"/>
        <v>41206.208333333336</v>
      </c>
      <c r="N269">
        <v>1352440800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12">
        <f t="shared" si="17"/>
        <v>56.416666666666664</v>
      </c>
      <c r="J270" t="s">
        <v>21</v>
      </c>
      <c r="K270" t="s">
        <v>22</v>
      </c>
      <c r="L270">
        <v>1349326800</v>
      </c>
      <c r="M270" s="9">
        <f t="shared" si="18"/>
        <v>41186.208333333336</v>
      </c>
      <c r="N270">
        <v>1353304800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12">
        <f t="shared" si="17"/>
        <v>101.63218390804597</v>
      </c>
      <c r="J271" t="s">
        <v>21</v>
      </c>
      <c r="K271" t="s">
        <v>22</v>
      </c>
      <c r="L271">
        <v>1548914400</v>
      </c>
      <c r="M271" s="9">
        <f t="shared" si="18"/>
        <v>43496.25</v>
      </c>
      <c r="N271">
        <v>1550728800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12">
        <f t="shared" si="17"/>
        <v>25.005291005291006</v>
      </c>
      <c r="J272" t="s">
        <v>21</v>
      </c>
      <c r="K272" t="s">
        <v>22</v>
      </c>
      <c r="L272">
        <v>1291269600</v>
      </c>
      <c r="M272" s="9">
        <f t="shared" si="18"/>
        <v>40514.25</v>
      </c>
      <c r="N272">
        <v>1291442400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12">
        <f t="shared" si="17"/>
        <v>32.016393442622949</v>
      </c>
      <c r="J273" t="s">
        <v>21</v>
      </c>
      <c r="K273" t="s">
        <v>22</v>
      </c>
      <c r="L273">
        <v>1449468000</v>
      </c>
      <c r="M273" s="9">
        <f t="shared" si="18"/>
        <v>42345.25</v>
      </c>
      <c r="N273">
        <v>1452146400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12">
        <f t="shared" si="17"/>
        <v>82.021647307286173</v>
      </c>
      <c r="J274" t="s">
        <v>21</v>
      </c>
      <c r="K274" t="s">
        <v>22</v>
      </c>
      <c r="L274">
        <v>1562734800</v>
      </c>
      <c r="M274" s="9">
        <f t="shared" si="18"/>
        <v>43656.208333333328</v>
      </c>
      <c r="N274">
        <v>1564894800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12">
        <f t="shared" si="17"/>
        <v>37.957446808510639</v>
      </c>
      <c r="J275" t="s">
        <v>15</v>
      </c>
      <c r="K275" t="s">
        <v>16</v>
      </c>
      <c r="L275">
        <v>1505624400</v>
      </c>
      <c r="M275" s="9">
        <f t="shared" si="18"/>
        <v>42995.208333333328</v>
      </c>
      <c r="N275">
        <v>1505883600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12">
        <f t="shared" si="17"/>
        <v>51.533333333333331</v>
      </c>
      <c r="J276" t="s">
        <v>21</v>
      </c>
      <c r="K276" t="s">
        <v>22</v>
      </c>
      <c r="L276">
        <v>1509948000</v>
      </c>
      <c r="M276" s="9">
        <f t="shared" si="18"/>
        <v>43045.25</v>
      </c>
      <c r="N276">
        <v>1510380000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12">
        <f t="shared" si="17"/>
        <v>81.198275862068968</v>
      </c>
      <c r="J277" t="s">
        <v>21</v>
      </c>
      <c r="K277" t="s">
        <v>22</v>
      </c>
      <c r="L277">
        <v>1554526800</v>
      </c>
      <c r="M277" s="9">
        <f t="shared" si="18"/>
        <v>43561.208333333328</v>
      </c>
      <c r="N277">
        <v>1555218000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12">
        <f t="shared" si="17"/>
        <v>40.030075187969928</v>
      </c>
      <c r="J278" t="s">
        <v>21</v>
      </c>
      <c r="K278" t="s">
        <v>22</v>
      </c>
      <c r="L278">
        <v>1334811600</v>
      </c>
      <c r="M278" s="9">
        <f t="shared" si="18"/>
        <v>41018.208333333336</v>
      </c>
      <c r="N278">
        <v>1335243600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12">
        <f t="shared" si="17"/>
        <v>89.939759036144579</v>
      </c>
      <c r="J279" t="s">
        <v>21</v>
      </c>
      <c r="K279" t="s">
        <v>22</v>
      </c>
      <c r="L279">
        <v>1279515600</v>
      </c>
      <c r="M279" s="9">
        <f t="shared" si="18"/>
        <v>40378.208333333336</v>
      </c>
      <c r="N279">
        <v>1279688400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12">
        <f t="shared" si="17"/>
        <v>96.692307692307693</v>
      </c>
      <c r="J280" t="s">
        <v>21</v>
      </c>
      <c r="K280" t="s">
        <v>22</v>
      </c>
      <c r="L280">
        <v>1353909600</v>
      </c>
      <c r="M280" s="9">
        <f t="shared" si="18"/>
        <v>41239.25</v>
      </c>
      <c r="N280">
        <v>1356069600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12">
        <f t="shared" si="17"/>
        <v>25.010989010989011</v>
      </c>
      <c r="J281" t="s">
        <v>21</v>
      </c>
      <c r="K281" t="s">
        <v>22</v>
      </c>
      <c r="L281">
        <v>1535950800</v>
      </c>
      <c r="M281" s="9">
        <f t="shared" si="18"/>
        <v>43346.208333333328</v>
      </c>
      <c r="N281">
        <v>1536210000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12">
        <f t="shared" si="17"/>
        <v>36.987277353689571</v>
      </c>
      <c r="J282" t="s">
        <v>21</v>
      </c>
      <c r="K282" t="s">
        <v>22</v>
      </c>
      <c r="L282">
        <v>1511244000</v>
      </c>
      <c r="M282" s="9">
        <f t="shared" si="18"/>
        <v>43060.25</v>
      </c>
      <c r="N282">
        <v>1511762400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12">
        <f t="shared" si="17"/>
        <v>73.012609117361791</v>
      </c>
      <c r="J283" t="s">
        <v>21</v>
      </c>
      <c r="K283" t="s">
        <v>22</v>
      </c>
      <c r="L283">
        <v>1331445600</v>
      </c>
      <c r="M283" s="9">
        <f t="shared" si="18"/>
        <v>40979.25</v>
      </c>
      <c r="N283">
        <v>1333256400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12">
        <f t="shared" si="17"/>
        <v>68.240601503759393</v>
      </c>
      <c r="J284" t="s">
        <v>21</v>
      </c>
      <c r="K284" t="s">
        <v>22</v>
      </c>
      <c r="L284">
        <v>1480226400</v>
      </c>
      <c r="M284" s="9">
        <f t="shared" si="18"/>
        <v>42701.25</v>
      </c>
      <c r="N284">
        <v>1480744800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12">
        <f t="shared" si="17"/>
        <v>52.310344827586206</v>
      </c>
      <c r="J285" t="s">
        <v>36</v>
      </c>
      <c r="K285" t="s">
        <v>37</v>
      </c>
      <c r="L285">
        <v>1464584400</v>
      </c>
      <c r="M285" s="9">
        <f t="shared" si="18"/>
        <v>42520.208333333328</v>
      </c>
      <c r="N285">
        <v>1465016400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12">
        <f t="shared" si="17"/>
        <v>61.765151515151516</v>
      </c>
      <c r="J286" t="s">
        <v>21</v>
      </c>
      <c r="K286" t="s">
        <v>22</v>
      </c>
      <c r="L286">
        <v>1335848400</v>
      </c>
      <c r="M286" s="9">
        <f t="shared" si="18"/>
        <v>41030.208333333336</v>
      </c>
      <c r="N286">
        <v>1336280400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12">
        <f t="shared" si="17"/>
        <v>25.027559055118111</v>
      </c>
      <c r="J287" t="s">
        <v>21</v>
      </c>
      <c r="K287" t="s">
        <v>22</v>
      </c>
      <c r="L287">
        <v>1473483600</v>
      </c>
      <c r="M287" s="9">
        <f t="shared" si="18"/>
        <v>42623.208333333328</v>
      </c>
      <c r="N287">
        <v>1476766800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12">
        <f t="shared" si="17"/>
        <v>106.28804347826087</v>
      </c>
      <c r="J288" t="s">
        <v>21</v>
      </c>
      <c r="K288" t="s">
        <v>22</v>
      </c>
      <c r="L288">
        <v>1479880800</v>
      </c>
      <c r="M288" s="9">
        <f t="shared" si="18"/>
        <v>42697.25</v>
      </c>
      <c r="N288">
        <v>1480485600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12">
        <f t="shared" si="17"/>
        <v>75.07386363636364</v>
      </c>
      <c r="J289" t="s">
        <v>21</v>
      </c>
      <c r="K289" t="s">
        <v>22</v>
      </c>
      <c r="L289">
        <v>1430197200</v>
      </c>
      <c r="M289" s="9">
        <f t="shared" si="18"/>
        <v>42122.208333333328</v>
      </c>
      <c r="N289">
        <v>1430197200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12">
        <f t="shared" si="17"/>
        <v>39.970802919708028</v>
      </c>
      <c r="J290" t="s">
        <v>36</v>
      </c>
      <c r="K290" t="s">
        <v>37</v>
      </c>
      <c r="L290">
        <v>1331701200</v>
      </c>
      <c r="M290" s="9">
        <f t="shared" si="18"/>
        <v>40982.208333333336</v>
      </c>
      <c r="N290">
        <v>1331787600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12">
        <f t="shared" si="17"/>
        <v>39.982195845697326</v>
      </c>
      <c r="J291" t="s">
        <v>15</v>
      </c>
      <c r="K291" t="s">
        <v>16</v>
      </c>
      <c r="L291">
        <v>1438578000</v>
      </c>
      <c r="M291" s="9">
        <f t="shared" si="18"/>
        <v>42219.208333333328</v>
      </c>
      <c r="N291">
        <v>1438837200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12">
        <f t="shared" si="17"/>
        <v>101.01541850220265</v>
      </c>
      <c r="J292" t="s">
        <v>21</v>
      </c>
      <c r="K292" t="s">
        <v>22</v>
      </c>
      <c r="L292">
        <v>1368162000</v>
      </c>
      <c r="M292" s="9">
        <f t="shared" si="18"/>
        <v>41404.208333333336</v>
      </c>
      <c r="N292">
        <v>1370926800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12">
        <f t="shared" si="17"/>
        <v>76.813084112149539</v>
      </c>
      <c r="J293" t="s">
        <v>21</v>
      </c>
      <c r="K293" t="s">
        <v>22</v>
      </c>
      <c r="L293">
        <v>1318654800</v>
      </c>
      <c r="M293" s="9">
        <f t="shared" si="18"/>
        <v>40831.208333333336</v>
      </c>
      <c r="N293">
        <v>1319000400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12">
        <f t="shared" si="17"/>
        <v>71.7</v>
      </c>
      <c r="J294" t="s">
        <v>21</v>
      </c>
      <c r="K294" t="s">
        <v>22</v>
      </c>
      <c r="L294">
        <v>1331874000</v>
      </c>
      <c r="M294" s="9">
        <f t="shared" si="18"/>
        <v>40984.208333333336</v>
      </c>
      <c r="N294">
        <v>1333429200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12">
        <f t="shared" si="17"/>
        <v>33.28125</v>
      </c>
      <c r="J295" t="s">
        <v>107</v>
      </c>
      <c r="K295" t="s">
        <v>108</v>
      </c>
      <c r="L295">
        <v>1286254800</v>
      </c>
      <c r="M295" s="9">
        <f t="shared" si="18"/>
        <v>40456.208333333336</v>
      </c>
      <c r="N295">
        <v>1287032400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12">
        <f t="shared" si="17"/>
        <v>43.923497267759565</v>
      </c>
      <c r="J296" t="s">
        <v>21</v>
      </c>
      <c r="K296" t="s">
        <v>22</v>
      </c>
      <c r="L296">
        <v>1540530000</v>
      </c>
      <c r="M296" s="9">
        <f t="shared" si="18"/>
        <v>43399.208333333328</v>
      </c>
      <c r="N296">
        <v>1541570400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12">
        <f t="shared" si="17"/>
        <v>36.004712041884815</v>
      </c>
      <c r="J297" t="s">
        <v>98</v>
      </c>
      <c r="K297" t="s">
        <v>99</v>
      </c>
      <c r="L297">
        <v>1381813200</v>
      </c>
      <c r="M297" s="9">
        <f t="shared" si="18"/>
        <v>41562.208333333336</v>
      </c>
      <c r="N297">
        <v>1383976800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12">
        <f t="shared" si="17"/>
        <v>88.21052631578948</v>
      </c>
      <c r="J298" t="s">
        <v>26</v>
      </c>
      <c r="K298" t="s">
        <v>27</v>
      </c>
      <c r="L298">
        <v>1548655200</v>
      </c>
      <c r="M298" s="9">
        <f t="shared" si="18"/>
        <v>43493.25</v>
      </c>
      <c r="N298">
        <v>1550556000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12">
        <f t="shared" si="17"/>
        <v>65.240384615384613</v>
      </c>
      <c r="J299" t="s">
        <v>26</v>
      </c>
      <c r="K299" t="s">
        <v>27</v>
      </c>
      <c r="L299">
        <v>1389679200</v>
      </c>
      <c r="M299" s="9">
        <f t="shared" si="18"/>
        <v>41653.25</v>
      </c>
      <c r="N299">
        <v>1390456800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12">
        <f t="shared" si="17"/>
        <v>69.958333333333329</v>
      </c>
      <c r="J300" t="s">
        <v>21</v>
      </c>
      <c r="K300" t="s">
        <v>22</v>
      </c>
      <c r="L300">
        <v>1456466400</v>
      </c>
      <c r="M300" s="9">
        <f t="shared" si="18"/>
        <v>42426.25</v>
      </c>
      <c r="N300">
        <v>1458018000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12">
        <f t="shared" si="17"/>
        <v>39.877551020408163</v>
      </c>
      <c r="J301" t="s">
        <v>21</v>
      </c>
      <c r="K301" t="s">
        <v>22</v>
      </c>
      <c r="L301">
        <v>1456984800</v>
      </c>
      <c r="M301" s="9">
        <f t="shared" si="18"/>
        <v>42432.25</v>
      </c>
      <c r="N301">
        <v>1461819600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12">
        <f t="shared" si="17"/>
        <v>5</v>
      </c>
      <c r="J302" t="s">
        <v>36</v>
      </c>
      <c r="K302" t="s">
        <v>37</v>
      </c>
      <c r="L302">
        <v>1504069200</v>
      </c>
      <c r="M302" s="9">
        <f t="shared" si="18"/>
        <v>42977.208333333328</v>
      </c>
      <c r="N302">
        <v>1504155600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12">
        <f t="shared" si="17"/>
        <v>41.023728813559323</v>
      </c>
      <c r="J303" t="s">
        <v>21</v>
      </c>
      <c r="K303" t="s">
        <v>22</v>
      </c>
      <c r="L303">
        <v>1424930400</v>
      </c>
      <c r="M303" s="9">
        <f t="shared" si="18"/>
        <v>42061.25</v>
      </c>
      <c r="N303">
        <v>1426395600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12">
        <f t="shared" si="17"/>
        <v>98.914285714285711</v>
      </c>
      <c r="J304" t="s">
        <v>21</v>
      </c>
      <c r="K304" t="s">
        <v>22</v>
      </c>
      <c r="L304">
        <v>1535864400</v>
      </c>
      <c r="M304" s="9">
        <f t="shared" si="18"/>
        <v>43345.208333333328</v>
      </c>
      <c r="N304">
        <v>1537074000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12">
        <f t="shared" si="17"/>
        <v>87.78125</v>
      </c>
      <c r="J305" t="s">
        <v>21</v>
      </c>
      <c r="K305" t="s">
        <v>22</v>
      </c>
      <c r="L305">
        <v>1452146400</v>
      </c>
      <c r="M305" s="9">
        <f t="shared" si="18"/>
        <v>42376.25</v>
      </c>
      <c r="N305">
        <v>1452578400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12">
        <f t="shared" si="17"/>
        <v>80.767605633802816</v>
      </c>
      <c r="J306" t="s">
        <v>21</v>
      </c>
      <c r="K306" t="s">
        <v>22</v>
      </c>
      <c r="L306">
        <v>1470546000</v>
      </c>
      <c r="M306" s="9">
        <f t="shared" si="18"/>
        <v>42589.208333333328</v>
      </c>
      <c r="N306">
        <v>1474088400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12">
        <f t="shared" si="17"/>
        <v>94.28235294117647</v>
      </c>
      <c r="J307" t="s">
        <v>21</v>
      </c>
      <c r="K307" t="s">
        <v>22</v>
      </c>
      <c r="L307">
        <v>1458363600</v>
      </c>
      <c r="M307" s="9">
        <f t="shared" si="18"/>
        <v>42448.208333333328</v>
      </c>
      <c r="N307">
        <v>1461906000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12">
        <f t="shared" si="17"/>
        <v>73.428571428571431</v>
      </c>
      <c r="J308" t="s">
        <v>21</v>
      </c>
      <c r="K308" t="s">
        <v>22</v>
      </c>
      <c r="L308">
        <v>1500008400</v>
      </c>
      <c r="M308" s="9">
        <f t="shared" si="18"/>
        <v>42930.208333333328</v>
      </c>
      <c r="N308">
        <v>1500267600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12">
        <f t="shared" si="17"/>
        <v>65.968133535660087</v>
      </c>
      <c r="J309" t="s">
        <v>36</v>
      </c>
      <c r="K309" t="s">
        <v>37</v>
      </c>
      <c r="L309">
        <v>1338958800</v>
      </c>
      <c r="M309" s="9">
        <f t="shared" si="18"/>
        <v>41066.208333333336</v>
      </c>
      <c r="N309">
        <v>1340686800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12">
        <f t="shared" si="17"/>
        <v>109.04109589041096</v>
      </c>
      <c r="J310" t="s">
        <v>21</v>
      </c>
      <c r="K310" t="s">
        <v>22</v>
      </c>
      <c r="L310">
        <v>1303102800</v>
      </c>
      <c r="M310" s="9">
        <f t="shared" si="18"/>
        <v>40651.208333333336</v>
      </c>
      <c r="N310">
        <v>1303189200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12">
        <f t="shared" si="17"/>
        <v>41.16</v>
      </c>
      <c r="J311" t="s">
        <v>21</v>
      </c>
      <c r="K311" t="s">
        <v>22</v>
      </c>
      <c r="L311">
        <v>1316581200</v>
      </c>
      <c r="M311" s="9">
        <f t="shared" si="18"/>
        <v>40807.208333333336</v>
      </c>
      <c r="N311">
        <v>1318309200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12">
        <f t="shared" si="17"/>
        <v>99.125</v>
      </c>
      <c r="J312" t="s">
        <v>21</v>
      </c>
      <c r="K312" t="s">
        <v>22</v>
      </c>
      <c r="L312">
        <v>1270789200</v>
      </c>
      <c r="M312" s="9">
        <f t="shared" si="18"/>
        <v>40277.208333333336</v>
      </c>
      <c r="N312">
        <v>1272171600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12">
        <f t="shared" si="17"/>
        <v>105.88429752066116</v>
      </c>
      <c r="J313" t="s">
        <v>21</v>
      </c>
      <c r="K313" t="s">
        <v>22</v>
      </c>
      <c r="L313">
        <v>1297836000</v>
      </c>
      <c r="M313" s="9">
        <f t="shared" si="18"/>
        <v>40590.25</v>
      </c>
      <c r="N313">
        <v>1298872800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12">
        <f t="shared" si="17"/>
        <v>48.996525921966864</v>
      </c>
      <c r="J314" t="s">
        <v>21</v>
      </c>
      <c r="K314" t="s">
        <v>22</v>
      </c>
      <c r="L314">
        <v>1382677200</v>
      </c>
      <c r="M314" s="9">
        <f t="shared" si="18"/>
        <v>41572.208333333336</v>
      </c>
      <c r="N314">
        <v>1383282000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12">
        <f t="shared" si="17"/>
        <v>39</v>
      </c>
      <c r="J315" t="s">
        <v>21</v>
      </c>
      <c r="K315" t="s">
        <v>22</v>
      </c>
      <c r="L315">
        <v>1330322400</v>
      </c>
      <c r="M315" s="9">
        <f t="shared" si="18"/>
        <v>40966.25</v>
      </c>
      <c r="N315">
        <v>1330495200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12">
        <f t="shared" si="17"/>
        <v>31.022556390977442</v>
      </c>
      <c r="J316" t="s">
        <v>21</v>
      </c>
      <c r="K316" t="s">
        <v>22</v>
      </c>
      <c r="L316">
        <v>1552366800</v>
      </c>
      <c r="M316" s="9">
        <f t="shared" si="18"/>
        <v>43536.208333333328</v>
      </c>
      <c r="N316">
        <v>1552798800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12">
        <f t="shared" si="17"/>
        <v>103.87096774193549</v>
      </c>
      <c r="J317" t="s">
        <v>21</v>
      </c>
      <c r="K317" t="s">
        <v>22</v>
      </c>
      <c r="L317">
        <v>1400907600</v>
      </c>
      <c r="M317" s="9">
        <f t="shared" si="18"/>
        <v>41783.208333333336</v>
      </c>
      <c r="N317">
        <v>1403413200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12">
        <f t="shared" si="17"/>
        <v>59.268518518518519</v>
      </c>
      <c r="J318" t="s">
        <v>107</v>
      </c>
      <c r="K318" t="s">
        <v>108</v>
      </c>
      <c r="L318">
        <v>1574143200</v>
      </c>
      <c r="M318" s="9">
        <f t="shared" si="18"/>
        <v>43788.25</v>
      </c>
      <c r="N318">
        <v>1574229600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12">
        <f t="shared" si="17"/>
        <v>42.3</v>
      </c>
      <c r="J319" t="s">
        <v>21</v>
      </c>
      <c r="K319" t="s">
        <v>22</v>
      </c>
      <c r="L319">
        <v>1494738000</v>
      </c>
      <c r="M319" s="9">
        <f t="shared" si="18"/>
        <v>42869.208333333328</v>
      </c>
      <c r="N319">
        <v>1495861200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12">
        <f t="shared" si="17"/>
        <v>53.117647058823529</v>
      </c>
      <c r="J320" t="s">
        <v>21</v>
      </c>
      <c r="K320" t="s">
        <v>22</v>
      </c>
      <c r="L320">
        <v>1392357600</v>
      </c>
      <c r="M320" s="9">
        <f t="shared" si="18"/>
        <v>41684.25</v>
      </c>
      <c r="N320">
        <v>1392530400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12">
        <f t="shared" si="17"/>
        <v>50.796875</v>
      </c>
      <c r="J321" t="s">
        <v>21</v>
      </c>
      <c r="K321" t="s">
        <v>22</v>
      </c>
      <c r="L321">
        <v>1281589200</v>
      </c>
      <c r="M321" s="9">
        <f t="shared" si="18"/>
        <v>40402.208333333336</v>
      </c>
      <c r="N321">
        <v>1283662800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12">
        <f t="shared" si="17"/>
        <v>101.15</v>
      </c>
      <c r="J322" t="s">
        <v>21</v>
      </c>
      <c r="K322" t="s">
        <v>22</v>
      </c>
      <c r="L322">
        <v>1305003600</v>
      </c>
      <c r="M322" s="9">
        <f t="shared" si="18"/>
        <v>40673.208333333336</v>
      </c>
      <c r="N322">
        <v>1305781200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12">
        <f t="shared" ref="I323:I386" si="21">(E323/H323)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22">(((L323/60)/60)/24)+DATE(1970,1,1)</f>
        <v>40634.208333333336</v>
      </c>
      <c r="N323">
        <v>1302325200</v>
      </c>
      <c r="O323" s="9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12">
        <f t="shared" si="21"/>
        <v>37.998645510835914</v>
      </c>
      <c r="J324" t="s">
        <v>21</v>
      </c>
      <c r="K324" t="s">
        <v>22</v>
      </c>
      <c r="L324">
        <v>1290664800</v>
      </c>
      <c r="M324" s="9">
        <f t="shared" si="22"/>
        <v>40507.25</v>
      </c>
      <c r="N324">
        <v>1291788000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12">
        <f t="shared" si="21"/>
        <v>82.615384615384613</v>
      </c>
      <c r="J325" t="s">
        <v>40</v>
      </c>
      <c r="K325" t="s">
        <v>41</v>
      </c>
      <c r="L325">
        <v>1395896400</v>
      </c>
      <c r="M325" s="9">
        <f t="shared" si="22"/>
        <v>41725.208333333336</v>
      </c>
      <c r="N325">
        <v>1396069200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12">
        <f t="shared" si="21"/>
        <v>37.941368078175898</v>
      </c>
      <c r="J326" t="s">
        <v>21</v>
      </c>
      <c r="K326" t="s">
        <v>22</v>
      </c>
      <c r="L326">
        <v>1434862800</v>
      </c>
      <c r="M326" s="9">
        <f t="shared" si="22"/>
        <v>42176.208333333328</v>
      </c>
      <c r="N326">
        <v>1435899600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12">
        <f t="shared" si="21"/>
        <v>80.780821917808225</v>
      </c>
      <c r="J327" t="s">
        <v>21</v>
      </c>
      <c r="K327" t="s">
        <v>22</v>
      </c>
      <c r="L327">
        <v>1529125200</v>
      </c>
      <c r="M327" s="9">
        <f t="shared" si="22"/>
        <v>43267.208333333328</v>
      </c>
      <c r="N327">
        <v>1531112400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12">
        <f t="shared" si="21"/>
        <v>25.984375</v>
      </c>
      <c r="J328" t="s">
        <v>21</v>
      </c>
      <c r="K328" t="s">
        <v>22</v>
      </c>
      <c r="L328">
        <v>1451109600</v>
      </c>
      <c r="M328" s="9">
        <f t="shared" si="22"/>
        <v>42364.25</v>
      </c>
      <c r="N328">
        <v>1451628000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12">
        <f t="shared" si="21"/>
        <v>30.363636363636363</v>
      </c>
      <c r="J329" t="s">
        <v>21</v>
      </c>
      <c r="K329" t="s">
        <v>22</v>
      </c>
      <c r="L329">
        <v>1566968400</v>
      </c>
      <c r="M329" s="9">
        <f t="shared" si="22"/>
        <v>43705.208333333328</v>
      </c>
      <c r="N329">
        <v>1567314000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12">
        <f t="shared" si="21"/>
        <v>54.004916018025398</v>
      </c>
      <c r="J330" t="s">
        <v>21</v>
      </c>
      <c r="K330" t="s">
        <v>22</v>
      </c>
      <c r="L330">
        <v>1543557600</v>
      </c>
      <c r="M330" s="9">
        <f t="shared" si="22"/>
        <v>43434.25</v>
      </c>
      <c r="N330">
        <v>1544508000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12">
        <f t="shared" si="21"/>
        <v>101.78672985781991</v>
      </c>
      <c r="J331" t="s">
        <v>21</v>
      </c>
      <c r="K331" t="s">
        <v>22</v>
      </c>
      <c r="L331">
        <v>1481522400</v>
      </c>
      <c r="M331" s="9">
        <f t="shared" si="22"/>
        <v>42716.25</v>
      </c>
      <c r="N331">
        <v>1482472800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12">
        <f t="shared" si="21"/>
        <v>45.003610108303249</v>
      </c>
      <c r="J332" t="s">
        <v>40</v>
      </c>
      <c r="K332" t="s">
        <v>41</v>
      </c>
      <c r="L332">
        <v>1512712800</v>
      </c>
      <c r="M332" s="9">
        <f t="shared" si="22"/>
        <v>43077.25</v>
      </c>
      <c r="N332">
        <v>1512799200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12">
        <f t="shared" si="21"/>
        <v>77.068421052631578</v>
      </c>
      <c r="J333" t="s">
        <v>21</v>
      </c>
      <c r="K333" t="s">
        <v>22</v>
      </c>
      <c r="L333">
        <v>1324274400</v>
      </c>
      <c r="M333" s="9">
        <f t="shared" si="22"/>
        <v>40896.25</v>
      </c>
      <c r="N333">
        <v>1324360800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12">
        <f t="shared" si="21"/>
        <v>88.076595744680844</v>
      </c>
      <c r="J334" t="s">
        <v>21</v>
      </c>
      <c r="K334" t="s">
        <v>22</v>
      </c>
      <c r="L334">
        <v>1364446800</v>
      </c>
      <c r="M334" s="9">
        <f t="shared" si="22"/>
        <v>41361.208333333336</v>
      </c>
      <c r="N334">
        <v>1364533200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12">
        <f t="shared" si="21"/>
        <v>47.035573122529641</v>
      </c>
      <c r="J335" t="s">
        <v>21</v>
      </c>
      <c r="K335" t="s">
        <v>22</v>
      </c>
      <c r="L335">
        <v>1542693600</v>
      </c>
      <c r="M335" s="9">
        <f t="shared" si="22"/>
        <v>43424.25</v>
      </c>
      <c r="N335">
        <v>1545112800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12">
        <f t="shared" si="21"/>
        <v>110.99550763701707</v>
      </c>
      <c r="J336" t="s">
        <v>21</v>
      </c>
      <c r="K336" t="s">
        <v>22</v>
      </c>
      <c r="L336">
        <v>1515564000</v>
      </c>
      <c r="M336" s="9">
        <f t="shared" si="22"/>
        <v>43110.25</v>
      </c>
      <c r="N336">
        <v>1516168800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12">
        <f t="shared" si="21"/>
        <v>87.003066141042481</v>
      </c>
      <c r="J337" t="s">
        <v>21</v>
      </c>
      <c r="K337" t="s">
        <v>22</v>
      </c>
      <c r="L337">
        <v>1573797600</v>
      </c>
      <c r="M337" s="9">
        <f t="shared" si="22"/>
        <v>43784.25</v>
      </c>
      <c r="N337">
        <v>1574920800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12">
        <f t="shared" si="21"/>
        <v>63.994402985074629</v>
      </c>
      <c r="J338" t="s">
        <v>21</v>
      </c>
      <c r="K338" t="s">
        <v>22</v>
      </c>
      <c r="L338">
        <v>1292392800</v>
      </c>
      <c r="M338" s="9">
        <f t="shared" si="22"/>
        <v>40527.25</v>
      </c>
      <c r="N338">
        <v>1292479200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12">
        <f t="shared" si="21"/>
        <v>105.9945205479452</v>
      </c>
      <c r="J339" t="s">
        <v>21</v>
      </c>
      <c r="K339" t="s">
        <v>22</v>
      </c>
      <c r="L339">
        <v>1573452000</v>
      </c>
      <c r="M339" s="9">
        <f t="shared" si="22"/>
        <v>43780.25</v>
      </c>
      <c r="N339">
        <v>1573538400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12">
        <f t="shared" si="21"/>
        <v>73.989349112426041</v>
      </c>
      <c r="J340" t="s">
        <v>21</v>
      </c>
      <c r="K340" t="s">
        <v>22</v>
      </c>
      <c r="L340">
        <v>1317790800</v>
      </c>
      <c r="M340" s="9">
        <f t="shared" si="22"/>
        <v>40821.208333333336</v>
      </c>
      <c r="N340">
        <v>1320382800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12">
        <f t="shared" si="21"/>
        <v>84.02004626060139</v>
      </c>
      <c r="J341" t="s">
        <v>15</v>
      </c>
      <c r="K341" t="s">
        <v>16</v>
      </c>
      <c r="L341">
        <v>1501650000</v>
      </c>
      <c r="M341" s="9">
        <f t="shared" si="22"/>
        <v>42949.208333333328</v>
      </c>
      <c r="N341">
        <v>1502859600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12">
        <f t="shared" si="21"/>
        <v>88.966921119592882</v>
      </c>
      <c r="J342" t="s">
        <v>21</v>
      </c>
      <c r="K342" t="s">
        <v>22</v>
      </c>
      <c r="L342">
        <v>1323669600</v>
      </c>
      <c r="M342" s="9">
        <f t="shared" si="22"/>
        <v>40889.25</v>
      </c>
      <c r="N342">
        <v>1323756000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12">
        <f t="shared" si="21"/>
        <v>76.990453460620529</v>
      </c>
      <c r="J343" t="s">
        <v>21</v>
      </c>
      <c r="K343" t="s">
        <v>22</v>
      </c>
      <c r="L343">
        <v>1440738000</v>
      </c>
      <c r="M343" s="9">
        <f t="shared" si="22"/>
        <v>42244.208333333328</v>
      </c>
      <c r="N343">
        <v>1441342800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12">
        <f t="shared" si="21"/>
        <v>97.146341463414629</v>
      </c>
      <c r="J344" t="s">
        <v>21</v>
      </c>
      <c r="K344" t="s">
        <v>22</v>
      </c>
      <c r="L344">
        <v>1374296400</v>
      </c>
      <c r="M344" s="9">
        <f t="shared" si="22"/>
        <v>41475.208333333336</v>
      </c>
      <c r="N344">
        <v>1375333200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12">
        <f t="shared" si="21"/>
        <v>33.013605442176868</v>
      </c>
      <c r="J345" t="s">
        <v>21</v>
      </c>
      <c r="K345" t="s">
        <v>22</v>
      </c>
      <c r="L345">
        <v>1384840800</v>
      </c>
      <c r="M345" s="9">
        <f t="shared" si="22"/>
        <v>41597.25</v>
      </c>
      <c r="N345">
        <v>1389420000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12">
        <f t="shared" si="21"/>
        <v>99.950602409638549</v>
      </c>
      <c r="J346" t="s">
        <v>21</v>
      </c>
      <c r="K346" t="s">
        <v>22</v>
      </c>
      <c r="L346">
        <v>1516600800</v>
      </c>
      <c r="M346" s="9">
        <f t="shared" si="22"/>
        <v>43122.25</v>
      </c>
      <c r="N346">
        <v>1520056800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12">
        <f t="shared" si="21"/>
        <v>69.966767371601208</v>
      </c>
      <c r="J347" t="s">
        <v>40</v>
      </c>
      <c r="K347" t="s">
        <v>41</v>
      </c>
      <c r="L347">
        <v>1436418000</v>
      </c>
      <c r="M347" s="9">
        <f t="shared" si="22"/>
        <v>42194.208333333328</v>
      </c>
      <c r="N347">
        <v>1436504400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12">
        <f t="shared" si="21"/>
        <v>110.32</v>
      </c>
      <c r="J348" t="s">
        <v>21</v>
      </c>
      <c r="K348" t="s">
        <v>22</v>
      </c>
      <c r="L348">
        <v>1503550800</v>
      </c>
      <c r="M348" s="9">
        <f t="shared" si="22"/>
        <v>42971.208333333328</v>
      </c>
      <c r="N348">
        <v>1508302800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12">
        <f t="shared" si="21"/>
        <v>66.005235602094245</v>
      </c>
      <c r="J349" t="s">
        <v>21</v>
      </c>
      <c r="K349" t="s">
        <v>22</v>
      </c>
      <c r="L349">
        <v>1423634400</v>
      </c>
      <c r="M349" s="9">
        <f t="shared" si="22"/>
        <v>42046.25</v>
      </c>
      <c r="N349">
        <v>1425708000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12">
        <f t="shared" si="21"/>
        <v>41.005742176284812</v>
      </c>
      <c r="J350" t="s">
        <v>21</v>
      </c>
      <c r="K350" t="s">
        <v>22</v>
      </c>
      <c r="L350">
        <v>1487224800</v>
      </c>
      <c r="M350" s="9">
        <f t="shared" si="22"/>
        <v>42782.25</v>
      </c>
      <c r="N350">
        <v>1488348000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12">
        <f t="shared" si="21"/>
        <v>103.96316359696641</v>
      </c>
      <c r="J351" t="s">
        <v>21</v>
      </c>
      <c r="K351" t="s">
        <v>22</v>
      </c>
      <c r="L351">
        <v>1500008400</v>
      </c>
      <c r="M351" s="9">
        <f t="shared" si="22"/>
        <v>42930.208333333328</v>
      </c>
      <c r="N351">
        <v>1502600400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12">
        <f t="shared" si="21"/>
        <v>5</v>
      </c>
      <c r="J352" t="s">
        <v>21</v>
      </c>
      <c r="K352" t="s">
        <v>22</v>
      </c>
      <c r="L352">
        <v>1432098000</v>
      </c>
      <c r="M352" s="9">
        <f t="shared" si="22"/>
        <v>42144.208333333328</v>
      </c>
      <c r="N352">
        <v>1433653200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12">
        <f t="shared" si="21"/>
        <v>47.009935419771487</v>
      </c>
      <c r="J353" t="s">
        <v>21</v>
      </c>
      <c r="K353" t="s">
        <v>22</v>
      </c>
      <c r="L353">
        <v>1440392400</v>
      </c>
      <c r="M353" s="9">
        <f t="shared" si="22"/>
        <v>42240.208333333328</v>
      </c>
      <c r="N353">
        <v>1441602000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12">
        <f t="shared" si="21"/>
        <v>29.606060606060606</v>
      </c>
      <c r="J354" t="s">
        <v>15</v>
      </c>
      <c r="K354" t="s">
        <v>16</v>
      </c>
      <c r="L354">
        <v>1446876000</v>
      </c>
      <c r="M354" s="9">
        <f t="shared" si="22"/>
        <v>42315.25</v>
      </c>
      <c r="N354">
        <v>1447567200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12">
        <f t="shared" si="21"/>
        <v>81.010569583088667</v>
      </c>
      <c r="J355" t="s">
        <v>21</v>
      </c>
      <c r="K355" t="s">
        <v>22</v>
      </c>
      <c r="L355">
        <v>1562302800</v>
      </c>
      <c r="M355" s="9">
        <f t="shared" si="22"/>
        <v>43651.208333333328</v>
      </c>
      <c r="N355">
        <v>1562389200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12">
        <f t="shared" si="21"/>
        <v>94.35</v>
      </c>
      <c r="J356" t="s">
        <v>36</v>
      </c>
      <c r="K356" t="s">
        <v>37</v>
      </c>
      <c r="L356">
        <v>1378184400</v>
      </c>
      <c r="M356" s="9">
        <f t="shared" si="22"/>
        <v>41520.208333333336</v>
      </c>
      <c r="N356">
        <v>1378789200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12">
        <f t="shared" si="21"/>
        <v>26.058139534883722</v>
      </c>
      <c r="J357" t="s">
        <v>21</v>
      </c>
      <c r="K357" t="s">
        <v>22</v>
      </c>
      <c r="L357">
        <v>1485064800</v>
      </c>
      <c r="M357" s="9">
        <f t="shared" si="22"/>
        <v>42757.25</v>
      </c>
      <c r="N357">
        <v>1488520800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12">
        <f t="shared" si="21"/>
        <v>85.775000000000006</v>
      </c>
      <c r="J358" t="s">
        <v>107</v>
      </c>
      <c r="K358" t="s">
        <v>108</v>
      </c>
      <c r="L358">
        <v>1326520800</v>
      </c>
      <c r="M358" s="9">
        <f t="shared" si="22"/>
        <v>40922.25</v>
      </c>
      <c r="N358">
        <v>1327298400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12">
        <f t="shared" si="21"/>
        <v>103.73170731707317</v>
      </c>
      <c r="J359" t="s">
        <v>21</v>
      </c>
      <c r="K359" t="s">
        <v>22</v>
      </c>
      <c r="L359">
        <v>1441256400</v>
      </c>
      <c r="M359" s="9">
        <f t="shared" si="22"/>
        <v>42250.208333333328</v>
      </c>
      <c r="N359">
        <v>1443416400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12">
        <f t="shared" si="21"/>
        <v>49.826086956521742</v>
      </c>
      <c r="J360" t="s">
        <v>15</v>
      </c>
      <c r="K360" t="s">
        <v>16</v>
      </c>
      <c r="L360">
        <v>1533877200</v>
      </c>
      <c r="M360" s="9">
        <f t="shared" si="22"/>
        <v>43322.208333333328</v>
      </c>
      <c r="N360">
        <v>1534136400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12">
        <f t="shared" si="21"/>
        <v>63.893048128342244</v>
      </c>
      <c r="J361" t="s">
        <v>21</v>
      </c>
      <c r="K361" t="s">
        <v>22</v>
      </c>
      <c r="L361">
        <v>1314421200</v>
      </c>
      <c r="M361" s="9">
        <f t="shared" si="22"/>
        <v>40782.208333333336</v>
      </c>
      <c r="N361">
        <v>1315026000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12">
        <f t="shared" si="21"/>
        <v>47.002434782608695</v>
      </c>
      <c r="J362" t="s">
        <v>40</v>
      </c>
      <c r="K362" t="s">
        <v>41</v>
      </c>
      <c r="L362">
        <v>1293861600</v>
      </c>
      <c r="M362" s="9">
        <f t="shared" si="22"/>
        <v>40544.25</v>
      </c>
      <c r="N362">
        <v>1295071200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12">
        <f t="shared" si="21"/>
        <v>108.47727272727273</v>
      </c>
      <c r="J363" t="s">
        <v>21</v>
      </c>
      <c r="K363" t="s">
        <v>22</v>
      </c>
      <c r="L363">
        <v>1507352400</v>
      </c>
      <c r="M363" s="9">
        <f t="shared" si="22"/>
        <v>43015.208333333328</v>
      </c>
      <c r="N363">
        <v>1509426000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12">
        <f t="shared" si="21"/>
        <v>72.015706806282722</v>
      </c>
      <c r="J364" t="s">
        <v>21</v>
      </c>
      <c r="K364" t="s">
        <v>22</v>
      </c>
      <c r="L364">
        <v>1296108000</v>
      </c>
      <c r="M364" s="9">
        <f t="shared" si="22"/>
        <v>40570.25</v>
      </c>
      <c r="N364">
        <v>1299391200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12">
        <f t="shared" si="21"/>
        <v>59.928057553956833</v>
      </c>
      <c r="J365" t="s">
        <v>21</v>
      </c>
      <c r="K365" t="s">
        <v>22</v>
      </c>
      <c r="L365">
        <v>1324965600</v>
      </c>
      <c r="M365" s="9">
        <f t="shared" si="22"/>
        <v>40904.25</v>
      </c>
      <c r="N365">
        <v>1325052000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12">
        <f t="shared" si="21"/>
        <v>78.209677419354833</v>
      </c>
      <c r="J366" t="s">
        <v>21</v>
      </c>
      <c r="K366" t="s">
        <v>22</v>
      </c>
      <c r="L366">
        <v>1520229600</v>
      </c>
      <c r="M366" s="9">
        <f t="shared" si="22"/>
        <v>43164.25</v>
      </c>
      <c r="N366">
        <v>1522818000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12">
        <f t="shared" si="21"/>
        <v>104.77678571428571</v>
      </c>
      <c r="J367" t="s">
        <v>26</v>
      </c>
      <c r="K367" t="s">
        <v>27</v>
      </c>
      <c r="L367">
        <v>1482991200</v>
      </c>
      <c r="M367" s="9">
        <f t="shared" si="22"/>
        <v>42733.25</v>
      </c>
      <c r="N367">
        <v>1485324000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12">
        <f t="shared" si="21"/>
        <v>105.52475247524752</v>
      </c>
      <c r="J368" t="s">
        <v>21</v>
      </c>
      <c r="K368" t="s">
        <v>22</v>
      </c>
      <c r="L368">
        <v>1294034400</v>
      </c>
      <c r="M368" s="9">
        <f t="shared" si="22"/>
        <v>40546.25</v>
      </c>
      <c r="N368">
        <v>1294120800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12">
        <f t="shared" si="21"/>
        <v>24.933333333333334</v>
      </c>
      <c r="J369" t="s">
        <v>21</v>
      </c>
      <c r="K369" t="s">
        <v>22</v>
      </c>
      <c r="L369">
        <v>1413608400</v>
      </c>
      <c r="M369" s="9">
        <f t="shared" si="22"/>
        <v>41930.208333333336</v>
      </c>
      <c r="N369">
        <v>1415685600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12">
        <f t="shared" si="21"/>
        <v>69.873786407766985</v>
      </c>
      <c r="J370" t="s">
        <v>40</v>
      </c>
      <c r="K370" t="s">
        <v>41</v>
      </c>
      <c r="L370">
        <v>1286946000</v>
      </c>
      <c r="M370" s="9">
        <f t="shared" si="22"/>
        <v>40464.208333333336</v>
      </c>
      <c r="N370">
        <v>1288933200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12">
        <f t="shared" si="21"/>
        <v>95.733766233766232</v>
      </c>
      <c r="J371" t="s">
        <v>21</v>
      </c>
      <c r="K371" t="s">
        <v>22</v>
      </c>
      <c r="L371">
        <v>1359871200</v>
      </c>
      <c r="M371" s="9">
        <f t="shared" si="22"/>
        <v>41308.25</v>
      </c>
      <c r="N371">
        <v>1363237200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12">
        <f t="shared" si="21"/>
        <v>29.997485752598056</v>
      </c>
      <c r="J372" t="s">
        <v>21</v>
      </c>
      <c r="K372" t="s">
        <v>22</v>
      </c>
      <c r="L372">
        <v>1555304400</v>
      </c>
      <c r="M372" s="9">
        <f t="shared" si="22"/>
        <v>43570.208333333328</v>
      </c>
      <c r="N372">
        <v>1555822800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12">
        <f t="shared" si="21"/>
        <v>59.011948529411768</v>
      </c>
      <c r="J373" t="s">
        <v>21</v>
      </c>
      <c r="K373" t="s">
        <v>22</v>
      </c>
      <c r="L373">
        <v>1423375200</v>
      </c>
      <c r="M373" s="9">
        <f t="shared" si="22"/>
        <v>42043.25</v>
      </c>
      <c r="N373">
        <v>1427778000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12">
        <f t="shared" si="21"/>
        <v>84.757396449704146</v>
      </c>
      <c r="J374" t="s">
        <v>21</v>
      </c>
      <c r="K374" t="s">
        <v>22</v>
      </c>
      <c r="L374">
        <v>1420696800</v>
      </c>
      <c r="M374" s="9">
        <f t="shared" si="22"/>
        <v>42012.25</v>
      </c>
      <c r="N374">
        <v>1422424800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12">
        <f t="shared" si="21"/>
        <v>78.010921177587846</v>
      </c>
      <c r="J375" t="s">
        <v>21</v>
      </c>
      <c r="K375" t="s">
        <v>22</v>
      </c>
      <c r="L375">
        <v>1502946000</v>
      </c>
      <c r="M375" s="9">
        <f t="shared" si="22"/>
        <v>42964.208333333328</v>
      </c>
      <c r="N375">
        <v>1503637200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12">
        <f t="shared" si="21"/>
        <v>50.05215419501134</v>
      </c>
      <c r="J376" t="s">
        <v>21</v>
      </c>
      <c r="K376" t="s">
        <v>22</v>
      </c>
      <c r="L376">
        <v>1547186400</v>
      </c>
      <c r="M376" s="9">
        <f t="shared" si="22"/>
        <v>43476.25</v>
      </c>
      <c r="N376">
        <v>1547618400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12">
        <f t="shared" si="21"/>
        <v>59.16</v>
      </c>
      <c r="J377" t="s">
        <v>21</v>
      </c>
      <c r="K377" t="s">
        <v>22</v>
      </c>
      <c r="L377">
        <v>1444971600</v>
      </c>
      <c r="M377" s="9">
        <f t="shared" si="22"/>
        <v>42293.208333333328</v>
      </c>
      <c r="N377">
        <v>1449900000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12">
        <f t="shared" si="21"/>
        <v>93.702290076335885</v>
      </c>
      <c r="J378" t="s">
        <v>21</v>
      </c>
      <c r="K378" t="s">
        <v>22</v>
      </c>
      <c r="L378">
        <v>1404622800</v>
      </c>
      <c r="M378" s="9">
        <f t="shared" si="22"/>
        <v>41826.208333333336</v>
      </c>
      <c r="N378">
        <v>1405141200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12">
        <f t="shared" si="21"/>
        <v>40.14173228346457</v>
      </c>
      <c r="J379" t="s">
        <v>21</v>
      </c>
      <c r="K379" t="s">
        <v>22</v>
      </c>
      <c r="L379">
        <v>1571720400</v>
      </c>
      <c r="M379" s="9">
        <f t="shared" si="22"/>
        <v>43760.208333333328</v>
      </c>
      <c r="N379">
        <v>1572933600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12">
        <f t="shared" si="21"/>
        <v>70.090140845070422</v>
      </c>
      <c r="J380" t="s">
        <v>21</v>
      </c>
      <c r="K380" t="s">
        <v>22</v>
      </c>
      <c r="L380">
        <v>1526878800</v>
      </c>
      <c r="M380" s="9">
        <f t="shared" si="22"/>
        <v>43241.208333333328</v>
      </c>
      <c r="N380">
        <v>1530162000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12">
        <f t="shared" si="21"/>
        <v>66.181818181818187</v>
      </c>
      <c r="J381" t="s">
        <v>40</v>
      </c>
      <c r="K381" t="s">
        <v>41</v>
      </c>
      <c r="L381">
        <v>1319691600</v>
      </c>
      <c r="M381" s="9">
        <f t="shared" si="22"/>
        <v>40843.208333333336</v>
      </c>
      <c r="N381">
        <v>1320904800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12">
        <f t="shared" si="21"/>
        <v>47.714285714285715</v>
      </c>
      <c r="J382" t="s">
        <v>21</v>
      </c>
      <c r="K382" t="s">
        <v>22</v>
      </c>
      <c r="L382">
        <v>1371963600</v>
      </c>
      <c r="M382" s="9">
        <f t="shared" si="22"/>
        <v>41448.208333333336</v>
      </c>
      <c r="N382">
        <v>1372395600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12">
        <f t="shared" si="21"/>
        <v>62.896774193548389</v>
      </c>
      <c r="J383" t="s">
        <v>21</v>
      </c>
      <c r="K383" t="s">
        <v>22</v>
      </c>
      <c r="L383">
        <v>1433739600</v>
      </c>
      <c r="M383" s="9">
        <f t="shared" si="22"/>
        <v>42163.208333333328</v>
      </c>
      <c r="N383">
        <v>1437714000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12">
        <f t="shared" si="21"/>
        <v>86.611940298507463</v>
      </c>
      <c r="J384" t="s">
        <v>21</v>
      </c>
      <c r="K384" t="s">
        <v>22</v>
      </c>
      <c r="L384">
        <v>1508130000</v>
      </c>
      <c r="M384" s="9">
        <f t="shared" si="22"/>
        <v>43024.208333333328</v>
      </c>
      <c r="N384">
        <v>1509771600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12">
        <f t="shared" si="21"/>
        <v>75.126984126984127</v>
      </c>
      <c r="J385" t="s">
        <v>21</v>
      </c>
      <c r="K385" t="s">
        <v>22</v>
      </c>
      <c r="L385">
        <v>1550037600</v>
      </c>
      <c r="M385" s="9">
        <f t="shared" si="22"/>
        <v>43509.25</v>
      </c>
      <c r="N385">
        <v>1550556000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12">
        <f t="shared" si="21"/>
        <v>41.004167534903104</v>
      </c>
      <c r="J386" t="s">
        <v>21</v>
      </c>
      <c r="K386" t="s">
        <v>22</v>
      </c>
      <c r="L386">
        <v>1486706400</v>
      </c>
      <c r="M386" s="9">
        <f t="shared" si="22"/>
        <v>42776.25</v>
      </c>
      <c r="N386">
        <v>1489039200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12">
        <f t="shared" ref="I387:I450" si="25">(E387/H387)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26">(((L387/60)/60)/24)+DATE(1970,1,1)</f>
        <v>43553.208333333328</v>
      </c>
      <c r="N387">
        <v>1556600400</v>
      </c>
      <c r="O387" s="9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12">
        <f t="shared" si="25"/>
        <v>96.960674157303373</v>
      </c>
      <c r="J388" t="s">
        <v>21</v>
      </c>
      <c r="K388" t="s">
        <v>22</v>
      </c>
      <c r="L388">
        <v>1277528400</v>
      </c>
      <c r="M388" s="9">
        <f t="shared" si="26"/>
        <v>40355.208333333336</v>
      </c>
      <c r="N388">
        <v>1278565200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12">
        <f t="shared" si="25"/>
        <v>100.93160377358491</v>
      </c>
      <c r="J389" t="s">
        <v>21</v>
      </c>
      <c r="K389" t="s">
        <v>22</v>
      </c>
      <c r="L389">
        <v>1339477200</v>
      </c>
      <c r="M389" s="9">
        <f t="shared" si="26"/>
        <v>41072.208333333336</v>
      </c>
      <c r="N389">
        <v>1339909200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12">
        <f t="shared" si="25"/>
        <v>89.227586206896547</v>
      </c>
      <c r="J390" t="s">
        <v>98</v>
      </c>
      <c r="K390" t="s">
        <v>99</v>
      </c>
      <c r="L390">
        <v>1325656800</v>
      </c>
      <c r="M390" s="9">
        <f t="shared" si="26"/>
        <v>40912.25</v>
      </c>
      <c r="N390">
        <v>1325829600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12">
        <f t="shared" si="25"/>
        <v>87.979166666666671</v>
      </c>
      <c r="J391" t="s">
        <v>21</v>
      </c>
      <c r="K391" t="s">
        <v>22</v>
      </c>
      <c r="L391">
        <v>1288242000</v>
      </c>
      <c r="M391" s="9">
        <f t="shared" si="26"/>
        <v>40479.208333333336</v>
      </c>
      <c r="N391">
        <v>1290578400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12">
        <f t="shared" si="25"/>
        <v>89.54</v>
      </c>
      <c r="J392" t="s">
        <v>21</v>
      </c>
      <c r="K392" t="s">
        <v>22</v>
      </c>
      <c r="L392">
        <v>1379048400</v>
      </c>
      <c r="M392" s="9">
        <f t="shared" si="26"/>
        <v>41530.208333333336</v>
      </c>
      <c r="N392">
        <v>1380344400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12">
        <f t="shared" si="25"/>
        <v>29.09271523178808</v>
      </c>
      <c r="J393" t="s">
        <v>21</v>
      </c>
      <c r="K393" t="s">
        <v>22</v>
      </c>
      <c r="L393">
        <v>1389679200</v>
      </c>
      <c r="M393" s="9">
        <f t="shared" si="26"/>
        <v>41653.25</v>
      </c>
      <c r="N393">
        <v>1389852000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12">
        <f t="shared" si="25"/>
        <v>42.006218905472636</v>
      </c>
      <c r="J394" t="s">
        <v>21</v>
      </c>
      <c r="K394" t="s">
        <v>22</v>
      </c>
      <c r="L394">
        <v>1294293600</v>
      </c>
      <c r="M394" s="9">
        <f t="shared" si="26"/>
        <v>40549.25</v>
      </c>
      <c r="N394">
        <v>1294466400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12">
        <f t="shared" si="25"/>
        <v>47.004903563255965</v>
      </c>
      <c r="J395" t="s">
        <v>15</v>
      </c>
      <c r="K395" t="s">
        <v>16</v>
      </c>
      <c r="L395">
        <v>1500267600</v>
      </c>
      <c r="M395" s="9">
        <f t="shared" si="26"/>
        <v>42933.208333333328</v>
      </c>
      <c r="N395">
        <v>1500354000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12">
        <f t="shared" si="25"/>
        <v>110.44117647058823</v>
      </c>
      <c r="J396" t="s">
        <v>21</v>
      </c>
      <c r="K396" t="s">
        <v>22</v>
      </c>
      <c r="L396">
        <v>1375074000</v>
      </c>
      <c r="M396" s="9">
        <f t="shared" si="26"/>
        <v>41484.208333333336</v>
      </c>
      <c r="N396">
        <v>1375938000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12">
        <f t="shared" si="25"/>
        <v>41.990909090909092</v>
      </c>
      <c r="J397" t="s">
        <v>21</v>
      </c>
      <c r="K397" t="s">
        <v>22</v>
      </c>
      <c r="L397">
        <v>1323324000</v>
      </c>
      <c r="M397" s="9">
        <f t="shared" si="26"/>
        <v>40885.25</v>
      </c>
      <c r="N397">
        <v>1323410400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12">
        <f t="shared" si="25"/>
        <v>48.012468827930178</v>
      </c>
      <c r="J398" t="s">
        <v>26</v>
      </c>
      <c r="K398" t="s">
        <v>27</v>
      </c>
      <c r="L398">
        <v>1538715600</v>
      </c>
      <c r="M398" s="9">
        <f t="shared" si="26"/>
        <v>43378.208333333328</v>
      </c>
      <c r="N398">
        <v>1539406800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12">
        <f t="shared" si="25"/>
        <v>31.019823788546255</v>
      </c>
      <c r="J399" t="s">
        <v>21</v>
      </c>
      <c r="K399" t="s">
        <v>22</v>
      </c>
      <c r="L399">
        <v>1369285200</v>
      </c>
      <c r="M399" s="9">
        <f t="shared" si="26"/>
        <v>41417.208333333336</v>
      </c>
      <c r="N399">
        <v>1369803600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12">
        <f t="shared" si="25"/>
        <v>99.203252032520325</v>
      </c>
      <c r="J400" t="s">
        <v>107</v>
      </c>
      <c r="K400" t="s">
        <v>108</v>
      </c>
      <c r="L400">
        <v>1525755600</v>
      </c>
      <c r="M400" s="9">
        <f t="shared" si="26"/>
        <v>43228.208333333328</v>
      </c>
      <c r="N400">
        <v>1525928400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12">
        <f t="shared" si="25"/>
        <v>66.022316684378325</v>
      </c>
      <c r="J401" t="s">
        <v>21</v>
      </c>
      <c r="K401" t="s">
        <v>22</v>
      </c>
      <c r="L401">
        <v>1296626400</v>
      </c>
      <c r="M401" s="9">
        <f t="shared" si="26"/>
        <v>40576.25</v>
      </c>
      <c r="N401">
        <v>1297231200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12">
        <f t="shared" si="25"/>
        <v>2</v>
      </c>
      <c r="J402" t="s">
        <v>21</v>
      </c>
      <c r="K402" t="s">
        <v>22</v>
      </c>
      <c r="L402">
        <v>1376629200</v>
      </c>
      <c r="M402" s="9">
        <f t="shared" si="26"/>
        <v>41502.208333333336</v>
      </c>
      <c r="N402">
        <v>1378530000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12">
        <f t="shared" si="25"/>
        <v>46.060200668896321</v>
      </c>
      <c r="J403" t="s">
        <v>21</v>
      </c>
      <c r="K403" t="s">
        <v>22</v>
      </c>
      <c r="L403">
        <v>1572152400</v>
      </c>
      <c r="M403" s="9">
        <f t="shared" si="26"/>
        <v>43765.208333333328</v>
      </c>
      <c r="N403">
        <v>1572152400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12">
        <f t="shared" si="25"/>
        <v>73.650000000000006</v>
      </c>
      <c r="J404" t="s">
        <v>21</v>
      </c>
      <c r="K404" t="s">
        <v>22</v>
      </c>
      <c r="L404">
        <v>1325829600</v>
      </c>
      <c r="M404" s="9">
        <f t="shared" si="26"/>
        <v>40914.25</v>
      </c>
      <c r="N404">
        <v>1329890400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12">
        <f t="shared" si="25"/>
        <v>55.99336650082919</v>
      </c>
      <c r="J405" t="s">
        <v>15</v>
      </c>
      <c r="K405" t="s">
        <v>16</v>
      </c>
      <c r="L405">
        <v>1273640400</v>
      </c>
      <c r="M405" s="9">
        <f t="shared" si="26"/>
        <v>40310.208333333336</v>
      </c>
      <c r="N405">
        <v>1276750800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12">
        <f t="shared" si="25"/>
        <v>68.985695127402778</v>
      </c>
      <c r="J406" t="s">
        <v>21</v>
      </c>
      <c r="K406" t="s">
        <v>22</v>
      </c>
      <c r="L406">
        <v>1510639200</v>
      </c>
      <c r="M406" s="9">
        <f t="shared" si="26"/>
        <v>43053.25</v>
      </c>
      <c r="N406">
        <v>1510898400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12">
        <f t="shared" si="25"/>
        <v>60.981609195402299</v>
      </c>
      <c r="J407" t="s">
        <v>21</v>
      </c>
      <c r="K407" t="s">
        <v>22</v>
      </c>
      <c r="L407">
        <v>1528088400</v>
      </c>
      <c r="M407" s="9">
        <f t="shared" si="26"/>
        <v>43255.208333333328</v>
      </c>
      <c r="N407">
        <v>1532408400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12">
        <f t="shared" si="25"/>
        <v>110.98139534883721</v>
      </c>
      <c r="J408" t="s">
        <v>21</v>
      </c>
      <c r="K408" t="s">
        <v>22</v>
      </c>
      <c r="L408">
        <v>1359525600</v>
      </c>
      <c r="M408" s="9">
        <f t="shared" si="26"/>
        <v>41304.25</v>
      </c>
      <c r="N408">
        <v>1360562400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12">
        <f t="shared" si="25"/>
        <v>25</v>
      </c>
      <c r="J409" t="s">
        <v>36</v>
      </c>
      <c r="K409" t="s">
        <v>37</v>
      </c>
      <c r="L409">
        <v>1570942800</v>
      </c>
      <c r="M409" s="9">
        <f t="shared" si="26"/>
        <v>43751.208333333328</v>
      </c>
      <c r="N409">
        <v>1571547600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12">
        <f t="shared" si="25"/>
        <v>78.759740259740255</v>
      </c>
      <c r="J410" t="s">
        <v>15</v>
      </c>
      <c r="K410" t="s">
        <v>16</v>
      </c>
      <c r="L410">
        <v>1466398800</v>
      </c>
      <c r="M410" s="9">
        <f t="shared" si="26"/>
        <v>42541.208333333328</v>
      </c>
      <c r="N410">
        <v>1468126800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12">
        <f t="shared" si="25"/>
        <v>87.960784313725483</v>
      </c>
      <c r="J411" t="s">
        <v>21</v>
      </c>
      <c r="K411" t="s">
        <v>22</v>
      </c>
      <c r="L411">
        <v>1492491600</v>
      </c>
      <c r="M411" s="9">
        <f t="shared" si="26"/>
        <v>42843.208333333328</v>
      </c>
      <c r="N411">
        <v>1492837200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12">
        <f t="shared" si="25"/>
        <v>49.987398739873989</v>
      </c>
      <c r="J412" t="s">
        <v>21</v>
      </c>
      <c r="K412" t="s">
        <v>22</v>
      </c>
      <c r="L412">
        <v>1430197200</v>
      </c>
      <c r="M412" s="9">
        <f t="shared" si="26"/>
        <v>42122.208333333328</v>
      </c>
      <c r="N412">
        <v>1430197200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12">
        <f t="shared" si="25"/>
        <v>99.524390243902445</v>
      </c>
      <c r="J413" t="s">
        <v>21</v>
      </c>
      <c r="K413" t="s">
        <v>22</v>
      </c>
      <c r="L413">
        <v>1496034000</v>
      </c>
      <c r="M413" s="9">
        <f t="shared" si="26"/>
        <v>42884.208333333328</v>
      </c>
      <c r="N413">
        <v>1496206800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12">
        <f t="shared" si="25"/>
        <v>104.82089552238806</v>
      </c>
      <c r="J414" t="s">
        <v>21</v>
      </c>
      <c r="K414" t="s">
        <v>22</v>
      </c>
      <c r="L414">
        <v>1388728800</v>
      </c>
      <c r="M414" s="9">
        <f t="shared" si="26"/>
        <v>41642.25</v>
      </c>
      <c r="N414">
        <v>1389592800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12">
        <f t="shared" si="25"/>
        <v>108.01469237832875</v>
      </c>
      <c r="J415" t="s">
        <v>21</v>
      </c>
      <c r="K415" t="s">
        <v>22</v>
      </c>
      <c r="L415">
        <v>1543298400</v>
      </c>
      <c r="M415" s="9">
        <f t="shared" si="26"/>
        <v>43431.25</v>
      </c>
      <c r="N415">
        <v>1545631200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12">
        <f t="shared" si="25"/>
        <v>28.998544660724033</v>
      </c>
      <c r="J416" t="s">
        <v>21</v>
      </c>
      <c r="K416" t="s">
        <v>22</v>
      </c>
      <c r="L416">
        <v>1271739600</v>
      </c>
      <c r="M416" s="9">
        <f t="shared" si="26"/>
        <v>40288.208333333336</v>
      </c>
      <c r="N416">
        <v>1272430800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12">
        <f t="shared" si="25"/>
        <v>30.028708133971293</v>
      </c>
      <c r="J417" t="s">
        <v>21</v>
      </c>
      <c r="K417" t="s">
        <v>22</v>
      </c>
      <c r="L417">
        <v>1326434400</v>
      </c>
      <c r="M417" s="9">
        <f t="shared" si="26"/>
        <v>40921.25</v>
      </c>
      <c r="N417">
        <v>1327903200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12">
        <f t="shared" si="25"/>
        <v>41.005559416261292</v>
      </c>
      <c r="J418" t="s">
        <v>21</v>
      </c>
      <c r="K418" t="s">
        <v>22</v>
      </c>
      <c r="L418">
        <v>1295244000</v>
      </c>
      <c r="M418" s="9">
        <f t="shared" si="26"/>
        <v>40560.25</v>
      </c>
      <c r="N418">
        <v>1296021600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12">
        <f t="shared" si="25"/>
        <v>62.866666666666667</v>
      </c>
      <c r="J419" t="s">
        <v>21</v>
      </c>
      <c r="K419" t="s">
        <v>22</v>
      </c>
      <c r="L419">
        <v>1541221200</v>
      </c>
      <c r="M419" s="9">
        <f t="shared" si="26"/>
        <v>43407.208333333328</v>
      </c>
      <c r="N419">
        <v>1543298400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12">
        <f t="shared" si="25"/>
        <v>47.005002501250623</v>
      </c>
      <c r="J420" t="s">
        <v>15</v>
      </c>
      <c r="K420" t="s">
        <v>16</v>
      </c>
      <c r="L420">
        <v>1336280400</v>
      </c>
      <c r="M420" s="9">
        <f t="shared" si="26"/>
        <v>41035.208333333336</v>
      </c>
      <c r="N420">
        <v>1336366800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12">
        <f t="shared" si="25"/>
        <v>26.997693638285604</v>
      </c>
      <c r="J421" t="s">
        <v>21</v>
      </c>
      <c r="K421" t="s">
        <v>22</v>
      </c>
      <c r="L421">
        <v>1324533600</v>
      </c>
      <c r="M421" s="9">
        <f t="shared" si="26"/>
        <v>40899.25</v>
      </c>
      <c r="N421">
        <v>1325052000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12">
        <f t="shared" si="25"/>
        <v>68.329787234042556</v>
      </c>
      <c r="J422" t="s">
        <v>21</v>
      </c>
      <c r="K422" t="s">
        <v>22</v>
      </c>
      <c r="L422">
        <v>1498366800</v>
      </c>
      <c r="M422" s="9">
        <f t="shared" si="26"/>
        <v>42911.208333333328</v>
      </c>
      <c r="N422">
        <v>1499576400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12">
        <f t="shared" si="25"/>
        <v>50.974576271186443</v>
      </c>
      <c r="J423" t="s">
        <v>21</v>
      </c>
      <c r="K423" t="s">
        <v>22</v>
      </c>
      <c r="L423">
        <v>1498712400</v>
      </c>
      <c r="M423" s="9">
        <f t="shared" si="26"/>
        <v>42915.208333333328</v>
      </c>
      <c r="N423">
        <v>1501304400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12">
        <f t="shared" si="25"/>
        <v>54.024390243902438</v>
      </c>
      <c r="J424" t="s">
        <v>21</v>
      </c>
      <c r="K424" t="s">
        <v>22</v>
      </c>
      <c r="L424">
        <v>1271480400</v>
      </c>
      <c r="M424" s="9">
        <f t="shared" si="26"/>
        <v>40285.208333333336</v>
      </c>
      <c r="N424">
        <v>1273208400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12">
        <f t="shared" si="25"/>
        <v>97.055555555555557</v>
      </c>
      <c r="J425" t="s">
        <v>21</v>
      </c>
      <c r="K425" t="s">
        <v>22</v>
      </c>
      <c r="L425">
        <v>1316667600</v>
      </c>
      <c r="M425" s="9">
        <f t="shared" si="26"/>
        <v>40808.208333333336</v>
      </c>
      <c r="N425">
        <v>1316840400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12">
        <f t="shared" si="25"/>
        <v>24.867469879518072</v>
      </c>
      <c r="J426" t="s">
        <v>21</v>
      </c>
      <c r="K426" t="s">
        <v>22</v>
      </c>
      <c r="L426">
        <v>1524027600</v>
      </c>
      <c r="M426" s="9">
        <f t="shared" si="26"/>
        <v>43208.208333333328</v>
      </c>
      <c r="N426">
        <v>1524546000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12">
        <f t="shared" si="25"/>
        <v>84.423913043478265</v>
      </c>
      <c r="J427" t="s">
        <v>21</v>
      </c>
      <c r="K427" t="s">
        <v>22</v>
      </c>
      <c r="L427">
        <v>1438059600</v>
      </c>
      <c r="M427" s="9">
        <f t="shared" si="26"/>
        <v>42213.208333333328</v>
      </c>
      <c r="N427">
        <v>1438578000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12">
        <f t="shared" si="25"/>
        <v>47.091324200913242</v>
      </c>
      <c r="J428" t="s">
        <v>21</v>
      </c>
      <c r="K428" t="s">
        <v>22</v>
      </c>
      <c r="L428">
        <v>1361944800</v>
      </c>
      <c r="M428" s="9">
        <f t="shared" si="26"/>
        <v>41332.25</v>
      </c>
      <c r="N428">
        <v>1362549600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12">
        <f t="shared" si="25"/>
        <v>77.996041171813147</v>
      </c>
      <c r="J429" t="s">
        <v>21</v>
      </c>
      <c r="K429" t="s">
        <v>22</v>
      </c>
      <c r="L429">
        <v>1410584400</v>
      </c>
      <c r="M429" s="9">
        <f t="shared" si="26"/>
        <v>41895.208333333336</v>
      </c>
      <c r="N429">
        <v>1413349200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12">
        <f t="shared" si="25"/>
        <v>62.967871485943775</v>
      </c>
      <c r="J430" t="s">
        <v>21</v>
      </c>
      <c r="K430" t="s">
        <v>22</v>
      </c>
      <c r="L430">
        <v>1297404000</v>
      </c>
      <c r="M430" s="9">
        <f t="shared" si="26"/>
        <v>40585.25</v>
      </c>
      <c r="N430">
        <v>1298008800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12">
        <f t="shared" si="25"/>
        <v>81.006080449017773</v>
      </c>
      <c r="J431" t="s">
        <v>21</v>
      </c>
      <c r="K431" t="s">
        <v>22</v>
      </c>
      <c r="L431">
        <v>1392012000</v>
      </c>
      <c r="M431" s="9">
        <f t="shared" si="26"/>
        <v>41680.25</v>
      </c>
      <c r="N431">
        <v>1394427600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12">
        <f t="shared" si="25"/>
        <v>65.321428571428569</v>
      </c>
      <c r="J432" t="s">
        <v>21</v>
      </c>
      <c r="K432" t="s">
        <v>22</v>
      </c>
      <c r="L432">
        <v>1569733200</v>
      </c>
      <c r="M432" s="9">
        <f t="shared" si="26"/>
        <v>43737.208333333328</v>
      </c>
      <c r="N432">
        <v>1572670800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12">
        <f t="shared" si="25"/>
        <v>104.43617021276596</v>
      </c>
      <c r="J433" t="s">
        <v>21</v>
      </c>
      <c r="K433" t="s">
        <v>22</v>
      </c>
      <c r="L433">
        <v>1529643600</v>
      </c>
      <c r="M433" s="9">
        <f t="shared" si="26"/>
        <v>43273.208333333328</v>
      </c>
      <c r="N433">
        <v>1531112400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12">
        <f t="shared" si="25"/>
        <v>69.989010989010993</v>
      </c>
      <c r="J434" t="s">
        <v>21</v>
      </c>
      <c r="K434" t="s">
        <v>22</v>
      </c>
      <c r="L434">
        <v>1399006800</v>
      </c>
      <c r="M434" s="9">
        <f t="shared" si="26"/>
        <v>41761.208333333336</v>
      </c>
      <c r="N434">
        <v>1400734800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12">
        <f t="shared" si="25"/>
        <v>83.023989898989896</v>
      </c>
      <c r="J435" t="s">
        <v>21</v>
      </c>
      <c r="K435" t="s">
        <v>22</v>
      </c>
      <c r="L435">
        <v>1385359200</v>
      </c>
      <c r="M435" s="9">
        <f t="shared" si="26"/>
        <v>41603.25</v>
      </c>
      <c r="N435">
        <v>1386741600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12">
        <f t="shared" si="25"/>
        <v>90.3</v>
      </c>
      <c r="J436" t="s">
        <v>15</v>
      </c>
      <c r="K436" t="s">
        <v>16</v>
      </c>
      <c r="L436">
        <v>1480572000</v>
      </c>
      <c r="M436" s="9">
        <f t="shared" si="26"/>
        <v>42705.25</v>
      </c>
      <c r="N436">
        <v>1481781600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12">
        <f t="shared" si="25"/>
        <v>103.98131932282546</v>
      </c>
      <c r="J437" t="s">
        <v>107</v>
      </c>
      <c r="K437" t="s">
        <v>108</v>
      </c>
      <c r="L437">
        <v>1418623200</v>
      </c>
      <c r="M437" s="9">
        <f t="shared" si="26"/>
        <v>41988.25</v>
      </c>
      <c r="N437">
        <v>1419660000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12">
        <f t="shared" si="25"/>
        <v>54.931726907630519</v>
      </c>
      <c r="J438" t="s">
        <v>21</v>
      </c>
      <c r="K438" t="s">
        <v>22</v>
      </c>
      <c r="L438">
        <v>1555736400</v>
      </c>
      <c r="M438" s="9">
        <f t="shared" si="26"/>
        <v>43575.208333333328</v>
      </c>
      <c r="N438">
        <v>1555822800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12">
        <f t="shared" si="25"/>
        <v>51.921875</v>
      </c>
      <c r="J439" t="s">
        <v>21</v>
      </c>
      <c r="K439" t="s">
        <v>22</v>
      </c>
      <c r="L439">
        <v>1442120400</v>
      </c>
      <c r="M439" s="9">
        <f t="shared" si="26"/>
        <v>42260.208333333328</v>
      </c>
      <c r="N439">
        <v>1442379600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12">
        <f t="shared" si="25"/>
        <v>60.02834008097166</v>
      </c>
      <c r="J440" t="s">
        <v>21</v>
      </c>
      <c r="K440" t="s">
        <v>22</v>
      </c>
      <c r="L440">
        <v>1362376800</v>
      </c>
      <c r="M440" s="9">
        <f t="shared" si="26"/>
        <v>41337.25</v>
      </c>
      <c r="N440">
        <v>1364965200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12">
        <f t="shared" si="25"/>
        <v>44.003488879197555</v>
      </c>
      <c r="J441" t="s">
        <v>21</v>
      </c>
      <c r="K441" t="s">
        <v>22</v>
      </c>
      <c r="L441">
        <v>1478408400</v>
      </c>
      <c r="M441" s="9">
        <f t="shared" si="26"/>
        <v>42680.208333333328</v>
      </c>
      <c r="N441">
        <v>1479016800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12">
        <f t="shared" si="25"/>
        <v>53.003513254551258</v>
      </c>
      <c r="J442" t="s">
        <v>21</v>
      </c>
      <c r="K442" t="s">
        <v>22</v>
      </c>
      <c r="L442">
        <v>1498798800</v>
      </c>
      <c r="M442" s="9">
        <f t="shared" si="26"/>
        <v>42916.208333333328</v>
      </c>
      <c r="N442">
        <v>1499662800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12">
        <f t="shared" si="25"/>
        <v>54.5</v>
      </c>
      <c r="J443" t="s">
        <v>21</v>
      </c>
      <c r="K443" t="s">
        <v>22</v>
      </c>
      <c r="L443">
        <v>1335416400</v>
      </c>
      <c r="M443" s="9">
        <f t="shared" si="26"/>
        <v>41025.208333333336</v>
      </c>
      <c r="N443">
        <v>1337835600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12">
        <f t="shared" si="25"/>
        <v>75.04195804195804</v>
      </c>
      <c r="J444" t="s">
        <v>107</v>
      </c>
      <c r="K444" t="s">
        <v>108</v>
      </c>
      <c r="L444">
        <v>1504328400</v>
      </c>
      <c r="M444" s="9">
        <f t="shared" si="26"/>
        <v>42980.208333333328</v>
      </c>
      <c r="N444">
        <v>1505710800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12">
        <f t="shared" si="25"/>
        <v>35.911111111111111</v>
      </c>
      <c r="J445" t="s">
        <v>21</v>
      </c>
      <c r="K445" t="s">
        <v>22</v>
      </c>
      <c r="L445">
        <v>1285822800</v>
      </c>
      <c r="M445" s="9">
        <f t="shared" si="26"/>
        <v>40451.208333333336</v>
      </c>
      <c r="N445">
        <v>1287464400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12">
        <f t="shared" si="25"/>
        <v>36.952702702702702</v>
      </c>
      <c r="J446" t="s">
        <v>21</v>
      </c>
      <c r="K446" t="s">
        <v>22</v>
      </c>
      <c r="L446">
        <v>1311483600</v>
      </c>
      <c r="M446" s="9">
        <f t="shared" si="26"/>
        <v>40748.208333333336</v>
      </c>
      <c r="N446">
        <v>1311656400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12">
        <f t="shared" si="25"/>
        <v>63.170588235294119</v>
      </c>
      <c r="J447" t="s">
        <v>21</v>
      </c>
      <c r="K447" t="s">
        <v>22</v>
      </c>
      <c r="L447">
        <v>1291356000</v>
      </c>
      <c r="M447" s="9">
        <f t="shared" si="26"/>
        <v>40515.25</v>
      </c>
      <c r="N447">
        <v>1293170400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12">
        <f t="shared" si="25"/>
        <v>29.99462365591398</v>
      </c>
      <c r="J448" t="s">
        <v>21</v>
      </c>
      <c r="K448" t="s">
        <v>22</v>
      </c>
      <c r="L448">
        <v>1355810400</v>
      </c>
      <c r="M448" s="9">
        <f t="shared" si="26"/>
        <v>41261.25</v>
      </c>
      <c r="N448">
        <v>1355983200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12">
        <f t="shared" si="25"/>
        <v>86</v>
      </c>
      <c r="J449" t="s">
        <v>40</v>
      </c>
      <c r="K449" t="s">
        <v>41</v>
      </c>
      <c r="L449">
        <v>1513663200</v>
      </c>
      <c r="M449" s="9">
        <f t="shared" si="26"/>
        <v>43088.25</v>
      </c>
      <c r="N449">
        <v>1515045600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12">
        <f t="shared" si="25"/>
        <v>75.014876033057845</v>
      </c>
      <c r="J450" t="s">
        <v>21</v>
      </c>
      <c r="K450" t="s">
        <v>22</v>
      </c>
      <c r="L450">
        <v>1365915600</v>
      </c>
      <c r="M450" s="9">
        <f t="shared" si="26"/>
        <v>41378.208333333336</v>
      </c>
      <c r="N450">
        <v>1366088400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s="12">
        <f t="shared" ref="I451:I514" si="29">(E451/H451)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30">(((L451/60)/60)/24)+DATE(1970,1,1)</f>
        <v>43530.25</v>
      </c>
      <c r="N451">
        <v>1553317200</v>
      </c>
      <c r="O451" s="9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12">
        <f t="shared" si="29"/>
        <v>4</v>
      </c>
      <c r="J452" t="s">
        <v>15</v>
      </c>
      <c r="K452" t="s">
        <v>16</v>
      </c>
      <c r="L452">
        <v>1540098000</v>
      </c>
      <c r="M452" s="9">
        <f t="shared" si="30"/>
        <v>43394.208333333328</v>
      </c>
      <c r="N452">
        <v>1542088800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12">
        <f t="shared" si="29"/>
        <v>29.001272669424118</v>
      </c>
      <c r="J453" t="s">
        <v>21</v>
      </c>
      <c r="K453" t="s">
        <v>22</v>
      </c>
      <c r="L453">
        <v>1500440400</v>
      </c>
      <c r="M453" s="9">
        <f t="shared" si="30"/>
        <v>42935.208333333328</v>
      </c>
      <c r="N453">
        <v>1503118800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12">
        <f t="shared" si="29"/>
        <v>98.225806451612897</v>
      </c>
      <c r="J454" t="s">
        <v>21</v>
      </c>
      <c r="K454" t="s">
        <v>22</v>
      </c>
      <c r="L454">
        <v>1278392400</v>
      </c>
      <c r="M454" s="9">
        <f t="shared" si="30"/>
        <v>40365.208333333336</v>
      </c>
      <c r="N454">
        <v>1278478800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12">
        <f t="shared" si="29"/>
        <v>87.001693480101608</v>
      </c>
      <c r="J455" t="s">
        <v>21</v>
      </c>
      <c r="K455" t="s">
        <v>22</v>
      </c>
      <c r="L455">
        <v>1480572000</v>
      </c>
      <c r="M455" s="9">
        <f t="shared" si="30"/>
        <v>42705.25</v>
      </c>
      <c r="N455">
        <v>1484114400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12">
        <f t="shared" si="29"/>
        <v>45.205128205128204</v>
      </c>
      <c r="J456" t="s">
        <v>21</v>
      </c>
      <c r="K456" t="s">
        <v>22</v>
      </c>
      <c r="L456">
        <v>1382331600</v>
      </c>
      <c r="M456" s="9">
        <f t="shared" si="30"/>
        <v>41568.208333333336</v>
      </c>
      <c r="N456">
        <v>1385445600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12">
        <f t="shared" si="29"/>
        <v>37.001341561577675</v>
      </c>
      <c r="J457" t="s">
        <v>21</v>
      </c>
      <c r="K457" t="s">
        <v>22</v>
      </c>
      <c r="L457">
        <v>1316754000</v>
      </c>
      <c r="M457" s="9">
        <f t="shared" si="30"/>
        <v>40809.208333333336</v>
      </c>
      <c r="N457">
        <v>1318741200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12">
        <f t="shared" si="29"/>
        <v>94.976947040498445</v>
      </c>
      <c r="J458" t="s">
        <v>21</v>
      </c>
      <c r="K458" t="s">
        <v>22</v>
      </c>
      <c r="L458">
        <v>1518242400</v>
      </c>
      <c r="M458" s="9">
        <f t="shared" si="30"/>
        <v>43141.25</v>
      </c>
      <c r="N458">
        <v>1518242400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12">
        <f t="shared" si="29"/>
        <v>28.956521739130434</v>
      </c>
      <c r="J459" t="s">
        <v>21</v>
      </c>
      <c r="K459" t="s">
        <v>22</v>
      </c>
      <c r="L459">
        <v>1476421200</v>
      </c>
      <c r="M459" s="9">
        <f t="shared" si="30"/>
        <v>42657.208333333328</v>
      </c>
      <c r="N459">
        <v>1476594000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12">
        <f t="shared" si="29"/>
        <v>55.993396226415094</v>
      </c>
      <c r="J460" t="s">
        <v>21</v>
      </c>
      <c r="K460" t="s">
        <v>22</v>
      </c>
      <c r="L460">
        <v>1269752400</v>
      </c>
      <c r="M460" s="9">
        <f t="shared" si="30"/>
        <v>40265.208333333336</v>
      </c>
      <c r="N460">
        <v>1273554000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12">
        <f t="shared" si="29"/>
        <v>54.038095238095238</v>
      </c>
      <c r="J461" t="s">
        <v>21</v>
      </c>
      <c r="K461" t="s">
        <v>22</v>
      </c>
      <c r="L461">
        <v>1419746400</v>
      </c>
      <c r="M461" s="9">
        <f t="shared" si="30"/>
        <v>42001.25</v>
      </c>
      <c r="N461">
        <v>1421906400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12">
        <f t="shared" si="29"/>
        <v>82.38</v>
      </c>
      <c r="J462" t="s">
        <v>21</v>
      </c>
      <c r="K462" t="s">
        <v>22</v>
      </c>
      <c r="L462">
        <v>1281330000</v>
      </c>
      <c r="M462" s="9">
        <f t="shared" si="30"/>
        <v>40399.208333333336</v>
      </c>
      <c r="N462">
        <v>1281589200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12">
        <f t="shared" si="29"/>
        <v>66.997115384615384</v>
      </c>
      <c r="J463" t="s">
        <v>21</v>
      </c>
      <c r="K463" t="s">
        <v>22</v>
      </c>
      <c r="L463">
        <v>1398661200</v>
      </c>
      <c r="M463" s="9">
        <f t="shared" si="30"/>
        <v>41757.208333333336</v>
      </c>
      <c r="N463">
        <v>1400389200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12">
        <f t="shared" si="29"/>
        <v>107.91401869158878</v>
      </c>
      <c r="J464" t="s">
        <v>21</v>
      </c>
      <c r="K464" t="s">
        <v>22</v>
      </c>
      <c r="L464">
        <v>1359525600</v>
      </c>
      <c r="M464" s="9">
        <f t="shared" si="30"/>
        <v>41304.25</v>
      </c>
      <c r="N464">
        <v>1362808800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12">
        <f t="shared" si="29"/>
        <v>69.009501187648453</v>
      </c>
      <c r="J465" t="s">
        <v>21</v>
      </c>
      <c r="K465" t="s">
        <v>22</v>
      </c>
      <c r="L465">
        <v>1388469600</v>
      </c>
      <c r="M465" s="9">
        <f t="shared" si="30"/>
        <v>41639.25</v>
      </c>
      <c r="N465">
        <v>1388815200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12">
        <f t="shared" si="29"/>
        <v>39.006568144499177</v>
      </c>
      <c r="J466" t="s">
        <v>21</v>
      </c>
      <c r="K466" t="s">
        <v>22</v>
      </c>
      <c r="L466">
        <v>1518328800</v>
      </c>
      <c r="M466" s="9">
        <f t="shared" si="30"/>
        <v>43142.25</v>
      </c>
      <c r="N466">
        <v>1519538400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12">
        <f t="shared" si="29"/>
        <v>110.3625</v>
      </c>
      <c r="J467" t="s">
        <v>21</v>
      </c>
      <c r="K467" t="s">
        <v>22</v>
      </c>
      <c r="L467">
        <v>1517032800</v>
      </c>
      <c r="M467" s="9">
        <f t="shared" si="30"/>
        <v>43127.25</v>
      </c>
      <c r="N467">
        <v>1517810400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12">
        <f t="shared" si="29"/>
        <v>94.857142857142861</v>
      </c>
      <c r="J468" t="s">
        <v>21</v>
      </c>
      <c r="K468" t="s">
        <v>22</v>
      </c>
      <c r="L468">
        <v>1368594000</v>
      </c>
      <c r="M468" s="9">
        <f t="shared" si="30"/>
        <v>41409.208333333336</v>
      </c>
      <c r="N468">
        <v>1370581200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12">
        <f t="shared" si="29"/>
        <v>57.935251798561154</v>
      </c>
      <c r="J469" t="s">
        <v>15</v>
      </c>
      <c r="K469" t="s">
        <v>16</v>
      </c>
      <c r="L469">
        <v>1448258400</v>
      </c>
      <c r="M469" s="9">
        <f t="shared" si="30"/>
        <v>42331.25</v>
      </c>
      <c r="N469">
        <v>1448863200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12">
        <f t="shared" si="29"/>
        <v>101.25</v>
      </c>
      <c r="J470" t="s">
        <v>21</v>
      </c>
      <c r="K470" t="s">
        <v>22</v>
      </c>
      <c r="L470">
        <v>1555218000</v>
      </c>
      <c r="M470" s="9">
        <f t="shared" si="30"/>
        <v>43569.208333333328</v>
      </c>
      <c r="N470">
        <v>1556600400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12">
        <f t="shared" si="29"/>
        <v>64.95597484276729</v>
      </c>
      <c r="J471" t="s">
        <v>21</v>
      </c>
      <c r="K471" t="s">
        <v>22</v>
      </c>
      <c r="L471">
        <v>1431925200</v>
      </c>
      <c r="M471" s="9">
        <f t="shared" si="30"/>
        <v>42142.208333333328</v>
      </c>
      <c r="N471">
        <v>1432098000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12">
        <f t="shared" si="29"/>
        <v>27.00524934383202</v>
      </c>
      <c r="J472" t="s">
        <v>21</v>
      </c>
      <c r="K472" t="s">
        <v>22</v>
      </c>
      <c r="L472">
        <v>1481522400</v>
      </c>
      <c r="M472" s="9">
        <f t="shared" si="30"/>
        <v>42716.25</v>
      </c>
      <c r="N472">
        <v>1482127200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12">
        <f t="shared" si="29"/>
        <v>50.97422680412371</v>
      </c>
      <c r="J473" t="s">
        <v>40</v>
      </c>
      <c r="K473" t="s">
        <v>41</v>
      </c>
      <c r="L473">
        <v>1335934800</v>
      </c>
      <c r="M473" s="9">
        <f t="shared" si="30"/>
        <v>41031.208333333336</v>
      </c>
      <c r="N473">
        <v>1335934800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12">
        <f t="shared" si="29"/>
        <v>104.94260869565217</v>
      </c>
      <c r="J474" t="s">
        <v>21</v>
      </c>
      <c r="K474" t="s">
        <v>22</v>
      </c>
      <c r="L474">
        <v>1552280400</v>
      </c>
      <c r="M474" s="9">
        <f t="shared" si="30"/>
        <v>43535.208333333328</v>
      </c>
      <c r="N474">
        <v>1556946000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12">
        <f t="shared" si="29"/>
        <v>84.028301886792448</v>
      </c>
      <c r="J475" t="s">
        <v>21</v>
      </c>
      <c r="K475" t="s">
        <v>22</v>
      </c>
      <c r="L475">
        <v>1529989200</v>
      </c>
      <c r="M475" s="9">
        <f t="shared" si="30"/>
        <v>43277.208333333328</v>
      </c>
      <c r="N475">
        <v>1530075600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12">
        <f t="shared" si="29"/>
        <v>102.85915492957747</v>
      </c>
      <c r="J476" t="s">
        <v>21</v>
      </c>
      <c r="K476" t="s">
        <v>22</v>
      </c>
      <c r="L476">
        <v>1418709600</v>
      </c>
      <c r="M476" s="9">
        <f t="shared" si="30"/>
        <v>41989.25</v>
      </c>
      <c r="N476">
        <v>1418796000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12">
        <f t="shared" si="29"/>
        <v>39.962085308056871</v>
      </c>
      <c r="J477" t="s">
        <v>21</v>
      </c>
      <c r="K477" t="s">
        <v>22</v>
      </c>
      <c r="L477">
        <v>1372136400</v>
      </c>
      <c r="M477" s="9">
        <f t="shared" si="30"/>
        <v>41450.208333333336</v>
      </c>
      <c r="N477">
        <v>1372482000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12">
        <f t="shared" si="29"/>
        <v>51.001785714285717</v>
      </c>
      <c r="J478" t="s">
        <v>21</v>
      </c>
      <c r="K478" t="s">
        <v>22</v>
      </c>
      <c r="L478">
        <v>1533877200</v>
      </c>
      <c r="M478" s="9">
        <f t="shared" si="30"/>
        <v>43322.208333333328</v>
      </c>
      <c r="N478">
        <v>1534395600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12">
        <f t="shared" si="29"/>
        <v>40.823008849557525</v>
      </c>
      <c r="J479" t="s">
        <v>21</v>
      </c>
      <c r="K479" t="s">
        <v>22</v>
      </c>
      <c r="L479">
        <v>1309064400</v>
      </c>
      <c r="M479" s="9">
        <f t="shared" si="30"/>
        <v>40720.208333333336</v>
      </c>
      <c r="N479">
        <v>1311397200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12">
        <f t="shared" si="29"/>
        <v>58.999637155297535</v>
      </c>
      <c r="J480" t="s">
        <v>21</v>
      </c>
      <c r="K480" t="s">
        <v>22</v>
      </c>
      <c r="L480">
        <v>1425877200</v>
      </c>
      <c r="M480" s="9">
        <f t="shared" si="30"/>
        <v>42072.208333333328</v>
      </c>
      <c r="N480">
        <v>1426914000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12">
        <f t="shared" si="29"/>
        <v>71.156069364161851</v>
      </c>
      <c r="J481" t="s">
        <v>40</v>
      </c>
      <c r="K481" t="s">
        <v>41</v>
      </c>
      <c r="L481">
        <v>1501304400</v>
      </c>
      <c r="M481" s="9">
        <f t="shared" si="30"/>
        <v>42945.208333333328</v>
      </c>
      <c r="N481">
        <v>1501477200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12">
        <f t="shared" si="29"/>
        <v>99.494252873563212</v>
      </c>
      <c r="J482" t="s">
        <v>21</v>
      </c>
      <c r="K482" t="s">
        <v>22</v>
      </c>
      <c r="L482">
        <v>1268287200</v>
      </c>
      <c r="M482" s="9">
        <f t="shared" si="30"/>
        <v>40248.25</v>
      </c>
      <c r="N482">
        <v>1269061200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12">
        <f t="shared" si="29"/>
        <v>103.98634590377114</v>
      </c>
      <c r="J483" t="s">
        <v>21</v>
      </c>
      <c r="K483" t="s">
        <v>22</v>
      </c>
      <c r="L483">
        <v>1412139600</v>
      </c>
      <c r="M483" s="9">
        <f t="shared" si="30"/>
        <v>41913.208333333336</v>
      </c>
      <c r="N483">
        <v>1415772000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12">
        <f t="shared" si="29"/>
        <v>76.555555555555557</v>
      </c>
      <c r="J484" t="s">
        <v>21</v>
      </c>
      <c r="K484" t="s">
        <v>22</v>
      </c>
      <c r="L484">
        <v>1330063200</v>
      </c>
      <c r="M484" s="9">
        <f t="shared" si="30"/>
        <v>40963.25</v>
      </c>
      <c r="N484">
        <v>1331013600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12">
        <f t="shared" si="29"/>
        <v>87.068592057761734</v>
      </c>
      <c r="J485" t="s">
        <v>21</v>
      </c>
      <c r="K485" t="s">
        <v>22</v>
      </c>
      <c r="L485">
        <v>1576130400</v>
      </c>
      <c r="M485" s="9">
        <f t="shared" si="30"/>
        <v>43811.25</v>
      </c>
      <c r="N485">
        <v>1576735200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12">
        <f t="shared" si="29"/>
        <v>48.99554707379135</v>
      </c>
      <c r="J486" t="s">
        <v>40</v>
      </c>
      <c r="K486" t="s">
        <v>41</v>
      </c>
      <c r="L486">
        <v>1407128400</v>
      </c>
      <c r="M486" s="9">
        <f t="shared" si="30"/>
        <v>41855.208333333336</v>
      </c>
      <c r="N486">
        <v>1411362000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12">
        <f t="shared" si="29"/>
        <v>42.969135802469133</v>
      </c>
      <c r="J487" t="s">
        <v>40</v>
      </c>
      <c r="K487" t="s">
        <v>41</v>
      </c>
      <c r="L487">
        <v>1560142800</v>
      </c>
      <c r="M487" s="9">
        <f t="shared" si="30"/>
        <v>43626.208333333328</v>
      </c>
      <c r="N487">
        <v>1563685200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12">
        <f t="shared" si="29"/>
        <v>33.428571428571431</v>
      </c>
      <c r="J488" t="s">
        <v>40</v>
      </c>
      <c r="K488" t="s">
        <v>41</v>
      </c>
      <c r="L488">
        <v>1520575200</v>
      </c>
      <c r="M488" s="9">
        <f t="shared" si="30"/>
        <v>43168.25</v>
      </c>
      <c r="N488">
        <v>1521867600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12">
        <f t="shared" si="29"/>
        <v>83.982949701619773</v>
      </c>
      <c r="J489" t="s">
        <v>21</v>
      </c>
      <c r="K489" t="s">
        <v>22</v>
      </c>
      <c r="L489">
        <v>1492664400</v>
      </c>
      <c r="M489" s="9">
        <f t="shared" si="30"/>
        <v>42845.208333333328</v>
      </c>
      <c r="N489">
        <v>1495515600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12">
        <f t="shared" si="29"/>
        <v>101.41739130434783</v>
      </c>
      <c r="J490" t="s">
        <v>21</v>
      </c>
      <c r="K490" t="s">
        <v>22</v>
      </c>
      <c r="L490">
        <v>1454479200</v>
      </c>
      <c r="M490" s="9">
        <f t="shared" si="30"/>
        <v>42403.25</v>
      </c>
      <c r="N490">
        <v>1455948000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12">
        <f t="shared" si="29"/>
        <v>109.87058823529412</v>
      </c>
      <c r="J491" t="s">
        <v>107</v>
      </c>
      <c r="K491" t="s">
        <v>108</v>
      </c>
      <c r="L491">
        <v>1281934800</v>
      </c>
      <c r="M491" s="9">
        <f t="shared" si="30"/>
        <v>40406.208333333336</v>
      </c>
      <c r="N491">
        <v>1282366800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12">
        <f t="shared" si="29"/>
        <v>31.916666666666668</v>
      </c>
      <c r="J492" t="s">
        <v>21</v>
      </c>
      <c r="K492" t="s">
        <v>22</v>
      </c>
      <c r="L492">
        <v>1573970400</v>
      </c>
      <c r="M492" s="9">
        <f t="shared" si="30"/>
        <v>43786.25</v>
      </c>
      <c r="N492">
        <v>1574575200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12">
        <f t="shared" si="29"/>
        <v>70.993450675399103</v>
      </c>
      <c r="J493" t="s">
        <v>21</v>
      </c>
      <c r="K493" t="s">
        <v>22</v>
      </c>
      <c r="L493">
        <v>1372654800</v>
      </c>
      <c r="M493" s="9">
        <f t="shared" si="30"/>
        <v>41456.208333333336</v>
      </c>
      <c r="N493">
        <v>1374901200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12">
        <f t="shared" si="29"/>
        <v>77.026890756302521</v>
      </c>
      <c r="J494" t="s">
        <v>21</v>
      </c>
      <c r="K494" t="s">
        <v>22</v>
      </c>
      <c r="L494">
        <v>1275886800</v>
      </c>
      <c r="M494" s="9">
        <f t="shared" si="30"/>
        <v>40336.208333333336</v>
      </c>
      <c r="N494">
        <v>1278910800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12">
        <f t="shared" si="29"/>
        <v>101.78125</v>
      </c>
      <c r="J495" t="s">
        <v>21</v>
      </c>
      <c r="K495" t="s">
        <v>22</v>
      </c>
      <c r="L495">
        <v>1561784400</v>
      </c>
      <c r="M495" s="9">
        <f t="shared" si="30"/>
        <v>43645.208333333328</v>
      </c>
      <c r="N495">
        <v>1562907600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12">
        <f t="shared" si="29"/>
        <v>51.059701492537314</v>
      </c>
      <c r="J496" t="s">
        <v>21</v>
      </c>
      <c r="K496" t="s">
        <v>22</v>
      </c>
      <c r="L496">
        <v>1332392400</v>
      </c>
      <c r="M496" s="9">
        <f t="shared" si="30"/>
        <v>40990.208333333336</v>
      </c>
      <c r="N496">
        <v>1332478800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12">
        <f t="shared" si="29"/>
        <v>68.02051282051282</v>
      </c>
      <c r="J497" t="s">
        <v>36</v>
      </c>
      <c r="K497" t="s">
        <v>37</v>
      </c>
      <c r="L497">
        <v>1402376400</v>
      </c>
      <c r="M497" s="9">
        <f t="shared" si="30"/>
        <v>41800.208333333336</v>
      </c>
      <c r="N497">
        <v>1402722000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12">
        <f t="shared" si="29"/>
        <v>30.87037037037037</v>
      </c>
      <c r="J498" t="s">
        <v>21</v>
      </c>
      <c r="K498" t="s">
        <v>22</v>
      </c>
      <c r="L498">
        <v>1495342800</v>
      </c>
      <c r="M498" s="9">
        <f t="shared" si="30"/>
        <v>42876.208333333328</v>
      </c>
      <c r="N498">
        <v>1496811600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12">
        <f t="shared" si="29"/>
        <v>27.908333333333335</v>
      </c>
      <c r="J499" t="s">
        <v>21</v>
      </c>
      <c r="K499" t="s">
        <v>22</v>
      </c>
      <c r="L499">
        <v>1482213600</v>
      </c>
      <c r="M499" s="9">
        <f t="shared" si="30"/>
        <v>42724.25</v>
      </c>
      <c r="N499">
        <v>1482213600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12">
        <f t="shared" si="29"/>
        <v>79.994818652849744</v>
      </c>
      <c r="J500" t="s">
        <v>36</v>
      </c>
      <c r="K500" t="s">
        <v>37</v>
      </c>
      <c r="L500">
        <v>1420092000</v>
      </c>
      <c r="M500" s="9">
        <f t="shared" si="30"/>
        <v>42005.25</v>
      </c>
      <c r="N500">
        <v>1420264800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12">
        <f t="shared" si="29"/>
        <v>38.003378378378379</v>
      </c>
      <c r="J501" t="s">
        <v>21</v>
      </c>
      <c r="K501" t="s">
        <v>22</v>
      </c>
      <c r="L501">
        <v>1458018000</v>
      </c>
      <c r="M501" s="9">
        <f t="shared" si="30"/>
        <v>42444.208333333328</v>
      </c>
      <c r="N501">
        <v>1458450000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12" t="e">
        <f t="shared" si="29"/>
        <v>#DIV/0!</v>
      </c>
      <c r="J502" t="s">
        <v>21</v>
      </c>
      <c r="K502" t="s">
        <v>22</v>
      </c>
      <c r="L502">
        <v>1367384400</v>
      </c>
      <c r="M502" s="9">
        <f t="shared" si="30"/>
        <v>41395.208333333336</v>
      </c>
      <c r="N502">
        <v>1369803600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12">
        <f t="shared" si="29"/>
        <v>59.990534521158132</v>
      </c>
      <c r="J503" t="s">
        <v>21</v>
      </c>
      <c r="K503" t="s">
        <v>22</v>
      </c>
      <c r="L503">
        <v>1363064400</v>
      </c>
      <c r="M503" s="9">
        <f t="shared" si="30"/>
        <v>41345.208333333336</v>
      </c>
      <c r="N503">
        <v>1363237200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12">
        <f t="shared" si="29"/>
        <v>37.037634408602152</v>
      </c>
      <c r="J504" t="s">
        <v>26</v>
      </c>
      <c r="K504" t="s">
        <v>27</v>
      </c>
      <c r="L504">
        <v>1343365200</v>
      </c>
      <c r="M504" s="9">
        <f t="shared" si="30"/>
        <v>41117.208333333336</v>
      </c>
      <c r="N504">
        <v>1345870800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12">
        <f t="shared" si="29"/>
        <v>99.963043478260872</v>
      </c>
      <c r="J505" t="s">
        <v>21</v>
      </c>
      <c r="K505" t="s">
        <v>22</v>
      </c>
      <c r="L505">
        <v>1435726800</v>
      </c>
      <c r="M505" s="9">
        <f t="shared" si="30"/>
        <v>42186.208333333328</v>
      </c>
      <c r="N505">
        <v>1437454800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12">
        <f t="shared" si="29"/>
        <v>111.6774193548387</v>
      </c>
      <c r="J506" t="s">
        <v>107</v>
      </c>
      <c r="K506" t="s">
        <v>108</v>
      </c>
      <c r="L506">
        <v>1431925200</v>
      </c>
      <c r="M506" s="9">
        <f t="shared" si="30"/>
        <v>42142.208333333328</v>
      </c>
      <c r="N506">
        <v>1432011600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12">
        <f t="shared" si="29"/>
        <v>36.014409221902014</v>
      </c>
      <c r="J507" t="s">
        <v>21</v>
      </c>
      <c r="K507" t="s">
        <v>22</v>
      </c>
      <c r="L507">
        <v>1362722400</v>
      </c>
      <c r="M507" s="9">
        <f t="shared" si="30"/>
        <v>41341.25</v>
      </c>
      <c r="N507">
        <v>1366347600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12">
        <f t="shared" si="29"/>
        <v>66.010284810126578</v>
      </c>
      <c r="J508" t="s">
        <v>21</v>
      </c>
      <c r="K508" t="s">
        <v>22</v>
      </c>
      <c r="L508">
        <v>1511416800</v>
      </c>
      <c r="M508" s="9">
        <f t="shared" si="30"/>
        <v>43062.25</v>
      </c>
      <c r="N508">
        <v>1512885600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12">
        <f t="shared" si="29"/>
        <v>44.05263157894737</v>
      </c>
      <c r="J509" t="s">
        <v>21</v>
      </c>
      <c r="K509" t="s">
        <v>22</v>
      </c>
      <c r="L509">
        <v>1365483600</v>
      </c>
      <c r="M509" s="9">
        <f t="shared" si="30"/>
        <v>41373.208333333336</v>
      </c>
      <c r="N509">
        <v>1369717200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12">
        <f t="shared" si="29"/>
        <v>52.999726551818434</v>
      </c>
      <c r="J510" t="s">
        <v>21</v>
      </c>
      <c r="K510" t="s">
        <v>22</v>
      </c>
      <c r="L510">
        <v>1532840400</v>
      </c>
      <c r="M510" s="9">
        <f t="shared" si="30"/>
        <v>43310.208333333328</v>
      </c>
      <c r="N510">
        <v>1534654800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12">
        <f t="shared" si="29"/>
        <v>95</v>
      </c>
      <c r="J511" t="s">
        <v>21</v>
      </c>
      <c r="K511" t="s">
        <v>22</v>
      </c>
      <c r="L511">
        <v>1336194000</v>
      </c>
      <c r="M511" s="9">
        <f t="shared" si="30"/>
        <v>41034.208333333336</v>
      </c>
      <c r="N511">
        <v>1337058000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12">
        <f t="shared" si="29"/>
        <v>70.908396946564892</v>
      </c>
      <c r="J512" t="s">
        <v>26</v>
      </c>
      <c r="K512" t="s">
        <v>27</v>
      </c>
      <c r="L512">
        <v>1527742800</v>
      </c>
      <c r="M512" s="9">
        <f t="shared" si="30"/>
        <v>43251.208333333328</v>
      </c>
      <c r="N512">
        <v>1529816400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12">
        <f t="shared" si="29"/>
        <v>98.060773480662988</v>
      </c>
      <c r="J513" t="s">
        <v>21</v>
      </c>
      <c r="K513" t="s">
        <v>22</v>
      </c>
      <c r="L513">
        <v>1564030800</v>
      </c>
      <c r="M513" s="9">
        <f t="shared" si="30"/>
        <v>43671.208333333328</v>
      </c>
      <c r="N513">
        <v>1564894800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12">
        <f t="shared" si="29"/>
        <v>53.046025104602514</v>
      </c>
      <c r="J514" t="s">
        <v>21</v>
      </c>
      <c r="K514" t="s">
        <v>22</v>
      </c>
      <c r="L514">
        <v>1404536400</v>
      </c>
      <c r="M514" s="9">
        <f t="shared" si="30"/>
        <v>41825.208333333336</v>
      </c>
      <c r="N514">
        <v>1404622800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s="12">
        <f t="shared" ref="I515:I578" si="33">(E515/H515)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34">(((L515/60)/60)/24)+DATE(1970,1,1)</f>
        <v>40430.208333333336</v>
      </c>
      <c r="N515">
        <v>1284181200</v>
      </c>
      <c r="O515" s="9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12">
        <f t="shared" si="33"/>
        <v>58.945075757575758</v>
      </c>
      <c r="J516" t="s">
        <v>98</v>
      </c>
      <c r="K516" t="s">
        <v>99</v>
      </c>
      <c r="L516">
        <v>1386309600</v>
      </c>
      <c r="M516" s="9">
        <f t="shared" si="34"/>
        <v>41614.25</v>
      </c>
      <c r="N516">
        <v>1386741600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12">
        <f t="shared" si="33"/>
        <v>36.067669172932334</v>
      </c>
      <c r="J517" t="s">
        <v>15</v>
      </c>
      <c r="K517" t="s">
        <v>16</v>
      </c>
      <c r="L517">
        <v>1324620000</v>
      </c>
      <c r="M517" s="9">
        <f t="shared" si="34"/>
        <v>40900.25</v>
      </c>
      <c r="N517">
        <v>1324792800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12">
        <f t="shared" si="33"/>
        <v>63.030732860520096</v>
      </c>
      <c r="J518" t="s">
        <v>21</v>
      </c>
      <c r="K518" t="s">
        <v>22</v>
      </c>
      <c r="L518">
        <v>1281070800</v>
      </c>
      <c r="M518" s="9">
        <f t="shared" si="34"/>
        <v>40396.208333333336</v>
      </c>
      <c r="N518">
        <v>1284354000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12">
        <f t="shared" si="33"/>
        <v>84.717948717948715</v>
      </c>
      <c r="J519" t="s">
        <v>21</v>
      </c>
      <c r="K519" t="s">
        <v>22</v>
      </c>
      <c r="L519">
        <v>1493960400</v>
      </c>
      <c r="M519" s="9">
        <f t="shared" si="34"/>
        <v>42860.208333333328</v>
      </c>
      <c r="N519">
        <v>1494392400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12">
        <f t="shared" si="33"/>
        <v>62.2</v>
      </c>
      <c r="J520" t="s">
        <v>21</v>
      </c>
      <c r="K520" t="s">
        <v>22</v>
      </c>
      <c r="L520">
        <v>1519365600</v>
      </c>
      <c r="M520" s="9">
        <f t="shared" si="34"/>
        <v>43154.25</v>
      </c>
      <c r="N520">
        <v>1519538400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12">
        <f t="shared" si="33"/>
        <v>101.97518330513255</v>
      </c>
      <c r="J521" t="s">
        <v>21</v>
      </c>
      <c r="K521" t="s">
        <v>22</v>
      </c>
      <c r="L521">
        <v>1420696800</v>
      </c>
      <c r="M521" s="9">
        <f t="shared" si="34"/>
        <v>42012.25</v>
      </c>
      <c r="N521">
        <v>1421906400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12">
        <f t="shared" si="33"/>
        <v>106.4375</v>
      </c>
      <c r="J522" t="s">
        <v>21</v>
      </c>
      <c r="K522" t="s">
        <v>22</v>
      </c>
      <c r="L522">
        <v>1555650000</v>
      </c>
      <c r="M522" s="9">
        <f t="shared" si="34"/>
        <v>43574.208333333328</v>
      </c>
      <c r="N522">
        <v>1555909200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12">
        <f t="shared" si="33"/>
        <v>29.975609756097562</v>
      </c>
      <c r="J523" t="s">
        <v>21</v>
      </c>
      <c r="K523" t="s">
        <v>22</v>
      </c>
      <c r="L523">
        <v>1471928400</v>
      </c>
      <c r="M523" s="9">
        <f t="shared" si="34"/>
        <v>42605.208333333328</v>
      </c>
      <c r="N523">
        <v>1472446800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12">
        <f t="shared" si="33"/>
        <v>85.806282722513089</v>
      </c>
      <c r="J524" t="s">
        <v>21</v>
      </c>
      <c r="K524" t="s">
        <v>22</v>
      </c>
      <c r="L524">
        <v>1341291600</v>
      </c>
      <c r="M524" s="9">
        <f t="shared" si="34"/>
        <v>41093.208333333336</v>
      </c>
      <c r="N524">
        <v>1342328400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12">
        <f t="shared" si="33"/>
        <v>70.82022471910112</v>
      </c>
      <c r="J525" t="s">
        <v>21</v>
      </c>
      <c r="K525" t="s">
        <v>22</v>
      </c>
      <c r="L525">
        <v>1267682400</v>
      </c>
      <c r="M525" s="9">
        <f t="shared" si="34"/>
        <v>40241.25</v>
      </c>
      <c r="N525">
        <v>1268114400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12">
        <f t="shared" si="33"/>
        <v>40.998484082870135</v>
      </c>
      <c r="J526" t="s">
        <v>21</v>
      </c>
      <c r="K526" t="s">
        <v>22</v>
      </c>
      <c r="L526">
        <v>1272258000</v>
      </c>
      <c r="M526" s="9">
        <f t="shared" si="34"/>
        <v>40294.208333333336</v>
      </c>
      <c r="N526">
        <v>1273381200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12">
        <f t="shared" si="33"/>
        <v>28.063492063492063</v>
      </c>
      <c r="J527" t="s">
        <v>21</v>
      </c>
      <c r="K527" t="s">
        <v>22</v>
      </c>
      <c r="L527">
        <v>1290492000</v>
      </c>
      <c r="M527" s="9">
        <f t="shared" si="34"/>
        <v>40505.25</v>
      </c>
      <c r="N527">
        <v>1290837600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12">
        <f t="shared" si="33"/>
        <v>88.054421768707485</v>
      </c>
      <c r="J528" t="s">
        <v>21</v>
      </c>
      <c r="K528" t="s">
        <v>22</v>
      </c>
      <c r="L528">
        <v>1451109600</v>
      </c>
      <c r="M528" s="9">
        <f t="shared" si="34"/>
        <v>42364.25</v>
      </c>
      <c r="N528">
        <v>1454306400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12">
        <f t="shared" si="33"/>
        <v>31</v>
      </c>
      <c r="J529" t="s">
        <v>15</v>
      </c>
      <c r="K529" t="s">
        <v>16</v>
      </c>
      <c r="L529">
        <v>1454652000</v>
      </c>
      <c r="M529" s="9">
        <f t="shared" si="34"/>
        <v>42405.25</v>
      </c>
      <c r="N529">
        <v>1457762400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12">
        <f t="shared" si="33"/>
        <v>90.337500000000006</v>
      </c>
      <c r="J530" t="s">
        <v>40</v>
      </c>
      <c r="K530" t="s">
        <v>41</v>
      </c>
      <c r="L530">
        <v>1385186400</v>
      </c>
      <c r="M530" s="9">
        <f t="shared" si="34"/>
        <v>41601.25</v>
      </c>
      <c r="N530">
        <v>1389074400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12">
        <f t="shared" si="33"/>
        <v>63.777777777777779</v>
      </c>
      <c r="J531" t="s">
        <v>21</v>
      </c>
      <c r="K531" t="s">
        <v>22</v>
      </c>
      <c r="L531">
        <v>1399698000</v>
      </c>
      <c r="M531" s="9">
        <f t="shared" si="34"/>
        <v>41769.208333333336</v>
      </c>
      <c r="N531">
        <v>1402117200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12">
        <f t="shared" si="33"/>
        <v>53.995515695067262</v>
      </c>
      <c r="J532" t="s">
        <v>21</v>
      </c>
      <c r="K532" t="s">
        <v>22</v>
      </c>
      <c r="L532">
        <v>1283230800</v>
      </c>
      <c r="M532" s="9">
        <f t="shared" si="34"/>
        <v>40421.208333333336</v>
      </c>
      <c r="N532">
        <v>1284440400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12">
        <f t="shared" si="33"/>
        <v>48.993956043956047</v>
      </c>
      <c r="J533" t="s">
        <v>98</v>
      </c>
      <c r="K533" t="s">
        <v>99</v>
      </c>
      <c r="L533">
        <v>1384149600</v>
      </c>
      <c r="M533" s="9">
        <f t="shared" si="34"/>
        <v>41589.25</v>
      </c>
      <c r="N533">
        <v>1388988000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12">
        <f t="shared" si="33"/>
        <v>63.857142857142854</v>
      </c>
      <c r="J534" t="s">
        <v>15</v>
      </c>
      <c r="K534" t="s">
        <v>16</v>
      </c>
      <c r="L534">
        <v>1516860000</v>
      </c>
      <c r="M534" s="9">
        <f t="shared" si="34"/>
        <v>43125.25</v>
      </c>
      <c r="N534">
        <v>1516946400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12">
        <f t="shared" si="33"/>
        <v>82.996393146979258</v>
      </c>
      <c r="J535" t="s">
        <v>40</v>
      </c>
      <c r="K535" t="s">
        <v>41</v>
      </c>
      <c r="L535">
        <v>1374642000</v>
      </c>
      <c r="M535" s="9">
        <f t="shared" si="34"/>
        <v>41479.208333333336</v>
      </c>
      <c r="N535">
        <v>1377752400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12">
        <f t="shared" si="33"/>
        <v>55.08230452674897</v>
      </c>
      <c r="J536" t="s">
        <v>21</v>
      </c>
      <c r="K536" t="s">
        <v>22</v>
      </c>
      <c r="L536">
        <v>1534482000</v>
      </c>
      <c r="M536" s="9">
        <f t="shared" si="34"/>
        <v>43329.208333333328</v>
      </c>
      <c r="N536">
        <v>1534568400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12">
        <f t="shared" si="33"/>
        <v>62.044554455445542</v>
      </c>
      <c r="J537" t="s">
        <v>107</v>
      </c>
      <c r="K537" t="s">
        <v>108</v>
      </c>
      <c r="L537">
        <v>1528434000</v>
      </c>
      <c r="M537" s="9">
        <f t="shared" si="34"/>
        <v>43259.208333333328</v>
      </c>
      <c r="N537">
        <v>1528606800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12">
        <f t="shared" si="33"/>
        <v>104.97857142857143</v>
      </c>
      <c r="J538" t="s">
        <v>107</v>
      </c>
      <c r="K538" t="s">
        <v>108</v>
      </c>
      <c r="L538">
        <v>1282626000</v>
      </c>
      <c r="M538" s="9">
        <f t="shared" si="34"/>
        <v>40414.208333333336</v>
      </c>
      <c r="N538">
        <v>1284872400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12">
        <f t="shared" si="33"/>
        <v>94.044676806083643</v>
      </c>
      <c r="J539" t="s">
        <v>36</v>
      </c>
      <c r="K539" t="s">
        <v>37</v>
      </c>
      <c r="L539">
        <v>1535605200</v>
      </c>
      <c r="M539" s="9">
        <f t="shared" si="34"/>
        <v>43342.208333333328</v>
      </c>
      <c r="N539">
        <v>1537592400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12">
        <f t="shared" si="33"/>
        <v>44.007716049382715</v>
      </c>
      <c r="J540" t="s">
        <v>21</v>
      </c>
      <c r="K540" t="s">
        <v>22</v>
      </c>
      <c r="L540">
        <v>1379826000</v>
      </c>
      <c r="M540" s="9">
        <f t="shared" si="34"/>
        <v>41539.208333333336</v>
      </c>
      <c r="N540">
        <v>1381208400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12">
        <f t="shared" si="33"/>
        <v>92.467532467532465</v>
      </c>
      <c r="J541" t="s">
        <v>21</v>
      </c>
      <c r="K541" t="s">
        <v>22</v>
      </c>
      <c r="L541">
        <v>1561957200</v>
      </c>
      <c r="M541" s="9">
        <f t="shared" si="34"/>
        <v>43647.208333333328</v>
      </c>
      <c r="N541">
        <v>1562475600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12">
        <f t="shared" si="33"/>
        <v>57.072874493927124</v>
      </c>
      <c r="J542" t="s">
        <v>21</v>
      </c>
      <c r="K542" t="s">
        <v>22</v>
      </c>
      <c r="L542">
        <v>1525496400</v>
      </c>
      <c r="M542" s="9">
        <f t="shared" si="34"/>
        <v>43225.208333333328</v>
      </c>
      <c r="N542">
        <v>1527397200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12">
        <f t="shared" si="33"/>
        <v>109.07848101265823</v>
      </c>
      <c r="J543" t="s">
        <v>107</v>
      </c>
      <c r="K543" t="s">
        <v>108</v>
      </c>
      <c r="L543">
        <v>1433912400</v>
      </c>
      <c r="M543" s="9">
        <f t="shared" si="34"/>
        <v>42165.208333333328</v>
      </c>
      <c r="N543">
        <v>1436158800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12">
        <f t="shared" si="33"/>
        <v>39.387755102040813</v>
      </c>
      <c r="J544" t="s">
        <v>40</v>
      </c>
      <c r="K544" t="s">
        <v>41</v>
      </c>
      <c r="L544">
        <v>1453442400</v>
      </c>
      <c r="M544" s="9">
        <f t="shared" si="34"/>
        <v>42391.25</v>
      </c>
      <c r="N544">
        <v>1456034400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12">
        <f t="shared" si="33"/>
        <v>77.022222222222226</v>
      </c>
      <c r="J545" t="s">
        <v>21</v>
      </c>
      <c r="K545" t="s">
        <v>22</v>
      </c>
      <c r="L545">
        <v>1378875600</v>
      </c>
      <c r="M545" s="9">
        <f t="shared" si="34"/>
        <v>41528.208333333336</v>
      </c>
      <c r="N545">
        <v>1380171600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12">
        <f t="shared" si="33"/>
        <v>92.166666666666671</v>
      </c>
      <c r="J546" t="s">
        <v>21</v>
      </c>
      <c r="K546" t="s">
        <v>22</v>
      </c>
      <c r="L546">
        <v>1452232800</v>
      </c>
      <c r="M546" s="9">
        <f t="shared" si="34"/>
        <v>42377.25</v>
      </c>
      <c r="N546">
        <v>1453356000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12">
        <f t="shared" si="33"/>
        <v>61.007063197026021</v>
      </c>
      <c r="J547" t="s">
        <v>21</v>
      </c>
      <c r="K547" t="s">
        <v>22</v>
      </c>
      <c r="L547">
        <v>1577253600</v>
      </c>
      <c r="M547" s="9">
        <f t="shared" si="34"/>
        <v>43824.25</v>
      </c>
      <c r="N547">
        <v>1578981600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12">
        <f t="shared" si="33"/>
        <v>78.068181818181813</v>
      </c>
      <c r="J548" t="s">
        <v>21</v>
      </c>
      <c r="K548" t="s">
        <v>22</v>
      </c>
      <c r="L548">
        <v>1537160400</v>
      </c>
      <c r="M548" s="9">
        <f t="shared" si="34"/>
        <v>43360.208333333328</v>
      </c>
      <c r="N548">
        <v>1537419600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12">
        <f t="shared" si="33"/>
        <v>80.75</v>
      </c>
      <c r="J549" t="s">
        <v>21</v>
      </c>
      <c r="K549" t="s">
        <v>22</v>
      </c>
      <c r="L549">
        <v>1422165600</v>
      </c>
      <c r="M549" s="9">
        <f t="shared" si="34"/>
        <v>42029.25</v>
      </c>
      <c r="N549">
        <v>1423202400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12">
        <f t="shared" si="33"/>
        <v>59.991289782244557</v>
      </c>
      <c r="J550" t="s">
        <v>21</v>
      </c>
      <c r="K550" t="s">
        <v>22</v>
      </c>
      <c r="L550">
        <v>1459486800</v>
      </c>
      <c r="M550" s="9">
        <f t="shared" si="34"/>
        <v>42461.208333333328</v>
      </c>
      <c r="N550">
        <v>1460610000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12">
        <f t="shared" si="33"/>
        <v>110.03018372703411</v>
      </c>
      <c r="J551" t="s">
        <v>21</v>
      </c>
      <c r="K551" t="s">
        <v>22</v>
      </c>
      <c r="L551">
        <v>1369717200</v>
      </c>
      <c r="M551" s="9">
        <f t="shared" si="34"/>
        <v>41422.208333333336</v>
      </c>
      <c r="N551">
        <v>1370494800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12">
        <f t="shared" si="33"/>
        <v>4</v>
      </c>
      <c r="J552" t="s">
        <v>98</v>
      </c>
      <c r="K552" t="s">
        <v>99</v>
      </c>
      <c r="L552">
        <v>1330495200</v>
      </c>
      <c r="M552" s="9">
        <f t="shared" si="34"/>
        <v>40968.25</v>
      </c>
      <c r="N552">
        <v>1332306000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12">
        <f t="shared" si="33"/>
        <v>37.99856063332134</v>
      </c>
      <c r="J553" t="s">
        <v>26</v>
      </c>
      <c r="K553" t="s">
        <v>27</v>
      </c>
      <c r="L553">
        <v>1419055200</v>
      </c>
      <c r="M553" s="9">
        <f t="shared" si="34"/>
        <v>41993.25</v>
      </c>
      <c r="N553">
        <v>1422511200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12">
        <f t="shared" si="33"/>
        <v>96.369565217391298</v>
      </c>
      <c r="J554" t="s">
        <v>21</v>
      </c>
      <c r="K554" t="s">
        <v>22</v>
      </c>
      <c r="L554">
        <v>1480140000</v>
      </c>
      <c r="M554" s="9">
        <f t="shared" si="34"/>
        <v>42700.25</v>
      </c>
      <c r="N554">
        <v>1480312800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12">
        <f t="shared" si="33"/>
        <v>72.978599221789878</v>
      </c>
      <c r="J555" t="s">
        <v>21</v>
      </c>
      <c r="K555" t="s">
        <v>22</v>
      </c>
      <c r="L555">
        <v>1293948000</v>
      </c>
      <c r="M555" s="9">
        <f t="shared" si="34"/>
        <v>40545.25</v>
      </c>
      <c r="N555">
        <v>1294034400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12">
        <f t="shared" si="33"/>
        <v>26.007220216606498</v>
      </c>
      <c r="J556" t="s">
        <v>15</v>
      </c>
      <c r="K556" t="s">
        <v>16</v>
      </c>
      <c r="L556">
        <v>1482127200</v>
      </c>
      <c r="M556" s="9">
        <f t="shared" si="34"/>
        <v>42723.25</v>
      </c>
      <c r="N556">
        <v>1482645600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12">
        <f t="shared" si="33"/>
        <v>104.36296296296297</v>
      </c>
      <c r="J557" t="s">
        <v>36</v>
      </c>
      <c r="K557" t="s">
        <v>37</v>
      </c>
      <c r="L557">
        <v>1396414800</v>
      </c>
      <c r="M557" s="9">
        <f t="shared" si="34"/>
        <v>41731.208333333336</v>
      </c>
      <c r="N557">
        <v>1399093200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12">
        <f t="shared" si="33"/>
        <v>102.18852459016394</v>
      </c>
      <c r="J558" t="s">
        <v>21</v>
      </c>
      <c r="K558" t="s">
        <v>22</v>
      </c>
      <c r="L558">
        <v>1315285200</v>
      </c>
      <c r="M558" s="9">
        <f t="shared" si="34"/>
        <v>40792.208333333336</v>
      </c>
      <c r="N558">
        <v>1315890000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12">
        <f t="shared" si="33"/>
        <v>54.117647058823529</v>
      </c>
      <c r="J559" t="s">
        <v>21</v>
      </c>
      <c r="K559" t="s">
        <v>22</v>
      </c>
      <c r="L559">
        <v>1443762000</v>
      </c>
      <c r="M559" s="9">
        <f t="shared" si="34"/>
        <v>42279.208333333328</v>
      </c>
      <c r="N559">
        <v>1444021200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12">
        <f t="shared" si="33"/>
        <v>63.222222222222221</v>
      </c>
      <c r="J560" t="s">
        <v>21</v>
      </c>
      <c r="K560" t="s">
        <v>22</v>
      </c>
      <c r="L560">
        <v>1456293600</v>
      </c>
      <c r="M560" s="9">
        <f t="shared" si="34"/>
        <v>42424.25</v>
      </c>
      <c r="N560">
        <v>1460005200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12">
        <f t="shared" si="33"/>
        <v>104.03228962818004</v>
      </c>
      <c r="J561" t="s">
        <v>21</v>
      </c>
      <c r="K561" t="s">
        <v>22</v>
      </c>
      <c r="L561">
        <v>1470114000</v>
      </c>
      <c r="M561" s="9">
        <f t="shared" si="34"/>
        <v>42584.208333333328</v>
      </c>
      <c r="N561">
        <v>1470718800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12">
        <f t="shared" si="33"/>
        <v>49.994334277620396</v>
      </c>
      <c r="J562" t="s">
        <v>21</v>
      </c>
      <c r="K562" t="s">
        <v>22</v>
      </c>
      <c r="L562">
        <v>1321596000</v>
      </c>
      <c r="M562" s="9">
        <f t="shared" si="34"/>
        <v>40865.25</v>
      </c>
      <c r="N562">
        <v>1325052000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12">
        <f t="shared" si="33"/>
        <v>56.015151515151516</v>
      </c>
      <c r="J563" t="s">
        <v>98</v>
      </c>
      <c r="K563" t="s">
        <v>99</v>
      </c>
      <c r="L563">
        <v>1318827600</v>
      </c>
      <c r="M563" s="9">
        <f t="shared" si="34"/>
        <v>40833.208333333336</v>
      </c>
      <c r="N563">
        <v>1319000400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12">
        <f t="shared" si="33"/>
        <v>48.807692307692307</v>
      </c>
      <c r="J564" t="s">
        <v>98</v>
      </c>
      <c r="K564" t="s">
        <v>99</v>
      </c>
      <c r="L564">
        <v>1552366800</v>
      </c>
      <c r="M564" s="9">
        <f t="shared" si="34"/>
        <v>43536.208333333328</v>
      </c>
      <c r="N564">
        <v>1552539600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12">
        <f t="shared" si="33"/>
        <v>60.082352941176474</v>
      </c>
      <c r="J565" t="s">
        <v>26</v>
      </c>
      <c r="K565" t="s">
        <v>27</v>
      </c>
      <c r="L565">
        <v>1542088800</v>
      </c>
      <c r="M565" s="9">
        <f t="shared" si="34"/>
        <v>43417.25</v>
      </c>
      <c r="N565">
        <v>1543816800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12">
        <f t="shared" si="33"/>
        <v>78.990502793296088</v>
      </c>
      <c r="J566" t="s">
        <v>21</v>
      </c>
      <c r="K566" t="s">
        <v>22</v>
      </c>
      <c r="L566">
        <v>1426395600</v>
      </c>
      <c r="M566" s="9">
        <f t="shared" si="34"/>
        <v>42078.208333333328</v>
      </c>
      <c r="N566">
        <v>1427086800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12">
        <f t="shared" si="33"/>
        <v>53.99499443826474</v>
      </c>
      <c r="J567" t="s">
        <v>21</v>
      </c>
      <c r="K567" t="s">
        <v>22</v>
      </c>
      <c r="L567">
        <v>1321336800</v>
      </c>
      <c r="M567" s="9">
        <f t="shared" si="34"/>
        <v>40862.25</v>
      </c>
      <c r="N567">
        <v>1323064800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12">
        <f t="shared" si="33"/>
        <v>111.45945945945945</v>
      </c>
      <c r="J568" t="s">
        <v>21</v>
      </c>
      <c r="K568" t="s">
        <v>22</v>
      </c>
      <c r="L568">
        <v>1456293600</v>
      </c>
      <c r="M568" s="9">
        <f t="shared" si="34"/>
        <v>42424.25</v>
      </c>
      <c r="N568">
        <v>1458277200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12">
        <f t="shared" si="33"/>
        <v>60.922131147540981</v>
      </c>
      <c r="J569" t="s">
        <v>21</v>
      </c>
      <c r="K569" t="s">
        <v>22</v>
      </c>
      <c r="L569">
        <v>1404968400</v>
      </c>
      <c r="M569" s="9">
        <f t="shared" si="34"/>
        <v>41830.208333333336</v>
      </c>
      <c r="N569">
        <v>1405141200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12">
        <f t="shared" si="33"/>
        <v>26.0015444015444</v>
      </c>
      <c r="J570" t="s">
        <v>21</v>
      </c>
      <c r="K570" t="s">
        <v>22</v>
      </c>
      <c r="L570">
        <v>1279170000</v>
      </c>
      <c r="M570" s="9">
        <f t="shared" si="34"/>
        <v>40374.208333333336</v>
      </c>
      <c r="N570">
        <v>1283058000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12">
        <f t="shared" si="33"/>
        <v>80.993208828522924</v>
      </c>
      <c r="J571" t="s">
        <v>107</v>
      </c>
      <c r="K571" t="s">
        <v>108</v>
      </c>
      <c r="L571">
        <v>1294725600</v>
      </c>
      <c r="M571" s="9">
        <f t="shared" si="34"/>
        <v>40554.25</v>
      </c>
      <c r="N571">
        <v>1295762400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12">
        <f t="shared" si="33"/>
        <v>34.995963302752294</v>
      </c>
      <c r="J572" t="s">
        <v>21</v>
      </c>
      <c r="K572" t="s">
        <v>22</v>
      </c>
      <c r="L572">
        <v>1419055200</v>
      </c>
      <c r="M572" s="9">
        <f t="shared" si="34"/>
        <v>41993.25</v>
      </c>
      <c r="N572">
        <v>1419573600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12">
        <f t="shared" si="33"/>
        <v>94.142857142857139</v>
      </c>
      <c r="J573" t="s">
        <v>107</v>
      </c>
      <c r="K573" t="s">
        <v>108</v>
      </c>
      <c r="L573">
        <v>1434690000</v>
      </c>
      <c r="M573" s="9">
        <f t="shared" si="34"/>
        <v>42174.208333333328</v>
      </c>
      <c r="N573">
        <v>1438750800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12">
        <f t="shared" si="33"/>
        <v>52.085106382978722</v>
      </c>
      <c r="J574" t="s">
        <v>21</v>
      </c>
      <c r="K574" t="s">
        <v>22</v>
      </c>
      <c r="L574">
        <v>1443416400</v>
      </c>
      <c r="M574" s="9">
        <f t="shared" si="34"/>
        <v>42275.208333333328</v>
      </c>
      <c r="N574">
        <v>1444798800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12">
        <f t="shared" si="33"/>
        <v>24.986666666666668</v>
      </c>
      <c r="J575" t="s">
        <v>21</v>
      </c>
      <c r="K575" t="s">
        <v>22</v>
      </c>
      <c r="L575">
        <v>1399006800</v>
      </c>
      <c r="M575" s="9">
        <f t="shared" si="34"/>
        <v>41761.208333333336</v>
      </c>
      <c r="N575">
        <v>1399179600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12">
        <f t="shared" si="33"/>
        <v>69.215277777777771</v>
      </c>
      <c r="J576" t="s">
        <v>21</v>
      </c>
      <c r="K576" t="s">
        <v>22</v>
      </c>
      <c r="L576">
        <v>1575698400</v>
      </c>
      <c r="M576" s="9">
        <f t="shared" si="34"/>
        <v>43806.25</v>
      </c>
      <c r="N576">
        <v>1576562400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12">
        <f t="shared" si="33"/>
        <v>93.944444444444443</v>
      </c>
      <c r="J577" t="s">
        <v>21</v>
      </c>
      <c r="K577" t="s">
        <v>22</v>
      </c>
      <c r="L577">
        <v>1400562000</v>
      </c>
      <c r="M577" s="9">
        <f t="shared" si="34"/>
        <v>41779.208333333336</v>
      </c>
      <c r="N577">
        <v>1400821200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12">
        <f t="shared" si="33"/>
        <v>98.40625</v>
      </c>
      <c r="J578" t="s">
        <v>21</v>
      </c>
      <c r="K578" t="s">
        <v>22</v>
      </c>
      <c r="L578">
        <v>1509512400</v>
      </c>
      <c r="M578" s="9">
        <f t="shared" si="34"/>
        <v>43040.208333333328</v>
      </c>
      <c r="N578">
        <v>1510984800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s="12">
        <f t="shared" ref="I579:I642" si="37">(E579/H579)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38">(((L579/60)/60)/24)+DATE(1970,1,1)</f>
        <v>40613.25</v>
      </c>
      <c r="N579">
        <v>1302066000</v>
      </c>
      <c r="O579" s="9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12">
        <f t="shared" si="37"/>
        <v>65.991836734693877</v>
      </c>
      <c r="J580" t="s">
        <v>21</v>
      </c>
      <c r="K580" t="s">
        <v>22</v>
      </c>
      <c r="L580">
        <v>1322719200</v>
      </c>
      <c r="M580" s="9">
        <f t="shared" si="38"/>
        <v>40878.25</v>
      </c>
      <c r="N580">
        <v>1322978400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12">
        <f t="shared" si="37"/>
        <v>72.05747126436782</v>
      </c>
      <c r="J581" t="s">
        <v>21</v>
      </c>
      <c r="K581" t="s">
        <v>22</v>
      </c>
      <c r="L581">
        <v>1312693200</v>
      </c>
      <c r="M581" s="9">
        <f t="shared" si="38"/>
        <v>40762.208333333336</v>
      </c>
      <c r="N581">
        <v>1313730000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12">
        <f t="shared" si="37"/>
        <v>48.003209242618745</v>
      </c>
      <c r="J582" t="s">
        <v>21</v>
      </c>
      <c r="K582" t="s">
        <v>22</v>
      </c>
      <c r="L582">
        <v>1393394400</v>
      </c>
      <c r="M582" s="9">
        <f t="shared" si="38"/>
        <v>41696.25</v>
      </c>
      <c r="N582">
        <v>1394085600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12">
        <f t="shared" si="37"/>
        <v>54.098591549295776</v>
      </c>
      <c r="J583" t="s">
        <v>21</v>
      </c>
      <c r="K583" t="s">
        <v>22</v>
      </c>
      <c r="L583">
        <v>1304053200</v>
      </c>
      <c r="M583" s="9">
        <f t="shared" si="38"/>
        <v>40662.208333333336</v>
      </c>
      <c r="N583">
        <v>1305349200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12">
        <f t="shared" si="37"/>
        <v>107.88095238095238</v>
      </c>
      <c r="J584" t="s">
        <v>21</v>
      </c>
      <c r="K584" t="s">
        <v>22</v>
      </c>
      <c r="L584">
        <v>1433912400</v>
      </c>
      <c r="M584" s="9">
        <f t="shared" si="38"/>
        <v>42165.208333333328</v>
      </c>
      <c r="N584">
        <v>1434344400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12">
        <f t="shared" si="37"/>
        <v>67.034103410341032</v>
      </c>
      <c r="J585" t="s">
        <v>21</v>
      </c>
      <c r="K585" t="s">
        <v>22</v>
      </c>
      <c r="L585">
        <v>1329717600</v>
      </c>
      <c r="M585" s="9">
        <f t="shared" si="38"/>
        <v>40959.25</v>
      </c>
      <c r="N585">
        <v>1331186400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12">
        <f t="shared" si="37"/>
        <v>64.01425914445133</v>
      </c>
      <c r="J586" t="s">
        <v>21</v>
      </c>
      <c r="K586" t="s">
        <v>22</v>
      </c>
      <c r="L586">
        <v>1335330000</v>
      </c>
      <c r="M586" s="9">
        <f t="shared" si="38"/>
        <v>41024.208333333336</v>
      </c>
      <c r="N586">
        <v>1336539600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12">
        <f t="shared" si="37"/>
        <v>96.066176470588232</v>
      </c>
      <c r="J587" t="s">
        <v>21</v>
      </c>
      <c r="K587" t="s">
        <v>22</v>
      </c>
      <c r="L587">
        <v>1268888400</v>
      </c>
      <c r="M587" s="9">
        <f t="shared" si="38"/>
        <v>40255.208333333336</v>
      </c>
      <c r="N587">
        <v>1269752400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12">
        <f t="shared" si="37"/>
        <v>51.184615384615384</v>
      </c>
      <c r="J588" t="s">
        <v>21</v>
      </c>
      <c r="K588" t="s">
        <v>22</v>
      </c>
      <c r="L588">
        <v>1289973600</v>
      </c>
      <c r="M588" s="9">
        <f t="shared" si="38"/>
        <v>40499.25</v>
      </c>
      <c r="N588">
        <v>1291615200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12">
        <f t="shared" si="37"/>
        <v>43.92307692307692</v>
      </c>
      <c r="J589" t="s">
        <v>15</v>
      </c>
      <c r="K589" t="s">
        <v>16</v>
      </c>
      <c r="L589">
        <v>1547877600</v>
      </c>
      <c r="M589" s="9">
        <f t="shared" si="38"/>
        <v>43484.25</v>
      </c>
      <c r="N589">
        <v>1552366800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12">
        <f t="shared" si="37"/>
        <v>91.021198830409361</v>
      </c>
      <c r="J590" t="s">
        <v>40</v>
      </c>
      <c r="K590" t="s">
        <v>41</v>
      </c>
      <c r="L590">
        <v>1269493200</v>
      </c>
      <c r="M590" s="9">
        <f t="shared" si="38"/>
        <v>40262.208333333336</v>
      </c>
      <c r="N590">
        <v>1272171600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12">
        <f t="shared" si="37"/>
        <v>50.127450980392155</v>
      </c>
      <c r="J591" t="s">
        <v>21</v>
      </c>
      <c r="K591" t="s">
        <v>22</v>
      </c>
      <c r="L591">
        <v>1436072400</v>
      </c>
      <c r="M591" s="9">
        <f t="shared" si="38"/>
        <v>42190.208333333328</v>
      </c>
      <c r="N591">
        <v>1436677200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12">
        <f t="shared" si="37"/>
        <v>67.720930232558146</v>
      </c>
      <c r="J592" t="s">
        <v>26</v>
      </c>
      <c r="K592" t="s">
        <v>27</v>
      </c>
      <c r="L592">
        <v>1419141600</v>
      </c>
      <c r="M592" s="9">
        <f t="shared" si="38"/>
        <v>41994.25</v>
      </c>
      <c r="N592">
        <v>1420092000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12">
        <f t="shared" si="37"/>
        <v>61.03921568627451</v>
      </c>
      <c r="J593" t="s">
        <v>21</v>
      </c>
      <c r="K593" t="s">
        <v>22</v>
      </c>
      <c r="L593">
        <v>1279083600</v>
      </c>
      <c r="M593" s="9">
        <f t="shared" si="38"/>
        <v>40373.208333333336</v>
      </c>
      <c r="N593">
        <v>1279947600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12">
        <f t="shared" si="37"/>
        <v>80.011857707509876</v>
      </c>
      <c r="J594" t="s">
        <v>21</v>
      </c>
      <c r="K594" t="s">
        <v>22</v>
      </c>
      <c r="L594">
        <v>1401426000</v>
      </c>
      <c r="M594" s="9">
        <f t="shared" si="38"/>
        <v>41789.208333333336</v>
      </c>
      <c r="N594">
        <v>1402203600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12">
        <f t="shared" si="37"/>
        <v>47.001497753369947</v>
      </c>
      <c r="J595" t="s">
        <v>21</v>
      </c>
      <c r="K595" t="s">
        <v>22</v>
      </c>
      <c r="L595">
        <v>1395810000</v>
      </c>
      <c r="M595" s="9">
        <f t="shared" si="38"/>
        <v>41724.208333333336</v>
      </c>
      <c r="N595">
        <v>1396933200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12">
        <f t="shared" si="37"/>
        <v>71.127388535031841</v>
      </c>
      <c r="J596" t="s">
        <v>21</v>
      </c>
      <c r="K596" t="s">
        <v>22</v>
      </c>
      <c r="L596">
        <v>1467003600</v>
      </c>
      <c r="M596" s="9">
        <f t="shared" si="38"/>
        <v>42548.208333333328</v>
      </c>
      <c r="N596">
        <v>1467262800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12">
        <f t="shared" si="37"/>
        <v>89.99079189686924</v>
      </c>
      <c r="J597" t="s">
        <v>21</v>
      </c>
      <c r="K597" t="s">
        <v>22</v>
      </c>
      <c r="L597">
        <v>1268715600</v>
      </c>
      <c r="M597" s="9">
        <f t="shared" si="38"/>
        <v>40253.208333333336</v>
      </c>
      <c r="N597">
        <v>1270530000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12">
        <f t="shared" si="37"/>
        <v>43.032786885245905</v>
      </c>
      <c r="J598" t="s">
        <v>21</v>
      </c>
      <c r="K598" t="s">
        <v>22</v>
      </c>
      <c r="L598">
        <v>1457157600</v>
      </c>
      <c r="M598" s="9">
        <f t="shared" si="38"/>
        <v>42434.25</v>
      </c>
      <c r="N598">
        <v>1457762400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12">
        <f t="shared" si="37"/>
        <v>67.997714808043881</v>
      </c>
      <c r="J599" t="s">
        <v>21</v>
      </c>
      <c r="K599" t="s">
        <v>22</v>
      </c>
      <c r="L599">
        <v>1573970400</v>
      </c>
      <c r="M599" s="9">
        <f t="shared" si="38"/>
        <v>43786.25</v>
      </c>
      <c r="N599">
        <v>1575525600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12">
        <f t="shared" si="37"/>
        <v>73.004566210045667</v>
      </c>
      <c r="J600" t="s">
        <v>107</v>
      </c>
      <c r="K600" t="s">
        <v>108</v>
      </c>
      <c r="L600">
        <v>1276578000</v>
      </c>
      <c r="M600" s="9">
        <f t="shared" si="38"/>
        <v>40344.208333333336</v>
      </c>
      <c r="N600">
        <v>1279083600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12">
        <f t="shared" si="37"/>
        <v>62.341463414634148</v>
      </c>
      <c r="J601" t="s">
        <v>36</v>
      </c>
      <c r="K601" t="s">
        <v>37</v>
      </c>
      <c r="L601">
        <v>1423720800</v>
      </c>
      <c r="M601" s="9">
        <f t="shared" si="38"/>
        <v>42047.25</v>
      </c>
      <c r="N601">
        <v>1424412000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12">
        <f t="shared" si="37"/>
        <v>5</v>
      </c>
      <c r="J602" t="s">
        <v>40</v>
      </c>
      <c r="K602" t="s">
        <v>41</v>
      </c>
      <c r="L602">
        <v>1375160400</v>
      </c>
      <c r="M602" s="9">
        <f t="shared" si="38"/>
        <v>41485.208333333336</v>
      </c>
      <c r="N602">
        <v>1376197200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12">
        <f t="shared" si="37"/>
        <v>67.103092783505161</v>
      </c>
      <c r="J603" t="s">
        <v>21</v>
      </c>
      <c r="K603" t="s">
        <v>22</v>
      </c>
      <c r="L603">
        <v>1401426000</v>
      </c>
      <c r="M603" s="9">
        <f t="shared" si="38"/>
        <v>41789.208333333336</v>
      </c>
      <c r="N603">
        <v>1402894800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12">
        <f t="shared" si="37"/>
        <v>79.978947368421046</v>
      </c>
      <c r="J604" t="s">
        <v>21</v>
      </c>
      <c r="K604" t="s">
        <v>22</v>
      </c>
      <c r="L604">
        <v>1433480400</v>
      </c>
      <c r="M604" s="9">
        <f t="shared" si="38"/>
        <v>42160.208333333328</v>
      </c>
      <c r="N604">
        <v>1434430800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12">
        <f t="shared" si="37"/>
        <v>62.176470588235297</v>
      </c>
      <c r="J605" t="s">
        <v>21</v>
      </c>
      <c r="K605" t="s">
        <v>22</v>
      </c>
      <c r="L605">
        <v>1555563600</v>
      </c>
      <c r="M605" s="9">
        <f t="shared" si="38"/>
        <v>43573.208333333328</v>
      </c>
      <c r="N605">
        <v>1557896400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12">
        <f t="shared" si="37"/>
        <v>53.005950297514879</v>
      </c>
      <c r="J606" t="s">
        <v>21</v>
      </c>
      <c r="K606" t="s">
        <v>22</v>
      </c>
      <c r="L606">
        <v>1295676000</v>
      </c>
      <c r="M606" s="9">
        <f t="shared" si="38"/>
        <v>40565.25</v>
      </c>
      <c r="N606">
        <v>1297490400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12">
        <f t="shared" si="37"/>
        <v>57.738317757009348</v>
      </c>
      <c r="J607" t="s">
        <v>21</v>
      </c>
      <c r="K607" t="s">
        <v>22</v>
      </c>
      <c r="L607">
        <v>1443848400</v>
      </c>
      <c r="M607" s="9">
        <f t="shared" si="38"/>
        <v>42280.208333333328</v>
      </c>
      <c r="N607">
        <v>1447394400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12">
        <f t="shared" si="37"/>
        <v>40.03125</v>
      </c>
      <c r="J608" t="s">
        <v>40</v>
      </c>
      <c r="K608" t="s">
        <v>41</v>
      </c>
      <c r="L608">
        <v>1457330400</v>
      </c>
      <c r="M608" s="9">
        <f t="shared" si="38"/>
        <v>42436.25</v>
      </c>
      <c r="N608">
        <v>1458277200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12">
        <f t="shared" si="37"/>
        <v>81.016591928251117</v>
      </c>
      <c r="J609" t="s">
        <v>21</v>
      </c>
      <c r="K609" t="s">
        <v>22</v>
      </c>
      <c r="L609">
        <v>1395550800</v>
      </c>
      <c r="M609" s="9">
        <f t="shared" si="38"/>
        <v>41721.208333333336</v>
      </c>
      <c r="N609">
        <v>1395723600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12">
        <f t="shared" si="37"/>
        <v>35.047468354430379</v>
      </c>
      <c r="J610" t="s">
        <v>21</v>
      </c>
      <c r="K610" t="s">
        <v>22</v>
      </c>
      <c r="L610">
        <v>1551852000</v>
      </c>
      <c r="M610" s="9">
        <f t="shared" si="38"/>
        <v>43530.25</v>
      </c>
      <c r="N610">
        <v>1552197600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12">
        <f t="shared" si="37"/>
        <v>102.92307692307692</v>
      </c>
      <c r="J611" t="s">
        <v>21</v>
      </c>
      <c r="K611" t="s">
        <v>22</v>
      </c>
      <c r="L611">
        <v>1547618400</v>
      </c>
      <c r="M611" s="9">
        <f t="shared" si="38"/>
        <v>43481.25</v>
      </c>
      <c r="N611">
        <v>1549087200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12">
        <f t="shared" si="37"/>
        <v>27.998126756166094</v>
      </c>
      <c r="J612" t="s">
        <v>21</v>
      </c>
      <c r="K612" t="s">
        <v>22</v>
      </c>
      <c r="L612">
        <v>1355637600</v>
      </c>
      <c r="M612" s="9">
        <f t="shared" si="38"/>
        <v>41259.25</v>
      </c>
      <c r="N612">
        <v>1356847200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12">
        <f t="shared" si="37"/>
        <v>75.733333333333334</v>
      </c>
      <c r="J613" t="s">
        <v>21</v>
      </c>
      <c r="K613" t="s">
        <v>22</v>
      </c>
      <c r="L613">
        <v>1374728400</v>
      </c>
      <c r="M613" s="9">
        <f t="shared" si="38"/>
        <v>41480.208333333336</v>
      </c>
      <c r="N613">
        <v>1375765200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12">
        <f t="shared" si="37"/>
        <v>45.026041666666664</v>
      </c>
      <c r="J614" t="s">
        <v>21</v>
      </c>
      <c r="K614" t="s">
        <v>22</v>
      </c>
      <c r="L614">
        <v>1287810000</v>
      </c>
      <c r="M614" s="9">
        <f t="shared" si="38"/>
        <v>40474.208333333336</v>
      </c>
      <c r="N614">
        <v>1289800800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12">
        <f t="shared" si="37"/>
        <v>73.615384615384613</v>
      </c>
      <c r="J615" t="s">
        <v>15</v>
      </c>
      <c r="K615" t="s">
        <v>16</v>
      </c>
      <c r="L615">
        <v>1503723600</v>
      </c>
      <c r="M615" s="9">
        <f t="shared" si="38"/>
        <v>42973.208333333328</v>
      </c>
      <c r="N615">
        <v>1504501200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12">
        <f t="shared" si="37"/>
        <v>56.991701244813278</v>
      </c>
      <c r="J616" t="s">
        <v>21</v>
      </c>
      <c r="K616" t="s">
        <v>22</v>
      </c>
      <c r="L616">
        <v>1484114400</v>
      </c>
      <c r="M616" s="9">
        <f t="shared" si="38"/>
        <v>42746.25</v>
      </c>
      <c r="N616">
        <v>1485669600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12">
        <f t="shared" si="37"/>
        <v>85.223529411764702</v>
      </c>
      <c r="J617" t="s">
        <v>107</v>
      </c>
      <c r="K617" t="s">
        <v>108</v>
      </c>
      <c r="L617">
        <v>1461906000</v>
      </c>
      <c r="M617" s="9">
        <f t="shared" si="38"/>
        <v>42489.208333333328</v>
      </c>
      <c r="N617">
        <v>1462770000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12">
        <f t="shared" si="37"/>
        <v>50.962184873949582</v>
      </c>
      <c r="J618" t="s">
        <v>40</v>
      </c>
      <c r="K618" t="s">
        <v>41</v>
      </c>
      <c r="L618">
        <v>1379653200</v>
      </c>
      <c r="M618" s="9">
        <f t="shared" si="38"/>
        <v>41537.208333333336</v>
      </c>
      <c r="N618">
        <v>1379739600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12">
        <f t="shared" si="37"/>
        <v>63.563636363636363</v>
      </c>
      <c r="J619" t="s">
        <v>21</v>
      </c>
      <c r="K619" t="s">
        <v>22</v>
      </c>
      <c r="L619">
        <v>1401858000</v>
      </c>
      <c r="M619" s="9">
        <f t="shared" si="38"/>
        <v>41794.208333333336</v>
      </c>
      <c r="N619">
        <v>1402722000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12">
        <f t="shared" si="37"/>
        <v>80.999165275459092</v>
      </c>
      <c r="J620" t="s">
        <v>21</v>
      </c>
      <c r="K620" t="s">
        <v>22</v>
      </c>
      <c r="L620">
        <v>1367470800</v>
      </c>
      <c r="M620" s="9">
        <f t="shared" si="38"/>
        <v>41396.208333333336</v>
      </c>
      <c r="N620">
        <v>1369285200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12">
        <f t="shared" si="37"/>
        <v>86.044753086419746</v>
      </c>
      <c r="J621" t="s">
        <v>21</v>
      </c>
      <c r="K621" t="s">
        <v>22</v>
      </c>
      <c r="L621">
        <v>1304658000</v>
      </c>
      <c r="M621" s="9">
        <f t="shared" si="38"/>
        <v>40669.208333333336</v>
      </c>
      <c r="N621">
        <v>1304744400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12">
        <f t="shared" si="37"/>
        <v>90.0390625</v>
      </c>
      <c r="J622" t="s">
        <v>26</v>
      </c>
      <c r="K622" t="s">
        <v>27</v>
      </c>
      <c r="L622">
        <v>1467954000</v>
      </c>
      <c r="M622" s="9">
        <f t="shared" si="38"/>
        <v>42559.208333333328</v>
      </c>
      <c r="N622">
        <v>1468299600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12">
        <f t="shared" si="37"/>
        <v>74.006063432835816</v>
      </c>
      <c r="J623" t="s">
        <v>21</v>
      </c>
      <c r="K623" t="s">
        <v>22</v>
      </c>
      <c r="L623">
        <v>1473742800</v>
      </c>
      <c r="M623" s="9">
        <f t="shared" si="38"/>
        <v>42626.208333333328</v>
      </c>
      <c r="N623">
        <v>1474174800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12">
        <f t="shared" si="37"/>
        <v>92.4375</v>
      </c>
      <c r="J624" t="s">
        <v>21</v>
      </c>
      <c r="K624" t="s">
        <v>22</v>
      </c>
      <c r="L624">
        <v>1523768400</v>
      </c>
      <c r="M624" s="9">
        <f t="shared" si="38"/>
        <v>43205.208333333328</v>
      </c>
      <c r="N624">
        <v>1526014800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12">
        <f t="shared" si="37"/>
        <v>55.999257333828446</v>
      </c>
      <c r="J625" t="s">
        <v>40</v>
      </c>
      <c r="K625" t="s">
        <v>41</v>
      </c>
      <c r="L625">
        <v>1437022800</v>
      </c>
      <c r="M625" s="9">
        <f t="shared" si="38"/>
        <v>42201.208333333328</v>
      </c>
      <c r="N625">
        <v>1437454800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12">
        <f t="shared" si="37"/>
        <v>32.983796296296298</v>
      </c>
      <c r="J626" t="s">
        <v>21</v>
      </c>
      <c r="K626" t="s">
        <v>22</v>
      </c>
      <c r="L626">
        <v>1422165600</v>
      </c>
      <c r="M626" s="9">
        <f t="shared" si="38"/>
        <v>42029.25</v>
      </c>
      <c r="N626">
        <v>1422684000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12">
        <f t="shared" si="37"/>
        <v>93.596774193548384</v>
      </c>
      <c r="J627" t="s">
        <v>21</v>
      </c>
      <c r="K627" t="s">
        <v>22</v>
      </c>
      <c r="L627">
        <v>1580104800</v>
      </c>
      <c r="M627" s="9">
        <f t="shared" si="38"/>
        <v>43857.25</v>
      </c>
      <c r="N627">
        <v>1581314400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12">
        <f t="shared" si="37"/>
        <v>69.867724867724874</v>
      </c>
      <c r="J628" t="s">
        <v>21</v>
      </c>
      <c r="K628" t="s">
        <v>22</v>
      </c>
      <c r="L628">
        <v>1285650000</v>
      </c>
      <c r="M628" s="9">
        <f t="shared" si="38"/>
        <v>40449.208333333336</v>
      </c>
      <c r="N628">
        <v>1286427600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12">
        <f t="shared" si="37"/>
        <v>72.129870129870127</v>
      </c>
      <c r="J629" t="s">
        <v>40</v>
      </c>
      <c r="K629" t="s">
        <v>41</v>
      </c>
      <c r="L629">
        <v>1276664400</v>
      </c>
      <c r="M629" s="9">
        <f t="shared" si="38"/>
        <v>40345.208333333336</v>
      </c>
      <c r="N629">
        <v>1278738000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12">
        <f t="shared" si="37"/>
        <v>30.041666666666668</v>
      </c>
      <c r="J630" t="s">
        <v>21</v>
      </c>
      <c r="K630" t="s">
        <v>22</v>
      </c>
      <c r="L630">
        <v>1286168400</v>
      </c>
      <c r="M630" s="9">
        <f t="shared" si="38"/>
        <v>40455.208333333336</v>
      </c>
      <c r="N630">
        <v>1286427600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12">
        <f t="shared" si="37"/>
        <v>73.968000000000004</v>
      </c>
      <c r="J631" t="s">
        <v>21</v>
      </c>
      <c r="K631" t="s">
        <v>22</v>
      </c>
      <c r="L631">
        <v>1467781200</v>
      </c>
      <c r="M631" s="9">
        <f t="shared" si="38"/>
        <v>42557.208333333328</v>
      </c>
      <c r="N631">
        <v>1467954000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12">
        <f t="shared" si="37"/>
        <v>68.65517241379311</v>
      </c>
      <c r="J632" t="s">
        <v>21</v>
      </c>
      <c r="K632" t="s">
        <v>22</v>
      </c>
      <c r="L632">
        <v>1556686800</v>
      </c>
      <c r="M632" s="9">
        <f t="shared" si="38"/>
        <v>43586.208333333328</v>
      </c>
      <c r="N632">
        <v>1557637200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12">
        <f t="shared" si="37"/>
        <v>59.992164544564154</v>
      </c>
      <c r="J633" t="s">
        <v>21</v>
      </c>
      <c r="K633" t="s">
        <v>22</v>
      </c>
      <c r="L633">
        <v>1553576400</v>
      </c>
      <c r="M633" s="9">
        <f t="shared" si="38"/>
        <v>43550.208333333328</v>
      </c>
      <c r="N633">
        <v>1553922000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12">
        <f t="shared" si="37"/>
        <v>111.15827338129496</v>
      </c>
      <c r="J634" t="s">
        <v>21</v>
      </c>
      <c r="K634" t="s">
        <v>22</v>
      </c>
      <c r="L634">
        <v>1414904400</v>
      </c>
      <c r="M634" s="9">
        <f t="shared" si="38"/>
        <v>41945.208333333336</v>
      </c>
      <c r="N634">
        <v>1416463200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12">
        <f t="shared" si="37"/>
        <v>53.038095238095238</v>
      </c>
      <c r="J635" t="s">
        <v>21</v>
      </c>
      <c r="K635" t="s">
        <v>22</v>
      </c>
      <c r="L635">
        <v>1446876000</v>
      </c>
      <c r="M635" s="9">
        <f t="shared" si="38"/>
        <v>42315.25</v>
      </c>
      <c r="N635">
        <v>1447221600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12">
        <f t="shared" si="37"/>
        <v>55.985524728588658</v>
      </c>
      <c r="J636" t="s">
        <v>21</v>
      </c>
      <c r="K636" t="s">
        <v>22</v>
      </c>
      <c r="L636">
        <v>1490418000</v>
      </c>
      <c r="M636" s="9">
        <f t="shared" si="38"/>
        <v>42819.208333333328</v>
      </c>
      <c r="N636">
        <v>1491627600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12">
        <f t="shared" si="37"/>
        <v>69.986760812003524</v>
      </c>
      <c r="J637" t="s">
        <v>21</v>
      </c>
      <c r="K637" t="s">
        <v>22</v>
      </c>
      <c r="L637">
        <v>1360389600</v>
      </c>
      <c r="M637" s="9">
        <f t="shared" si="38"/>
        <v>41314.25</v>
      </c>
      <c r="N637">
        <v>1363150800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12">
        <f t="shared" si="37"/>
        <v>48.998079877112133</v>
      </c>
      <c r="J638" t="s">
        <v>36</v>
      </c>
      <c r="K638" t="s">
        <v>37</v>
      </c>
      <c r="L638">
        <v>1326866400</v>
      </c>
      <c r="M638" s="9">
        <f t="shared" si="38"/>
        <v>40926.25</v>
      </c>
      <c r="N638">
        <v>1330754400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12">
        <f t="shared" si="37"/>
        <v>103.84615384615384</v>
      </c>
      <c r="J639" t="s">
        <v>21</v>
      </c>
      <c r="K639" t="s">
        <v>22</v>
      </c>
      <c r="L639">
        <v>1479103200</v>
      </c>
      <c r="M639" s="9">
        <f t="shared" si="38"/>
        <v>42688.25</v>
      </c>
      <c r="N639">
        <v>1479794400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12">
        <f t="shared" si="37"/>
        <v>99.127659574468083</v>
      </c>
      <c r="J640" t="s">
        <v>21</v>
      </c>
      <c r="K640" t="s">
        <v>22</v>
      </c>
      <c r="L640">
        <v>1280206800</v>
      </c>
      <c r="M640" s="9">
        <f t="shared" si="38"/>
        <v>40386.208333333336</v>
      </c>
      <c r="N640">
        <v>1281243600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12">
        <f t="shared" si="37"/>
        <v>107.37777777777778</v>
      </c>
      <c r="J641" t="s">
        <v>21</v>
      </c>
      <c r="K641" t="s">
        <v>22</v>
      </c>
      <c r="L641">
        <v>1532754000</v>
      </c>
      <c r="M641" s="9">
        <f t="shared" si="38"/>
        <v>43309.208333333328</v>
      </c>
      <c r="N641">
        <v>1532754000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12">
        <f t="shared" si="37"/>
        <v>76.922178988326849</v>
      </c>
      <c r="J642" t="s">
        <v>21</v>
      </c>
      <c r="K642" t="s">
        <v>22</v>
      </c>
      <c r="L642">
        <v>1453096800</v>
      </c>
      <c r="M642" s="9">
        <f t="shared" si="38"/>
        <v>42387.25</v>
      </c>
      <c r="N642">
        <v>1453356000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s="12">
        <f t="shared" ref="I643:I706" si="41">(E643/H643)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42">(((L643/60)/60)/24)+DATE(1970,1,1)</f>
        <v>42786.25</v>
      </c>
      <c r="N643">
        <v>1489986000</v>
      </c>
      <c r="O643" s="9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12">
        <f t="shared" si="41"/>
        <v>103.73643410852713</v>
      </c>
      <c r="J644" t="s">
        <v>15</v>
      </c>
      <c r="K644" t="s">
        <v>16</v>
      </c>
      <c r="L644">
        <v>1545026400</v>
      </c>
      <c r="M644" s="9">
        <f t="shared" si="42"/>
        <v>43451.25</v>
      </c>
      <c r="N644">
        <v>1545804000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12">
        <f t="shared" si="41"/>
        <v>87.962666666666664</v>
      </c>
      <c r="J645" t="s">
        <v>21</v>
      </c>
      <c r="K645" t="s">
        <v>22</v>
      </c>
      <c r="L645">
        <v>1488348000</v>
      </c>
      <c r="M645" s="9">
        <f t="shared" si="42"/>
        <v>42795.25</v>
      </c>
      <c r="N645">
        <v>1489899600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12">
        <f t="shared" si="41"/>
        <v>28</v>
      </c>
      <c r="J646" t="s">
        <v>15</v>
      </c>
      <c r="K646" t="s">
        <v>16</v>
      </c>
      <c r="L646">
        <v>1545112800</v>
      </c>
      <c r="M646" s="9">
        <f t="shared" si="42"/>
        <v>43452.25</v>
      </c>
      <c r="N646">
        <v>1546495200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12">
        <f t="shared" si="41"/>
        <v>37.999361294443261</v>
      </c>
      <c r="J647" t="s">
        <v>21</v>
      </c>
      <c r="K647" t="s">
        <v>22</v>
      </c>
      <c r="L647">
        <v>1537938000</v>
      </c>
      <c r="M647" s="9">
        <f t="shared" si="42"/>
        <v>43369.208333333328</v>
      </c>
      <c r="N647">
        <v>1539752400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12">
        <f t="shared" si="41"/>
        <v>29.999313893653515</v>
      </c>
      <c r="J648" t="s">
        <v>21</v>
      </c>
      <c r="K648" t="s">
        <v>22</v>
      </c>
      <c r="L648">
        <v>1363150800</v>
      </c>
      <c r="M648" s="9">
        <f t="shared" si="42"/>
        <v>41346.208333333336</v>
      </c>
      <c r="N648">
        <v>1364101200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12">
        <f t="shared" si="41"/>
        <v>103.5</v>
      </c>
      <c r="J649" t="s">
        <v>21</v>
      </c>
      <c r="K649" t="s">
        <v>22</v>
      </c>
      <c r="L649">
        <v>1523250000</v>
      </c>
      <c r="M649" s="9">
        <f t="shared" si="42"/>
        <v>43199.208333333328</v>
      </c>
      <c r="N649">
        <v>1525323600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12">
        <f t="shared" si="41"/>
        <v>85.994467496542185</v>
      </c>
      <c r="J650" t="s">
        <v>21</v>
      </c>
      <c r="K650" t="s">
        <v>22</v>
      </c>
      <c r="L650">
        <v>1499317200</v>
      </c>
      <c r="M650" s="9">
        <f t="shared" si="42"/>
        <v>42922.208333333328</v>
      </c>
      <c r="N650">
        <v>1500872400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12">
        <f t="shared" si="41"/>
        <v>98.011627906976742</v>
      </c>
      <c r="J651" t="s">
        <v>98</v>
      </c>
      <c r="K651" t="s">
        <v>99</v>
      </c>
      <c r="L651">
        <v>1287550800</v>
      </c>
      <c r="M651" s="9">
        <f t="shared" si="42"/>
        <v>40471.208333333336</v>
      </c>
      <c r="N651">
        <v>1288501200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12">
        <f t="shared" si="41"/>
        <v>2</v>
      </c>
      <c r="J652" t="s">
        <v>21</v>
      </c>
      <c r="K652" t="s">
        <v>22</v>
      </c>
      <c r="L652">
        <v>1404795600</v>
      </c>
      <c r="M652" s="9">
        <f t="shared" si="42"/>
        <v>41828.208333333336</v>
      </c>
      <c r="N652">
        <v>1407128400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12">
        <f t="shared" si="41"/>
        <v>44.994570837642193</v>
      </c>
      <c r="J653" t="s">
        <v>107</v>
      </c>
      <c r="K653" t="s">
        <v>108</v>
      </c>
      <c r="L653">
        <v>1393048800</v>
      </c>
      <c r="M653" s="9">
        <f t="shared" si="42"/>
        <v>41692.25</v>
      </c>
      <c r="N653">
        <v>1394344800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12">
        <f t="shared" si="41"/>
        <v>31.012224938875306</v>
      </c>
      <c r="J654" t="s">
        <v>21</v>
      </c>
      <c r="K654" t="s">
        <v>22</v>
      </c>
      <c r="L654">
        <v>1470373200</v>
      </c>
      <c r="M654" s="9">
        <f t="shared" si="42"/>
        <v>42587.208333333328</v>
      </c>
      <c r="N654">
        <v>1474088400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12">
        <f t="shared" si="41"/>
        <v>59.970085470085472</v>
      </c>
      <c r="J655" t="s">
        <v>21</v>
      </c>
      <c r="K655" t="s">
        <v>22</v>
      </c>
      <c r="L655">
        <v>1460091600</v>
      </c>
      <c r="M655" s="9">
        <f t="shared" si="42"/>
        <v>42468.208333333328</v>
      </c>
      <c r="N655">
        <v>1460264400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12">
        <f t="shared" si="41"/>
        <v>58.9973474801061</v>
      </c>
      <c r="J656" t="s">
        <v>21</v>
      </c>
      <c r="K656" t="s">
        <v>22</v>
      </c>
      <c r="L656">
        <v>1440392400</v>
      </c>
      <c r="M656" s="9">
        <f t="shared" si="42"/>
        <v>42240.208333333328</v>
      </c>
      <c r="N656">
        <v>1440824400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12">
        <f t="shared" si="41"/>
        <v>50.045454545454547</v>
      </c>
      <c r="J657" t="s">
        <v>21</v>
      </c>
      <c r="K657" t="s">
        <v>22</v>
      </c>
      <c r="L657">
        <v>1488434400</v>
      </c>
      <c r="M657" s="9">
        <f t="shared" si="42"/>
        <v>42796.25</v>
      </c>
      <c r="N657">
        <v>1489554000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12">
        <f t="shared" si="41"/>
        <v>98.966269841269835</v>
      </c>
      <c r="J658" t="s">
        <v>26</v>
      </c>
      <c r="K658" t="s">
        <v>27</v>
      </c>
      <c r="L658">
        <v>1514440800</v>
      </c>
      <c r="M658" s="9">
        <f t="shared" si="42"/>
        <v>43097.25</v>
      </c>
      <c r="N658">
        <v>1514872800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12">
        <f t="shared" si="41"/>
        <v>58.857142857142854</v>
      </c>
      <c r="J659" t="s">
        <v>21</v>
      </c>
      <c r="K659" t="s">
        <v>22</v>
      </c>
      <c r="L659">
        <v>1514354400</v>
      </c>
      <c r="M659" s="9">
        <f t="shared" si="42"/>
        <v>43096.25</v>
      </c>
      <c r="N659">
        <v>1515736800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12">
        <f t="shared" si="41"/>
        <v>81.010256410256417</v>
      </c>
      <c r="J660" t="s">
        <v>21</v>
      </c>
      <c r="K660" t="s">
        <v>22</v>
      </c>
      <c r="L660">
        <v>1440910800</v>
      </c>
      <c r="M660" s="9">
        <f t="shared" si="42"/>
        <v>42246.208333333328</v>
      </c>
      <c r="N660">
        <v>1442898000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12">
        <f t="shared" si="41"/>
        <v>76.013333333333335</v>
      </c>
      <c r="J661" t="s">
        <v>40</v>
      </c>
      <c r="K661" t="s">
        <v>41</v>
      </c>
      <c r="L661">
        <v>1296108000</v>
      </c>
      <c r="M661" s="9">
        <f t="shared" si="42"/>
        <v>40570.25</v>
      </c>
      <c r="N661">
        <v>1296194400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12">
        <f t="shared" si="41"/>
        <v>96.597402597402592</v>
      </c>
      <c r="J662" t="s">
        <v>21</v>
      </c>
      <c r="K662" t="s">
        <v>22</v>
      </c>
      <c r="L662">
        <v>1440133200</v>
      </c>
      <c r="M662" s="9">
        <f t="shared" si="42"/>
        <v>42237.208333333328</v>
      </c>
      <c r="N662">
        <v>1440910800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12">
        <f t="shared" si="41"/>
        <v>76.957446808510639</v>
      </c>
      <c r="J663" t="s">
        <v>36</v>
      </c>
      <c r="K663" t="s">
        <v>37</v>
      </c>
      <c r="L663">
        <v>1332910800</v>
      </c>
      <c r="M663" s="9">
        <f t="shared" si="42"/>
        <v>40996.208333333336</v>
      </c>
      <c r="N663">
        <v>1335502800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12">
        <f t="shared" si="41"/>
        <v>67.984732824427482</v>
      </c>
      <c r="J664" t="s">
        <v>21</v>
      </c>
      <c r="K664" t="s">
        <v>22</v>
      </c>
      <c r="L664">
        <v>1544335200</v>
      </c>
      <c r="M664" s="9">
        <f t="shared" si="42"/>
        <v>43443.25</v>
      </c>
      <c r="N664">
        <v>1544680800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12">
        <f t="shared" si="41"/>
        <v>88.781609195402297</v>
      </c>
      <c r="J665" t="s">
        <v>21</v>
      </c>
      <c r="K665" t="s">
        <v>22</v>
      </c>
      <c r="L665">
        <v>1286427600</v>
      </c>
      <c r="M665" s="9">
        <f t="shared" si="42"/>
        <v>40458.208333333336</v>
      </c>
      <c r="N665">
        <v>1288414800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12">
        <f t="shared" si="41"/>
        <v>24.99623706491063</v>
      </c>
      <c r="J666" t="s">
        <v>21</v>
      </c>
      <c r="K666" t="s">
        <v>22</v>
      </c>
      <c r="L666">
        <v>1329717600</v>
      </c>
      <c r="M666" s="9">
        <f t="shared" si="42"/>
        <v>40959.25</v>
      </c>
      <c r="N666">
        <v>1330581600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12">
        <f t="shared" si="41"/>
        <v>44.922794117647058</v>
      </c>
      <c r="J667" t="s">
        <v>21</v>
      </c>
      <c r="K667" t="s">
        <v>22</v>
      </c>
      <c r="L667">
        <v>1310187600</v>
      </c>
      <c r="M667" s="9">
        <f t="shared" si="42"/>
        <v>40733.208333333336</v>
      </c>
      <c r="N667">
        <v>1311397200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12">
        <f t="shared" si="41"/>
        <v>79.400000000000006</v>
      </c>
      <c r="J668" t="s">
        <v>21</v>
      </c>
      <c r="K668" t="s">
        <v>22</v>
      </c>
      <c r="L668">
        <v>1377838800</v>
      </c>
      <c r="M668" s="9">
        <f t="shared" si="42"/>
        <v>41516.208333333336</v>
      </c>
      <c r="N668">
        <v>1378357200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12">
        <f t="shared" si="41"/>
        <v>29.009546539379475</v>
      </c>
      <c r="J669" t="s">
        <v>21</v>
      </c>
      <c r="K669" t="s">
        <v>22</v>
      </c>
      <c r="L669">
        <v>1410325200</v>
      </c>
      <c r="M669" s="9">
        <f t="shared" si="42"/>
        <v>41892.208333333336</v>
      </c>
      <c r="N669">
        <v>1411102800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12">
        <f t="shared" si="41"/>
        <v>73.59210526315789</v>
      </c>
      <c r="J670" t="s">
        <v>21</v>
      </c>
      <c r="K670" t="s">
        <v>22</v>
      </c>
      <c r="L670">
        <v>1343797200</v>
      </c>
      <c r="M670" s="9">
        <f t="shared" si="42"/>
        <v>41122.208333333336</v>
      </c>
      <c r="N670">
        <v>1344834000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12">
        <f t="shared" si="41"/>
        <v>107.97038864898211</v>
      </c>
      <c r="J671" t="s">
        <v>107</v>
      </c>
      <c r="K671" t="s">
        <v>108</v>
      </c>
      <c r="L671">
        <v>1498453200</v>
      </c>
      <c r="M671" s="9">
        <f t="shared" si="42"/>
        <v>42912.208333333328</v>
      </c>
      <c r="N671">
        <v>1499230800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12">
        <f t="shared" si="41"/>
        <v>68.987284287011803</v>
      </c>
      <c r="J672" t="s">
        <v>21</v>
      </c>
      <c r="K672" t="s">
        <v>22</v>
      </c>
      <c r="L672">
        <v>1456380000</v>
      </c>
      <c r="M672" s="9">
        <f t="shared" si="42"/>
        <v>42425.25</v>
      </c>
      <c r="N672">
        <v>1457416800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12">
        <f t="shared" si="41"/>
        <v>111.02236719478098</v>
      </c>
      <c r="J673" t="s">
        <v>21</v>
      </c>
      <c r="K673" t="s">
        <v>22</v>
      </c>
      <c r="L673">
        <v>1280552400</v>
      </c>
      <c r="M673" s="9">
        <f t="shared" si="42"/>
        <v>40390.208333333336</v>
      </c>
      <c r="N673">
        <v>1280898000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12">
        <f t="shared" si="41"/>
        <v>24.997515808491418</v>
      </c>
      <c r="J674" t="s">
        <v>26</v>
      </c>
      <c r="K674" t="s">
        <v>27</v>
      </c>
      <c r="L674">
        <v>1521608400</v>
      </c>
      <c r="M674" s="9">
        <f t="shared" si="42"/>
        <v>43180.208333333328</v>
      </c>
      <c r="N674">
        <v>1522472400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12">
        <f t="shared" si="41"/>
        <v>42.155172413793103</v>
      </c>
      <c r="J675" t="s">
        <v>107</v>
      </c>
      <c r="K675" t="s">
        <v>108</v>
      </c>
      <c r="L675">
        <v>1460696400</v>
      </c>
      <c r="M675" s="9">
        <f t="shared" si="42"/>
        <v>42475.208333333328</v>
      </c>
      <c r="N675">
        <v>1462510800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12">
        <f t="shared" si="41"/>
        <v>47.003284072249592</v>
      </c>
      <c r="J676" t="s">
        <v>21</v>
      </c>
      <c r="K676" t="s">
        <v>22</v>
      </c>
      <c r="L676">
        <v>1313730000</v>
      </c>
      <c r="M676" s="9">
        <f t="shared" si="42"/>
        <v>40774.208333333336</v>
      </c>
      <c r="N676">
        <v>1317790800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12">
        <f t="shared" si="41"/>
        <v>36.0392749244713</v>
      </c>
      <c r="J677" t="s">
        <v>21</v>
      </c>
      <c r="K677" t="s">
        <v>22</v>
      </c>
      <c r="L677">
        <v>1568178000</v>
      </c>
      <c r="M677" s="9">
        <f t="shared" si="42"/>
        <v>43719.208333333328</v>
      </c>
      <c r="N677">
        <v>1568782800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12">
        <f t="shared" si="41"/>
        <v>101.03760683760684</v>
      </c>
      <c r="J678" t="s">
        <v>21</v>
      </c>
      <c r="K678" t="s">
        <v>22</v>
      </c>
      <c r="L678">
        <v>1348635600</v>
      </c>
      <c r="M678" s="9">
        <f t="shared" si="42"/>
        <v>41178.208333333336</v>
      </c>
      <c r="N678">
        <v>1349413200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12">
        <f t="shared" si="41"/>
        <v>39.927927927927925</v>
      </c>
      <c r="J679" t="s">
        <v>21</v>
      </c>
      <c r="K679" t="s">
        <v>22</v>
      </c>
      <c r="L679">
        <v>1468126800</v>
      </c>
      <c r="M679" s="9">
        <f t="shared" si="42"/>
        <v>42561.208333333328</v>
      </c>
      <c r="N679">
        <v>1472446800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12">
        <f t="shared" si="41"/>
        <v>83.158139534883716</v>
      </c>
      <c r="J680" t="s">
        <v>21</v>
      </c>
      <c r="K680" t="s">
        <v>22</v>
      </c>
      <c r="L680">
        <v>1547877600</v>
      </c>
      <c r="M680" s="9">
        <f t="shared" si="42"/>
        <v>43484.25</v>
      </c>
      <c r="N680">
        <v>1548050400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12">
        <f t="shared" si="41"/>
        <v>39.97520661157025</v>
      </c>
      <c r="J681" t="s">
        <v>21</v>
      </c>
      <c r="K681" t="s">
        <v>22</v>
      </c>
      <c r="L681">
        <v>1571374800</v>
      </c>
      <c r="M681" s="9">
        <f t="shared" si="42"/>
        <v>43756.208333333328</v>
      </c>
      <c r="N681">
        <v>1571806800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12">
        <f t="shared" si="41"/>
        <v>47.993908629441627</v>
      </c>
      <c r="J682" t="s">
        <v>21</v>
      </c>
      <c r="K682" t="s">
        <v>22</v>
      </c>
      <c r="L682">
        <v>1576303200</v>
      </c>
      <c r="M682" s="9">
        <f t="shared" si="42"/>
        <v>43813.25</v>
      </c>
      <c r="N682">
        <v>1576476000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12">
        <f t="shared" si="41"/>
        <v>95.978877489438744</v>
      </c>
      <c r="J683" t="s">
        <v>21</v>
      </c>
      <c r="K683" t="s">
        <v>22</v>
      </c>
      <c r="L683">
        <v>1324447200</v>
      </c>
      <c r="M683" s="9">
        <f t="shared" si="42"/>
        <v>40898.25</v>
      </c>
      <c r="N683">
        <v>1324965600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12">
        <f t="shared" si="41"/>
        <v>78.728155339805824</v>
      </c>
      <c r="J684" t="s">
        <v>21</v>
      </c>
      <c r="K684" t="s">
        <v>22</v>
      </c>
      <c r="L684">
        <v>1386741600</v>
      </c>
      <c r="M684" s="9">
        <f t="shared" si="42"/>
        <v>41619.25</v>
      </c>
      <c r="N684">
        <v>1387519200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12">
        <f t="shared" si="41"/>
        <v>56.081632653061227</v>
      </c>
      <c r="J685" t="s">
        <v>21</v>
      </c>
      <c r="K685" t="s">
        <v>22</v>
      </c>
      <c r="L685">
        <v>1537074000</v>
      </c>
      <c r="M685" s="9">
        <f t="shared" si="42"/>
        <v>43359.208333333328</v>
      </c>
      <c r="N685">
        <v>1537246800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12">
        <f t="shared" si="41"/>
        <v>69.090909090909093</v>
      </c>
      <c r="J686" t="s">
        <v>15</v>
      </c>
      <c r="K686" t="s">
        <v>16</v>
      </c>
      <c r="L686">
        <v>1277787600</v>
      </c>
      <c r="M686" s="9">
        <f t="shared" si="42"/>
        <v>40358.208333333336</v>
      </c>
      <c r="N686">
        <v>1279515600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12">
        <f t="shared" si="41"/>
        <v>102.05291576673866</v>
      </c>
      <c r="J687" t="s">
        <v>15</v>
      </c>
      <c r="K687" t="s">
        <v>16</v>
      </c>
      <c r="L687">
        <v>1440306000</v>
      </c>
      <c r="M687" s="9">
        <f t="shared" si="42"/>
        <v>42239.208333333328</v>
      </c>
      <c r="N687">
        <v>1442379600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12">
        <f t="shared" si="41"/>
        <v>107.32089552238806</v>
      </c>
      <c r="J688" t="s">
        <v>21</v>
      </c>
      <c r="K688" t="s">
        <v>22</v>
      </c>
      <c r="L688">
        <v>1522126800</v>
      </c>
      <c r="M688" s="9">
        <f t="shared" si="42"/>
        <v>43186.208333333328</v>
      </c>
      <c r="N688">
        <v>1523077200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12">
        <f t="shared" si="41"/>
        <v>51.970260223048328</v>
      </c>
      <c r="J689" t="s">
        <v>21</v>
      </c>
      <c r="K689" t="s">
        <v>22</v>
      </c>
      <c r="L689">
        <v>1489298400</v>
      </c>
      <c r="M689" s="9">
        <f t="shared" si="42"/>
        <v>42806.25</v>
      </c>
      <c r="N689">
        <v>1489554000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12">
        <f t="shared" si="41"/>
        <v>71.137142857142862</v>
      </c>
      <c r="J690" t="s">
        <v>21</v>
      </c>
      <c r="K690" t="s">
        <v>22</v>
      </c>
      <c r="L690">
        <v>1547100000</v>
      </c>
      <c r="M690" s="9">
        <f t="shared" si="42"/>
        <v>43475.25</v>
      </c>
      <c r="N690">
        <v>1548482400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12">
        <f t="shared" si="41"/>
        <v>106.49275362318841</v>
      </c>
      <c r="J691" t="s">
        <v>21</v>
      </c>
      <c r="K691" t="s">
        <v>22</v>
      </c>
      <c r="L691">
        <v>1383022800</v>
      </c>
      <c r="M691" s="9">
        <f t="shared" si="42"/>
        <v>41576.208333333336</v>
      </c>
      <c r="N691">
        <v>1384063200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12">
        <f t="shared" si="41"/>
        <v>42.93684210526316</v>
      </c>
      <c r="J692" t="s">
        <v>21</v>
      </c>
      <c r="K692" t="s">
        <v>22</v>
      </c>
      <c r="L692">
        <v>1322373600</v>
      </c>
      <c r="M692" s="9">
        <f t="shared" si="42"/>
        <v>40874.25</v>
      </c>
      <c r="N692">
        <v>1322892000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12">
        <f t="shared" si="41"/>
        <v>30.037974683544302</v>
      </c>
      <c r="J693" t="s">
        <v>21</v>
      </c>
      <c r="K693" t="s">
        <v>22</v>
      </c>
      <c r="L693">
        <v>1349240400</v>
      </c>
      <c r="M693" s="9">
        <f t="shared" si="42"/>
        <v>41185.208333333336</v>
      </c>
      <c r="N693">
        <v>1350709200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12">
        <f t="shared" si="41"/>
        <v>70.623376623376629</v>
      </c>
      <c r="J694" t="s">
        <v>40</v>
      </c>
      <c r="K694" t="s">
        <v>41</v>
      </c>
      <c r="L694">
        <v>1562648400</v>
      </c>
      <c r="M694" s="9">
        <f t="shared" si="42"/>
        <v>43655.208333333328</v>
      </c>
      <c r="N694">
        <v>1564203600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12">
        <f t="shared" si="41"/>
        <v>66.016018306636155</v>
      </c>
      <c r="J695" t="s">
        <v>21</v>
      </c>
      <c r="K695" t="s">
        <v>22</v>
      </c>
      <c r="L695">
        <v>1508216400</v>
      </c>
      <c r="M695" s="9">
        <f t="shared" si="42"/>
        <v>43025.208333333328</v>
      </c>
      <c r="N695">
        <v>1509685200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12">
        <f t="shared" si="41"/>
        <v>96.911392405063296</v>
      </c>
      <c r="J696" t="s">
        <v>21</v>
      </c>
      <c r="K696" t="s">
        <v>22</v>
      </c>
      <c r="L696">
        <v>1511762400</v>
      </c>
      <c r="M696" s="9">
        <f t="shared" si="42"/>
        <v>43066.25</v>
      </c>
      <c r="N696">
        <v>1514959200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12">
        <f t="shared" si="41"/>
        <v>62.867346938775512</v>
      </c>
      <c r="J697" t="s">
        <v>107</v>
      </c>
      <c r="K697" t="s">
        <v>108</v>
      </c>
      <c r="L697">
        <v>1447480800</v>
      </c>
      <c r="M697" s="9">
        <f t="shared" si="42"/>
        <v>42322.25</v>
      </c>
      <c r="N697">
        <v>1448863200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12">
        <f t="shared" si="41"/>
        <v>108.98537682789652</v>
      </c>
      <c r="J698" t="s">
        <v>21</v>
      </c>
      <c r="K698" t="s">
        <v>22</v>
      </c>
      <c r="L698">
        <v>1429506000</v>
      </c>
      <c r="M698" s="9">
        <f t="shared" si="42"/>
        <v>42114.208333333328</v>
      </c>
      <c r="N698">
        <v>1429592400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12">
        <f t="shared" si="41"/>
        <v>26.999314599040439</v>
      </c>
      <c r="J699" t="s">
        <v>21</v>
      </c>
      <c r="K699" t="s">
        <v>22</v>
      </c>
      <c r="L699">
        <v>1522472400</v>
      </c>
      <c r="M699" s="9">
        <f t="shared" si="42"/>
        <v>43190.208333333328</v>
      </c>
      <c r="N699">
        <v>1522645200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12">
        <f t="shared" si="41"/>
        <v>65.004147943311438</v>
      </c>
      <c r="J700" t="s">
        <v>15</v>
      </c>
      <c r="K700" t="s">
        <v>16</v>
      </c>
      <c r="L700">
        <v>1322114400</v>
      </c>
      <c r="M700" s="9">
        <f t="shared" si="42"/>
        <v>40871.25</v>
      </c>
      <c r="N700">
        <v>1323324000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12">
        <f t="shared" si="41"/>
        <v>111.51785714285714</v>
      </c>
      <c r="J701" t="s">
        <v>21</v>
      </c>
      <c r="K701" t="s">
        <v>22</v>
      </c>
      <c r="L701">
        <v>1561438800</v>
      </c>
      <c r="M701" s="9">
        <f t="shared" si="42"/>
        <v>43641.208333333328</v>
      </c>
      <c r="N701">
        <v>1561525200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12">
        <f t="shared" si="41"/>
        <v>3</v>
      </c>
      <c r="J702" t="s">
        <v>21</v>
      </c>
      <c r="K702" t="s">
        <v>22</v>
      </c>
      <c r="L702">
        <v>1264399200</v>
      </c>
      <c r="M702" s="9">
        <f t="shared" si="42"/>
        <v>40203.25</v>
      </c>
      <c r="N702">
        <v>1265695200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12">
        <f t="shared" si="41"/>
        <v>110.99268292682927</v>
      </c>
      <c r="J703" t="s">
        <v>21</v>
      </c>
      <c r="K703" t="s">
        <v>22</v>
      </c>
      <c r="L703">
        <v>1301202000</v>
      </c>
      <c r="M703" s="9">
        <f t="shared" si="42"/>
        <v>40629.208333333336</v>
      </c>
      <c r="N703">
        <v>1301806800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12">
        <f t="shared" si="41"/>
        <v>56.746987951807228</v>
      </c>
      <c r="J704" t="s">
        <v>21</v>
      </c>
      <c r="K704" t="s">
        <v>22</v>
      </c>
      <c r="L704">
        <v>1374469200</v>
      </c>
      <c r="M704" s="9">
        <f t="shared" si="42"/>
        <v>41477.208333333336</v>
      </c>
      <c r="N704">
        <v>1374901200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12">
        <f t="shared" si="41"/>
        <v>97.020608439646708</v>
      </c>
      <c r="J705" t="s">
        <v>21</v>
      </c>
      <c r="K705" t="s">
        <v>22</v>
      </c>
      <c r="L705">
        <v>1334984400</v>
      </c>
      <c r="M705" s="9">
        <f t="shared" si="42"/>
        <v>41020.208333333336</v>
      </c>
      <c r="N705">
        <v>1336453200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12">
        <f t="shared" si="41"/>
        <v>92.08620689655173</v>
      </c>
      <c r="J706" t="s">
        <v>21</v>
      </c>
      <c r="K706" t="s">
        <v>22</v>
      </c>
      <c r="L706">
        <v>1467608400</v>
      </c>
      <c r="M706" s="9">
        <f t="shared" si="42"/>
        <v>42555.208333333328</v>
      </c>
      <c r="N706">
        <v>1468904400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s="12">
        <f t="shared" ref="I707:I770" si="45">(E707/H707)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46">(((L707/60)/60)/24)+DATE(1970,1,1)</f>
        <v>41619.25</v>
      </c>
      <c r="N707">
        <v>1387087200</v>
      </c>
      <c r="O707" s="9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12">
        <f t="shared" si="45"/>
        <v>103.03791821561339</v>
      </c>
      <c r="J708" t="s">
        <v>26</v>
      </c>
      <c r="K708" t="s">
        <v>27</v>
      </c>
      <c r="L708">
        <v>1546754400</v>
      </c>
      <c r="M708" s="9">
        <f t="shared" si="46"/>
        <v>43471.25</v>
      </c>
      <c r="N708">
        <v>1547445600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12">
        <f t="shared" si="45"/>
        <v>68.922619047619051</v>
      </c>
      <c r="J709" t="s">
        <v>21</v>
      </c>
      <c r="K709" t="s">
        <v>22</v>
      </c>
      <c r="L709">
        <v>1544248800</v>
      </c>
      <c r="M709" s="9">
        <f t="shared" si="46"/>
        <v>43442.25</v>
      </c>
      <c r="N709">
        <v>1547359200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12">
        <f t="shared" si="45"/>
        <v>87.737226277372258</v>
      </c>
      <c r="J710" t="s">
        <v>98</v>
      </c>
      <c r="K710" t="s">
        <v>99</v>
      </c>
      <c r="L710">
        <v>1495429200</v>
      </c>
      <c r="M710" s="9">
        <f t="shared" si="46"/>
        <v>42877.208333333328</v>
      </c>
      <c r="N710">
        <v>1496293200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12">
        <f t="shared" si="45"/>
        <v>75.021505376344081</v>
      </c>
      <c r="J711" t="s">
        <v>107</v>
      </c>
      <c r="K711" t="s">
        <v>108</v>
      </c>
      <c r="L711">
        <v>1334811600</v>
      </c>
      <c r="M711" s="9">
        <f t="shared" si="46"/>
        <v>41018.208333333336</v>
      </c>
      <c r="N711">
        <v>1335416400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12">
        <f t="shared" si="45"/>
        <v>50.863999999999997</v>
      </c>
      <c r="J712" t="s">
        <v>21</v>
      </c>
      <c r="K712" t="s">
        <v>22</v>
      </c>
      <c r="L712">
        <v>1531544400</v>
      </c>
      <c r="M712" s="9">
        <f t="shared" si="46"/>
        <v>43295.208333333328</v>
      </c>
      <c r="N712">
        <v>1532149200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12">
        <f t="shared" si="45"/>
        <v>90</v>
      </c>
      <c r="J713" t="s">
        <v>107</v>
      </c>
      <c r="K713" t="s">
        <v>108</v>
      </c>
      <c r="L713">
        <v>1453615200</v>
      </c>
      <c r="M713" s="9">
        <f t="shared" si="46"/>
        <v>42393.25</v>
      </c>
      <c r="N713">
        <v>1453788000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12">
        <f t="shared" si="45"/>
        <v>72.896039603960389</v>
      </c>
      <c r="J714" t="s">
        <v>21</v>
      </c>
      <c r="K714" t="s">
        <v>22</v>
      </c>
      <c r="L714">
        <v>1467954000</v>
      </c>
      <c r="M714" s="9">
        <f t="shared" si="46"/>
        <v>42559.208333333328</v>
      </c>
      <c r="N714">
        <v>1471496400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12">
        <f t="shared" si="45"/>
        <v>108.48543689320388</v>
      </c>
      <c r="J715" t="s">
        <v>21</v>
      </c>
      <c r="K715" t="s">
        <v>22</v>
      </c>
      <c r="L715">
        <v>1471842000</v>
      </c>
      <c r="M715" s="9">
        <f t="shared" si="46"/>
        <v>42604.208333333328</v>
      </c>
      <c r="N715">
        <v>1472878800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12">
        <f t="shared" si="45"/>
        <v>101.98095238095237</v>
      </c>
      <c r="J716" t="s">
        <v>21</v>
      </c>
      <c r="K716" t="s">
        <v>22</v>
      </c>
      <c r="L716">
        <v>1408424400</v>
      </c>
      <c r="M716" s="9">
        <f t="shared" si="46"/>
        <v>41870.208333333336</v>
      </c>
      <c r="N716">
        <v>1408510800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12">
        <f t="shared" si="45"/>
        <v>44.009146341463413</v>
      </c>
      <c r="J717" t="s">
        <v>21</v>
      </c>
      <c r="K717" t="s">
        <v>22</v>
      </c>
      <c r="L717">
        <v>1281157200</v>
      </c>
      <c r="M717" s="9">
        <f t="shared" si="46"/>
        <v>40397.208333333336</v>
      </c>
      <c r="N717">
        <v>1281589200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12">
        <f t="shared" si="45"/>
        <v>65.942675159235662</v>
      </c>
      <c r="J718" t="s">
        <v>21</v>
      </c>
      <c r="K718" t="s">
        <v>22</v>
      </c>
      <c r="L718">
        <v>1373432400</v>
      </c>
      <c r="M718" s="9">
        <f t="shared" si="46"/>
        <v>41465.208333333336</v>
      </c>
      <c r="N718">
        <v>1375851600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12">
        <f t="shared" si="45"/>
        <v>24.987387387387386</v>
      </c>
      <c r="J719" t="s">
        <v>21</v>
      </c>
      <c r="K719" t="s">
        <v>22</v>
      </c>
      <c r="L719">
        <v>1313989200</v>
      </c>
      <c r="M719" s="9">
        <f t="shared" si="46"/>
        <v>40777.208333333336</v>
      </c>
      <c r="N719">
        <v>1315803600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12">
        <f t="shared" si="45"/>
        <v>28.003367003367003</v>
      </c>
      <c r="J720" t="s">
        <v>21</v>
      </c>
      <c r="K720" t="s">
        <v>22</v>
      </c>
      <c r="L720">
        <v>1371445200</v>
      </c>
      <c r="M720" s="9">
        <f t="shared" si="46"/>
        <v>41442.208333333336</v>
      </c>
      <c r="N720">
        <v>1373691600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12">
        <f t="shared" si="45"/>
        <v>85.829268292682926</v>
      </c>
      <c r="J721" t="s">
        <v>21</v>
      </c>
      <c r="K721" t="s">
        <v>22</v>
      </c>
      <c r="L721">
        <v>1338267600</v>
      </c>
      <c r="M721" s="9">
        <f t="shared" si="46"/>
        <v>41058.208333333336</v>
      </c>
      <c r="N721">
        <v>1339218000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12">
        <f t="shared" si="45"/>
        <v>84.921052631578945</v>
      </c>
      <c r="J722" t="s">
        <v>36</v>
      </c>
      <c r="K722" t="s">
        <v>37</v>
      </c>
      <c r="L722">
        <v>1519192800</v>
      </c>
      <c r="M722" s="9">
        <f t="shared" si="46"/>
        <v>43152.25</v>
      </c>
      <c r="N722">
        <v>1520402400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12">
        <f t="shared" si="45"/>
        <v>90.483333333333334</v>
      </c>
      <c r="J723" t="s">
        <v>21</v>
      </c>
      <c r="K723" t="s">
        <v>22</v>
      </c>
      <c r="L723">
        <v>1522818000</v>
      </c>
      <c r="M723" s="9">
        <f t="shared" si="46"/>
        <v>43194.208333333328</v>
      </c>
      <c r="N723">
        <v>1523336400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12">
        <f t="shared" si="45"/>
        <v>25.00197628458498</v>
      </c>
      <c r="J724" t="s">
        <v>21</v>
      </c>
      <c r="K724" t="s">
        <v>22</v>
      </c>
      <c r="L724">
        <v>1509948000</v>
      </c>
      <c r="M724" s="9">
        <f t="shared" si="46"/>
        <v>43045.25</v>
      </c>
      <c r="N724">
        <v>1512280800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12">
        <f t="shared" si="45"/>
        <v>92.013888888888886</v>
      </c>
      <c r="J725" t="s">
        <v>26</v>
      </c>
      <c r="K725" t="s">
        <v>27</v>
      </c>
      <c r="L725">
        <v>1456898400</v>
      </c>
      <c r="M725" s="9">
        <f t="shared" si="46"/>
        <v>42431.25</v>
      </c>
      <c r="N725">
        <v>1458709200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12">
        <f t="shared" si="45"/>
        <v>93.066115702479337</v>
      </c>
      <c r="J726" t="s">
        <v>40</v>
      </c>
      <c r="K726" t="s">
        <v>41</v>
      </c>
      <c r="L726">
        <v>1413954000</v>
      </c>
      <c r="M726" s="9">
        <f t="shared" si="46"/>
        <v>41934.208333333336</v>
      </c>
      <c r="N726">
        <v>1414126800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12">
        <f t="shared" si="45"/>
        <v>61.008145363408524</v>
      </c>
      <c r="J727" t="s">
        <v>21</v>
      </c>
      <c r="K727" t="s">
        <v>22</v>
      </c>
      <c r="L727">
        <v>1416031200</v>
      </c>
      <c r="M727" s="9">
        <f t="shared" si="46"/>
        <v>41958.25</v>
      </c>
      <c r="N727">
        <v>1416204000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12">
        <f t="shared" si="45"/>
        <v>92.036259541984734</v>
      </c>
      <c r="J728" t="s">
        <v>21</v>
      </c>
      <c r="K728" t="s">
        <v>22</v>
      </c>
      <c r="L728">
        <v>1287982800</v>
      </c>
      <c r="M728" s="9">
        <f t="shared" si="46"/>
        <v>40476.208333333336</v>
      </c>
      <c r="N728">
        <v>1288501200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12">
        <f t="shared" si="45"/>
        <v>81.132596685082873</v>
      </c>
      <c r="J729" t="s">
        <v>21</v>
      </c>
      <c r="K729" t="s">
        <v>22</v>
      </c>
      <c r="L729">
        <v>1547964000</v>
      </c>
      <c r="M729" s="9">
        <f t="shared" si="46"/>
        <v>43485.25</v>
      </c>
      <c r="N729">
        <v>1552971600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12">
        <f t="shared" si="45"/>
        <v>73.5</v>
      </c>
      <c r="J730" t="s">
        <v>21</v>
      </c>
      <c r="K730" t="s">
        <v>22</v>
      </c>
      <c r="L730">
        <v>1464152400</v>
      </c>
      <c r="M730" s="9">
        <f t="shared" si="46"/>
        <v>42515.208333333328</v>
      </c>
      <c r="N730">
        <v>1465102800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12">
        <f t="shared" si="45"/>
        <v>85.221311475409834</v>
      </c>
      <c r="J731" t="s">
        <v>21</v>
      </c>
      <c r="K731" t="s">
        <v>22</v>
      </c>
      <c r="L731">
        <v>1359957600</v>
      </c>
      <c r="M731" s="9">
        <f t="shared" si="46"/>
        <v>41309.25</v>
      </c>
      <c r="N731">
        <v>1360130400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12">
        <f t="shared" si="45"/>
        <v>110.96825396825396</v>
      </c>
      <c r="J732" t="s">
        <v>15</v>
      </c>
      <c r="K732" t="s">
        <v>16</v>
      </c>
      <c r="L732">
        <v>1432357200</v>
      </c>
      <c r="M732" s="9">
        <f t="shared" si="46"/>
        <v>42147.208333333328</v>
      </c>
      <c r="N732">
        <v>1432875600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12">
        <f t="shared" si="45"/>
        <v>32.968036529680369</v>
      </c>
      <c r="J733" t="s">
        <v>21</v>
      </c>
      <c r="K733" t="s">
        <v>22</v>
      </c>
      <c r="L733">
        <v>1500786000</v>
      </c>
      <c r="M733" s="9">
        <f t="shared" si="46"/>
        <v>42939.208333333328</v>
      </c>
      <c r="N733">
        <v>1500872400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12">
        <f t="shared" si="45"/>
        <v>96.005352363960753</v>
      </c>
      <c r="J734" t="s">
        <v>21</v>
      </c>
      <c r="K734" t="s">
        <v>22</v>
      </c>
      <c r="L734">
        <v>1490158800</v>
      </c>
      <c r="M734" s="9">
        <f t="shared" si="46"/>
        <v>42816.208333333328</v>
      </c>
      <c r="N734">
        <v>1492146000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12">
        <f t="shared" si="45"/>
        <v>84.96632653061225</v>
      </c>
      <c r="J735" t="s">
        <v>21</v>
      </c>
      <c r="K735" t="s">
        <v>22</v>
      </c>
      <c r="L735">
        <v>1406178000</v>
      </c>
      <c r="M735" s="9">
        <f t="shared" si="46"/>
        <v>41844.208333333336</v>
      </c>
      <c r="N735">
        <v>1407301200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12">
        <f t="shared" si="45"/>
        <v>25.007462686567163</v>
      </c>
      <c r="J736" t="s">
        <v>21</v>
      </c>
      <c r="K736" t="s">
        <v>22</v>
      </c>
      <c r="L736">
        <v>1485583200</v>
      </c>
      <c r="M736" s="9">
        <f t="shared" si="46"/>
        <v>42763.25</v>
      </c>
      <c r="N736">
        <v>1486620000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12">
        <f t="shared" si="45"/>
        <v>65.998995479658461</v>
      </c>
      <c r="J737" t="s">
        <v>21</v>
      </c>
      <c r="K737" t="s">
        <v>22</v>
      </c>
      <c r="L737">
        <v>1459314000</v>
      </c>
      <c r="M737" s="9">
        <f t="shared" si="46"/>
        <v>42459.208333333328</v>
      </c>
      <c r="N737">
        <v>1459918800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12">
        <f t="shared" si="45"/>
        <v>87.34482758620689</v>
      </c>
      <c r="J738" t="s">
        <v>21</v>
      </c>
      <c r="K738" t="s">
        <v>22</v>
      </c>
      <c r="L738">
        <v>1424412000</v>
      </c>
      <c r="M738" s="9">
        <f t="shared" si="46"/>
        <v>42055.25</v>
      </c>
      <c r="N738">
        <v>1424757600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12">
        <f t="shared" si="45"/>
        <v>27.933333333333334</v>
      </c>
      <c r="J739" t="s">
        <v>21</v>
      </c>
      <c r="K739" t="s">
        <v>22</v>
      </c>
      <c r="L739">
        <v>1478844000</v>
      </c>
      <c r="M739" s="9">
        <f t="shared" si="46"/>
        <v>42685.25</v>
      </c>
      <c r="N739">
        <v>1479880800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12">
        <f t="shared" si="45"/>
        <v>103.8</v>
      </c>
      <c r="J740" t="s">
        <v>21</v>
      </c>
      <c r="K740" t="s">
        <v>22</v>
      </c>
      <c r="L740">
        <v>1416117600</v>
      </c>
      <c r="M740" s="9">
        <f t="shared" si="46"/>
        <v>41959.25</v>
      </c>
      <c r="N740">
        <v>1418018400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12">
        <f t="shared" si="45"/>
        <v>31.937172774869111</v>
      </c>
      <c r="J741" t="s">
        <v>21</v>
      </c>
      <c r="K741" t="s">
        <v>22</v>
      </c>
      <c r="L741">
        <v>1340946000</v>
      </c>
      <c r="M741" s="9">
        <f t="shared" si="46"/>
        <v>41089.208333333336</v>
      </c>
      <c r="N741">
        <v>1341032400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12">
        <f t="shared" si="45"/>
        <v>99.5</v>
      </c>
      <c r="J742" t="s">
        <v>21</v>
      </c>
      <c r="K742" t="s">
        <v>22</v>
      </c>
      <c r="L742">
        <v>1486101600</v>
      </c>
      <c r="M742" s="9">
        <f t="shared" si="46"/>
        <v>42769.25</v>
      </c>
      <c r="N742">
        <v>1486360800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12">
        <f t="shared" si="45"/>
        <v>108.84615384615384</v>
      </c>
      <c r="J743" t="s">
        <v>21</v>
      </c>
      <c r="K743" t="s">
        <v>22</v>
      </c>
      <c r="L743">
        <v>1274590800</v>
      </c>
      <c r="M743" s="9">
        <f t="shared" si="46"/>
        <v>40321.208333333336</v>
      </c>
      <c r="N743">
        <v>1274677200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12">
        <f t="shared" si="45"/>
        <v>110.76229508196721</v>
      </c>
      <c r="J744" t="s">
        <v>21</v>
      </c>
      <c r="K744" t="s">
        <v>22</v>
      </c>
      <c r="L744">
        <v>1263880800</v>
      </c>
      <c r="M744" s="9">
        <f t="shared" si="46"/>
        <v>40197.25</v>
      </c>
      <c r="N744">
        <v>1267509600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12">
        <f t="shared" si="45"/>
        <v>29.647058823529413</v>
      </c>
      <c r="J745" t="s">
        <v>21</v>
      </c>
      <c r="K745" t="s">
        <v>22</v>
      </c>
      <c r="L745">
        <v>1445403600</v>
      </c>
      <c r="M745" s="9">
        <f t="shared" si="46"/>
        <v>42298.208333333328</v>
      </c>
      <c r="N745">
        <v>1445922000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12">
        <f t="shared" si="45"/>
        <v>101.71428571428571</v>
      </c>
      <c r="J746" t="s">
        <v>21</v>
      </c>
      <c r="K746" t="s">
        <v>22</v>
      </c>
      <c r="L746">
        <v>1533877200</v>
      </c>
      <c r="M746" s="9">
        <f t="shared" si="46"/>
        <v>43322.208333333328</v>
      </c>
      <c r="N746">
        <v>1534050000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12">
        <f t="shared" si="45"/>
        <v>61.5</v>
      </c>
      <c r="J747" t="s">
        <v>21</v>
      </c>
      <c r="K747" t="s">
        <v>22</v>
      </c>
      <c r="L747">
        <v>1275195600</v>
      </c>
      <c r="M747" s="9">
        <f t="shared" si="46"/>
        <v>40328.208333333336</v>
      </c>
      <c r="N747">
        <v>1277528400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12">
        <f t="shared" si="45"/>
        <v>35</v>
      </c>
      <c r="J748" t="s">
        <v>21</v>
      </c>
      <c r="K748" t="s">
        <v>22</v>
      </c>
      <c r="L748">
        <v>1318136400</v>
      </c>
      <c r="M748" s="9">
        <f t="shared" si="46"/>
        <v>40825.208333333336</v>
      </c>
      <c r="N748">
        <v>1318568400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12">
        <f t="shared" si="45"/>
        <v>40.049999999999997</v>
      </c>
      <c r="J749" t="s">
        <v>21</v>
      </c>
      <c r="K749" t="s">
        <v>22</v>
      </c>
      <c r="L749">
        <v>1283403600</v>
      </c>
      <c r="M749" s="9">
        <f t="shared" si="46"/>
        <v>40423.208333333336</v>
      </c>
      <c r="N749">
        <v>1284354000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12">
        <f t="shared" si="45"/>
        <v>110.97231270358306</v>
      </c>
      <c r="J750" t="s">
        <v>21</v>
      </c>
      <c r="K750" t="s">
        <v>22</v>
      </c>
      <c r="L750">
        <v>1267423200</v>
      </c>
      <c r="M750" s="9">
        <f t="shared" si="46"/>
        <v>40238.25</v>
      </c>
      <c r="N750">
        <v>1269579600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12">
        <f t="shared" si="45"/>
        <v>36.959016393442624</v>
      </c>
      <c r="J751" t="s">
        <v>107</v>
      </c>
      <c r="K751" t="s">
        <v>108</v>
      </c>
      <c r="L751">
        <v>1412744400</v>
      </c>
      <c r="M751" s="9">
        <f t="shared" si="46"/>
        <v>41920.208333333336</v>
      </c>
      <c r="N751">
        <v>1413781200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12">
        <f t="shared" si="45"/>
        <v>1</v>
      </c>
      <c r="J752" t="s">
        <v>40</v>
      </c>
      <c r="K752" t="s">
        <v>41</v>
      </c>
      <c r="L752">
        <v>1277960400</v>
      </c>
      <c r="M752" s="9">
        <f t="shared" si="46"/>
        <v>40360.208333333336</v>
      </c>
      <c r="N752">
        <v>1280120400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12">
        <f t="shared" si="45"/>
        <v>30.974074074074075</v>
      </c>
      <c r="J753" t="s">
        <v>21</v>
      </c>
      <c r="K753" t="s">
        <v>22</v>
      </c>
      <c r="L753">
        <v>1458190800</v>
      </c>
      <c r="M753" s="9">
        <f t="shared" si="46"/>
        <v>42446.208333333328</v>
      </c>
      <c r="N753">
        <v>1459486800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12">
        <f t="shared" si="45"/>
        <v>47.035087719298247</v>
      </c>
      <c r="J754" t="s">
        <v>21</v>
      </c>
      <c r="K754" t="s">
        <v>22</v>
      </c>
      <c r="L754">
        <v>1280984400</v>
      </c>
      <c r="M754" s="9">
        <f t="shared" si="46"/>
        <v>40395.208333333336</v>
      </c>
      <c r="N754">
        <v>1282539600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12">
        <f t="shared" si="45"/>
        <v>88.065693430656935</v>
      </c>
      <c r="J755" t="s">
        <v>21</v>
      </c>
      <c r="K755" t="s">
        <v>22</v>
      </c>
      <c r="L755">
        <v>1274590800</v>
      </c>
      <c r="M755" s="9">
        <f t="shared" si="46"/>
        <v>40321.208333333336</v>
      </c>
      <c r="N755">
        <v>1275886800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12">
        <f t="shared" si="45"/>
        <v>37.005616224648989</v>
      </c>
      <c r="J756" t="s">
        <v>21</v>
      </c>
      <c r="K756" t="s">
        <v>22</v>
      </c>
      <c r="L756">
        <v>1351400400</v>
      </c>
      <c r="M756" s="9">
        <f t="shared" si="46"/>
        <v>41210.208333333336</v>
      </c>
      <c r="N756">
        <v>1355983200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12">
        <f t="shared" si="45"/>
        <v>26.027777777777779</v>
      </c>
      <c r="J757" t="s">
        <v>36</v>
      </c>
      <c r="K757" t="s">
        <v>37</v>
      </c>
      <c r="L757">
        <v>1514354400</v>
      </c>
      <c r="M757" s="9">
        <f t="shared" si="46"/>
        <v>43096.25</v>
      </c>
      <c r="N757">
        <v>1515391200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12">
        <f t="shared" si="45"/>
        <v>67.817567567567565</v>
      </c>
      <c r="J758" t="s">
        <v>21</v>
      </c>
      <c r="K758" t="s">
        <v>22</v>
      </c>
      <c r="L758">
        <v>1421733600</v>
      </c>
      <c r="M758" s="9">
        <f t="shared" si="46"/>
        <v>42024.25</v>
      </c>
      <c r="N758">
        <v>1422252000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12">
        <f t="shared" si="45"/>
        <v>49.964912280701753</v>
      </c>
      <c r="J759" t="s">
        <v>21</v>
      </c>
      <c r="K759" t="s">
        <v>22</v>
      </c>
      <c r="L759">
        <v>1305176400</v>
      </c>
      <c r="M759" s="9">
        <f t="shared" si="46"/>
        <v>40675.208333333336</v>
      </c>
      <c r="N759">
        <v>1305522000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12">
        <f t="shared" si="45"/>
        <v>110.01646903820817</v>
      </c>
      <c r="J760" t="s">
        <v>15</v>
      </c>
      <c r="K760" t="s">
        <v>16</v>
      </c>
      <c r="L760">
        <v>1414126800</v>
      </c>
      <c r="M760" s="9">
        <f t="shared" si="46"/>
        <v>41936.208333333336</v>
      </c>
      <c r="N760">
        <v>1414904400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12">
        <f t="shared" si="45"/>
        <v>89.964678178963894</v>
      </c>
      <c r="J761" t="s">
        <v>21</v>
      </c>
      <c r="K761" t="s">
        <v>22</v>
      </c>
      <c r="L761">
        <v>1517810400</v>
      </c>
      <c r="M761" s="9">
        <f t="shared" si="46"/>
        <v>43136.25</v>
      </c>
      <c r="N761">
        <v>1520402400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12">
        <f t="shared" si="45"/>
        <v>79.009523809523813</v>
      </c>
      <c r="J762" t="s">
        <v>107</v>
      </c>
      <c r="K762" t="s">
        <v>108</v>
      </c>
      <c r="L762">
        <v>1564635600</v>
      </c>
      <c r="M762" s="9">
        <f t="shared" si="46"/>
        <v>43678.208333333328</v>
      </c>
      <c r="N762">
        <v>1567141200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12">
        <f t="shared" si="45"/>
        <v>86.867469879518069</v>
      </c>
      <c r="J763" t="s">
        <v>21</v>
      </c>
      <c r="K763" t="s">
        <v>22</v>
      </c>
      <c r="L763">
        <v>1500699600</v>
      </c>
      <c r="M763" s="9">
        <f t="shared" si="46"/>
        <v>42938.208333333328</v>
      </c>
      <c r="N763">
        <v>1501131600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12">
        <f t="shared" si="45"/>
        <v>62.04</v>
      </c>
      <c r="J764" t="s">
        <v>26</v>
      </c>
      <c r="K764" t="s">
        <v>27</v>
      </c>
      <c r="L764">
        <v>1354082400</v>
      </c>
      <c r="M764" s="9">
        <f t="shared" si="46"/>
        <v>41241.25</v>
      </c>
      <c r="N764">
        <v>1355032800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12">
        <f t="shared" si="45"/>
        <v>26.970212765957445</v>
      </c>
      <c r="J765" t="s">
        <v>21</v>
      </c>
      <c r="K765" t="s">
        <v>22</v>
      </c>
      <c r="L765">
        <v>1336453200</v>
      </c>
      <c r="M765" s="9">
        <f t="shared" si="46"/>
        <v>41037.208333333336</v>
      </c>
      <c r="N765">
        <v>1339477200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12">
        <f t="shared" si="45"/>
        <v>54.121621621621621</v>
      </c>
      <c r="J766" t="s">
        <v>21</v>
      </c>
      <c r="K766" t="s">
        <v>22</v>
      </c>
      <c r="L766">
        <v>1305262800</v>
      </c>
      <c r="M766" s="9">
        <f t="shared" si="46"/>
        <v>40676.208333333336</v>
      </c>
      <c r="N766">
        <v>1305954000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12">
        <f t="shared" si="45"/>
        <v>41.035353535353536</v>
      </c>
      <c r="J767" t="s">
        <v>21</v>
      </c>
      <c r="K767" t="s">
        <v>22</v>
      </c>
      <c r="L767">
        <v>1492232400</v>
      </c>
      <c r="M767" s="9">
        <f t="shared" si="46"/>
        <v>42840.208333333328</v>
      </c>
      <c r="N767">
        <v>1494392400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12">
        <f t="shared" si="45"/>
        <v>55.052419354838712</v>
      </c>
      <c r="J768" t="s">
        <v>26</v>
      </c>
      <c r="K768" t="s">
        <v>27</v>
      </c>
      <c r="L768">
        <v>1537333200</v>
      </c>
      <c r="M768" s="9">
        <f t="shared" si="46"/>
        <v>43362.208333333328</v>
      </c>
      <c r="N768">
        <v>1537419600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12">
        <f t="shared" si="45"/>
        <v>107.93762183235867</v>
      </c>
      <c r="J769" t="s">
        <v>21</v>
      </c>
      <c r="K769" t="s">
        <v>22</v>
      </c>
      <c r="L769">
        <v>1444107600</v>
      </c>
      <c r="M769" s="9">
        <f t="shared" si="46"/>
        <v>42283.208333333328</v>
      </c>
      <c r="N769">
        <v>1447999200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12">
        <f t="shared" si="45"/>
        <v>73.92</v>
      </c>
      <c r="J770" t="s">
        <v>21</v>
      </c>
      <c r="K770" t="s">
        <v>22</v>
      </c>
      <c r="L770">
        <v>1386741600</v>
      </c>
      <c r="M770" s="9">
        <f t="shared" si="46"/>
        <v>41619.25</v>
      </c>
      <c r="N770">
        <v>1388037600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s="12">
        <f t="shared" ref="I771:I834" si="49">(E771/H771)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50">(((L771/60)/60)/24)+DATE(1970,1,1)</f>
        <v>41501.208333333336</v>
      </c>
      <c r="N771">
        <v>1378789200</v>
      </c>
      <c r="O771" s="9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12">
        <f t="shared" si="49"/>
        <v>53.898148148148145</v>
      </c>
      <c r="J772" t="s">
        <v>107</v>
      </c>
      <c r="K772" t="s">
        <v>108</v>
      </c>
      <c r="L772">
        <v>1397451600</v>
      </c>
      <c r="M772" s="9">
        <f t="shared" si="50"/>
        <v>41743.208333333336</v>
      </c>
      <c r="N772">
        <v>1398056400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12">
        <f t="shared" si="49"/>
        <v>106.5</v>
      </c>
      <c r="J773" t="s">
        <v>21</v>
      </c>
      <c r="K773" t="s">
        <v>22</v>
      </c>
      <c r="L773">
        <v>1548482400</v>
      </c>
      <c r="M773" s="9">
        <f t="shared" si="50"/>
        <v>43491.25</v>
      </c>
      <c r="N773">
        <v>1550815200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12">
        <f t="shared" si="49"/>
        <v>32.999805409612762</v>
      </c>
      <c r="J774" t="s">
        <v>21</v>
      </c>
      <c r="K774" t="s">
        <v>22</v>
      </c>
      <c r="L774">
        <v>1549692000</v>
      </c>
      <c r="M774" s="9">
        <f t="shared" si="50"/>
        <v>43505.25</v>
      </c>
      <c r="N774">
        <v>1550037600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12">
        <f t="shared" si="49"/>
        <v>43.00254993625159</v>
      </c>
      <c r="J775" t="s">
        <v>21</v>
      </c>
      <c r="K775" t="s">
        <v>22</v>
      </c>
      <c r="L775">
        <v>1492059600</v>
      </c>
      <c r="M775" s="9">
        <f t="shared" si="50"/>
        <v>42838.208333333328</v>
      </c>
      <c r="N775">
        <v>1492923600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12">
        <f t="shared" si="49"/>
        <v>86.858974358974365</v>
      </c>
      <c r="J776" t="s">
        <v>107</v>
      </c>
      <c r="K776" t="s">
        <v>108</v>
      </c>
      <c r="L776">
        <v>1463979600</v>
      </c>
      <c r="M776" s="9">
        <f t="shared" si="50"/>
        <v>42513.208333333328</v>
      </c>
      <c r="N776">
        <v>1467522000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12">
        <f t="shared" si="49"/>
        <v>96.8</v>
      </c>
      <c r="J777" t="s">
        <v>21</v>
      </c>
      <c r="K777" t="s">
        <v>22</v>
      </c>
      <c r="L777">
        <v>1415253600</v>
      </c>
      <c r="M777" s="9">
        <f t="shared" si="50"/>
        <v>41949.25</v>
      </c>
      <c r="N777">
        <v>1416117600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12">
        <f t="shared" si="49"/>
        <v>32.995456610631528</v>
      </c>
      <c r="J778" t="s">
        <v>21</v>
      </c>
      <c r="K778" t="s">
        <v>22</v>
      </c>
      <c r="L778">
        <v>1562216400</v>
      </c>
      <c r="M778" s="9">
        <f t="shared" si="50"/>
        <v>43650.208333333328</v>
      </c>
      <c r="N778">
        <v>1563771600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12">
        <f t="shared" si="49"/>
        <v>68.028106508875737</v>
      </c>
      <c r="J779" t="s">
        <v>21</v>
      </c>
      <c r="K779" t="s">
        <v>22</v>
      </c>
      <c r="L779">
        <v>1316754000</v>
      </c>
      <c r="M779" s="9">
        <f t="shared" si="50"/>
        <v>40809.208333333336</v>
      </c>
      <c r="N779">
        <v>1319259600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12">
        <f t="shared" si="49"/>
        <v>58.867816091954026</v>
      </c>
      <c r="J780" t="s">
        <v>98</v>
      </c>
      <c r="K780" t="s">
        <v>99</v>
      </c>
      <c r="L780">
        <v>1313211600</v>
      </c>
      <c r="M780" s="9">
        <f t="shared" si="50"/>
        <v>40768.208333333336</v>
      </c>
      <c r="N780">
        <v>1313643600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12">
        <f t="shared" si="49"/>
        <v>105.04572803850782</v>
      </c>
      <c r="J781" t="s">
        <v>21</v>
      </c>
      <c r="K781" t="s">
        <v>22</v>
      </c>
      <c r="L781">
        <v>1439528400</v>
      </c>
      <c r="M781" s="9">
        <f t="shared" si="50"/>
        <v>42230.208333333328</v>
      </c>
      <c r="N781">
        <v>1440306000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12">
        <f t="shared" si="49"/>
        <v>33.054878048780488</v>
      </c>
      <c r="J782" t="s">
        <v>21</v>
      </c>
      <c r="K782" t="s">
        <v>22</v>
      </c>
      <c r="L782">
        <v>1469163600</v>
      </c>
      <c r="M782" s="9">
        <f t="shared" si="50"/>
        <v>42573.208333333328</v>
      </c>
      <c r="N782">
        <v>1470805200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12">
        <f t="shared" si="49"/>
        <v>78.821428571428569</v>
      </c>
      <c r="J783" t="s">
        <v>98</v>
      </c>
      <c r="K783" t="s">
        <v>99</v>
      </c>
      <c r="L783">
        <v>1288501200</v>
      </c>
      <c r="M783" s="9">
        <f t="shared" si="50"/>
        <v>40482.208333333336</v>
      </c>
      <c r="N783">
        <v>1292911200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12">
        <f t="shared" si="49"/>
        <v>68.204968944099377</v>
      </c>
      <c r="J784" t="s">
        <v>21</v>
      </c>
      <c r="K784" t="s">
        <v>22</v>
      </c>
      <c r="L784">
        <v>1298959200</v>
      </c>
      <c r="M784" s="9">
        <f t="shared" si="50"/>
        <v>40603.25</v>
      </c>
      <c r="N784">
        <v>1301374800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12">
        <f t="shared" si="49"/>
        <v>75.731884057971016</v>
      </c>
      <c r="J785" t="s">
        <v>21</v>
      </c>
      <c r="K785" t="s">
        <v>22</v>
      </c>
      <c r="L785">
        <v>1387260000</v>
      </c>
      <c r="M785" s="9">
        <f t="shared" si="50"/>
        <v>41625.25</v>
      </c>
      <c r="N785">
        <v>1387864800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12">
        <f t="shared" si="49"/>
        <v>30.996070133010882</v>
      </c>
      <c r="J786" t="s">
        <v>21</v>
      </c>
      <c r="K786" t="s">
        <v>22</v>
      </c>
      <c r="L786">
        <v>1457244000</v>
      </c>
      <c r="M786" s="9">
        <f t="shared" si="50"/>
        <v>42435.25</v>
      </c>
      <c r="N786">
        <v>1458190800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12">
        <f t="shared" si="49"/>
        <v>101.88188976377953</v>
      </c>
      <c r="J787" t="s">
        <v>26</v>
      </c>
      <c r="K787" t="s">
        <v>27</v>
      </c>
      <c r="L787">
        <v>1556341200</v>
      </c>
      <c r="M787" s="9">
        <f t="shared" si="50"/>
        <v>43582.208333333328</v>
      </c>
      <c r="N787">
        <v>1559278800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12">
        <f t="shared" si="49"/>
        <v>52.879227053140099</v>
      </c>
      <c r="J788" t="s">
        <v>107</v>
      </c>
      <c r="K788" t="s">
        <v>108</v>
      </c>
      <c r="L788">
        <v>1522126800</v>
      </c>
      <c r="M788" s="9">
        <f t="shared" si="50"/>
        <v>43186.208333333328</v>
      </c>
      <c r="N788">
        <v>1522731600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12">
        <f t="shared" si="49"/>
        <v>71.005820721769496</v>
      </c>
      <c r="J789" t="s">
        <v>15</v>
      </c>
      <c r="K789" t="s">
        <v>16</v>
      </c>
      <c r="L789">
        <v>1305954000</v>
      </c>
      <c r="M789" s="9">
        <f t="shared" si="50"/>
        <v>40684.208333333336</v>
      </c>
      <c r="N789">
        <v>1306731600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12">
        <f t="shared" si="49"/>
        <v>102.38709677419355</v>
      </c>
      <c r="J790" t="s">
        <v>21</v>
      </c>
      <c r="K790" t="s">
        <v>22</v>
      </c>
      <c r="L790">
        <v>1350709200</v>
      </c>
      <c r="M790" s="9">
        <f t="shared" si="50"/>
        <v>41202.208333333336</v>
      </c>
      <c r="N790">
        <v>1352527200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12">
        <f t="shared" si="49"/>
        <v>74.466666666666669</v>
      </c>
      <c r="J791" t="s">
        <v>21</v>
      </c>
      <c r="K791" t="s">
        <v>22</v>
      </c>
      <c r="L791">
        <v>1401166800</v>
      </c>
      <c r="M791" s="9">
        <f t="shared" si="50"/>
        <v>41786.208333333336</v>
      </c>
      <c r="N791">
        <v>1404363600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12">
        <f t="shared" si="49"/>
        <v>51.009883198562441</v>
      </c>
      <c r="J792" t="s">
        <v>21</v>
      </c>
      <c r="K792" t="s">
        <v>22</v>
      </c>
      <c r="L792">
        <v>1266127200</v>
      </c>
      <c r="M792" s="9">
        <f t="shared" si="50"/>
        <v>40223.25</v>
      </c>
      <c r="N792">
        <v>1266645600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12">
        <f t="shared" si="49"/>
        <v>90</v>
      </c>
      <c r="J793" t="s">
        <v>21</v>
      </c>
      <c r="K793" t="s">
        <v>22</v>
      </c>
      <c r="L793">
        <v>1481436000</v>
      </c>
      <c r="M793" s="9">
        <f t="shared" si="50"/>
        <v>42715.25</v>
      </c>
      <c r="N793">
        <v>1482818400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12">
        <f t="shared" si="49"/>
        <v>97.142857142857139</v>
      </c>
      <c r="J794" t="s">
        <v>21</v>
      </c>
      <c r="K794" t="s">
        <v>22</v>
      </c>
      <c r="L794">
        <v>1372222800</v>
      </c>
      <c r="M794" s="9">
        <f t="shared" si="50"/>
        <v>41451.208333333336</v>
      </c>
      <c r="N794">
        <v>1374642000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12">
        <f t="shared" si="49"/>
        <v>72.071823204419886</v>
      </c>
      <c r="J795" t="s">
        <v>98</v>
      </c>
      <c r="K795" t="s">
        <v>99</v>
      </c>
      <c r="L795">
        <v>1372136400</v>
      </c>
      <c r="M795" s="9">
        <f t="shared" si="50"/>
        <v>41450.208333333336</v>
      </c>
      <c r="N795">
        <v>1372482000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12">
        <f t="shared" si="49"/>
        <v>75.236363636363635</v>
      </c>
      <c r="J796" t="s">
        <v>21</v>
      </c>
      <c r="K796" t="s">
        <v>22</v>
      </c>
      <c r="L796">
        <v>1513922400</v>
      </c>
      <c r="M796" s="9">
        <f t="shared" si="50"/>
        <v>43091.25</v>
      </c>
      <c r="N796">
        <v>1514959200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12">
        <f t="shared" si="49"/>
        <v>32.967741935483872</v>
      </c>
      <c r="J797" t="s">
        <v>21</v>
      </c>
      <c r="K797" t="s">
        <v>22</v>
      </c>
      <c r="L797">
        <v>1477976400</v>
      </c>
      <c r="M797" s="9">
        <f t="shared" si="50"/>
        <v>42675.208333333328</v>
      </c>
      <c r="N797">
        <v>1478235600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12">
        <f t="shared" si="49"/>
        <v>54.807692307692307</v>
      </c>
      <c r="J798" t="s">
        <v>21</v>
      </c>
      <c r="K798" t="s">
        <v>22</v>
      </c>
      <c r="L798">
        <v>1407474000</v>
      </c>
      <c r="M798" s="9">
        <f t="shared" si="50"/>
        <v>41859.208333333336</v>
      </c>
      <c r="N798">
        <v>1408078800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12">
        <f t="shared" si="49"/>
        <v>45.037837837837834</v>
      </c>
      <c r="J799" t="s">
        <v>21</v>
      </c>
      <c r="K799" t="s">
        <v>22</v>
      </c>
      <c r="L799">
        <v>1546149600</v>
      </c>
      <c r="M799" s="9">
        <f t="shared" si="50"/>
        <v>43464.25</v>
      </c>
      <c r="N799">
        <v>1548136800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12">
        <f t="shared" si="49"/>
        <v>52.958677685950413</v>
      </c>
      <c r="J800" t="s">
        <v>21</v>
      </c>
      <c r="K800" t="s">
        <v>22</v>
      </c>
      <c r="L800">
        <v>1338440400</v>
      </c>
      <c r="M800" s="9">
        <f t="shared" si="50"/>
        <v>41060.208333333336</v>
      </c>
      <c r="N800">
        <v>1340859600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12">
        <f t="shared" si="49"/>
        <v>60.017959183673469</v>
      </c>
      <c r="J801" t="s">
        <v>40</v>
      </c>
      <c r="K801" t="s">
        <v>41</v>
      </c>
      <c r="L801">
        <v>1454133600</v>
      </c>
      <c r="M801" s="9">
        <f t="shared" si="50"/>
        <v>42399.25</v>
      </c>
      <c r="N801">
        <v>1454479200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12">
        <f t="shared" si="49"/>
        <v>1</v>
      </c>
      <c r="J802" t="s">
        <v>98</v>
      </c>
      <c r="K802" t="s">
        <v>99</v>
      </c>
      <c r="L802">
        <v>1434085200</v>
      </c>
      <c r="M802" s="9">
        <f t="shared" si="50"/>
        <v>42167.208333333328</v>
      </c>
      <c r="N802">
        <v>1434430800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12">
        <f t="shared" si="49"/>
        <v>44.028301886792455</v>
      </c>
      <c r="J803" t="s">
        <v>21</v>
      </c>
      <c r="K803" t="s">
        <v>22</v>
      </c>
      <c r="L803">
        <v>1577772000</v>
      </c>
      <c r="M803" s="9">
        <f t="shared" si="50"/>
        <v>43830.25</v>
      </c>
      <c r="N803">
        <v>1579672800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12">
        <f t="shared" si="49"/>
        <v>86.028169014084511</v>
      </c>
      <c r="J804" t="s">
        <v>21</v>
      </c>
      <c r="K804" t="s">
        <v>22</v>
      </c>
      <c r="L804">
        <v>1562216400</v>
      </c>
      <c r="M804" s="9">
        <f t="shared" si="50"/>
        <v>43650.208333333328</v>
      </c>
      <c r="N804">
        <v>1562389200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12">
        <f t="shared" si="49"/>
        <v>28.012875536480685</v>
      </c>
      <c r="J805" t="s">
        <v>21</v>
      </c>
      <c r="K805" t="s">
        <v>22</v>
      </c>
      <c r="L805">
        <v>1548568800</v>
      </c>
      <c r="M805" s="9">
        <f t="shared" si="50"/>
        <v>43492.25</v>
      </c>
      <c r="N805">
        <v>1551506400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12">
        <f t="shared" si="49"/>
        <v>32.050458715596328</v>
      </c>
      <c r="J806" t="s">
        <v>21</v>
      </c>
      <c r="K806" t="s">
        <v>22</v>
      </c>
      <c r="L806">
        <v>1514872800</v>
      </c>
      <c r="M806" s="9">
        <f t="shared" si="50"/>
        <v>43102.25</v>
      </c>
      <c r="N806">
        <v>1516600800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12">
        <f t="shared" si="49"/>
        <v>73.611940298507463</v>
      </c>
      <c r="J807" t="s">
        <v>26</v>
      </c>
      <c r="K807" t="s">
        <v>27</v>
      </c>
      <c r="L807">
        <v>1416031200</v>
      </c>
      <c r="M807" s="9">
        <f t="shared" si="50"/>
        <v>41958.25</v>
      </c>
      <c r="N807">
        <v>1420437600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12">
        <f t="shared" si="49"/>
        <v>108.71052631578948</v>
      </c>
      <c r="J808" t="s">
        <v>21</v>
      </c>
      <c r="K808" t="s">
        <v>22</v>
      </c>
      <c r="L808">
        <v>1330927200</v>
      </c>
      <c r="M808" s="9">
        <f t="shared" si="50"/>
        <v>40973.25</v>
      </c>
      <c r="N808">
        <v>1332997200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12">
        <f t="shared" si="49"/>
        <v>42.97674418604651</v>
      </c>
      <c r="J809" t="s">
        <v>21</v>
      </c>
      <c r="K809" t="s">
        <v>22</v>
      </c>
      <c r="L809">
        <v>1571115600</v>
      </c>
      <c r="M809" s="9">
        <f t="shared" si="50"/>
        <v>43753.208333333328</v>
      </c>
      <c r="N809">
        <v>1574920800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12">
        <f t="shared" si="49"/>
        <v>83.315789473684205</v>
      </c>
      <c r="J810" t="s">
        <v>21</v>
      </c>
      <c r="K810" t="s">
        <v>22</v>
      </c>
      <c r="L810">
        <v>1463461200</v>
      </c>
      <c r="M810" s="9">
        <f t="shared" si="50"/>
        <v>42507.208333333328</v>
      </c>
      <c r="N810">
        <v>1464930000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12">
        <f t="shared" si="49"/>
        <v>42</v>
      </c>
      <c r="J811" t="s">
        <v>98</v>
      </c>
      <c r="K811" t="s">
        <v>99</v>
      </c>
      <c r="L811">
        <v>1344920400</v>
      </c>
      <c r="M811" s="9">
        <f t="shared" si="50"/>
        <v>41135.208333333336</v>
      </c>
      <c r="N811">
        <v>1345006800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12">
        <f t="shared" si="49"/>
        <v>55.927601809954751</v>
      </c>
      <c r="J812" t="s">
        <v>21</v>
      </c>
      <c r="K812" t="s">
        <v>22</v>
      </c>
      <c r="L812">
        <v>1511848800</v>
      </c>
      <c r="M812" s="9">
        <f t="shared" si="50"/>
        <v>43067.25</v>
      </c>
      <c r="N812">
        <v>1512712800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12">
        <f t="shared" si="49"/>
        <v>105.03681885125184</v>
      </c>
      <c r="J813" t="s">
        <v>21</v>
      </c>
      <c r="K813" t="s">
        <v>22</v>
      </c>
      <c r="L813">
        <v>1452319200</v>
      </c>
      <c r="M813" s="9">
        <f t="shared" si="50"/>
        <v>42378.25</v>
      </c>
      <c r="N813">
        <v>1452492000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12">
        <f t="shared" si="49"/>
        <v>48</v>
      </c>
      <c r="J814" t="s">
        <v>15</v>
      </c>
      <c r="K814" t="s">
        <v>16</v>
      </c>
      <c r="L814">
        <v>1523854800</v>
      </c>
      <c r="M814" s="9">
        <f t="shared" si="50"/>
        <v>43206.208333333328</v>
      </c>
      <c r="N814">
        <v>1524286800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12">
        <f t="shared" si="49"/>
        <v>112.66176470588235</v>
      </c>
      <c r="J815" t="s">
        <v>21</v>
      </c>
      <c r="K815" t="s">
        <v>22</v>
      </c>
      <c r="L815">
        <v>1346043600</v>
      </c>
      <c r="M815" s="9">
        <f t="shared" si="50"/>
        <v>41148.208333333336</v>
      </c>
      <c r="N815">
        <v>1346907600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12">
        <f t="shared" si="49"/>
        <v>81.944444444444443</v>
      </c>
      <c r="J816" t="s">
        <v>36</v>
      </c>
      <c r="K816" t="s">
        <v>37</v>
      </c>
      <c r="L816">
        <v>1464325200</v>
      </c>
      <c r="M816" s="9">
        <f t="shared" si="50"/>
        <v>42517.208333333328</v>
      </c>
      <c r="N816">
        <v>1464498000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12">
        <f t="shared" si="49"/>
        <v>64.049180327868854</v>
      </c>
      <c r="J817" t="s">
        <v>15</v>
      </c>
      <c r="K817" t="s">
        <v>16</v>
      </c>
      <c r="L817">
        <v>1511935200</v>
      </c>
      <c r="M817" s="9">
        <f t="shared" si="50"/>
        <v>43068.25</v>
      </c>
      <c r="N817">
        <v>1514181600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12">
        <f t="shared" si="49"/>
        <v>106.39097744360902</v>
      </c>
      <c r="J818" t="s">
        <v>21</v>
      </c>
      <c r="K818" t="s">
        <v>22</v>
      </c>
      <c r="L818">
        <v>1392012000</v>
      </c>
      <c r="M818" s="9">
        <f t="shared" si="50"/>
        <v>41680.25</v>
      </c>
      <c r="N818">
        <v>1392184800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12">
        <f t="shared" si="49"/>
        <v>76.011249497790274</v>
      </c>
      <c r="J819" t="s">
        <v>107</v>
      </c>
      <c r="K819" t="s">
        <v>108</v>
      </c>
      <c r="L819">
        <v>1556946000</v>
      </c>
      <c r="M819" s="9">
        <f t="shared" si="50"/>
        <v>43589.208333333328</v>
      </c>
      <c r="N819">
        <v>1559365200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12">
        <f t="shared" si="49"/>
        <v>111.07246376811594</v>
      </c>
      <c r="J820" t="s">
        <v>21</v>
      </c>
      <c r="K820" t="s">
        <v>22</v>
      </c>
      <c r="L820">
        <v>1548050400</v>
      </c>
      <c r="M820" s="9">
        <f t="shared" si="50"/>
        <v>43486.25</v>
      </c>
      <c r="N820">
        <v>1549173600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12">
        <f t="shared" si="49"/>
        <v>95.936170212765958</v>
      </c>
      <c r="J821" t="s">
        <v>21</v>
      </c>
      <c r="K821" t="s">
        <v>22</v>
      </c>
      <c r="L821">
        <v>1353736800</v>
      </c>
      <c r="M821" s="9">
        <f t="shared" si="50"/>
        <v>41237.25</v>
      </c>
      <c r="N821">
        <v>1355032800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12">
        <f t="shared" si="49"/>
        <v>43.043010752688176</v>
      </c>
      <c r="J822" t="s">
        <v>40</v>
      </c>
      <c r="K822" t="s">
        <v>41</v>
      </c>
      <c r="L822">
        <v>1532840400</v>
      </c>
      <c r="M822" s="9">
        <f t="shared" si="50"/>
        <v>43310.208333333328</v>
      </c>
      <c r="N822">
        <v>1533963600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12">
        <f t="shared" si="49"/>
        <v>67.966666666666669</v>
      </c>
      <c r="J823" t="s">
        <v>21</v>
      </c>
      <c r="K823" t="s">
        <v>22</v>
      </c>
      <c r="L823">
        <v>1488261600</v>
      </c>
      <c r="M823" s="9">
        <f t="shared" si="50"/>
        <v>42794.25</v>
      </c>
      <c r="N823">
        <v>1489381200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12">
        <f t="shared" si="49"/>
        <v>89.991428571428571</v>
      </c>
      <c r="J824" t="s">
        <v>21</v>
      </c>
      <c r="K824" t="s">
        <v>22</v>
      </c>
      <c r="L824">
        <v>1393567200</v>
      </c>
      <c r="M824" s="9">
        <f t="shared" si="50"/>
        <v>41698.25</v>
      </c>
      <c r="N824">
        <v>1395032400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12">
        <f t="shared" si="49"/>
        <v>58.095238095238095</v>
      </c>
      <c r="J825" t="s">
        <v>21</v>
      </c>
      <c r="K825" t="s">
        <v>22</v>
      </c>
      <c r="L825">
        <v>1410325200</v>
      </c>
      <c r="M825" s="9">
        <f t="shared" si="50"/>
        <v>41892.208333333336</v>
      </c>
      <c r="N825">
        <v>1412485200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12">
        <f t="shared" si="49"/>
        <v>83.996875000000003</v>
      </c>
      <c r="J826" t="s">
        <v>21</v>
      </c>
      <c r="K826" t="s">
        <v>22</v>
      </c>
      <c r="L826">
        <v>1276923600</v>
      </c>
      <c r="M826" s="9">
        <f t="shared" si="50"/>
        <v>40348.208333333336</v>
      </c>
      <c r="N826">
        <v>1279688400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12">
        <f t="shared" si="49"/>
        <v>88.853503184713375</v>
      </c>
      <c r="J827" t="s">
        <v>40</v>
      </c>
      <c r="K827" t="s">
        <v>41</v>
      </c>
      <c r="L827">
        <v>1500958800</v>
      </c>
      <c r="M827" s="9">
        <f t="shared" si="50"/>
        <v>42941.208333333328</v>
      </c>
      <c r="N827">
        <v>1501995600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12">
        <f t="shared" si="49"/>
        <v>65.963917525773198</v>
      </c>
      <c r="J828" t="s">
        <v>21</v>
      </c>
      <c r="K828" t="s">
        <v>22</v>
      </c>
      <c r="L828">
        <v>1292220000</v>
      </c>
      <c r="M828" s="9">
        <f t="shared" si="50"/>
        <v>40525.25</v>
      </c>
      <c r="N828">
        <v>1294639200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12">
        <f t="shared" si="49"/>
        <v>74.804878048780495</v>
      </c>
      <c r="J829" t="s">
        <v>26</v>
      </c>
      <c r="K829" t="s">
        <v>27</v>
      </c>
      <c r="L829">
        <v>1304398800</v>
      </c>
      <c r="M829" s="9">
        <f t="shared" si="50"/>
        <v>40666.208333333336</v>
      </c>
      <c r="N829">
        <v>1305435600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12">
        <f t="shared" si="49"/>
        <v>69.98571428571428</v>
      </c>
      <c r="J830" t="s">
        <v>21</v>
      </c>
      <c r="K830" t="s">
        <v>22</v>
      </c>
      <c r="L830">
        <v>1535432400</v>
      </c>
      <c r="M830" s="9">
        <f t="shared" si="50"/>
        <v>43340.208333333328</v>
      </c>
      <c r="N830">
        <v>1537592400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12">
        <f t="shared" si="49"/>
        <v>32.006493506493506</v>
      </c>
      <c r="J831" t="s">
        <v>21</v>
      </c>
      <c r="K831" t="s">
        <v>22</v>
      </c>
      <c r="L831">
        <v>1433826000</v>
      </c>
      <c r="M831" s="9">
        <f t="shared" si="50"/>
        <v>42164.208333333328</v>
      </c>
      <c r="N831">
        <v>1435122000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12">
        <f t="shared" si="49"/>
        <v>64.727272727272734</v>
      </c>
      <c r="J832" t="s">
        <v>21</v>
      </c>
      <c r="K832" t="s">
        <v>22</v>
      </c>
      <c r="L832">
        <v>1514959200</v>
      </c>
      <c r="M832" s="9">
        <f t="shared" si="50"/>
        <v>43103.25</v>
      </c>
      <c r="N832">
        <v>1520056800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12">
        <f t="shared" si="49"/>
        <v>24.998110087408456</v>
      </c>
      <c r="J833" t="s">
        <v>21</v>
      </c>
      <c r="K833" t="s">
        <v>22</v>
      </c>
      <c r="L833">
        <v>1332738000</v>
      </c>
      <c r="M833" s="9">
        <f t="shared" si="50"/>
        <v>40994.208333333336</v>
      </c>
      <c r="N833">
        <v>1335675600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12">
        <f t="shared" si="49"/>
        <v>104.97764070932922</v>
      </c>
      <c r="J834" t="s">
        <v>36</v>
      </c>
      <c r="K834" t="s">
        <v>37</v>
      </c>
      <c r="L834">
        <v>1445490000</v>
      </c>
      <c r="M834" s="9">
        <f t="shared" si="50"/>
        <v>42299.208333333328</v>
      </c>
      <c r="N834">
        <v>1448431200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s="12">
        <f t="shared" ref="I835:I898" si="53">(E835/H835)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54">(((L835/60)/60)/24)+DATE(1970,1,1)</f>
        <v>40588.25</v>
      </c>
      <c r="N835">
        <v>1298613600</v>
      </c>
      <c r="O835" s="9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12">
        <f t="shared" si="53"/>
        <v>94.352941176470594</v>
      </c>
      <c r="J836" t="s">
        <v>21</v>
      </c>
      <c r="K836" t="s">
        <v>22</v>
      </c>
      <c r="L836">
        <v>1371963600</v>
      </c>
      <c r="M836" s="9">
        <f t="shared" si="54"/>
        <v>41448.208333333336</v>
      </c>
      <c r="N836">
        <v>1372482000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12">
        <f t="shared" si="53"/>
        <v>44.001706484641637</v>
      </c>
      <c r="J837" t="s">
        <v>21</v>
      </c>
      <c r="K837" t="s">
        <v>22</v>
      </c>
      <c r="L837">
        <v>1425103200</v>
      </c>
      <c r="M837" s="9">
        <f t="shared" si="54"/>
        <v>42063.25</v>
      </c>
      <c r="N837">
        <v>1425621600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12">
        <f t="shared" si="53"/>
        <v>64.744680851063833</v>
      </c>
      <c r="J838" t="s">
        <v>21</v>
      </c>
      <c r="K838" t="s">
        <v>22</v>
      </c>
      <c r="L838">
        <v>1265349600</v>
      </c>
      <c r="M838" s="9">
        <f t="shared" si="54"/>
        <v>40214.25</v>
      </c>
      <c r="N838">
        <v>1266300000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12">
        <f t="shared" si="53"/>
        <v>84.00667779632721</v>
      </c>
      <c r="J839" t="s">
        <v>21</v>
      </c>
      <c r="K839" t="s">
        <v>22</v>
      </c>
      <c r="L839">
        <v>1301202000</v>
      </c>
      <c r="M839" s="9">
        <f t="shared" si="54"/>
        <v>40629.208333333336</v>
      </c>
      <c r="N839">
        <v>1305867600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12">
        <f t="shared" si="53"/>
        <v>34.061302681992338</v>
      </c>
      <c r="J840" t="s">
        <v>21</v>
      </c>
      <c r="K840" t="s">
        <v>22</v>
      </c>
      <c r="L840">
        <v>1538024400</v>
      </c>
      <c r="M840" s="9">
        <f t="shared" si="54"/>
        <v>43370.208333333328</v>
      </c>
      <c r="N840">
        <v>1538802000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12">
        <f t="shared" si="53"/>
        <v>93.273885350318466</v>
      </c>
      <c r="J841" t="s">
        <v>21</v>
      </c>
      <c r="K841" t="s">
        <v>22</v>
      </c>
      <c r="L841">
        <v>1395032400</v>
      </c>
      <c r="M841" s="9">
        <f t="shared" si="54"/>
        <v>41715.208333333336</v>
      </c>
      <c r="N841">
        <v>1398920400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12">
        <f t="shared" si="53"/>
        <v>32.998301726577978</v>
      </c>
      <c r="J842" t="s">
        <v>21</v>
      </c>
      <c r="K842" t="s">
        <v>22</v>
      </c>
      <c r="L842">
        <v>1405486800</v>
      </c>
      <c r="M842" s="9">
        <f t="shared" si="54"/>
        <v>41836.208333333336</v>
      </c>
      <c r="N842">
        <v>1405659600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12">
        <f t="shared" si="53"/>
        <v>83.812903225806451</v>
      </c>
      <c r="J843" t="s">
        <v>21</v>
      </c>
      <c r="K843" t="s">
        <v>22</v>
      </c>
      <c r="L843">
        <v>1455861600</v>
      </c>
      <c r="M843" s="9">
        <f t="shared" si="54"/>
        <v>42419.25</v>
      </c>
      <c r="N843">
        <v>1457244000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12">
        <f t="shared" si="53"/>
        <v>63.992424242424242</v>
      </c>
      <c r="J844" t="s">
        <v>107</v>
      </c>
      <c r="K844" t="s">
        <v>108</v>
      </c>
      <c r="L844">
        <v>1529038800</v>
      </c>
      <c r="M844" s="9">
        <f t="shared" si="54"/>
        <v>43266.208333333328</v>
      </c>
      <c r="N844">
        <v>1529298000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12">
        <f t="shared" si="53"/>
        <v>81.909090909090907</v>
      </c>
      <c r="J845" t="s">
        <v>21</v>
      </c>
      <c r="K845" t="s">
        <v>22</v>
      </c>
      <c r="L845">
        <v>1535259600</v>
      </c>
      <c r="M845" s="9">
        <f t="shared" si="54"/>
        <v>43338.208333333328</v>
      </c>
      <c r="N845">
        <v>1535778000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12">
        <f t="shared" si="53"/>
        <v>93.053191489361708</v>
      </c>
      <c r="J846" t="s">
        <v>21</v>
      </c>
      <c r="K846" t="s">
        <v>22</v>
      </c>
      <c r="L846">
        <v>1327212000</v>
      </c>
      <c r="M846" s="9">
        <f t="shared" si="54"/>
        <v>40930.25</v>
      </c>
      <c r="N846">
        <v>1327471200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12">
        <f t="shared" si="53"/>
        <v>101.98449039881831</v>
      </c>
      <c r="J847" t="s">
        <v>40</v>
      </c>
      <c r="K847" t="s">
        <v>41</v>
      </c>
      <c r="L847">
        <v>1526360400</v>
      </c>
      <c r="M847" s="9">
        <f t="shared" si="54"/>
        <v>43235.208333333328</v>
      </c>
      <c r="N847">
        <v>1529557200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12">
        <f t="shared" si="53"/>
        <v>105.9375</v>
      </c>
      <c r="J848" t="s">
        <v>21</v>
      </c>
      <c r="K848" t="s">
        <v>22</v>
      </c>
      <c r="L848">
        <v>1532149200</v>
      </c>
      <c r="M848" s="9">
        <f t="shared" si="54"/>
        <v>43302.208333333328</v>
      </c>
      <c r="N848">
        <v>1535259600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12">
        <f t="shared" si="53"/>
        <v>101.58181818181818</v>
      </c>
      <c r="J849" t="s">
        <v>21</v>
      </c>
      <c r="K849" t="s">
        <v>22</v>
      </c>
      <c r="L849">
        <v>1515304800</v>
      </c>
      <c r="M849" s="9">
        <f t="shared" si="54"/>
        <v>43107.25</v>
      </c>
      <c r="N849">
        <v>1515564000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12">
        <f t="shared" si="53"/>
        <v>62.970930232558139</v>
      </c>
      <c r="J850" t="s">
        <v>21</v>
      </c>
      <c r="K850" t="s">
        <v>22</v>
      </c>
      <c r="L850">
        <v>1276318800</v>
      </c>
      <c r="M850" s="9">
        <f t="shared" si="54"/>
        <v>40341.208333333336</v>
      </c>
      <c r="N850">
        <v>1277096400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12">
        <f t="shared" si="53"/>
        <v>29.045602605863191</v>
      </c>
      <c r="J851" t="s">
        <v>21</v>
      </c>
      <c r="K851" t="s">
        <v>22</v>
      </c>
      <c r="L851">
        <v>1328767200</v>
      </c>
      <c r="M851" s="9">
        <f t="shared" si="54"/>
        <v>40948.25</v>
      </c>
      <c r="N851">
        <v>1329026400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12">
        <f t="shared" si="53"/>
        <v>1</v>
      </c>
      <c r="J852" t="s">
        <v>21</v>
      </c>
      <c r="K852" t="s">
        <v>22</v>
      </c>
      <c r="L852">
        <v>1321682400</v>
      </c>
      <c r="M852" s="9">
        <f t="shared" si="54"/>
        <v>40866.25</v>
      </c>
      <c r="N852">
        <v>1322978400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12">
        <f t="shared" si="53"/>
        <v>77.924999999999997</v>
      </c>
      <c r="J853" t="s">
        <v>21</v>
      </c>
      <c r="K853" t="s">
        <v>22</v>
      </c>
      <c r="L853">
        <v>1335934800</v>
      </c>
      <c r="M853" s="9">
        <f t="shared" si="54"/>
        <v>41031.208333333336</v>
      </c>
      <c r="N853">
        <v>1338786000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12">
        <f t="shared" si="53"/>
        <v>80.806451612903231</v>
      </c>
      <c r="J854" t="s">
        <v>21</v>
      </c>
      <c r="K854" t="s">
        <v>22</v>
      </c>
      <c r="L854">
        <v>1310792400</v>
      </c>
      <c r="M854" s="9">
        <f t="shared" si="54"/>
        <v>40740.208333333336</v>
      </c>
      <c r="N854">
        <v>1311656400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12">
        <f t="shared" si="53"/>
        <v>76.006816632583508</v>
      </c>
      <c r="J855" t="s">
        <v>15</v>
      </c>
      <c r="K855" t="s">
        <v>16</v>
      </c>
      <c r="L855">
        <v>1308546000</v>
      </c>
      <c r="M855" s="9">
        <f t="shared" si="54"/>
        <v>40714.208333333336</v>
      </c>
      <c r="N855">
        <v>1308978000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12">
        <f t="shared" si="53"/>
        <v>72.993613824192337</v>
      </c>
      <c r="J856" t="s">
        <v>15</v>
      </c>
      <c r="K856" t="s">
        <v>16</v>
      </c>
      <c r="L856">
        <v>1574056800</v>
      </c>
      <c r="M856" s="9">
        <f t="shared" si="54"/>
        <v>43787.25</v>
      </c>
      <c r="N856">
        <v>1576389600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12">
        <f t="shared" si="53"/>
        <v>53</v>
      </c>
      <c r="J857" t="s">
        <v>26</v>
      </c>
      <c r="K857" t="s">
        <v>27</v>
      </c>
      <c r="L857">
        <v>1308373200</v>
      </c>
      <c r="M857" s="9">
        <f t="shared" si="54"/>
        <v>40712.208333333336</v>
      </c>
      <c r="N857">
        <v>1311051600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12">
        <f t="shared" si="53"/>
        <v>54.164556962025316</v>
      </c>
      <c r="J858" t="s">
        <v>21</v>
      </c>
      <c r="K858" t="s">
        <v>22</v>
      </c>
      <c r="L858">
        <v>1335243600</v>
      </c>
      <c r="M858" s="9">
        <f t="shared" si="54"/>
        <v>41023.208333333336</v>
      </c>
      <c r="N858">
        <v>1336712400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12">
        <f t="shared" si="53"/>
        <v>32.946666666666665</v>
      </c>
      <c r="J859" t="s">
        <v>98</v>
      </c>
      <c r="K859" t="s">
        <v>99</v>
      </c>
      <c r="L859">
        <v>1328421600</v>
      </c>
      <c r="M859" s="9">
        <f t="shared" si="54"/>
        <v>40944.25</v>
      </c>
      <c r="N859">
        <v>1330408800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12">
        <f t="shared" si="53"/>
        <v>79.371428571428567</v>
      </c>
      <c r="J860" t="s">
        <v>21</v>
      </c>
      <c r="K860" t="s">
        <v>22</v>
      </c>
      <c r="L860">
        <v>1524286800</v>
      </c>
      <c r="M860" s="9">
        <f t="shared" si="54"/>
        <v>43211.208333333328</v>
      </c>
      <c r="N860">
        <v>1524891600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12">
        <f t="shared" si="53"/>
        <v>41.174603174603178</v>
      </c>
      <c r="J861" t="s">
        <v>21</v>
      </c>
      <c r="K861" t="s">
        <v>22</v>
      </c>
      <c r="L861">
        <v>1362117600</v>
      </c>
      <c r="M861" s="9">
        <f t="shared" si="54"/>
        <v>41334.25</v>
      </c>
      <c r="N861">
        <v>1363669200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12">
        <f t="shared" si="53"/>
        <v>77.430769230769229</v>
      </c>
      <c r="J862" t="s">
        <v>21</v>
      </c>
      <c r="K862" t="s">
        <v>22</v>
      </c>
      <c r="L862">
        <v>1550556000</v>
      </c>
      <c r="M862" s="9">
        <f t="shared" si="54"/>
        <v>43515.25</v>
      </c>
      <c r="N862">
        <v>1551420000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12">
        <f t="shared" si="53"/>
        <v>57.159509202453989</v>
      </c>
      <c r="J863" t="s">
        <v>21</v>
      </c>
      <c r="K863" t="s">
        <v>22</v>
      </c>
      <c r="L863">
        <v>1269147600</v>
      </c>
      <c r="M863" s="9">
        <f t="shared" si="54"/>
        <v>40258.208333333336</v>
      </c>
      <c r="N863">
        <v>1269838800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12">
        <f t="shared" si="53"/>
        <v>77.17647058823529</v>
      </c>
      <c r="J864" t="s">
        <v>21</v>
      </c>
      <c r="K864" t="s">
        <v>22</v>
      </c>
      <c r="L864">
        <v>1312174800</v>
      </c>
      <c r="M864" s="9">
        <f t="shared" si="54"/>
        <v>40756.208333333336</v>
      </c>
      <c r="N864">
        <v>1312520400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12">
        <f t="shared" si="53"/>
        <v>24.953917050691246</v>
      </c>
      <c r="J865" t="s">
        <v>21</v>
      </c>
      <c r="K865" t="s">
        <v>22</v>
      </c>
      <c r="L865">
        <v>1434517200</v>
      </c>
      <c r="M865" s="9">
        <f t="shared" si="54"/>
        <v>42172.208333333328</v>
      </c>
      <c r="N865">
        <v>1436504400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12">
        <f t="shared" si="53"/>
        <v>97.18</v>
      </c>
      <c r="J866" t="s">
        <v>21</v>
      </c>
      <c r="K866" t="s">
        <v>22</v>
      </c>
      <c r="L866">
        <v>1471582800</v>
      </c>
      <c r="M866" s="9">
        <f t="shared" si="54"/>
        <v>42601.208333333328</v>
      </c>
      <c r="N866">
        <v>1472014800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12">
        <f t="shared" si="53"/>
        <v>46.000916870415651</v>
      </c>
      <c r="J867" t="s">
        <v>21</v>
      </c>
      <c r="K867" t="s">
        <v>22</v>
      </c>
      <c r="L867">
        <v>1410757200</v>
      </c>
      <c r="M867" s="9">
        <f t="shared" si="54"/>
        <v>41897.208333333336</v>
      </c>
      <c r="N867">
        <v>1411534800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12">
        <f t="shared" si="53"/>
        <v>88.023385300668153</v>
      </c>
      <c r="J868" t="s">
        <v>21</v>
      </c>
      <c r="K868" t="s">
        <v>22</v>
      </c>
      <c r="L868">
        <v>1304830800</v>
      </c>
      <c r="M868" s="9">
        <f t="shared" si="54"/>
        <v>40671.208333333336</v>
      </c>
      <c r="N868">
        <v>1304917200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12">
        <f t="shared" si="53"/>
        <v>25.99</v>
      </c>
      <c r="J869" t="s">
        <v>21</v>
      </c>
      <c r="K869" t="s">
        <v>22</v>
      </c>
      <c r="L869">
        <v>1539061200</v>
      </c>
      <c r="M869" s="9">
        <f t="shared" si="54"/>
        <v>43382.208333333328</v>
      </c>
      <c r="N869">
        <v>1539579600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12">
        <f t="shared" si="53"/>
        <v>102.69047619047619</v>
      </c>
      <c r="J870" t="s">
        <v>21</v>
      </c>
      <c r="K870" t="s">
        <v>22</v>
      </c>
      <c r="L870">
        <v>1381554000</v>
      </c>
      <c r="M870" s="9">
        <f t="shared" si="54"/>
        <v>41559.208333333336</v>
      </c>
      <c r="N870">
        <v>1382504400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12">
        <f t="shared" si="53"/>
        <v>72.958174904942965</v>
      </c>
      <c r="J871" t="s">
        <v>21</v>
      </c>
      <c r="K871" t="s">
        <v>22</v>
      </c>
      <c r="L871">
        <v>1277096400</v>
      </c>
      <c r="M871" s="9">
        <f t="shared" si="54"/>
        <v>40350.208333333336</v>
      </c>
      <c r="N871">
        <v>1278306000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12">
        <f t="shared" si="53"/>
        <v>57.190082644628099</v>
      </c>
      <c r="J872" t="s">
        <v>21</v>
      </c>
      <c r="K872" t="s">
        <v>22</v>
      </c>
      <c r="L872">
        <v>1440392400</v>
      </c>
      <c r="M872" s="9">
        <f t="shared" si="54"/>
        <v>42240.208333333328</v>
      </c>
      <c r="N872">
        <v>1442552400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12">
        <f t="shared" si="53"/>
        <v>84.013793103448279</v>
      </c>
      <c r="J873" t="s">
        <v>21</v>
      </c>
      <c r="K873" t="s">
        <v>22</v>
      </c>
      <c r="L873">
        <v>1509512400</v>
      </c>
      <c r="M873" s="9">
        <f t="shared" si="54"/>
        <v>43040.208333333328</v>
      </c>
      <c r="N873">
        <v>1511071200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12">
        <f t="shared" si="53"/>
        <v>98.666666666666671</v>
      </c>
      <c r="J874" t="s">
        <v>26</v>
      </c>
      <c r="K874" t="s">
        <v>27</v>
      </c>
      <c r="L874">
        <v>1535950800</v>
      </c>
      <c r="M874" s="9">
        <f t="shared" si="54"/>
        <v>43346.208333333328</v>
      </c>
      <c r="N874">
        <v>1536382800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12">
        <f t="shared" si="53"/>
        <v>42.007419183889773</v>
      </c>
      <c r="J875" t="s">
        <v>21</v>
      </c>
      <c r="K875" t="s">
        <v>22</v>
      </c>
      <c r="L875">
        <v>1389160800</v>
      </c>
      <c r="M875" s="9">
        <f t="shared" si="54"/>
        <v>41647.25</v>
      </c>
      <c r="N875">
        <v>1389592800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12">
        <f t="shared" si="53"/>
        <v>32.002753556677376</v>
      </c>
      <c r="J876" t="s">
        <v>21</v>
      </c>
      <c r="K876" t="s">
        <v>22</v>
      </c>
      <c r="L876">
        <v>1271998800</v>
      </c>
      <c r="M876" s="9">
        <f t="shared" si="54"/>
        <v>40291.208333333336</v>
      </c>
      <c r="N876">
        <v>1275282000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12">
        <f t="shared" si="53"/>
        <v>81.567164179104481</v>
      </c>
      <c r="J877" t="s">
        <v>21</v>
      </c>
      <c r="K877" t="s">
        <v>22</v>
      </c>
      <c r="L877">
        <v>1294898400</v>
      </c>
      <c r="M877" s="9">
        <f t="shared" si="54"/>
        <v>40556.25</v>
      </c>
      <c r="N877">
        <v>1294984800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12">
        <f t="shared" si="53"/>
        <v>37.035087719298247</v>
      </c>
      <c r="J878" t="s">
        <v>15</v>
      </c>
      <c r="K878" t="s">
        <v>16</v>
      </c>
      <c r="L878">
        <v>1559970000</v>
      </c>
      <c r="M878" s="9">
        <f t="shared" si="54"/>
        <v>43624.208333333328</v>
      </c>
      <c r="N878">
        <v>1562043600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12">
        <f t="shared" si="53"/>
        <v>103.033360455655</v>
      </c>
      <c r="J879" t="s">
        <v>21</v>
      </c>
      <c r="K879" t="s">
        <v>22</v>
      </c>
      <c r="L879">
        <v>1469509200</v>
      </c>
      <c r="M879" s="9">
        <f t="shared" si="54"/>
        <v>42577.208333333328</v>
      </c>
      <c r="N879">
        <v>1469595600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12">
        <f t="shared" si="53"/>
        <v>84.333333333333329</v>
      </c>
      <c r="J880" t="s">
        <v>107</v>
      </c>
      <c r="K880" t="s">
        <v>108</v>
      </c>
      <c r="L880">
        <v>1579068000</v>
      </c>
      <c r="M880" s="9">
        <f t="shared" si="54"/>
        <v>43845.25</v>
      </c>
      <c r="N880">
        <v>1581141600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12">
        <f t="shared" si="53"/>
        <v>102.60377358490567</v>
      </c>
      <c r="J881" t="s">
        <v>21</v>
      </c>
      <c r="K881" t="s">
        <v>22</v>
      </c>
      <c r="L881">
        <v>1487743200</v>
      </c>
      <c r="M881" s="9">
        <f t="shared" si="54"/>
        <v>42788.25</v>
      </c>
      <c r="N881">
        <v>1488520800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12">
        <f t="shared" si="53"/>
        <v>79.992129246064621</v>
      </c>
      <c r="J882" t="s">
        <v>21</v>
      </c>
      <c r="K882" t="s">
        <v>22</v>
      </c>
      <c r="L882">
        <v>1563685200</v>
      </c>
      <c r="M882" s="9">
        <f t="shared" si="54"/>
        <v>43667.208333333328</v>
      </c>
      <c r="N882">
        <v>1563858000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12">
        <f t="shared" si="53"/>
        <v>70.055309734513273</v>
      </c>
      <c r="J883" t="s">
        <v>21</v>
      </c>
      <c r="K883" t="s">
        <v>22</v>
      </c>
      <c r="L883">
        <v>1436418000</v>
      </c>
      <c r="M883" s="9">
        <f t="shared" si="54"/>
        <v>42194.208333333328</v>
      </c>
      <c r="N883">
        <v>1438923600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12">
        <f t="shared" si="53"/>
        <v>37</v>
      </c>
      <c r="J884" t="s">
        <v>21</v>
      </c>
      <c r="K884" t="s">
        <v>22</v>
      </c>
      <c r="L884">
        <v>1421820000</v>
      </c>
      <c r="M884" s="9">
        <f t="shared" si="54"/>
        <v>42025.25</v>
      </c>
      <c r="N884">
        <v>1422165600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12">
        <f t="shared" si="53"/>
        <v>41.911917098445599</v>
      </c>
      <c r="J885" t="s">
        <v>21</v>
      </c>
      <c r="K885" t="s">
        <v>22</v>
      </c>
      <c r="L885">
        <v>1274763600</v>
      </c>
      <c r="M885" s="9">
        <f t="shared" si="54"/>
        <v>40323.208333333336</v>
      </c>
      <c r="N885">
        <v>1277874000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12">
        <f t="shared" si="53"/>
        <v>57.992576882290564</v>
      </c>
      <c r="J886" t="s">
        <v>21</v>
      </c>
      <c r="K886" t="s">
        <v>22</v>
      </c>
      <c r="L886">
        <v>1399179600</v>
      </c>
      <c r="M886" s="9">
        <f t="shared" si="54"/>
        <v>41763.208333333336</v>
      </c>
      <c r="N886">
        <v>1399352400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12">
        <f t="shared" si="53"/>
        <v>40.942307692307693</v>
      </c>
      <c r="J887" t="s">
        <v>21</v>
      </c>
      <c r="K887" t="s">
        <v>22</v>
      </c>
      <c r="L887">
        <v>1275800400</v>
      </c>
      <c r="M887" s="9">
        <f t="shared" si="54"/>
        <v>40335.208333333336</v>
      </c>
      <c r="N887">
        <v>1279083600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12">
        <f t="shared" si="53"/>
        <v>69.9972602739726</v>
      </c>
      <c r="J888" t="s">
        <v>21</v>
      </c>
      <c r="K888" t="s">
        <v>22</v>
      </c>
      <c r="L888">
        <v>1282798800</v>
      </c>
      <c r="M888" s="9">
        <f t="shared" si="54"/>
        <v>40416.208333333336</v>
      </c>
      <c r="N888">
        <v>1284354000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12">
        <f t="shared" si="53"/>
        <v>73.838709677419359</v>
      </c>
      <c r="J889" t="s">
        <v>21</v>
      </c>
      <c r="K889" t="s">
        <v>22</v>
      </c>
      <c r="L889">
        <v>1437109200</v>
      </c>
      <c r="M889" s="9">
        <f t="shared" si="54"/>
        <v>42202.208333333328</v>
      </c>
      <c r="N889">
        <v>1441170000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12">
        <f t="shared" si="53"/>
        <v>41.979310344827589</v>
      </c>
      <c r="J890" t="s">
        <v>21</v>
      </c>
      <c r="K890" t="s">
        <v>22</v>
      </c>
      <c r="L890">
        <v>1491886800</v>
      </c>
      <c r="M890" s="9">
        <f t="shared" si="54"/>
        <v>42836.208333333328</v>
      </c>
      <c r="N890">
        <v>1493528400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12">
        <f t="shared" si="53"/>
        <v>77.93442622950819</v>
      </c>
      <c r="J891" t="s">
        <v>21</v>
      </c>
      <c r="K891" t="s">
        <v>22</v>
      </c>
      <c r="L891">
        <v>1394600400</v>
      </c>
      <c r="M891" s="9">
        <f t="shared" si="54"/>
        <v>41710.208333333336</v>
      </c>
      <c r="N891">
        <v>1395205200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12">
        <f t="shared" si="53"/>
        <v>106.01972789115646</v>
      </c>
      <c r="J892" t="s">
        <v>21</v>
      </c>
      <c r="K892" t="s">
        <v>22</v>
      </c>
      <c r="L892">
        <v>1561352400</v>
      </c>
      <c r="M892" s="9">
        <f t="shared" si="54"/>
        <v>43640.208333333328</v>
      </c>
      <c r="N892">
        <v>1561438800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12">
        <f t="shared" si="53"/>
        <v>47.018181818181816</v>
      </c>
      <c r="J893" t="s">
        <v>15</v>
      </c>
      <c r="K893" t="s">
        <v>16</v>
      </c>
      <c r="L893">
        <v>1322892000</v>
      </c>
      <c r="M893" s="9">
        <f t="shared" si="54"/>
        <v>40880.25</v>
      </c>
      <c r="N893">
        <v>1326693600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12">
        <f t="shared" si="53"/>
        <v>76.016483516483518</v>
      </c>
      <c r="J894" t="s">
        <v>21</v>
      </c>
      <c r="K894" t="s">
        <v>22</v>
      </c>
      <c r="L894">
        <v>1274418000</v>
      </c>
      <c r="M894" s="9">
        <f t="shared" si="54"/>
        <v>40319.208333333336</v>
      </c>
      <c r="N894">
        <v>1277960400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12">
        <f t="shared" si="53"/>
        <v>54.120603015075375</v>
      </c>
      <c r="J895" t="s">
        <v>107</v>
      </c>
      <c r="K895" t="s">
        <v>108</v>
      </c>
      <c r="L895">
        <v>1434344400</v>
      </c>
      <c r="M895" s="9">
        <f t="shared" si="54"/>
        <v>42170.208333333328</v>
      </c>
      <c r="N895">
        <v>1434690000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12">
        <f t="shared" si="53"/>
        <v>57.285714285714285</v>
      </c>
      <c r="J896" t="s">
        <v>40</v>
      </c>
      <c r="K896" t="s">
        <v>41</v>
      </c>
      <c r="L896">
        <v>1373518800</v>
      </c>
      <c r="M896" s="9">
        <f t="shared" si="54"/>
        <v>41466.208333333336</v>
      </c>
      <c r="N896">
        <v>1376110800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12">
        <f t="shared" si="53"/>
        <v>103.81308411214954</v>
      </c>
      <c r="J897" t="s">
        <v>21</v>
      </c>
      <c r="K897" t="s">
        <v>22</v>
      </c>
      <c r="L897">
        <v>1517637600</v>
      </c>
      <c r="M897" s="9">
        <f t="shared" si="54"/>
        <v>43134.25</v>
      </c>
      <c r="N897">
        <v>1518415200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12">
        <f t="shared" si="53"/>
        <v>105.02602739726028</v>
      </c>
      <c r="J898" t="s">
        <v>26</v>
      </c>
      <c r="K898" t="s">
        <v>27</v>
      </c>
      <c r="L898">
        <v>1310619600</v>
      </c>
      <c r="M898" s="9">
        <f t="shared" si="54"/>
        <v>40738.208333333336</v>
      </c>
      <c r="N898">
        <v>1310878800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s="12">
        <f t="shared" ref="I899:I962" si="57">(E899/H899)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58">(((L899/60)/60)/24)+DATE(1970,1,1)</f>
        <v>43583.208333333328</v>
      </c>
      <c r="N899">
        <v>1556600400</v>
      </c>
      <c r="O899" s="9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12">
        <f t="shared" si="57"/>
        <v>76.978705978705975</v>
      </c>
      <c r="J900" t="s">
        <v>21</v>
      </c>
      <c r="K900" t="s">
        <v>22</v>
      </c>
      <c r="L900">
        <v>1576476000</v>
      </c>
      <c r="M900" s="9">
        <f t="shared" si="58"/>
        <v>43815.25</v>
      </c>
      <c r="N900">
        <v>1576994400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12">
        <f t="shared" si="57"/>
        <v>102.60162601626017</v>
      </c>
      <c r="J901" t="s">
        <v>98</v>
      </c>
      <c r="K901" t="s">
        <v>99</v>
      </c>
      <c r="L901">
        <v>1381122000</v>
      </c>
      <c r="M901" s="9">
        <f t="shared" si="58"/>
        <v>41554.208333333336</v>
      </c>
      <c r="N901">
        <v>1382677200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12">
        <f t="shared" si="57"/>
        <v>2</v>
      </c>
      <c r="J902" t="s">
        <v>21</v>
      </c>
      <c r="K902" t="s">
        <v>22</v>
      </c>
      <c r="L902">
        <v>1411102800</v>
      </c>
      <c r="M902" s="9">
        <f t="shared" si="58"/>
        <v>41901.208333333336</v>
      </c>
      <c r="N902">
        <v>1411189200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12">
        <f t="shared" si="57"/>
        <v>55.0062893081761</v>
      </c>
      <c r="J903" t="s">
        <v>21</v>
      </c>
      <c r="K903" t="s">
        <v>22</v>
      </c>
      <c r="L903">
        <v>1531803600</v>
      </c>
      <c r="M903" s="9">
        <f t="shared" si="58"/>
        <v>43298.208333333328</v>
      </c>
      <c r="N903">
        <v>1534654800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12">
        <f t="shared" si="57"/>
        <v>32.127272727272725</v>
      </c>
      <c r="J904" t="s">
        <v>21</v>
      </c>
      <c r="K904" t="s">
        <v>22</v>
      </c>
      <c r="L904">
        <v>1454133600</v>
      </c>
      <c r="M904" s="9">
        <f t="shared" si="58"/>
        <v>42399.25</v>
      </c>
      <c r="N904">
        <v>1457762400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12">
        <f t="shared" si="57"/>
        <v>50.642857142857146</v>
      </c>
      <c r="J905" t="s">
        <v>21</v>
      </c>
      <c r="K905" t="s">
        <v>22</v>
      </c>
      <c r="L905">
        <v>1336194000</v>
      </c>
      <c r="M905" s="9">
        <f t="shared" si="58"/>
        <v>41034.208333333336</v>
      </c>
      <c r="N905">
        <v>1337490000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12">
        <f t="shared" si="57"/>
        <v>49.6875</v>
      </c>
      <c r="J906" t="s">
        <v>21</v>
      </c>
      <c r="K906" t="s">
        <v>22</v>
      </c>
      <c r="L906">
        <v>1349326800</v>
      </c>
      <c r="M906" s="9">
        <f t="shared" si="58"/>
        <v>41186.208333333336</v>
      </c>
      <c r="N906">
        <v>1349672400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12">
        <f t="shared" si="57"/>
        <v>54.894067796610166</v>
      </c>
      <c r="J907" t="s">
        <v>21</v>
      </c>
      <c r="K907" t="s">
        <v>22</v>
      </c>
      <c r="L907">
        <v>1379566800</v>
      </c>
      <c r="M907" s="9">
        <f t="shared" si="58"/>
        <v>41536.208333333336</v>
      </c>
      <c r="N907">
        <v>1379826000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12">
        <f t="shared" si="57"/>
        <v>46.931937172774866</v>
      </c>
      <c r="J908" t="s">
        <v>21</v>
      </c>
      <c r="K908" t="s">
        <v>22</v>
      </c>
      <c r="L908">
        <v>1494651600</v>
      </c>
      <c r="M908" s="9">
        <f t="shared" si="58"/>
        <v>42868.208333333328</v>
      </c>
      <c r="N908">
        <v>1497762000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12">
        <f t="shared" si="57"/>
        <v>44.951219512195124</v>
      </c>
      <c r="J909" t="s">
        <v>21</v>
      </c>
      <c r="K909" t="s">
        <v>22</v>
      </c>
      <c r="L909">
        <v>1303880400</v>
      </c>
      <c r="M909" s="9">
        <f t="shared" si="58"/>
        <v>40660.208333333336</v>
      </c>
      <c r="N909">
        <v>1304485200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12">
        <f t="shared" si="57"/>
        <v>30.99898322318251</v>
      </c>
      <c r="J910" t="s">
        <v>21</v>
      </c>
      <c r="K910" t="s">
        <v>22</v>
      </c>
      <c r="L910">
        <v>1335934800</v>
      </c>
      <c r="M910" s="9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12">
        <f t="shared" si="57"/>
        <v>107.7625</v>
      </c>
      <c r="J911" t="s">
        <v>15</v>
      </c>
      <c r="K911" t="s">
        <v>16</v>
      </c>
      <c r="L911">
        <v>1528088400</v>
      </c>
      <c r="M911" s="9">
        <f t="shared" si="58"/>
        <v>43255.208333333328</v>
      </c>
      <c r="N911">
        <v>1530421200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12">
        <f t="shared" si="57"/>
        <v>102.07770270270271</v>
      </c>
      <c r="J912" t="s">
        <v>21</v>
      </c>
      <c r="K912" t="s">
        <v>22</v>
      </c>
      <c r="L912">
        <v>1421906400</v>
      </c>
      <c r="M912" s="9">
        <f t="shared" si="58"/>
        <v>42026.25</v>
      </c>
      <c r="N912">
        <v>1421992800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12">
        <f t="shared" si="57"/>
        <v>24.976190476190474</v>
      </c>
      <c r="J913" t="s">
        <v>21</v>
      </c>
      <c r="K913" t="s">
        <v>22</v>
      </c>
      <c r="L913">
        <v>1568005200</v>
      </c>
      <c r="M913" s="9">
        <f t="shared" si="58"/>
        <v>43717.208333333328</v>
      </c>
      <c r="N913">
        <v>1568178000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12">
        <f t="shared" si="57"/>
        <v>79.944134078212286</v>
      </c>
      <c r="J914" t="s">
        <v>21</v>
      </c>
      <c r="K914" t="s">
        <v>22</v>
      </c>
      <c r="L914">
        <v>1346821200</v>
      </c>
      <c r="M914" s="9">
        <f t="shared" si="58"/>
        <v>41157.208333333336</v>
      </c>
      <c r="N914">
        <v>1347944400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12">
        <f t="shared" si="57"/>
        <v>67.946462715105156</v>
      </c>
      <c r="J915" t="s">
        <v>26</v>
      </c>
      <c r="K915" t="s">
        <v>27</v>
      </c>
      <c r="L915">
        <v>1557637200</v>
      </c>
      <c r="M915" s="9">
        <f t="shared" si="58"/>
        <v>43597.208333333328</v>
      </c>
      <c r="N915">
        <v>1558760400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12">
        <f t="shared" si="57"/>
        <v>26.070921985815602</v>
      </c>
      <c r="J916" t="s">
        <v>40</v>
      </c>
      <c r="K916" t="s">
        <v>41</v>
      </c>
      <c r="L916">
        <v>1375592400</v>
      </c>
      <c r="M916" s="9">
        <f t="shared" si="58"/>
        <v>41490.208333333336</v>
      </c>
      <c r="N916">
        <v>1376629200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12">
        <f t="shared" si="57"/>
        <v>105.0032154340836</v>
      </c>
      <c r="J917" t="s">
        <v>40</v>
      </c>
      <c r="K917" t="s">
        <v>41</v>
      </c>
      <c r="L917">
        <v>1503982800</v>
      </c>
      <c r="M917" s="9">
        <f t="shared" si="58"/>
        <v>42976.208333333328</v>
      </c>
      <c r="N917">
        <v>1504760400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12">
        <f t="shared" si="57"/>
        <v>25.826923076923077</v>
      </c>
      <c r="J918" t="s">
        <v>21</v>
      </c>
      <c r="K918" t="s">
        <v>22</v>
      </c>
      <c r="L918">
        <v>1418882400</v>
      </c>
      <c r="M918" s="9">
        <f t="shared" si="58"/>
        <v>41991.25</v>
      </c>
      <c r="N918">
        <v>1419660000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12">
        <f t="shared" si="57"/>
        <v>77.666666666666671</v>
      </c>
      <c r="J919" t="s">
        <v>40</v>
      </c>
      <c r="K919" t="s">
        <v>41</v>
      </c>
      <c r="L919">
        <v>1309237200</v>
      </c>
      <c r="M919" s="9">
        <f t="shared" si="58"/>
        <v>40722.208333333336</v>
      </c>
      <c r="N919">
        <v>1311310800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12">
        <f t="shared" si="57"/>
        <v>57.82692307692308</v>
      </c>
      <c r="J920" t="s">
        <v>98</v>
      </c>
      <c r="K920" t="s">
        <v>99</v>
      </c>
      <c r="L920">
        <v>1343365200</v>
      </c>
      <c r="M920" s="9">
        <f t="shared" si="58"/>
        <v>41117.208333333336</v>
      </c>
      <c r="N920">
        <v>1344315600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12">
        <f t="shared" si="57"/>
        <v>92.955555555555549</v>
      </c>
      <c r="J921" t="s">
        <v>26</v>
      </c>
      <c r="K921" t="s">
        <v>27</v>
      </c>
      <c r="L921">
        <v>1507957200</v>
      </c>
      <c r="M921" s="9">
        <f t="shared" si="58"/>
        <v>43022.208333333328</v>
      </c>
      <c r="N921">
        <v>1510725600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12">
        <f t="shared" si="57"/>
        <v>37.945098039215686</v>
      </c>
      <c r="J922" t="s">
        <v>21</v>
      </c>
      <c r="K922" t="s">
        <v>22</v>
      </c>
      <c r="L922">
        <v>1549519200</v>
      </c>
      <c r="M922" s="9">
        <f t="shared" si="58"/>
        <v>43503.25</v>
      </c>
      <c r="N922">
        <v>1551247200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12">
        <f t="shared" si="57"/>
        <v>31.842105263157894</v>
      </c>
      <c r="J923" t="s">
        <v>21</v>
      </c>
      <c r="K923" t="s">
        <v>22</v>
      </c>
      <c r="L923">
        <v>1329026400</v>
      </c>
      <c r="M923" s="9">
        <f t="shared" si="58"/>
        <v>40951.25</v>
      </c>
      <c r="N923">
        <v>1330236000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12">
        <f t="shared" si="57"/>
        <v>40</v>
      </c>
      <c r="J924" t="s">
        <v>21</v>
      </c>
      <c r="K924" t="s">
        <v>22</v>
      </c>
      <c r="L924">
        <v>1544335200</v>
      </c>
      <c r="M924" s="9">
        <f t="shared" si="58"/>
        <v>43443.25</v>
      </c>
      <c r="N924">
        <v>1545112800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12">
        <f t="shared" si="57"/>
        <v>101.1</v>
      </c>
      <c r="J925" t="s">
        <v>21</v>
      </c>
      <c r="K925" t="s">
        <v>22</v>
      </c>
      <c r="L925">
        <v>1279083600</v>
      </c>
      <c r="M925" s="9">
        <f t="shared" si="58"/>
        <v>40373.208333333336</v>
      </c>
      <c r="N925">
        <v>1279170000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12">
        <f t="shared" si="57"/>
        <v>84.006989951944078</v>
      </c>
      <c r="J926" t="s">
        <v>107</v>
      </c>
      <c r="K926" t="s">
        <v>108</v>
      </c>
      <c r="L926">
        <v>1572498000</v>
      </c>
      <c r="M926" s="9">
        <f t="shared" si="58"/>
        <v>43769.208333333328</v>
      </c>
      <c r="N926">
        <v>1573452000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12">
        <f t="shared" si="57"/>
        <v>103.41538461538461</v>
      </c>
      <c r="J927" t="s">
        <v>21</v>
      </c>
      <c r="K927" t="s">
        <v>22</v>
      </c>
      <c r="L927">
        <v>1506056400</v>
      </c>
      <c r="M927" s="9">
        <f t="shared" si="58"/>
        <v>43000.208333333328</v>
      </c>
      <c r="N927">
        <v>1507093200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12">
        <f t="shared" si="57"/>
        <v>105.13333333333334</v>
      </c>
      <c r="J928" t="s">
        <v>21</v>
      </c>
      <c r="K928" t="s">
        <v>22</v>
      </c>
      <c r="L928">
        <v>1463029200</v>
      </c>
      <c r="M928" s="9">
        <f t="shared" si="58"/>
        <v>42502.208333333328</v>
      </c>
      <c r="N928">
        <v>1463374800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12">
        <f t="shared" si="57"/>
        <v>89.21621621621621</v>
      </c>
      <c r="J929" t="s">
        <v>21</v>
      </c>
      <c r="K929" t="s">
        <v>22</v>
      </c>
      <c r="L929">
        <v>1342069200</v>
      </c>
      <c r="M929" s="9">
        <f t="shared" si="58"/>
        <v>41102.208333333336</v>
      </c>
      <c r="N929">
        <v>1344574800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12">
        <f t="shared" si="57"/>
        <v>51.995234312946785</v>
      </c>
      <c r="J930" t="s">
        <v>107</v>
      </c>
      <c r="K930" t="s">
        <v>108</v>
      </c>
      <c r="L930">
        <v>1388296800</v>
      </c>
      <c r="M930" s="9">
        <f t="shared" si="58"/>
        <v>41637.25</v>
      </c>
      <c r="N930">
        <v>1389074400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12">
        <f t="shared" si="57"/>
        <v>64.956521739130437</v>
      </c>
      <c r="J931" t="s">
        <v>40</v>
      </c>
      <c r="K931" t="s">
        <v>41</v>
      </c>
      <c r="L931">
        <v>1493787600</v>
      </c>
      <c r="M931" s="9">
        <f t="shared" si="58"/>
        <v>42858.208333333328</v>
      </c>
      <c r="N931">
        <v>1494997200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12">
        <f t="shared" si="57"/>
        <v>46.235294117647058</v>
      </c>
      <c r="J932" t="s">
        <v>21</v>
      </c>
      <c r="K932" t="s">
        <v>22</v>
      </c>
      <c r="L932">
        <v>1424844000</v>
      </c>
      <c r="M932" s="9">
        <f t="shared" si="58"/>
        <v>42060.25</v>
      </c>
      <c r="N932">
        <v>1425448800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12">
        <f t="shared" si="57"/>
        <v>51.151785714285715</v>
      </c>
      <c r="J933" t="s">
        <v>21</v>
      </c>
      <c r="K933" t="s">
        <v>22</v>
      </c>
      <c r="L933">
        <v>1403931600</v>
      </c>
      <c r="M933" s="9">
        <f t="shared" si="58"/>
        <v>41818.208333333336</v>
      </c>
      <c r="N933">
        <v>1404104400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12">
        <f t="shared" si="57"/>
        <v>33.909722222222221</v>
      </c>
      <c r="J934" t="s">
        <v>21</v>
      </c>
      <c r="K934" t="s">
        <v>22</v>
      </c>
      <c r="L934">
        <v>1394514000</v>
      </c>
      <c r="M934" s="9">
        <f t="shared" si="58"/>
        <v>41709.208333333336</v>
      </c>
      <c r="N934">
        <v>1394773200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12">
        <f t="shared" si="57"/>
        <v>92.016298633017882</v>
      </c>
      <c r="J935" t="s">
        <v>21</v>
      </c>
      <c r="K935" t="s">
        <v>22</v>
      </c>
      <c r="L935">
        <v>1365397200</v>
      </c>
      <c r="M935" s="9">
        <f t="shared" si="58"/>
        <v>41372.208333333336</v>
      </c>
      <c r="N935">
        <v>1366520400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12">
        <f t="shared" si="57"/>
        <v>107.42857142857143</v>
      </c>
      <c r="J936" t="s">
        <v>21</v>
      </c>
      <c r="K936" t="s">
        <v>22</v>
      </c>
      <c r="L936">
        <v>1456120800</v>
      </c>
      <c r="M936" s="9">
        <f t="shared" si="58"/>
        <v>42422.25</v>
      </c>
      <c r="N936">
        <v>1456639200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12">
        <f t="shared" si="57"/>
        <v>75.848484848484844</v>
      </c>
      <c r="J937" t="s">
        <v>21</v>
      </c>
      <c r="K937" t="s">
        <v>22</v>
      </c>
      <c r="L937">
        <v>1437714000</v>
      </c>
      <c r="M937" s="9">
        <f t="shared" si="58"/>
        <v>42209.208333333328</v>
      </c>
      <c r="N937">
        <v>1438318800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12">
        <f t="shared" si="57"/>
        <v>80.476190476190482</v>
      </c>
      <c r="J938" t="s">
        <v>21</v>
      </c>
      <c r="K938" t="s">
        <v>22</v>
      </c>
      <c r="L938">
        <v>1563771600</v>
      </c>
      <c r="M938" s="9">
        <f t="shared" si="58"/>
        <v>43668.208333333328</v>
      </c>
      <c r="N938">
        <v>1564030800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12">
        <f t="shared" si="57"/>
        <v>86.978483606557376</v>
      </c>
      <c r="J939" t="s">
        <v>21</v>
      </c>
      <c r="K939" t="s">
        <v>22</v>
      </c>
      <c r="L939">
        <v>1448517600</v>
      </c>
      <c r="M939" s="9">
        <f t="shared" si="58"/>
        <v>42334.25</v>
      </c>
      <c r="N939">
        <v>1449295200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12">
        <f t="shared" si="57"/>
        <v>105.13541666666667</v>
      </c>
      <c r="J940" t="s">
        <v>21</v>
      </c>
      <c r="K940" t="s">
        <v>22</v>
      </c>
      <c r="L940">
        <v>1528779600</v>
      </c>
      <c r="M940" s="9">
        <f t="shared" si="58"/>
        <v>43263.208333333328</v>
      </c>
      <c r="N940">
        <v>1531890000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12">
        <f t="shared" si="57"/>
        <v>57.298507462686565</v>
      </c>
      <c r="J941" t="s">
        <v>21</v>
      </c>
      <c r="K941" t="s">
        <v>22</v>
      </c>
      <c r="L941">
        <v>1304744400</v>
      </c>
      <c r="M941" s="9">
        <f t="shared" si="58"/>
        <v>40670.208333333336</v>
      </c>
      <c r="N941">
        <v>1306213200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12">
        <f t="shared" si="57"/>
        <v>93.348484848484844</v>
      </c>
      <c r="J942" t="s">
        <v>15</v>
      </c>
      <c r="K942" t="s">
        <v>16</v>
      </c>
      <c r="L942">
        <v>1354341600</v>
      </c>
      <c r="M942" s="9">
        <f t="shared" si="58"/>
        <v>41244.25</v>
      </c>
      <c r="N942">
        <v>1356242400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12">
        <f t="shared" si="57"/>
        <v>71.987179487179489</v>
      </c>
      <c r="J943" t="s">
        <v>21</v>
      </c>
      <c r="K943" t="s">
        <v>22</v>
      </c>
      <c r="L943">
        <v>1294552800</v>
      </c>
      <c r="M943" s="9">
        <f t="shared" si="58"/>
        <v>40552.25</v>
      </c>
      <c r="N943">
        <v>1297576800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12">
        <f t="shared" si="57"/>
        <v>92.611940298507463</v>
      </c>
      <c r="J944" t="s">
        <v>26</v>
      </c>
      <c r="K944" t="s">
        <v>27</v>
      </c>
      <c r="L944">
        <v>1295935200</v>
      </c>
      <c r="M944" s="9">
        <f t="shared" si="58"/>
        <v>40568.25</v>
      </c>
      <c r="N944">
        <v>1296194400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12">
        <f t="shared" si="57"/>
        <v>104.99122807017544</v>
      </c>
      <c r="J945" t="s">
        <v>21</v>
      </c>
      <c r="K945" t="s">
        <v>22</v>
      </c>
      <c r="L945">
        <v>1411534800</v>
      </c>
      <c r="M945" s="9">
        <f t="shared" si="58"/>
        <v>41906.208333333336</v>
      </c>
      <c r="N945">
        <v>1414558800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12">
        <f t="shared" si="57"/>
        <v>30.958174904942965</v>
      </c>
      <c r="J946" t="s">
        <v>26</v>
      </c>
      <c r="K946" t="s">
        <v>27</v>
      </c>
      <c r="L946">
        <v>1486706400</v>
      </c>
      <c r="M946" s="9">
        <f t="shared" si="58"/>
        <v>42776.25</v>
      </c>
      <c r="N946">
        <v>1488348000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12">
        <f t="shared" si="57"/>
        <v>33.001182732111175</v>
      </c>
      <c r="J947" t="s">
        <v>21</v>
      </c>
      <c r="K947" t="s">
        <v>22</v>
      </c>
      <c r="L947">
        <v>1333602000</v>
      </c>
      <c r="M947" s="9">
        <f t="shared" si="58"/>
        <v>41004.208333333336</v>
      </c>
      <c r="N947">
        <v>1334898000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12">
        <f t="shared" si="57"/>
        <v>84.187845303867405</v>
      </c>
      <c r="J948" t="s">
        <v>21</v>
      </c>
      <c r="K948" t="s">
        <v>22</v>
      </c>
      <c r="L948">
        <v>1308200400</v>
      </c>
      <c r="M948" s="9">
        <f t="shared" si="58"/>
        <v>40710.208333333336</v>
      </c>
      <c r="N948">
        <v>1308373200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12">
        <f t="shared" si="57"/>
        <v>73.92307692307692</v>
      </c>
      <c r="J949" t="s">
        <v>21</v>
      </c>
      <c r="K949" t="s">
        <v>22</v>
      </c>
      <c r="L949">
        <v>1411707600</v>
      </c>
      <c r="M949" s="9">
        <f t="shared" si="58"/>
        <v>41908.208333333336</v>
      </c>
      <c r="N949">
        <v>1412312400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12">
        <f t="shared" si="57"/>
        <v>36.987499999999997</v>
      </c>
      <c r="J950" t="s">
        <v>21</v>
      </c>
      <c r="K950" t="s">
        <v>22</v>
      </c>
      <c r="L950">
        <v>1418364000</v>
      </c>
      <c r="M950" s="9">
        <f t="shared" si="58"/>
        <v>41985.25</v>
      </c>
      <c r="N950">
        <v>1419228000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12">
        <f t="shared" si="57"/>
        <v>46.896551724137929</v>
      </c>
      <c r="J951" t="s">
        <v>21</v>
      </c>
      <c r="K951" t="s">
        <v>22</v>
      </c>
      <c r="L951">
        <v>1429333200</v>
      </c>
      <c r="M951" s="9">
        <f t="shared" si="58"/>
        <v>42112.208333333328</v>
      </c>
      <c r="N951">
        <v>1430974800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12">
        <f t="shared" si="57"/>
        <v>5</v>
      </c>
      <c r="J952" t="s">
        <v>21</v>
      </c>
      <c r="K952" t="s">
        <v>22</v>
      </c>
      <c r="L952">
        <v>1555390800</v>
      </c>
      <c r="M952" s="9">
        <f t="shared" si="58"/>
        <v>43571.208333333328</v>
      </c>
      <c r="N952">
        <v>1555822800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12">
        <f t="shared" si="57"/>
        <v>102.02437459910199</v>
      </c>
      <c r="J953" t="s">
        <v>21</v>
      </c>
      <c r="K953" t="s">
        <v>22</v>
      </c>
      <c r="L953">
        <v>1482732000</v>
      </c>
      <c r="M953" s="9">
        <f t="shared" si="58"/>
        <v>42730.25</v>
      </c>
      <c r="N953">
        <v>1482818400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12">
        <f t="shared" si="57"/>
        <v>45.007502206531335</v>
      </c>
      <c r="J954" t="s">
        <v>21</v>
      </c>
      <c r="K954" t="s">
        <v>22</v>
      </c>
      <c r="L954">
        <v>1470718800</v>
      </c>
      <c r="M954" s="9">
        <f t="shared" si="58"/>
        <v>42591.208333333328</v>
      </c>
      <c r="N954">
        <v>1471928400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12">
        <f t="shared" si="57"/>
        <v>94.285714285714292</v>
      </c>
      <c r="J955" t="s">
        <v>21</v>
      </c>
      <c r="K955" t="s">
        <v>22</v>
      </c>
      <c r="L955">
        <v>1450591200</v>
      </c>
      <c r="M955" s="9">
        <f t="shared" si="58"/>
        <v>42358.25</v>
      </c>
      <c r="N955">
        <v>1453701600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12">
        <f t="shared" si="57"/>
        <v>101.02325581395348</v>
      </c>
      <c r="J956" t="s">
        <v>26</v>
      </c>
      <c r="K956" t="s">
        <v>27</v>
      </c>
      <c r="L956">
        <v>1348290000</v>
      </c>
      <c r="M956" s="9">
        <f t="shared" si="58"/>
        <v>41174.208333333336</v>
      </c>
      <c r="N956">
        <v>1350363600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12">
        <f t="shared" si="57"/>
        <v>97.037499999999994</v>
      </c>
      <c r="J957" t="s">
        <v>21</v>
      </c>
      <c r="K957" t="s">
        <v>22</v>
      </c>
      <c r="L957">
        <v>1353823200</v>
      </c>
      <c r="M957" s="9">
        <f t="shared" si="58"/>
        <v>41238.25</v>
      </c>
      <c r="N957">
        <v>1353996000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12">
        <f t="shared" si="57"/>
        <v>43.00963855421687</v>
      </c>
      <c r="J958" t="s">
        <v>21</v>
      </c>
      <c r="K958" t="s">
        <v>22</v>
      </c>
      <c r="L958">
        <v>1450764000</v>
      </c>
      <c r="M958" s="9">
        <f t="shared" si="58"/>
        <v>42360.25</v>
      </c>
      <c r="N958">
        <v>1451109600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12">
        <f t="shared" si="57"/>
        <v>94.916030534351151</v>
      </c>
      <c r="J959" t="s">
        <v>21</v>
      </c>
      <c r="K959" t="s">
        <v>22</v>
      </c>
      <c r="L959">
        <v>1329372000</v>
      </c>
      <c r="M959" s="9">
        <f t="shared" si="58"/>
        <v>40955.25</v>
      </c>
      <c r="N959">
        <v>1329631200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12">
        <f t="shared" si="57"/>
        <v>72.151785714285708</v>
      </c>
      <c r="J960" t="s">
        <v>21</v>
      </c>
      <c r="K960" t="s">
        <v>22</v>
      </c>
      <c r="L960">
        <v>1277096400</v>
      </c>
      <c r="M960" s="9">
        <f t="shared" si="58"/>
        <v>40350.208333333336</v>
      </c>
      <c r="N960">
        <v>1278997200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12">
        <f t="shared" si="57"/>
        <v>51.007692307692309</v>
      </c>
      <c r="J961" t="s">
        <v>21</v>
      </c>
      <c r="K961" t="s">
        <v>22</v>
      </c>
      <c r="L961">
        <v>1277701200</v>
      </c>
      <c r="M961" s="9">
        <f t="shared" si="58"/>
        <v>40357.208333333336</v>
      </c>
      <c r="N961">
        <v>1280120400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12">
        <f t="shared" si="57"/>
        <v>85.054545454545448</v>
      </c>
      <c r="J962" t="s">
        <v>21</v>
      </c>
      <c r="K962" t="s">
        <v>22</v>
      </c>
      <c r="L962">
        <v>1454911200</v>
      </c>
      <c r="M962" s="9">
        <f t="shared" si="58"/>
        <v>42408.25</v>
      </c>
      <c r="N962">
        <v>1458104400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s="12">
        <f t="shared" ref="I963:I1001" si="61">(E963/H963)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62">(((L963/60)/60)/24)+DATE(1970,1,1)</f>
        <v>40591.25</v>
      </c>
      <c r="N963">
        <v>1298268000</v>
      </c>
      <c r="O963" s="9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12">
        <f t="shared" si="61"/>
        <v>40.063909774436091</v>
      </c>
      <c r="J964" t="s">
        <v>21</v>
      </c>
      <c r="K964" t="s">
        <v>22</v>
      </c>
      <c r="L964">
        <v>1384408800</v>
      </c>
      <c r="M964" s="9">
        <f t="shared" si="62"/>
        <v>41592.25</v>
      </c>
      <c r="N964">
        <v>1386223200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12">
        <f t="shared" si="61"/>
        <v>43.833333333333336</v>
      </c>
      <c r="J965" t="s">
        <v>107</v>
      </c>
      <c r="K965" t="s">
        <v>108</v>
      </c>
      <c r="L965">
        <v>1299304800</v>
      </c>
      <c r="M965" s="9">
        <f t="shared" si="62"/>
        <v>40607.25</v>
      </c>
      <c r="N965">
        <v>1299823200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12">
        <f t="shared" si="61"/>
        <v>84.92903225806451</v>
      </c>
      <c r="J966" t="s">
        <v>21</v>
      </c>
      <c r="K966" t="s">
        <v>22</v>
      </c>
      <c r="L966">
        <v>1431320400</v>
      </c>
      <c r="M966" s="9">
        <f t="shared" si="62"/>
        <v>42135.208333333328</v>
      </c>
      <c r="N966">
        <v>1431752400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12">
        <f t="shared" si="61"/>
        <v>41.067632850241544</v>
      </c>
      <c r="J967" t="s">
        <v>40</v>
      </c>
      <c r="K967" t="s">
        <v>41</v>
      </c>
      <c r="L967">
        <v>1264399200</v>
      </c>
      <c r="M967" s="9">
        <f t="shared" si="62"/>
        <v>40203.25</v>
      </c>
      <c r="N967">
        <v>1267855200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12">
        <f t="shared" si="61"/>
        <v>54.971428571428568</v>
      </c>
      <c r="J968" t="s">
        <v>21</v>
      </c>
      <c r="K968" t="s">
        <v>22</v>
      </c>
      <c r="L968">
        <v>1497502800</v>
      </c>
      <c r="M968" s="9">
        <f t="shared" si="62"/>
        <v>42901.208333333328</v>
      </c>
      <c r="N968">
        <v>1497675600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12">
        <f t="shared" si="61"/>
        <v>77.010807374443743</v>
      </c>
      <c r="J969" t="s">
        <v>21</v>
      </c>
      <c r="K969" t="s">
        <v>22</v>
      </c>
      <c r="L969">
        <v>1333688400</v>
      </c>
      <c r="M969" s="9">
        <f t="shared" si="62"/>
        <v>41005.208333333336</v>
      </c>
      <c r="N969">
        <v>1336885200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12">
        <f t="shared" si="61"/>
        <v>71.201754385964918</v>
      </c>
      <c r="J970" t="s">
        <v>21</v>
      </c>
      <c r="K970" t="s">
        <v>22</v>
      </c>
      <c r="L970">
        <v>1293861600</v>
      </c>
      <c r="M970" s="9">
        <f t="shared" si="62"/>
        <v>40544.25</v>
      </c>
      <c r="N970">
        <v>1295157600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12">
        <f t="shared" si="61"/>
        <v>91.935483870967744</v>
      </c>
      <c r="J971" t="s">
        <v>21</v>
      </c>
      <c r="K971" t="s">
        <v>22</v>
      </c>
      <c r="L971">
        <v>1576994400</v>
      </c>
      <c r="M971" s="9">
        <f t="shared" si="62"/>
        <v>43821.25</v>
      </c>
      <c r="N971">
        <v>1577599200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12">
        <f t="shared" si="61"/>
        <v>97.069023569023571</v>
      </c>
      <c r="J972" t="s">
        <v>21</v>
      </c>
      <c r="K972" t="s">
        <v>22</v>
      </c>
      <c r="L972">
        <v>1304917200</v>
      </c>
      <c r="M972" s="9">
        <f t="shared" si="62"/>
        <v>40672.208333333336</v>
      </c>
      <c r="N972">
        <v>1305003600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12">
        <f t="shared" si="61"/>
        <v>58.916666666666664</v>
      </c>
      <c r="J973" t="s">
        <v>21</v>
      </c>
      <c r="K973" t="s">
        <v>22</v>
      </c>
      <c r="L973">
        <v>1381208400</v>
      </c>
      <c r="M973" s="9">
        <f t="shared" si="62"/>
        <v>41555.208333333336</v>
      </c>
      <c r="N973">
        <v>1381726800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12">
        <f t="shared" si="61"/>
        <v>58.015466983938133</v>
      </c>
      <c r="J974" t="s">
        <v>21</v>
      </c>
      <c r="K974" t="s">
        <v>22</v>
      </c>
      <c r="L974">
        <v>1401685200</v>
      </c>
      <c r="M974" s="9">
        <f t="shared" si="62"/>
        <v>41792.208333333336</v>
      </c>
      <c r="N974">
        <v>1402462800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12">
        <f t="shared" si="61"/>
        <v>103.87301587301587</v>
      </c>
      <c r="J975" t="s">
        <v>21</v>
      </c>
      <c r="K975" t="s">
        <v>22</v>
      </c>
      <c r="L975">
        <v>1291960800</v>
      </c>
      <c r="M975" s="9">
        <f t="shared" si="62"/>
        <v>40522.25</v>
      </c>
      <c r="N975">
        <v>1292133600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12">
        <f t="shared" si="61"/>
        <v>93.46875</v>
      </c>
      <c r="J976" t="s">
        <v>21</v>
      </c>
      <c r="K976" t="s">
        <v>22</v>
      </c>
      <c r="L976">
        <v>1368853200</v>
      </c>
      <c r="M976" s="9">
        <f t="shared" si="62"/>
        <v>41412.208333333336</v>
      </c>
      <c r="N976">
        <v>1368939600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12">
        <f t="shared" si="61"/>
        <v>61.970370370370368</v>
      </c>
      <c r="J977" t="s">
        <v>21</v>
      </c>
      <c r="K977" t="s">
        <v>22</v>
      </c>
      <c r="L977">
        <v>1448776800</v>
      </c>
      <c r="M977" s="9">
        <f t="shared" si="62"/>
        <v>42337.25</v>
      </c>
      <c r="N977">
        <v>1452146400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12">
        <f t="shared" si="61"/>
        <v>92.042857142857144</v>
      </c>
      <c r="J978" t="s">
        <v>21</v>
      </c>
      <c r="K978" t="s">
        <v>22</v>
      </c>
      <c r="L978">
        <v>1296194400</v>
      </c>
      <c r="M978" s="9">
        <f t="shared" si="62"/>
        <v>40571.25</v>
      </c>
      <c r="N978">
        <v>1296712800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12">
        <f t="shared" si="61"/>
        <v>77.268656716417908</v>
      </c>
      <c r="J979" t="s">
        <v>21</v>
      </c>
      <c r="K979" t="s">
        <v>22</v>
      </c>
      <c r="L979">
        <v>1517983200</v>
      </c>
      <c r="M979" s="9">
        <f t="shared" si="62"/>
        <v>43138.25</v>
      </c>
      <c r="N979">
        <v>1520748000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12">
        <f t="shared" si="61"/>
        <v>93.923913043478265</v>
      </c>
      <c r="J980" t="s">
        <v>21</v>
      </c>
      <c r="K980" t="s">
        <v>22</v>
      </c>
      <c r="L980">
        <v>1478930400</v>
      </c>
      <c r="M980" s="9">
        <f t="shared" si="62"/>
        <v>42686.25</v>
      </c>
      <c r="N980">
        <v>1480831200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12">
        <f t="shared" si="61"/>
        <v>84.969458128078813</v>
      </c>
      <c r="J981" t="s">
        <v>40</v>
      </c>
      <c r="K981" t="s">
        <v>41</v>
      </c>
      <c r="L981">
        <v>1426395600</v>
      </c>
      <c r="M981" s="9">
        <f t="shared" si="62"/>
        <v>42078.208333333328</v>
      </c>
      <c r="N981">
        <v>1426914000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12">
        <f t="shared" si="61"/>
        <v>105.97035040431267</v>
      </c>
      <c r="J982" t="s">
        <v>21</v>
      </c>
      <c r="K982" t="s">
        <v>22</v>
      </c>
      <c r="L982">
        <v>1446181200</v>
      </c>
      <c r="M982" s="9">
        <f t="shared" si="62"/>
        <v>42307.208333333328</v>
      </c>
      <c r="N982">
        <v>1446616800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12">
        <f t="shared" si="61"/>
        <v>36.969040247678016</v>
      </c>
      <c r="J983" t="s">
        <v>21</v>
      </c>
      <c r="K983" t="s">
        <v>22</v>
      </c>
      <c r="L983">
        <v>1514181600</v>
      </c>
      <c r="M983" s="9">
        <f t="shared" si="62"/>
        <v>43094.25</v>
      </c>
      <c r="N983">
        <v>1517032800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12">
        <f t="shared" si="61"/>
        <v>81.533333333333331</v>
      </c>
      <c r="J984" t="s">
        <v>21</v>
      </c>
      <c r="K984" t="s">
        <v>22</v>
      </c>
      <c r="L984">
        <v>1311051600</v>
      </c>
      <c r="M984" s="9">
        <f t="shared" si="62"/>
        <v>40743.208333333336</v>
      </c>
      <c r="N984">
        <v>1311224400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12">
        <f t="shared" si="61"/>
        <v>80.999140154772135</v>
      </c>
      <c r="J985" t="s">
        <v>21</v>
      </c>
      <c r="K985" t="s">
        <v>22</v>
      </c>
      <c r="L985">
        <v>1564894800</v>
      </c>
      <c r="M985" s="9">
        <f t="shared" si="62"/>
        <v>43681.208333333328</v>
      </c>
      <c r="N985">
        <v>1566190800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12">
        <f t="shared" si="61"/>
        <v>26.010498687664043</v>
      </c>
      <c r="J986" t="s">
        <v>21</v>
      </c>
      <c r="K986" t="s">
        <v>22</v>
      </c>
      <c r="L986">
        <v>1567918800</v>
      </c>
      <c r="M986" s="9">
        <f t="shared" si="62"/>
        <v>43716.208333333328</v>
      </c>
      <c r="N986">
        <v>1570165200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12">
        <f t="shared" si="61"/>
        <v>25.998410896708286</v>
      </c>
      <c r="J987" t="s">
        <v>21</v>
      </c>
      <c r="K987" t="s">
        <v>22</v>
      </c>
      <c r="L987">
        <v>1386309600</v>
      </c>
      <c r="M987" s="9">
        <f t="shared" si="62"/>
        <v>41614.25</v>
      </c>
      <c r="N987">
        <v>1388556000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12">
        <f t="shared" si="61"/>
        <v>34.173913043478258</v>
      </c>
      <c r="J988" t="s">
        <v>21</v>
      </c>
      <c r="K988" t="s">
        <v>22</v>
      </c>
      <c r="L988">
        <v>1301979600</v>
      </c>
      <c r="M988" s="9">
        <f t="shared" si="62"/>
        <v>40638.208333333336</v>
      </c>
      <c r="N988">
        <v>1303189200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12">
        <f t="shared" si="61"/>
        <v>28.002083333333335</v>
      </c>
      <c r="J989" t="s">
        <v>21</v>
      </c>
      <c r="K989" t="s">
        <v>22</v>
      </c>
      <c r="L989">
        <v>1493269200</v>
      </c>
      <c r="M989" s="9">
        <f t="shared" si="62"/>
        <v>42852.208333333328</v>
      </c>
      <c r="N989">
        <v>1494478800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12">
        <f t="shared" si="61"/>
        <v>76.546875</v>
      </c>
      <c r="J990" t="s">
        <v>21</v>
      </c>
      <c r="K990" t="s">
        <v>22</v>
      </c>
      <c r="L990">
        <v>1478930400</v>
      </c>
      <c r="M990" s="9">
        <f t="shared" si="62"/>
        <v>42686.25</v>
      </c>
      <c r="N990">
        <v>1480744800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12">
        <f t="shared" si="61"/>
        <v>53.053097345132741</v>
      </c>
      <c r="J991" t="s">
        <v>21</v>
      </c>
      <c r="K991" t="s">
        <v>22</v>
      </c>
      <c r="L991">
        <v>1555390800</v>
      </c>
      <c r="M991" s="9">
        <f t="shared" si="62"/>
        <v>43571.208333333328</v>
      </c>
      <c r="N991">
        <v>1555822800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12">
        <f t="shared" si="61"/>
        <v>106.859375</v>
      </c>
      <c r="J992" t="s">
        <v>21</v>
      </c>
      <c r="K992" t="s">
        <v>22</v>
      </c>
      <c r="L992">
        <v>1456984800</v>
      </c>
      <c r="M992" s="9">
        <f t="shared" si="62"/>
        <v>42432.25</v>
      </c>
      <c r="N992">
        <v>1458882000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12">
        <f t="shared" si="61"/>
        <v>46.020746887966808</v>
      </c>
      <c r="J993" t="s">
        <v>21</v>
      </c>
      <c r="K993" t="s">
        <v>22</v>
      </c>
      <c r="L993">
        <v>1411621200</v>
      </c>
      <c r="M993" s="9">
        <f t="shared" si="62"/>
        <v>41907.208333333336</v>
      </c>
      <c r="N993">
        <v>1411966800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12">
        <f t="shared" si="61"/>
        <v>100.17424242424242</v>
      </c>
      <c r="J994" t="s">
        <v>21</v>
      </c>
      <c r="K994" t="s">
        <v>22</v>
      </c>
      <c r="L994">
        <v>1525669200</v>
      </c>
      <c r="M994" s="9">
        <f t="shared" si="62"/>
        <v>43227.208333333328</v>
      </c>
      <c r="N994">
        <v>1526878800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12">
        <f t="shared" si="61"/>
        <v>101.44</v>
      </c>
      <c r="J995" t="s">
        <v>107</v>
      </c>
      <c r="K995" t="s">
        <v>108</v>
      </c>
      <c r="L995">
        <v>1450936800</v>
      </c>
      <c r="M995" s="9">
        <f t="shared" si="62"/>
        <v>42362.25</v>
      </c>
      <c r="N995">
        <v>1452405600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12">
        <f t="shared" si="61"/>
        <v>87.972684085510693</v>
      </c>
      <c r="J996" t="s">
        <v>21</v>
      </c>
      <c r="K996" t="s">
        <v>22</v>
      </c>
      <c r="L996">
        <v>1413522000</v>
      </c>
      <c r="M996" s="9">
        <f t="shared" si="62"/>
        <v>41929.208333333336</v>
      </c>
      <c r="N996">
        <v>1414040400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12">
        <f t="shared" si="61"/>
        <v>74.995594713656388</v>
      </c>
      <c r="J997" t="s">
        <v>21</v>
      </c>
      <c r="K997" t="s">
        <v>22</v>
      </c>
      <c r="L997">
        <v>1541307600</v>
      </c>
      <c r="M997" s="9">
        <f t="shared" si="62"/>
        <v>43408.208333333328</v>
      </c>
      <c r="N997">
        <v>1543816800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12">
        <f t="shared" si="61"/>
        <v>42.982142857142854</v>
      </c>
      <c r="J998" t="s">
        <v>21</v>
      </c>
      <c r="K998" t="s">
        <v>22</v>
      </c>
      <c r="L998">
        <v>1357106400</v>
      </c>
      <c r="M998" s="9">
        <f t="shared" si="62"/>
        <v>41276.25</v>
      </c>
      <c r="N998">
        <v>1359698400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12">
        <f t="shared" si="61"/>
        <v>33.115107913669064</v>
      </c>
      <c r="J999" t="s">
        <v>107</v>
      </c>
      <c r="K999" t="s">
        <v>108</v>
      </c>
      <c r="L999">
        <v>1390197600</v>
      </c>
      <c r="M999" s="9">
        <f t="shared" si="62"/>
        <v>41659.25</v>
      </c>
      <c r="N999">
        <v>1390629600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12">
        <f t="shared" si="61"/>
        <v>101.13101604278074</v>
      </c>
      <c r="J1000" t="s">
        <v>21</v>
      </c>
      <c r="K1000" t="s">
        <v>22</v>
      </c>
      <c r="L1000">
        <v>1265868000</v>
      </c>
      <c r="M1000" s="9">
        <f t="shared" si="62"/>
        <v>40220.25</v>
      </c>
      <c r="N1000">
        <v>1267077600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12">
        <f t="shared" si="61"/>
        <v>55.98841354723708</v>
      </c>
      <c r="J1001" t="s">
        <v>21</v>
      </c>
      <c r="K1001" t="s">
        <v>22</v>
      </c>
      <c r="L1001">
        <v>1467176400</v>
      </c>
      <c r="M1001" s="9">
        <f t="shared" si="62"/>
        <v>42550.208333333328</v>
      </c>
      <c r="N1001">
        <v>1467781200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conditionalFormatting sqref="G1:G1048576">
    <cfRule type="containsText" dxfId="15" priority="4" operator="containsText" text="live">
      <formula>NOT(ISERROR(SEARCH("live",G1)))</formula>
    </cfRule>
    <cfRule type="containsText" dxfId="14" priority="5" operator="containsText" text="canceled">
      <formula>NOT(ISERROR(SEARCH("canceled",G1)))</formula>
    </cfRule>
    <cfRule type="containsText" dxfId="13" priority="6" stopIfTrue="1" operator="containsText" text="failed">
      <formula>NOT(ISERROR(SEARCH("failed",G1)))</formula>
    </cfRule>
    <cfRule type="cellIs" dxfId="12" priority="7" operator="equal">
      <formula>"successful"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theme="8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D28-4C82-DD47-A426-E420746D9EB1}">
  <dimension ref="A1:F25"/>
  <sheetViews>
    <sheetView workbookViewId="0">
      <selection activeCell="A21" sqref="A2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6</v>
      </c>
      <c r="B1" t="s">
        <v>2070</v>
      </c>
    </row>
    <row r="3" spans="1:6" x14ac:dyDescent="0.2">
      <c r="A3" s="6" t="s">
        <v>2066</v>
      </c>
      <c r="B3" s="6" t="s">
        <v>2067</v>
      </c>
    </row>
    <row r="4" spans="1:6" x14ac:dyDescent="0.2">
      <c r="A4" s="6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7" t="s">
        <v>2041</v>
      </c>
      <c r="B5" s="14">
        <v>11</v>
      </c>
      <c r="C5" s="14">
        <v>60</v>
      </c>
      <c r="D5" s="14">
        <v>5</v>
      </c>
      <c r="E5" s="14">
        <v>102</v>
      </c>
      <c r="F5" s="14">
        <v>178</v>
      </c>
    </row>
    <row r="6" spans="1:6" x14ac:dyDescent="0.2">
      <c r="A6" s="7" t="s">
        <v>2033</v>
      </c>
      <c r="B6" s="14">
        <v>4</v>
      </c>
      <c r="C6" s="14">
        <v>20</v>
      </c>
      <c r="D6" s="14"/>
      <c r="E6" s="14">
        <v>22</v>
      </c>
      <c r="F6" s="14">
        <v>46</v>
      </c>
    </row>
    <row r="7" spans="1:6" x14ac:dyDescent="0.2">
      <c r="A7" s="7" t="s">
        <v>2050</v>
      </c>
      <c r="B7" s="14">
        <v>1</v>
      </c>
      <c r="C7" s="14">
        <v>23</v>
      </c>
      <c r="D7" s="14">
        <v>3</v>
      </c>
      <c r="E7" s="14">
        <v>21</v>
      </c>
      <c r="F7" s="14">
        <v>48</v>
      </c>
    </row>
    <row r="8" spans="1:6" x14ac:dyDescent="0.2">
      <c r="A8" s="7" t="s">
        <v>2064</v>
      </c>
      <c r="B8" s="14"/>
      <c r="C8" s="14"/>
      <c r="D8" s="14"/>
      <c r="E8" s="14">
        <v>4</v>
      </c>
      <c r="F8" s="14">
        <v>4</v>
      </c>
    </row>
    <row r="9" spans="1:6" x14ac:dyDescent="0.2">
      <c r="A9" s="7" t="s">
        <v>2035</v>
      </c>
      <c r="B9" s="14">
        <v>10</v>
      </c>
      <c r="C9" s="14">
        <v>66</v>
      </c>
      <c r="D9" s="14"/>
      <c r="E9" s="14">
        <v>99</v>
      </c>
      <c r="F9" s="14">
        <v>175</v>
      </c>
    </row>
    <row r="10" spans="1:6" x14ac:dyDescent="0.2">
      <c r="A10" s="7" t="s">
        <v>2054</v>
      </c>
      <c r="B10" s="14">
        <v>4</v>
      </c>
      <c r="C10" s="14">
        <v>11</v>
      </c>
      <c r="D10" s="14">
        <v>1</v>
      </c>
      <c r="E10" s="14">
        <v>26</v>
      </c>
      <c r="F10" s="14">
        <v>42</v>
      </c>
    </row>
    <row r="11" spans="1:6" x14ac:dyDescent="0.2">
      <c r="A11" s="7" t="s">
        <v>2047</v>
      </c>
      <c r="B11" s="14">
        <v>2</v>
      </c>
      <c r="C11" s="14">
        <v>24</v>
      </c>
      <c r="D11" s="14">
        <v>1</v>
      </c>
      <c r="E11" s="14">
        <v>40</v>
      </c>
      <c r="F11" s="14">
        <v>67</v>
      </c>
    </row>
    <row r="12" spans="1:6" x14ac:dyDescent="0.2">
      <c r="A12" s="7" t="s">
        <v>2037</v>
      </c>
      <c r="B12" s="14">
        <v>2</v>
      </c>
      <c r="C12" s="14">
        <v>28</v>
      </c>
      <c r="D12" s="14">
        <v>2</v>
      </c>
      <c r="E12" s="14">
        <v>64</v>
      </c>
      <c r="F12" s="14">
        <v>96</v>
      </c>
    </row>
    <row r="13" spans="1:6" x14ac:dyDescent="0.2">
      <c r="A13" s="7" t="s">
        <v>2039</v>
      </c>
      <c r="B13" s="14">
        <v>23</v>
      </c>
      <c r="C13" s="14">
        <v>132</v>
      </c>
      <c r="D13" s="14">
        <v>2</v>
      </c>
      <c r="E13" s="14">
        <v>187</v>
      </c>
      <c r="F13" s="14">
        <v>344</v>
      </c>
    </row>
    <row r="14" spans="1:6" x14ac:dyDescent="0.2">
      <c r="A14" s="7" t="s">
        <v>2068</v>
      </c>
      <c r="B14" s="14">
        <v>57</v>
      </c>
      <c r="C14" s="14">
        <v>364</v>
      </c>
      <c r="D14" s="14">
        <v>14</v>
      </c>
      <c r="E14" s="14">
        <v>565</v>
      </c>
      <c r="F14" s="14">
        <v>1000</v>
      </c>
    </row>
    <row r="16" spans="1:6" x14ac:dyDescent="0.2">
      <c r="A16" s="15" t="s">
        <v>2105</v>
      </c>
      <c r="B16" s="16" t="s">
        <v>2106</v>
      </c>
    </row>
    <row r="17" spans="1:4" x14ac:dyDescent="0.2">
      <c r="A17" s="15" t="s">
        <v>2050</v>
      </c>
      <c r="B17" s="17">
        <f>21/45</f>
        <v>0.46666666666666667</v>
      </c>
      <c r="D17" s="11"/>
    </row>
    <row r="18" spans="1:4" x14ac:dyDescent="0.2">
      <c r="A18" s="15" t="s">
        <v>2033</v>
      </c>
      <c r="B18" s="17">
        <f>22/46</f>
        <v>0.47826086956521741</v>
      </c>
      <c r="D18" s="11"/>
    </row>
    <row r="19" spans="1:4" x14ac:dyDescent="0.2">
      <c r="A19" s="15" t="s">
        <v>2039</v>
      </c>
      <c r="B19" s="17">
        <f>187/342</f>
        <v>0.54678362573099415</v>
      </c>
      <c r="D19" s="11"/>
    </row>
    <row r="20" spans="1:4" x14ac:dyDescent="0.2">
      <c r="A20" s="15" t="s">
        <v>2035</v>
      </c>
      <c r="B20" s="17">
        <f>99/175</f>
        <v>0.56571428571428573</v>
      </c>
      <c r="D20" s="11"/>
    </row>
    <row r="21" spans="1:4" x14ac:dyDescent="0.2">
      <c r="A21" s="15" t="s">
        <v>2107</v>
      </c>
      <c r="B21" s="17">
        <f>102/173</f>
        <v>0.58959537572254339</v>
      </c>
      <c r="D21" s="11"/>
    </row>
    <row r="22" spans="1:4" x14ac:dyDescent="0.2">
      <c r="A22" s="15" t="s">
        <v>2047</v>
      </c>
      <c r="B22" s="17">
        <f>40/66</f>
        <v>0.60606060606060608</v>
      </c>
      <c r="D22" s="11"/>
    </row>
    <row r="23" spans="1:4" x14ac:dyDescent="0.2">
      <c r="A23" s="15" t="s">
        <v>2108</v>
      </c>
      <c r="B23" s="17">
        <f>26/41</f>
        <v>0.63414634146341464</v>
      </c>
      <c r="D23" s="11"/>
    </row>
    <row r="24" spans="1:4" x14ac:dyDescent="0.2">
      <c r="A24" s="15" t="s">
        <v>2109</v>
      </c>
      <c r="B24" s="17">
        <f>64/94</f>
        <v>0.68085106382978722</v>
      </c>
      <c r="D24" s="11"/>
    </row>
    <row r="25" spans="1:4" x14ac:dyDescent="0.2">
      <c r="A25" s="15" t="s">
        <v>2064</v>
      </c>
      <c r="B25" s="17">
        <f>4/4</f>
        <v>1</v>
      </c>
      <c r="D25" s="11"/>
    </row>
  </sheetData>
  <sortState xmlns:xlrd2="http://schemas.microsoft.com/office/spreadsheetml/2017/richdata2" ref="A17:B25">
    <sortCondition ref="B17:B25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D17E-168A-5445-B8CC-6191A676FE08}">
  <dimension ref="A1:F33"/>
  <sheetViews>
    <sheetView zoomScale="88" workbookViewId="0">
      <selection activeCell="D33" sqref="D33"/>
    </sheetView>
  </sheetViews>
  <sheetFormatPr baseColWidth="10" defaultRowHeight="16" x14ac:dyDescent="0.2"/>
  <cols>
    <col min="1" max="1" width="18" bestFit="1" customWidth="1"/>
    <col min="2" max="2" width="16.83203125" bestFit="1" customWidth="1"/>
    <col min="3" max="3" width="6.1640625" bestFit="1" customWidth="1"/>
    <col min="4" max="4" width="4.5" bestFit="1" customWidth="1"/>
    <col min="5" max="5" width="10" bestFit="1" customWidth="1"/>
    <col min="6" max="6" width="11.33203125" bestFit="1" customWidth="1"/>
    <col min="7" max="7" width="7" bestFit="1" customWidth="1"/>
    <col min="8" max="8" width="11" bestFit="1" customWidth="1"/>
    <col min="9" max="9" width="10" bestFit="1" customWidth="1"/>
    <col min="10" max="10" width="4.33203125" bestFit="1" customWidth="1"/>
    <col min="11" max="11" width="6.5" bestFit="1" customWidth="1"/>
    <col min="12" max="12" width="13.5" bestFit="1" customWidth="1"/>
    <col min="13" max="13" width="10.33203125" bestFit="1" customWidth="1"/>
    <col min="14" max="14" width="18" bestFit="1" customWidth="1"/>
    <col min="15" max="15" width="5.6640625" bestFit="1" customWidth="1"/>
    <col min="16" max="16" width="15.6640625" bestFit="1" customWidth="1"/>
    <col min="17" max="17" width="5.1640625" bestFit="1" customWidth="1"/>
    <col min="18" max="18" width="14" bestFit="1" customWidth="1"/>
    <col min="19" max="19" width="6.6640625" bestFit="1" customWidth="1"/>
    <col min="20" max="20" width="10" bestFit="1" customWidth="1"/>
    <col min="21" max="21" width="11.5" bestFit="1" customWidth="1"/>
    <col min="22" max="22" width="12.1640625" bestFit="1" customWidth="1"/>
    <col min="23" max="23" width="10.1640625" bestFit="1" customWidth="1"/>
    <col min="24" max="24" width="5.1640625" bestFit="1" customWidth="1"/>
    <col min="25" max="25" width="11.83203125" bestFit="1" customWidth="1"/>
    <col min="26" max="27" width="11.33203125" bestFit="1" customWidth="1"/>
  </cols>
  <sheetData>
    <row r="1" spans="1:6" x14ac:dyDescent="0.2">
      <c r="A1" s="6" t="s">
        <v>6</v>
      </c>
      <c r="B1" t="s">
        <v>2070</v>
      </c>
    </row>
    <row r="2" spans="1:6" x14ac:dyDescent="0.2">
      <c r="A2" s="6" t="s">
        <v>2031</v>
      </c>
      <c r="B2" t="s">
        <v>2070</v>
      </c>
    </row>
    <row r="4" spans="1:6" x14ac:dyDescent="0.2">
      <c r="A4" s="6" t="s">
        <v>2066</v>
      </c>
      <c r="B4" s="6" t="s">
        <v>2067</v>
      </c>
    </row>
    <row r="5" spans="1:6" x14ac:dyDescent="0.2">
      <c r="A5" s="6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2065</v>
      </c>
      <c r="E7">
        <v>4</v>
      </c>
      <c r="F7">
        <v>4</v>
      </c>
    </row>
    <row r="8" spans="1:6" x14ac:dyDescent="0.2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2043</v>
      </c>
      <c r="C10">
        <v>8</v>
      </c>
      <c r="E10">
        <v>10</v>
      </c>
      <c r="F10">
        <v>18</v>
      </c>
    </row>
    <row r="11" spans="1:6" x14ac:dyDescent="0.2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2057</v>
      </c>
      <c r="C15">
        <v>3</v>
      </c>
      <c r="E15">
        <v>4</v>
      </c>
      <c r="F15">
        <v>7</v>
      </c>
    </row>
    <row r="16" spans="1:6" x14ac:dyDescent="0.2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2056</v>
      </c>
      <c r="C20">
        <v>4</v>
      </c>
      <c r="E20">
        <v>4</v>
      </c>
      <c r="F20">
        <v>8</v>
      </c>
    </row>
    <row r="21" spans="1:6" x14ac:dyDescent="0.2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2059</v>
      </c>
      <c r="C25">
        <v>7</v>
      </c>
      <c r="E25">
        <v>14</v>
      </c>
      <c r="F25">
        <v>21</v>
      </c>
    </row>
    <row r="26" spans="1:6" x14ac:dyDescent="0.2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2062</v>
      </c>
      <c r="E29">
        <v>3</v>
      </c>
      <c r="F29">
        <v>3</v>
      </c>
    </row>
    <row r="30" spans="1:6" x14ac:dyDescent="0.2">
      <c r="A30" s="7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  <row r="31" spans="1:6" x14ac:dyDescent="0.2">
      <c r="A31" s="7"/>
    </row>
    <row r="32" spans="1:6" x14ac:dyDescent="0.2">
      <c r="A32" s="7"/>
    </row>
    <row r="33" spans="1:1" x14ac:dyDescent="0.2">
      <c r="A33" s="7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D194-78AC-6C46-A474-E8CFF6341F70}">
  <dimension ref="A1:F18"/>
  <sheetViews>
    <sheetView workbookViewId="0">
      <selection activeCell="B11" sqref="B1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2031</v>
      </c>
      <c r="B1" t="s">
        <v>2070</v>
      </c>
    </row>
    <row r="2" spans="1:6" x14ac:dyDescent="0.2">
      <c r="A2" s="6" t="s">
        <v>2085</v>
      </c>
      <c r="B2" t="s">
        <v>2070</v>
      </c>
    </row>
    <row r="4" spans="1:6" x14ac:dyDescent="0.2">
      <c r="A4" s="6" t="s">
        <v>2066</v>
      </c>
      <c r="B4" s="6" t="s">
        <v>2067</v>
      </c>
    </row>
    <row r="5" spans="1:6" x14ac:dyDescent="0.2">
      <c r="A5" s="6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7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7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7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7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7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7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7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7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7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7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7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7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7" t="s">
        <v>2068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507C-B280-5344-A38E-E9670F39B7AE}">
  <dimension ref="A1:I13"/>
  <sheetViews>
    <sheetView workbookViewId="0">
      <selection activeCell="A17" sqref="A17"/>
    </sheetView>
  </sheetViews>
  <sheetFormatPr baseColWidth="10" defaultRowHeight="16" x14ac:dyDescent="0.2"/>
  <cols>
    <col min="1" max="1" width="20.33203125" customWidth="1"/>
    <col min="2" max="2" width="11.83203125" customWidth="1"/>
  </cols>
  <sheetData>
    <row r="1" spans="1:9" ht="34" x14ac:dyDescent="0.2">
      <c r="A1" s="16" t="s">
        <v>2124</v>
      </c>
      <c r="B1" s="18" t="s">
        <v>2086</v>
      </c>
      <c r="C1" s="18" t="s">
        <v>2087</v>
      </c>
      <c r="D1" s="18" t="s">
        <v>2092</v>
      </c>
      <c r="E1" s="18" t="s">
        <v>2088</v>
      </c>
      <c r="F1" s="18" t="s">
        <v>2089</v>
      </c>
      <c r="G1" s="18" t="s">
        <v>2090</v>
      </c>
      <c r="H1" s="18" t="s">
        <v>2091</v>
      </c>
      <c r="I1" s="10"/>
    </row>
    <row r="2" spans="1:9" x14ac:dyDescent="0.2">
      <c r="A2" s="16" t="s">
        <v>2093</v>
      </c>
      <c r="B2" s="16">
        <f>COUNTIFS(Crowdfunding!$D$2:$D$1001, "&lt;1000", Crowdfunding!$G$2:$G$1001, "successful")</f>
        <v>30</v>
      </c>
      <c r="C2" s="16">
        <f>COUNTIFS(Crowdfunding!$D$2:$D$1001, "&lt;1000", Crowdfunding!$G$2:$G$1001, "failed")</f>
        <v>20</v>
      </c>
      <c r="D2" s="16">
        <f>COUNTIFS(Crowdfunding!$D$2:$D$1001, "&lt;1000", Crowdfunding!$G$2:$G$1001, "canceled")</f>
        <v>1</v>
      </c>
      <c r="E2" s="16">
        <f>SUM(B2+C2+D2)</f>
        <v>51</v>
      </c>
      <c r="F2" s="19">
        <f>B2/E2</f>
        <v>0.58823529411764708</v>
      </c>
      <c r="G2" s="19">
        <f>C2/E2</f>
        <v>0.39215686274509803</v>
      </c>
      <c r="H2" s="19">
        <f>D2/E2</f>
        <v>1.9607843137254902E-2</v>
      </c>
    </row>
    <row r="3" spans="1:9" x14ac:dyDescent="0.2">
      <c r="A3" s="16" t="s">
        <v>2094</v>
      </c>
      <c r="B3" s="16">
        <f>COUNTIFS(Crowdfunding!$D$2:$D$1001,"&gt;=1000",Crowdfunding!$D$2:$D$1001,"&lt;4999",Crowdfunding!$G$2:$G$1001,"successful")</f>
        <v>191</v>
      </c>
      <c r="C3" s="16">
        <f>COUNTIFS(Crowdfunding!$D$2:$D$1001,"&gt;=1000",Crowdfunding!$D$2:$D$1001,"&lt;4999",Crowdfunding!$G$2:$G$1001,"failed")</f>
        <v>38</v>
      </c>
      <c r="D3" s="16">
        <f>COUNTIFS(Crowdfunding!$D$2:$D$1001,"&gt;=1000",Crowdfunding!$D$2:$D$1001,"&lt;4999",Crowdfunding!$G$2:$G$1001,"canceled")</f>
        <v>2</v>
      </c>
      <c r="E3" s="16">
        <f t="shared" ref="E3:E13" si="0">SUM(B3+C3+D3)</f>
        <v>231</v>
      </c>
      <c r="F3" s="19">
        <f t="shared" ref="F3:F13" si="1">B3/E3</f>
        <v>0.82683982683982682</v>
      </c>
      <c r="G3" s="19">
        <f t="shared" ref="G3:G13" si="2">C3/E3</f>
        <v>0.16450216450216451</v>
      </c>
      <c r="H3" s="19">
        <f t="shared" ref="H3:H13" si="3">D3/E3</f>
        <v>8.658008658008658E-3</v>
      </c>
    </row>
    <row r="4" spans="1:9" x14ac:dyDescent="0.2">
      <c r="A4" s="16" t="s">
        <v>2095</v>
      </c>
      <c r="B4" s="16">
        <f>COUNTIFS(Crowdfunding!$D$2:$D$1001,"&gt;= 5000",Crowdfunding!$D$2:$D$1001,"&lt;9999",Crowdfunding!$G$2:$G$1001,"successful")</f>
        <v>164</v>
      </c>
      <c r="C4" s="16">
        <f>COUNTIFS(Crowdfunding!$D$2:$D$1001,"&gt;= 5000",Crowdfunding!$D$2:$D$1001,"&lt;9999",Crowdfunding!$G$2:$G$1001,"failed")</f>
        <v>126</v>
      </c>
      <c r="D4" s="16">
        <f>COUNTIFS(Crowdfunding!$D$2:$D$1001,"&gt;= 5000",Crowdfunding!$D$2:$D$1001,"&lt;9999",Crowdfunding!$G$2:$G$1001,"canceled")</f>
        <v>25</v>
      </c>
      <c r="E4" s="16">
        <f t="shared" si="0"/>
        <v>315</v>
      </c>
      <c r="F4" s="19">
        <f t="shared" si="1"/>
        <v>0.52063492063492067</v>
      </c>
      <c r="G4" s="19">
        <f t="shared" si="2"/>
        <v>0.4</v>
      </c>
      <c r="H4" s="19">
        <f t="shared" si="3"/>
        <v>7.9365079365079361E-2</v>
      </c>
    </row>
    <row r="5" spans="1:9" x14ac:dyDescent="0.2">
      <c r="A5" s="16" t="s">
        <v>2096</v>
      </c>
      <c r="B5" s="16">
        <f>COUNTIFS(Crowdfunding!$D$2:$D$1001,"&gt;=10000",Crowdfunding!$D$2:$D$1001,"&lt;14999",Crowdfunding!$G$2:$G$1001,"successful")</f>
        <v>4</v>
      </c>
      <c r="C5" s="16">
        <f>COUNTIFS(Crowdfunding!$D$2:$D$1001,"&gt;=10000",Crowdfunding!$D$2:$D$1001,"&lt;14999",Crowdfunding!$G$2:$G$1001,"failed")</f>
        <v>5</v>
      </c>
      <c r="D5" s="16">
        <f>COUNTIFS(Crowdfunding!$D$2:$D$1001,"&gt;=10000",Crowdfunding!$D$2:$D$1001,"&lt;14999",Crowdfunding!$G$2:$G$1001,"canceled")</f>
        <v>0</v>
      </c>
      <c r="E5" s="16">
        <f t="shared" si="0"/>
        <v>9</v>
      </c>
      <c r="F5" s="19">
        <f t="shared" si="1"/>
        <v>0.44444444444444442</v>
      </c>
      <c r="G5" s="19">
        <f t="shared" si="2"/>
        <v>0.55555555555555558</v>
      </c>
      <c r="H5" s="19">
        <f t="shared" si="3"/>
        <v>0</v>
      </c>
    </row>
    <row r="6" spans="1:9" x14ac:dyDescent="0.2">
      <c r="A6" s="16" t="s">
        <v>2104</v>
      </c>
      <c r="B6" s="16">
        <f>COUNTIFS(Crowdfunding!$D$2:$D$1001,"&gt;= 15000",Crowdfunding!$D$2:$D$1001,"&lt; 19999",Crowdfunding!$G$2:$G$1001,"successful")</f>
        <v>10</v>
      </c>
      <c r="C6" s="16">
        <f>COUNTIFS(Crowdfunding!$D$2:$D$1001,"&gt;= 15000",Crowdfunding!$D$2:$D$1001,"&lt; 19999",Crowdfunding!$G$2:$G$1001,"failed")</f>
        <v>0</v>
      </c>
      <c r="D6" s="16">
        <f>COUNTIFS(Crowdfunding!$D$2:$D$1001,"&gt;= 15000",Crowdfunding!$D$2:$D$1001,"&lt; 19999",Crowdfunding!$G$2:$G$1001,"canceled")</f>
        <v>0</v>
      </c>
      <c r="E6" s="16">
        <f t="shared" si="0"/>
        <v>10</v>
      </c>
      <c r="F6" s="19">
        <f t="shared" si="1"/>
        <v>1</v>
      </c>
      <c r="G6" s="19">
        <f t="shared" si="2"/>
        <v>0</v>
      </c>
      <c r="H6" s="19">
        <f t="shared" si="3"/>
        <v>0</v>
      </c>
    </row>
    <row r="7" spans="1:9" x14ac:dyDescent="0.2">
      <c r="A7" s="16" t="s">
        <v>2097</v>
      </c>
      <c r="B7" s="16">
        <f>COUNTIFS(Crowdfunding!$D$2:$D$1001,"&gt;=20000",Crowdfunding!$D$2:$D$1001,"&lt;24999",Crowdfunding!$G$2:$G$1001,"successful")</f>
        <v>7</v>
      </c>
      <c r="C7" s="16">
        <f>COUNTIFS(Crowdfunding!$D$2:$D$1001,"&gt;=20000",Crowdfunding!$D$2:$D$1001,"&lt;24999",Crowdfunding!$G$2:$G$1001,"failed")</f>
        <v>0</v>
      </c>
      <c r="D7" s="16">
        <f>COUNTIFS(Crowdfunding!$D$2:$D$1001,"&gt;=20000",Crowdfunding!$D$2:$D$1001,"&lt;24999",Crowdfunding!$G$2:$G$1001,"canceled")</f>
        <v>0</v>
      </c>
      <c r="E7" s="16">
        <f t="shared" si="0"/>
        <v>7</v>
      </c>
      <c r="F7" s="19">
        <f t="shared" si="1"/>
        <v>1</v>
      </c>
      <c r="G7" s="19">
        <f t="shared" si="2"/>
        <v>0</v>
      </c>
      <c r="H7" s="19">
        <f t="shared" si="3"/>
        <v>0</v>
      </c>
    </row>
    <row r="8" spans="1:9" x14ac:dyDescent="0.2">
      <c r="A8" s="16" t="s">
        <v>2098</v>
      </c>
      <c r="B8" s="16">
        <f>COUNTIFS(Crowdfunding!$D$2:$D$1001,"&gt;=25000",Crowdfunding!$D$2:$D$1001,"&lt;29999",Crowdfunding!$G$2:$G$1001,"successful")</f>
        <v>11</v>
      </c>
      <c r="C8" s="16">
        <f>COUNTIFS(Crowdfunding!$D$2:$D$1001,"&gt;=25000",Crowdfunding!$D$2:$D$1001,"&lt;29999",Crowdfunding!$G$2:$G$1001,"failed")</f>
        <v>3</v>
      </c>
      <c r="D8" s="16">
        <f>COUNTIFS(Crowdfunding!$D$2:$D$1001,"&gt;=25000",Crowdfunding!$D$2:$D$1001,"&lt;29999",Crowdfunding!$G$2:$G$1001,"canceled")</f>
        <v>0</v>
      </c>
      <c r="E8" s="16">
        <f t="shared" si="0"/>
        <v>14</v>
      </c>
      <c r="F8" s="19">
        <f t="shared" si="1"/>
        <v>0.7857142857142857</v>
      </c>
      <c r="G8" s="19">
        <f t="shared" si="2"/>
        <v>0.21428571428571427</v>
      </c>
      <c r="H8" s="19">
        <f t="shared" si="3"/>
        <v>0</v>
      </c>
    </row>
    <row r="9" spans="1:9" x14ac:dyDescent="0.2">
      <c r="A9" s="16" t="s">
        <v>2099</v>
      </c>
      <c r="B9" s="16">
        <f>COUNTIFS(Crowdfunding!$D$2:$D$1001,"&gt;=30000",Crowdfunding!$D$2:$D$1001,"&lt;34999",Crowdfunding!$G$2:$G$1001,"successful")</f>
        <v>7</v>
      </c>
      <c r="C9" s="16">
        <f>COUNTIFS(Crowdfunding!$D$2:$D$1001,"&gt;=30000",Crowdfunding!$D$2:$D$1001,"&lt;34999",Crowdfunding!$G$2:$G$1001,"failed")</f>
        <v>0</v>
      </c>
      <c r="D9" s="16">
        <f>COUNTIFS(Crowdfunding!$D$2:$D$1001,"&gt;=30000",Crowdfunding!$D$2:$D$1001,"&lt;34999",Crowdfunding!$G$2:$G$1001,"canceled")</f>
        <v>0</v>
      </c>
      <c r="E9" s="16">
        <f t="shared" si="0"/>
        <v>7</v>
      </c>
      <c r="F9" s="19">
        <f t="shared" si="1"/>
        <v>1</v>
      </c>
      <c r="G9" s="19">
        <f t="shared" si="2"/>
        <v>0</v>
      </c>
      <c r="H9" s="19">
        <f t="shared" si="3"/>
        <v>0</v>
      </c>
    </row>
    <row r="10" spans="1:9" x14ac:dyDescent="0.2">
      <c r="A10" s="16" t="s">
        <v>2100</v>
      </c>
      <c r="B10" s="16">
        <f>COUNTIFS(Crowdfunding!$D$2:$D$1001,"&gt;=35000",Crowdfunding!$D$2:$D$1001,"&lt;39999",Crowdfunding!$G$2:$G$1001,"successful")</f>
        <v>8</v>
      </c>
      <c r="C10" s="16">
        <f>COUNTIFS(Crowdfunding!$D$2:$D$1001,"&gt;=35000",Crowdfunding!$D$2:$D$1001,"&lt;39999",Crowdfunding!$G$2:$G$1001,"failed")</f>
        <v>3</v>
      </c>
      <c r="D10" s="16">
        <f>COUNTIFS(Crowdfunding!$D$2:$D$1001,"&gt;=35000",Crowdfunding!$D$2:$D$1001,"&lt;39999",Crowdfunding!$G$2:$G$1001,"canceled")</f>
        <v>1</v>
      </c>
      <c r="E10" s="16">
        <f t="shared" si="0"/>
        <v>12</v>
      </c>
      <c r="F10" s="19">
        <f t="shared" si="1"/>
        <v>0.66666666666666663</v>
      </c>
      <c r="G10" s="19">
        <f t="shared" si="2"/>
        <v>0.25</v>
      </c>
      <c r="H10" s="19">
        <f t="shared" si="3"/>
        <v>8.3333333333333329E-2</v>
      </c>
    </row>
    <row r="11" spans="1:9" x14ac:dyDescent="0.2">
      <c r="A11" s="16" t="s">
        <v>2101</v>
      </c>
      <c r="B11" s="16">
        <f>COUNTIFS(Crowdfunding!$D$2:$D$1001,"&gt;=40000",Crowdfunding!$D$2:$D$1001,"&lt;44999",Crowdfunding!$G$2:$G$1001,"successful")</f>
        <v>11</v>
      </c>
      <c r="C11" s="16">
        <f>COUNTIFS(Crowdfunding!$D$2:$D$1001,"&gt;=40000",Crowdfunding!$D$2:$D$1001,"&lt;44999",Crowdfunding!$G$2:$G$1001,"failed")</f>
        <v>3</v>
      </c>
      <c r="D11" s="16">
        <f>COUNTIFS(Crowdfunding!$D$2:$D$1001,"&gt;=40000",Crowdfunding!$D$2:$D$1001,"&lt;44999",Crowdfunding!$G$2:$G$1001,"canceled")</f>
        <v>0</v>
      </c>
      <c r="E11" s="16">
        <f t="shared" si="0"/>
        <v>14</v>
      </c>
      <c r="F11" s="19">
        <f t="shared" si="1"/>
        <v>0.7857142857142857</v>
      </c>
      <c r="G11" s="19">
        <f t="shared" si="2"/>
        <v>0.21428571428571427</v>
      </c>
      <c r="H11" s="19">
        <f t="shared" si="3"/>
        <v>0</v>
      </c>
    </row>
    <row r="12" spans="1:9" x14ac:dyDescent="0.2">
      <c r="A12" s="16" t="s">
        <v>2102</v>
      </c>
      <c r="B12" s="16">
        <f>COUNTIFS(Crowdfunding!$D$2:$D$1001,"&gt;=45000",Crowdfunding!$D$2:$D$1001,"&lt;49999",Crowdfunding!$G$2:$G$1001,"successful")</f>
        <v>8</v>
      </c>
      <c r="C12" s="16">
        <f>COUNTIFS(Crowdfunding!$D$2:$D$1001,"&gt;=45000",Crowdfunding!$D$2:$D$1001,"&lt;49999",Crowdfunding!$G$2:$G$1001,"failed")</f>
        <v>3</v>
      </c>
      <c r="D12" s="16">
        <f>COUNTIFS(Crowdfunding!$D$2:$D$1001,"&gt;=45000",Crowdfunding!$D$2:$D$1001,"&lt;49999",Crowdfunding!$G$2:$G$1001,"canceled")</f>
        <v>0</v>
      </c>
      <c r="E12" s="16">
        <f t="shared" si="0"/>
        <v>11</v>
      </c>
      <c r="F12" s="19">
        <f t="shared" si="1"/>
        <v>0.72727272727272729</v>
      </c>
      <c r="G12" s="19">
        <f t="shared" si="2"/>
        <v>0.27272727272727271</v>
      </c>
      <c r="H12" s="19">
        <f t="shared" si="3"/>
        <v>0</v>
      </c>
    </row>
    <row r="13" spans="1:9" ht="34" x14ac:dyDescent="0.2">
      <c r="A13" s="18" t="s">
        <v>2103</v>
      </c>
      <c r="B13" s="16">
        <f>COUNTIFS(Crowdfunding!$D$2:$D$1001,"&gt;=50000", Crowdfunding!$G$2:$G$1001,"successful")</f>
        <v>114</v>
      </c>
      <c r="C13" s="16">
        <f>COUNTIFS(Crowdfunding!$D$2:$D$1001,"&gt;=50000", Crowdfunding!$G$2:$G$1001,"failed")</f>
        <v>163</v>
      </c>
      <c r="D13" s="16">
        <f>COUNTIFS(Crowdfunding!$D$2:$D$1001,"&gt;=50000", Crowdfunding!$G$2:$G$1001,"canceled")</f>
        <v>28</v>
      </c>
      <c r="E13" s="16">
        <f t="shared" si="0"/>
        <v>305</v>
      </c>
      <c r="F13" s="19">
        <f t="shared" si="1"/>
        <v>0.3737704918032787</v>
      </c>
      <c r="G13" s="19">
        <f t="shared" si="2"/>
        <v>0.53442622950819674</v>
      </c>
      <c r="H13" s="1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E0E4-BB29-5F4E-9A86-9AECC3832E0A}">
  <dimension ref="A1:H566"/>
  <sheetViews>
    <sheetView workbookViewId="0">
      <selection activeCell="J17" sqref="J17"/>
    </sheetView>
  </sheetViews>
  <sheetFormatPr baseColWidth="10" defaultRowHeight="16" x14ac:dyDescent="0.2"/>
  <cols>
    <col min="2" max="2" width="13.33203125" customWidth="1"/>
    <col min="4" max="4" width="12.83203125" customWidth="1"/>
    <col min="7" max="7" width="21.5" customWidth="1"/>
    <col min="8" max="8" width="18" customWidth="1"/>
  </cols>
  <sheetData>
    <row r="1" spans="1:8" x14ac:dyDescent="0.2">
      <c r="A1" t="s">
        <v>4</v>
      </c>
      <c r="B1" t="s">
        <v>5</v>
      </c>
      <c r="C1" t="s">
        <v>2110</v>
      </c>
      <c r="D1" t="s">
        <v>2111</v>
      </c>
    </row>
    <row r="2" spans="1:8" ht="34" x14ac:dyDescent="0.2">
      <c r="A2" t="s">
        <v>20</v>
      </c>
      <c r="B2">
        <v>16</v>
      </c>
      <c r="C2" t="s">
        <v>14</v>
      </c>
      <c r="D2">
        <v>0</v>
      </c>
      <c r="F2" s="10" t="s">
        <v>2118</v>
      </c>
      <c r="G2" s="10" t="s">
        <v>2120</v>
      </c>
      <c r="H2" s="10" t="s">
        <v>2121</v>
      </c>
    </row>
    <row r="3" spans="1:8" ht="17" x14ac:dyDescent="0.2">
      <c r="A3" t="s">
        <v>20</v>
      </c>
      <c r="B3">
        <v>26</v>
      </c>
      <c r="C3" t="s">
        <v>14</v>
      </c>
      <c r="D3">
        <v>0</v>
      </c>
      <c r="F3" s="10" t="s">
        <v>2112</v>
      </c>
      <c r="G3" s="13">
        <f>AVERAGE(B2:B566)</f>
        <v>851.14690265486729</v>
      </c>
      <c r="H3" s="13">
        <f>AVERAGE(D2:D365)</f>
        <v>585.61538461538464</v>
      </c>
    </row>
    <row r="4" spans="1:8" ht="17" x14ac:dyDescent="0.2">
      <c r="A4" t="s">
        <v>20</v>
      </c>
      <c r="B4">
        <v>27</v>
      </c>
      <c r="C4" t="s">
        <v>14</v>
      </c>
      <c r="D4">
        <v>1</v>
      </c>
      <c r="F4" s="10" t="s">
        <v>2113</v>
      </c>
      <c r="G4" s="13">
        <f>MEDIAN(B2:B566)</f>
        <v>201</v>
      </c>
      <c r="H4" s="13">
        <f>MEDIAN(D2:D365)</f>
        <v>114.5</v>
      </c>
    </row>
    <row r="5" spans="1:8" ht="17" x14ac:dyDescent="0.2">
      <c r="A5" t="s">
        <v>20</v>
      </c>
      <c r="B5">
        <v>32</v>
      </c>
      <c r="C5" t="s">
        <v>14</v>
      </c>
      <c r="D5">
        <v>1</v>
      </c>
      <c r="F5" s="10" t="s">
        <v>2114</v>
      </c>
      <c r="G5" s="13">
        <f>MIN(B2:B566)</f>
        <v>16</v>
      </c>
      <c r="H5" s="13">
        <f>MIN(D2:D365)</f>
        <v>0</v>
      </c>
    </row>
    <row r="6" spans="1:8" ht="17" x14ac:dyDescent="0.2">
      <c r="A6" t="s">
        <v>20</v>
      </c>
      <c r="B6">
        <v>32</v>
      </c>
      <c r="C6" t="s">
        <v>14</v>
      </c>
      <c r="D6">
        <v>1</v>
      </c>
      <c r="F6" s="10" t="s">
        <v>2115</v>
      </c>
      <c r="G6" s="13">
        <f>MAX(B2:B566)</f>
        <v>7295</v>
      </c>
      <c r="H6" s="13">
        <f>MAX(D2:D365)</f>
        <v>6080</v>
      </c>
    </row>
    <row r="7" spans="1:8" ht="17" x14ac:dyDescent="0.2">
      <c r="A7" t="s">
        <v>20</v>
      </c>
      <c r="B7">
        <v>34</v>
      </c>
      <c r="C7" t="s">
        <v>14</v>
      </c>
      <c r="D7">
        <v>1</v>
      </c>
      <c r="F7" s="10" t="s">
        <v>2116</v>
      </c>
      <c r="G7" s="13">
        <f>_xlfn.VAR.S(B2:B566)</f>
        <v>1606216.5936295739</v>
      </c>
      <c r="H7" s="13">
        <f>_xlfn.VAR.S(D2:D365)</f>
        <v>924113.45496927318</v>
      </c>
    </row>
    <row r="8" spans="1:8" ht="34" x14ac:dyDescent="0.2">
      <c r="A8" t="s">
        <v>20</v>
      </c>
      <c r="B8">
        <v>40</v>
      </c>
      <c r="C8" t="s">
        <v>14</v>
      </c>
      <c r="D8">
        <v>1</v>
      </c>
      <c r="F8" s="10" t="s">
        <v>2117</v>
      </c>
      <c r="G8" s="13">
        <f>STDEV(B2:B566)</f>
        <v>1267.366006183523</v>
      </c>
      <c r="H8" s="13">
        <f>STDEV(D2:D365)</f>
        <v>961.30819978260524</v>
      </c>
    </row>
    <row r="9" spans="1:8" x14ac:dyDescent="0.2">
      <c r="A9" t="s">
        <v>20</v>
      </c>
      <c r="B9">
        <v>41</v>
      </c>
      <c r="C9" t="s">
        <v>14</v>
      </c>
      <c r="D9">
        <v>1</v>
      </c>
    </row>
    <row r="10" spans="1:8" x14ac:dyDescent="0.2">
      <c r="A10" t="s">
        <v>20</v>
      </c>
      <c r="B10">
        <v>41</v>
      </c>
      <c r="C10" t="s">
        <v>14</v>
      </c>
      <c r="D10">
        <v>1</v>
      </c>
    </row>
    <row r="11" spans="1:8" ht="34" x14ac:dyDescent="0.2">
      <c r="A11" t="s">
        <v>20</v>
      </c>
      <c r="B11">
        <v>42</v>
      </c>
      <c r="C11" t="s">
        <v>14</v>
      </c>
      <c r="D11">
        <v>1</v>
      </c>
      <c r="F11" s="18" t="s">
        <v>2119</v>
      </c>
      <c r="G11" s="16">
        <v>566</v>
      </c>
      <c r="H11" s="16">
        <v>365</v>
      </c>
    </row>
    <row r="12" spans="1:8" x14ac:dyDescent="0.2">
      <c r="A12" t="s">
        <v>20</v>
      </c>
      <c r="B12">
        <v>43</v>
      </c>
      <c r="C12" t="s">
        <v>14</v>
      </c>
      <c r="D12">
        <v>1</v>
      </c>
    </row>
    <row r="13" spans="1:8" x14ac:dyDescent="0.2">
      <c r="A13" t="s">
        <v>20</v>
      </c>
      <c r="B13">
        <v>43</v>
      </c>
      <c r="C13" t="s">
        <v>14</v>
      </c>
      <c r="D13">
        <v>1</v>
      </c>
    </row>
    <row r="14" spans="1:8" x14ac:dyDescent="0.2">
      <c r="A14" t="s">
        <v>20</v>
      </c>
      <c r="B14">
        <v>48</v>
      </c>
      <c r="C14" t="s">
        <v>14</v>
      </c>
      <c r="D14">
        <v>1</v>
      </c>
    </row>
    <row r="15" spans="1:8" x14ac:dyDescent="0.2">
      <c r="A15" t="s">
        <v>20</v>
      </c>
      <c r="B15">
        <v>48</v>
      </c>
      <c r="C15" t="s">
        <v>14</v>
      </c>
      <c r="D15">
        <v>1</v>
      </c>
    </row>
    <row r="16" spans="1:8" x14ac:dyDescent="0.2">
      <c r="A16" t="s">
        <v>20</v>
      </c>
      <c r="B16">
        <v>48</v>
      </c>
      <c r="C16" t="s">
        <v>14</v>
      </c>
      <c r="D16">
        <v>1</v>
      </c>
    </row>
    <row r="17" spans="1:8" x14ac:dyDescent="0.2">
      <c r="A17" t="s">
        <v>20</v>
      </c>
      <c r="B17">
        <v>50</v>
      </c>
      <c r="C17" t="s">
        <v>14</v>
      </c>
      <c r="D17">
        <v>1</v>
      </c>
    </row>
    <row r="18" spans="1:8" x14ac:dyDescent="0.2">
      <c r="A18" t="s">
        <v>20</v>
      </c>
      <c r="B18">
        <v>50</v>
      </c>
      <c r="C18" t="s">
        <v>14</v>
      </c>
      <c r="D18">
        <v>1</v>
      </c>
    </row>
    <row r="19" spans="1:8" x14ac:dyDescent="0.2">
      <c r="A19" t="s">
        <v>20</v>
      </c>
      <c r="B19">
        <v>50</v>
      </c>
      <c r="C19" t="s">
        <v>14</v>
      </c>
      <c r="D19">
        <v>1</v>
      </c>
      <c r="G19" s="14"/>
    </row>
    <row r="20" spans="1:8" x14ac:dyDescent="0.2">
      <c r="A20" t="s">
        <v>20</v>
      </c>
      <c r="B20">
        <v>52</v>
      </c>
      <c r="C20" t="s">
        <v>14</v>
      </c>
      <c r="D20">
        <v>1</v>
      </c>
      <c r="G20" s="14"/>
    </row>
    <row r="21" spans="1:8" x14ac:dyDescent="0.2">
      <c r="A21" t="s">
        <v>20</v>
      </c>
      <c r="B21">
        <v>53</v>
      </c>
      <c r="C21" t="s">
        <v>14</v>
      </c>
      <c r="D21">
        <v>5</v>
      </c>
      <c r="G21" s="14"/>
    </row>
    <row r="22" spans="1:8" x14ac:dyDescent="0.2">
      <c r="A22" t="s">
        <v>20</v>
      </c>
      <c r="B22">
        <v>53</v>
      </c>
      <c r="C22" t="s">
        <v>14</v>
      </c>
      <c r="D22">
        <v>5</v>
      </c>
      <c r="G22" s="14"/>
    </row>
    <row r="23" spans="1:8" x14ac:dyDescent="0.2">
      <c r="A23" t="s">
        <v>20</v>
      </c>
      <c r="B23">
        <v>54</v>
      </c>
      <c r="C23" t="s">
        <v>14</v>
      </c>
      <c r="D23">
        <v>6</v>
      </c>
      <c r="G23" s="14"/>
    </row>
    <row r="24" spans="1:8" x14ac:dyDescent="0.2">
      <c r="A24" t="s">
        <v>20</v>
      </c>
      <c r="B24">
        <v>55</v>
      </c>
      <c r="C24" t="s">
        <v>14</v>
      </c>
      <c r="D24">
        <v>7</v>
      </c>
      <c r="G24" s="14"/>
    </row>
    <row r="25" spans="1:8" x14ac:dyDescent="0.2">
      <c r="A25" t="s">
        <v>20</v>
      </c>
      <c r="B25">
        <v>56</v>
      </c>
      <c r="C25" t="s">
        <v>14</v>
      </c>
      <c r="D25">
        <v>7</v>
      </c>
      <c r="G25" s="14"/>
    </row>
    <row r="26" spans="1:8" x14ac:dyDescent="0.2">
      <c r="A26" t="s">
        <v>20</v>
      </c>
      <c r="B26">
        <v>59</v>
      </c>
      <c r="C26" t="s">
        <v>14</v>
      </c>
      <c r="D26">
        <v>9</v>
      </c>
    </row>
    <row r="27" spans="1:8" x14ac:dyDescent="0.2">
      <c r="A27" t="s">
        <v>20</v>
      </c>
      <c r="B27">
        <v>62</v>
      </c>
      <c r="C27" t="s">
        <v>14</v>
      </c>
      <c r="D27">
        <v>9</v>
      </c>
    </row>
    <row r="28" spans="1:8" x14ac:dyDescent="0.2">
      <c r="A28" t="s">
        <v>20</v>
      </c>
      <c r="B28">
        <v>64</v>
      </c>
      <c r="C28" t="s">
        <v>14</v>
      </c>
      <c r="D28">
        <v>10</v>
      </c>
    </row>
    <row r="29" spans="1:8" x14ac:dyDescent="0.2">
      <c r="A29" t="s">
        <v>20</v>
      </c>
      <c r="B29">
        <v>65</v>
      </c>
      <c r="C29" t="s">
        <v>14</v>
      </c>
      <c r="D29">
        <v>10</v>
      </c>
      <c r="G29" t="s">
        <v>2122</v>
      </c>
      <c r="H29">
        <f>COUNT(B2:B566)</f>
        <v>565</v>
      </c>
    </row>
    <row r="30" spans="1:8" x14ac:dyDescent="0.2">
      <c r="A30" t="s">
        <v>20</v>
      </c>
      <c r="B30">
        <v>65</v>
      </c>
      <c r="C30" t="s">
        <v>14</v>
      </c>
      <c r="D30">
        <v>10</v>
      </c>
      <c r="G30" t="s">
        <v>2123</v>
      </c>
      <c r="H30">
        <f>COUNT(D2:D365)</f>
        <v>364</v>
      </c>
    </row>
    <row r="31" spans="1:8" x14ac:dyDescent="0.2">
      <c r="A31" t="s">
        <v>20</v>
      </c>
      <c r="B31">
        <v>67</v>
      </c>
      <c r="C31" t="s">
        <v>14</v>
      </c>
      <c r="D31">
        <v>10</v>
      </c>
    </row>
    <row r="32" spans="1:8" x14ac:dyDescent="0.2">
      <c r="A32" t="s">
        <v>20</v>
      </c>
      <c r="B32">
        <v>68</v>
      </c>
      <c r="C32" t="s">
        <v>14</v>
      </c>
      <c r="D32">
        <v>12</v>
      </c>
    </row>
    <row r="33" spans="1:4" x14ac:dyDescent="0.2">
      <c r="A33" t="s">
        <v>20</v>
      </c>
      <c r="B33">
        <v>69</v>
      </c>
      <c r="C33" t="s">
        <v>14</v>
      </c>
      <c r="D33">
        <v>12</v>
      </c>
    </row>
    <row r="34" spans="1:4" x14ac:dyDescent="0.2">
      <c r="A34" t="s">
        <v>20</v>
      </c>
      <c r="B34">
        <v>69</v>
      </c>
      <c r="C34" t="s">
        <v>14</v>
      </c>
      <c r="D34">
        <v>13</v>
      </c>
    </row>
    <row r="35" spans="1:4" x14ac:dyDescent="0.2">
      <c r="A35" t="s">
        <v>20</v>
      </c>
      <c r="B35">
        <v>70</v>
      </c>
      <c r="C35" t="s">
        <v>14</v>
      </c>
      <c r="D35">
        <v>13</v>
      </c>
    </row>
    <row r="36" spans="1:4" x14ac:dyDescent="0.2">
      <c r="A36" t="s">
        <v>20</v>
      </c>
      <c r="B36">
        <v>71</v>
      </c>
      <c r="C36" t="s">
        <v>14</v>
      </c>
      <c r="D36">
        <v>14</v>
      </c>
    </row>
    <row r="37" spans="1:4" x14ac:dyDescent="0.2">
      <c r="A37" t="s">
        <v>20</v>
      </c>
      <c r="B37">
        <v>72</v>
      </c>
      <c r="C37" t="s">
        <v>14</v>
      </c>
      <c r="D37">
        <v>14</v>
      </c>
    </row>
    <row r="38" spans="1:4" x14ac:dyDescent="0.2">
      <c r="A38" t="s">
        <v>20</v>
      </c>
      <c r="B38">
        <v>76</v>
      </c>
      <c r="C38" t="s">
        <v>14</v>
      </c>
      <c r="D38">
        <v>15</v>
      </c>
    </row>
    <row r="39" spans="1:4" x14ac:dyDescent="0.2">
      <c r="A39" t="s">
        <v>20</v>
      </c>
      <c r="B39">
        <v>76</v>
      </c>
      <c r="C39" t="s">
        <v>14</v>
      </c>
      <c r="D39">
        <v>15</v>
      </c>
    </row>
    <row r="40" spans="1:4" x14ac:dyDescent="0.2">
      <c r="A40" t="s">
        <v>20</v>
      </c>
      <c r="B40">
        <v>78</v>
      </c>
      <c r="C40" t="s">
        <v>14</v>
      </c>
      <c r="D40">
        <v>15</v>
      </c>
    </row>
    <row r="41" spans="1:4" x14ac:dyDescent="0.2">
      <c r="A41" t="s">
        <v>20</v>
      </c>
      <c r="B41">
        <v>78</v>
      </c>
      <c r="C41" t="s">
        <v>14</v>
      </c>
      <c r="D41">
        <v>15</v>
      </c>
    </row>
    <row r="42" spans="1:4" x14ac:dyDescent="0.2">
      <c r="A42" t="s">
        <v>20</v>
      </c>
      <c r="B42">
        <v>80</v>
      </c>
      <c r="C42" t="s">
        <v>14</v>
      </c>
      <c r="D42">
        <v>15</v>
      </c>
    </row>
    <row r="43" spans="1:4" x14ac:dyDescent="0.2">
      <c r="A43" t="s">
        <v>20</v>
      </c>
      <c r="B43">
        <v>80</v>
      </c>
      <c r="C43" t="s">
        <v>14</v>
      </c>
      <c r="D43">
        <v>15</v>
      </c>
    </row>
    <row r="44" spans="1:4" x14ac:dyDescent="0.2">
      <c r="A44" t="s">
        <v>20</v>
      </c>
      <c r="B44">
        <v>80</v>
      </c>
      <c r="C44" t="s">
        <v>14</v>
      </c>
      <c r="D44">
        <v>16</v>
      </c>
    </row>
    <row r="45" spans="1:4" x14ac:dyDescent="0.2">
      <c r="A45" t="s">
        <v>20</v>
      </c>
      <c r="B45">
        <v>80</v>
      </c>
      <c r="C45" t="s">
        <v>14</v>
      </c>
      <c r="D45">
        <v>16</v>
      </c>
    </row>
    <row r="46" spans="1:4" x14ac:dyDescent="0.2">
      <c r="A46" t="s">
        <v>20</v>
      </c>
      <c r="B46">
        <v>80</v>
      </c>
      <c r="C46" t="s">
        <v>14</v>
      </c>
      <c r="D46">
        <v>16</v>
      </c>
    </row>
    <row r="47" spans="1:4" x14ac:dyDescent="0.2">
      <c r="A47" t="s">
        <v>20</v>
      </c>
      <c r="B47">
        <v>80</v>
      </c>
      <c r="C47" t="s">
        <v>14</v>
      </c>
      <c r="D47">
        <v>16</v>
      </c>
    </row>
    <row r="48" spans="1:4" x14ac:dyDescent="0.2">
      <c r="A48" t="s">
        <v>20</v>
      </c>
      <c r="B48">
        <v>81</v>
      </c>
      <c r="C48" t="s">
        <v>14</v>
      </c>
      <c r="D48">
        <v>17</v>
      </c>
    </row>
    <row r="49" spans="1:4" x14ac:dyDescent="0.2">
      <c r="A49" t="s">
        <v>20</v>
      </c>
      <c r="B49">
        <v>82</v>
      </c>
      <c r="C49" t="s">
        <v>14</v>
      </c>
      <c r="D49">
        <v>17</v>
      </c>
    </row>
    <row r="50" spans="1:4" x14ac:dyDescent="0.2">
      <c r="A50" t="s">
        <v>20</v>
      </c>
      <c r="B50">
        <v>82</v>
      </c>
      <c r="C50" t="s">
        <v>14</v>
      </c>
      <c r="D50">
        <v>17</v>
      </c>
    </row>
    <row r="51" spans="1:4" x14ac:dyDescent="0.2">
      <c r="A51" t="s">
        <v>20</v>
      </c>
      <c r="B51">
        <v>83</v>
      </c>
      <c r="C51" t="s">
        <v>14</v>
      </c>
      <c r="D51">
        <v>18</v>
      </c>
    </row>
    <row r="52" spans="1:4" x14ac:dyDescent="0.2">
      <c r="A52" t="s">
        <v>20</v>
      </c>
      <c r="B52">
        <v>83</v>
      </c>
      <c r="C52" t="s">
        <v>14</v>
      </c>
      <c r="D52">
        <v>18</v>
      </c>
    </row>
    <row r="53" spans="1:4" x14ac:dyDescent="0.2">
      <c r="A53" t="s">
        <v>20</v>
      </c>
      <c r="B53">
        <v>84</v>
      </c>
      <c r="C53" t="s">
        <v>14</v>
      </c>
      <c r="D53">
        <v>19</v>
      </c>
    </row>
    <row r="54" spans="1:4" x14ac:dyDescent="0.2">
      <c r="A54" t="s">
        <v>20</v>
      </c>
      <c r="B54">
        <v>84</v>
      </c>
      <c r="C54" t="s">
        <v>14</v>
      </c>
      <c r="D54">
        <v>19</v>
      </c>
    </row>
    <row r="55" spans="1:4" x14ac:dyDescent="0.2">
      <c r="A55" t="s">
        <v>20</v>
      </c>
      <c r="B55">
        <v>85</v>
      </c>
      <c r="C55" t="s">
        <v>14</v>
      </c>
      <c r="D55">
        <v>19</v>
      </c>
    </row>
    <row r="56" spans="1:4" x14ac:dyDescent="0.2">
      <c r="A56" t="s">
        <v>20</v>
      </c>
      <c r="B56">
        <v>85</v>
      </c>
      <c r="C56" t="s">
        <v>14</v>
      </c>
      <c r="D56">
        <v>21</v>
      </c>
    </row>
    <row r="57" spans="1:4" x14ac:dyDescent="0.2">
      <c r="A57" t="s">
        <v>20</v>
      </c>
      <c r="B57">
        <v>85</v>
      </c>
      <c r="C57" t="s">
        <v>14</v>
      </c>
      <c r="D57">
        <v>21</v>
      </c>
    </row>
    <row r="58" spans="1:4" x14ac:dyDescent="0.2">
      <c r="A58" t="s">
        <v>20</v>
      </c>
      <c r="B58">
        <v>85</v>
      </c>
      <c r="C58" t="s">
        <v>14</v>
      </c>
      <c r="D58">
        <v>21</v>
      </c>
    </row>
    <row r="59" spans="1:4" x14ac:dyDescent="0.2">
      <c r="A59" t="s">
        <v>20</v>
      </c>
      <c r="B59">
        <v>85</v>
      </c>
      <c r="C59" t="s">
        <v>14</v>
      </c>
      <c r="D59">
        <v>22</v>
      </c>
    </row>
    <row r="60" spans="1:4" x14ac:dyDescent="0.2">
      <c r="A60" t="s">
        <v>20</v>
      </c>
      <c r="B60">
        <v>85</v>
      </c>
      <c r="C60" t="s">
        <v>14</v>
      </c>
      <c r="D60">
        <v>23</v>
      </c>
    </row>
    <row r="61" spans="1:4" x14ac:dyDescent="0.2">
      <c r="A61" t="s">
        <v>20</v>
      </c>
      <c r="B61">
        <v>86</v>
      </c>
      <c r="C61" t="s">
        <v>14</v>
      </c>
      <c r="D61">
        <v>24</v>
      </c>
    </row>
    <row r="62" spans="1:4" x14ac:dyDescent="0.2">
      <c r="A62" t="s">
        <v>20</v>
      </c>
      <c r="B62">
        <v>86</v>
      </c>
      <c r="C62" t="s">
        <v>14</v>
      </c>
      <c r="D62">
        <v>24</v>
      </c>
    </row>
    <row r="63" spans="1:4" x14ac:dyDescent="0.2">
      <c r="A63" t="s">
        <v>20</v>
      </c>
      <c r="B63">
        <v>86</v>
      </c>
      <c r="C63" t="s">
        <v>14</v>
      </c>
      <c r="D63">
        <v>24</v>
      </c>
    </row>
    <row r="64" spans="1:4" x14ac:dyDescent="0.2">
      <c r="A64" t="s">
        <v>20</v>
      </c>
      <c r="B64">
        <v>87</v>
      </c>
      <c r="C64" t="s">
        <v>14</v>
      </c>
      <c r="D64">
        <v>25</v>
      </c>
    </row>
    <row r="65" spans="1:4" x14ac:dyDescent="0.2">
      <c r="A65" t="s">
        <v>20</v>
      </c>
      <c r="B65">
        <v>87</v>
      </c>
      <c r="C65" t="s">
        <v>14</v>
      </c>
      <c r="D65">
        <v>25</v>
      </c>
    </row>
    <row r="66" spans="1:4" x14ac:dyDescent="0.2">
      <c r="A66" t="s">
        <v>20</v>
      </c>
      <c r="B66">
        <v>87</v>
      </c>
      <c r="C66" t="s">
        <v>14</v>
      </c>
      <c r="D66">
        <v>26</v>
      </c>
    </row>
    <row r="67" spans="1:4" x14ac:dyDescent="0.2">
      <c r="A67" t="s">
        <v>20</v>
      </c>
      <c r="B67">
        <v>88</v>
      </c>
      <c r="C67" t="s">
        <v>14</v>
      </c>
      <c r="D67">
        <v>26</v>
      </c>
    </row>
    <row r="68" spans="1:4" x14ac:dyDescent="0.2">
      <c r="A68" t="s">
        <v>20</v>
      </c>
      <c r="B68">
        <v>88</v>
      </c>
      <c r="C68" t="s">
        <v>14</v>
      </c>
      <c r="D68">
        <v>26</v>
      </c>
    </row>
    <row r="69" spans="1:4" x14ac:dyDescent="0.2">
      <c r="A69" t="s">
        <v>20</v>
      </c>
      <c r="B69">
        <v>88</v>
      </c>
      <c r="C69" t="s">
        <v>14</v>
      </c>
      <c r="D69">
        <v>27</v>
      </c>
    </row>
    <row r="70" spans="1:4" x14ac:dyDescent="0.2">
      <c r="A70" t="s">
        <v>20</v>
      </c>
      <c r="B70">
        <v>88</v>
      </c>
      <c r="C70" t="s">
        <v>14</v>
      </c>
      <c r="D70">
        <v>27</v>
      </c>
    </row>
    <row r="71" spans="1:4" x14ac:dyDescent="0.2">
      <c r="A71" t="s">
        <v>20</v>
      </c>
      <c r="B71">
        <v>89</v>
      </c>
      <c r="C71" t="s">
        <v>14</v>
      </c>
      <c r="D71">
        <v>29</v>
      </c>
    </row>
    <row r="72" spans="1:4" x14ac:dyDescent="0.2">
      <c r="A72" t="s">
        <v>20</v>
      </c>
      <c r="B72">
        <v>89</v>
      </c>
      <c r="C72" t="s">
        <v>14</v>
      </c>
      <c r="D72">
        <v>30</v>
      </c>
    </row>
    <row r="73" spans="1:4" x14ac:dyDescent="0.2">
      <c r="A73" t="s">
        <v>20</v>
      </c>
      <c r="B73">
        <v>91</v>
      </c>
      <c r="C73" t="s">
        <v>14</v>
      </c>
      <c r="D73">
        <v>30</v>
      </c>
    </row>
    <row r="74" spans="1:4" x14ac:dyDescent="0.2">
      <c r="A74" t="s">
        <v>20</v>
      </c>
      <c r="B74">
        <v>92</v>
      </c>
      <c r="C74" t="s">
        <v>14</v>
      </c>
      <c r="D74">
        <v>31</v>
      </c>
    </row>
    <row r="75" spans="1:4" x14ac:dyDescent="0.2">
      <c r="A75" t="s">
        <v>20</v>
      </c>
      <c r="B75">
        <v>92</v>
      </c>
      <c r="C75" t="s">
        <v>14</v>
      </c>
      <c r="D75">
        <v>31</v>
      </c>
    </row>
    <row r="76" spans="1:4" x14ac:dyDescent="0.2">
      <c r="A76" t="s">
        <v>20</v>
      </c>
      <c r="B76">
        <v>92</v>
      </c>
      <c r="C76" t="s">
        <v>14</v>
      </c>
      <c r="D76">
        <v>31</v>
      </c>
    </row>
    <row r="77" spans="1:4" x14ac:dyDescent="0.2">
      <c r="A77" t="s">
        <v>20</v>
      </c>
      <c r="B77">
        <v>92</v>
      </c>
      <c r="C77" t="s">
        <v>14</v>
      </c>
      <c r="D77">
        <v>31</v>
      </c>
    </row>
    <row r="78" spans="1:4" x14ac:dyDescent="0.2">
      <c r="A78" t="s">
        <v>20</v>
      </c>
      <c r="B78">
        <v>92</v>
      </c>
      <c r="C78" t="s">
        <v>14</v>
      </c>
      <c r="D78">
        <v>31</v>
      </c>
    </row>
    <row r="79" spans="1:4" x14ac:dyDescent="0.2">
      <c r="A79" t="s">
        <v>20</v>
      </c>
      <c r="B79">
        <v>93</v>
      </c>
      <c r="C79" t="s">
        <v>14</v>
      </c>
      <c r="D79">
        <v>32</v>
      </c>
    </row>
    <row r="80" spans="1:4" x14ac:dyDescent="0.2">
      <c r="A80" t="s">
        <v>20</v>
      </c>
      <c r="B80">
        <v>94</v>
      </c>
      <c r="C80" t="s">
        <v>14</v>
      </c>
      <c r="D80">
        <v>32</v>
      </c>
    </row>
    <row r="81" spans="1:4" x14ac:dyDescent="0.2">
      <c r="A81" t="s">
        <v>20</v>
      </c>
      <c r="B81">
        <v>94</v>
      </c>
      <c r="C81" t="s">
        <v>14</v>
      </c>
      <c r="D81">
        <v>33</v>
      </c>
    </row>
    <row r="82" spans="1:4" x14ac:dyDescent="0.2">
      <c r="A82" t="s">
        <v>20</v>
      </c>
      <c r="B82">
        <v>94</v>
      </c>
      <c r="C82" t="s">
        <v>14</v>
      </c>
      <c r="D82">
        <v>33</v>
      </c>
    </row>
    <row r="83" spans="1:4" x14ac:dyDescent="0.2">
      <c r="A83" t="s">
        <v>20</v>
      </c>
      <c r="B83">
        <v>95</v>
      </c>
      <c r="C83" t="s">
        <v>14</v>
      </c>
      <c r="D83">
        <v>33</v>
      </c>
    </row>
    <row r="84" spans="1:4" x14ac:dyDescent="0.2">
      <c r="A84" t="s">
        <v>20</v>
      </c>
      <c r="B84">
        <v>96</v>
      </c>
      <c r="C84" t="s">
        <v>14</v>
      </c>
      <c r="D84">
        <v>34</v>
      </c>
    </row>
    <row r="85" spans="1:4" x14ac:dyDescent="0.2">
      <c r="A85" t="s">
        <v>20</v>
      </c>
      <c r="B85">
        <v>96</v>
      </c>
      <c r="C85" t="s">
        <v>14</v>
      </c>
      <c r="D85">
        <v>35</v>
      </c>
    </row>
    <row r="86" spans="1:4" x14ac:dyDescent="0.2">
      <c r="A86" t="s">
        <v>20</v>
      </c>
      <c r="B86">
        <v>96</v>
      </c>
      <c r="C86" t="s">
        <v>14</v>
      </c>
      <c r="D86">
        <v>35</v>
      </c>
    </row>
    <row r="87" spans="1:4" x14ac:dyDescent="0.2">
      <c r="A87" t="s">
        <v>20</v>
      </c>
      <c r="B87">
        <v>97</v>
      </c>
      <c r="C87" t="s">
        <v>14</v>
      </c>
      <c r="D87">
        <v>35</v>
      </c>
    </row>
    <row r="88" spans="1:4" x14ac:dyDescent="0.2">
      <c r="A88" t="s">
        <v>20</v>
      </c>
      <c r="B88">
        <v>98</v>
      </c>
      <c r="C88" t="s">
        <v>14</v>
      </c>
      <c r="D88">
        <v>36</v>
      </c>
    </row>
    <row r="89" spans="1:4" x14ac:dyDescent="0.2">
      <c r="A89" t="s">
        <v>20</v>
      </c>
      <c r="B89">
        <v>98</v>
      </c>
      <c r="C89" t="s">
        <v>14</v>
      </c>
      <c r="D89">
        <v>37</v>
      </c>
    </row>
    <row r="90" spans="1:4" x14ac:dyDescent="0.2">
      <c r="A90" t="s">
        <v>20</v>
      </c>
      <c r="B90">
        <v>100</v>
      </c>
      <c r="C90" t="s">
        <v>14</v>
      </c>
      <c r="D90">
        <v>37</v>
      </c>
    </row>
    <row r="91" spans="1:4" x14ac:dyDescent="0.2">
      <c r="A91" t="s">
        <v>20</v>
      </c>
      <c r="B91">
        <v>100</v>
      </c>
      <c r="C91" t="s">
        <v>14</v>
      </c>
      <c r="D91">
        <v>37</v>
      </c>
    </row>
    <row r="92" spans="1:4" x14ac:dyDescent="0.2">
      <c r="A92" t="s">
        <v>20</v>
      </c>
      <c r="B92">
        <v>101</v>
      </c>
      <c r="C92" t="s">
        <v>14</v>
      </c>
      <c r="D92">
        <v>38</v>
      </c>
    </row>
    <row r="93" spans="1:4" x14ac:dyDescent="0.2">
      <c r="A93" t="s">
        <v>20</v>
      </c>
      <c r="B93">
        <v>101</v>
      </c>
      <c r="C93" t="s">
        <v>14</v>
      </c>
      <c r="D93">
        <v>38</v>
      </c>
    </row>
    <row r="94" spans="1:4" x14ac:dyDescent="0.2">
      <c r="A94" t="s">
        <v>20</v>
      </c>
      <c r="B94">
        <v>102</v>
      </c>
      <c r="C94" t="s">
        <v>14</v>
      </c>
      <c r="D94">
        <v>38</v>
      </c>
    </row>
    <row r="95" spans="1:4" x14ac:dyDescent="0.2">
      <c r="A95" t="s">
        <v>20</v>
      </c>
      <c r="B95">
        <v>102</v>
      </c>
      <c r="C95" t="s">
        <v>14</v>
      </c>
      <c r="D95">
        <v>39</v>
      </c>
    </row>
    <row r="96" spans="1:4" x14ac:dyDescent="0.2">
      <c r="A96" t="s">
        <v>20</v>
      </c>
      <c r="B96">
        <v>103</v>
      </c>
      <c r="C96" t="s">
        <v>14</v>
      </c>
      <c r="D96">
        <v>40</v>
      </c>
    </row>
    <row r="97" spans="1:4" x14ac:dyDescent="0.2">
      <c r="A97" t="s">
        <v>20</v>
      </c>
      <c r="B97">
        <v>103</v>
      </c>
      <c r="C97" t="s">
        <v>14</v>
      </c>
      <c r="D97">
        <v>40</v>
      </c>
    </row>
    <row r="98" spans="1:4" x14ac:dyDescent="0.2">
      <c r="A98" t="s">
        <v>20</v>
      </c>
      <c r="B98">
        <v>105</v>
      </c>
      <c r="C98" t="s">
        <v>14</v>
      </c>
      <c r="D98">
        <v>40</v>
      </c>
    </row>
    <row r="99" spans="1:4" x14ac:dyDescent="0.2">
      <c r="A99" t="s">
        <v>20</v>
      </c>
      <c r="B99">
        <v>106</v>
      </c>
      <c r="C99" t="s">
        <v>14</v>
      </c>
      <c r="D99">
        <v>41</v>
      </c>
    </row>
    <row r="100" spans="1:4" x14ac:dyDescent="0.2">
      <c r="A100" t="s">
        <v>20</v>
      </c>
      <c r="B100">
        <v>106</v>
      </c>
      <c r="C100" t="s">
        <v>14</v>
      </c>
      <c r="D100">
        <v>41</v>
      </c>
    </row>
    <row r="101" spans="1:4" x14ac:dyDescent="0.2">
      <c r="A101" t="s">
        <v>20</v>
      </c>
      <c r="B101">
        <v>107</v>
      </c>
      <c r="C101" t="s">
        <v>14</v>
      </c>
      <c r="D101">
        <v>42</v>
      </c>
    </row>
    <row r="102" spans="1:4" x14ac:dyDescent="0.2">
      <c r="A102" t="s">
        <v>20</v>
      </c>
      <c r="B102">
        <v>107</v>
      </c>
      <c r="C102" t="s">
        <v>14</v>
      </c>
      <c r="D102">
        <v>44</v>
      </c>
    </row>
    <row r="103" spans="1:4" x14ac:dyDescent="0.2">
      <c r="A103" t="s">
        <v>20</v>
      </c>
      <c r="B103">
        <v>107</v>
      </c>
      <c r="C103" t="s">
        <v>14</v>
      </c>
      <c r="D103">
        <v>44</v>
      </c>
    </row>
    <row r="104" spans="1:4" x14ac:dyDescent="0.2">
      <c r="A104" t="s">
        <v>20</v>
      </c>
      <c r="B104">
        <v>107</v>
      </c>
      <c r="C104" t="s">
        <v>14</v>
      </c>
      <c r="D104">
        <v>45</v>
      </c>
    </row>
    <row r="105" spans="1:4" x14ac:dyDescent="0.2">
      <c r="A105" t="s">
        <v>20</v>
      </c>
      <c r="B105">
        <v>107</v>
      </c>
      <c r="C105" t="s">
        <v>14</v>
      </c>
      <c r="D105">
        <v>46</v>
      </c>
    </row>
    <row r="106" spans="1:4" x14ac:dyDescent="0.2">
      <c r="A106" t="s">
        <v>20</v>
      </c>
      <c r="B106">
        <v>110</v>
      </c>
      <c r="C106" t="s">
        <v>14</v>
      </c>
      <c r="D106">
        <v>47</v>
      </c>
    </row>
    <row r="107" spans="1:4" x14ac:dyDescent="0.2">
      <c r="A107" t="s">
        <v>20</v>
      </c>
      <c r="B107">
        <v>110</v>
      </c>
      <c r="C107" t="s">
        <v>14</v>
      </c>
      <c r="D107">
        <v>48</v>
      </c>
    </row>
    <row r="108" spans="1:4" x14ac:dyDescent="0.2">
      <c r="A108" t="s">
        <v>20</v>
      </c>
      <c r="B108">
        <v>110</v>
      </c>
      <c r="C108" t="s">
        <v>14</v>
      </c>
      <c r="D108">
        <v>49</v>
      </c>
    </row>
    <row r="109" spans="1:4" x14ac:dyDescent="0.2">
      <c r="A109" t="s">
        <v>20</v>
      </c>
      <c r="B109">
        <v>110</v>
      </c>
      <c r="C109" t="s">
        <v>14</v>
      </c>
      <c r="D109">
        <v>49</v>
      </c>
    </row>
    <row r="110" spans="1:4" x14ac:dyDescent="0.2">
      <c r="A110" t="s">
        <v>20</v>
      </c>
      <c r="B110">
        <v>111</v>
      </c>
      <c r="C110" t="s">
        <v>14</v>
      </c>
      <c r="D110">
        <v>52</v>
      </c>
    </row>
    <row r="111" spans="1:4" x14ac:dyDescent="0.2">
      <c r="A111" t="s">
        <v>20</v>
      </c>
      <c r="B111">
        <v>112</v>
      </c>
      <c r="C111" t="s">
        <v>14</v>
      </c>
      <c r="D111">
        <v>53</v>
      </c>
    </row>
    <row r="112" spans="1:4" x14ac:dyDescent="0.2">
      <c r="A112" t="s">
        <v>20</v>
      </c>
      <c r="B112">
        <v>112</v>
      </c>
      <c r="C112" t="s">
        <v>14</v>
      </c>
      <c r="D112">
        <v>54</v>
      </c>
    </row>
    <row r="113" spans="1:4" x14ac:dyDescent="0.2">
      <c r="A113" t="s">
        <v>20</v>
      </c>
      <c r="B113">
        <v>112</v>
      </c>
      <c r="C113" t="s">
        <v>14</v>
      </c>
      <c r="D113">
        <v>55</v>
      </c>
    </row>
    <row r="114" spans="1:4" x14ac:dyDescent="0.2">
      <c r="A114" t="s">
        <v>20</v>
      </c>
      <c r="B114">
        <v>113</v>
      </c>
      <c r="C114" t="s">
        <v>14</v>
      </c>
      <c r="D114">
        <v>55</v>
      </c>
    </row>
    <row r="115" spans="1:4" x14ac:dyDescent="0.2">
      <c r="A115" t="s">
        <v>20</v>
      </c>
      <c r="B115">
        <v>113</v>
      </c>
      <c r="C115" t="s">
        <v>14</v>
      </c>
      <c r="D115">
        <v>56</v>
      </c>
    </row>
    <row r="116" spans="1:4" x14ac:dyDescent="0.2">
      <c r="A116" t="s">
        <v>20</v>
      </c>
      <c r="B116">
        <v>114</v>
      </c>
      <c r="C116" t="s">
        <v>14</v>
      </c>
      <c r="D116">
        <v>56</v>
      </c>
    </row>
    <row r="117" spans="1:4" x14ac:dyDescent="0.2">
      <c r="A117" t="s">
        <v>20</v>
      </c>
      <c r="B117">
        <v>114</v>
      </c>
      <c r="C117" t="s">
        <v>14</v>
      </c>
      <c r="D117">
        <v>57</v>
      </c>
    </row>
    <row r="118" spans="1:4" x14ac:dyDescent="0.2">
      <c r="A118" t="s">
        <v>20</v>
      </c>
      <c r="B118">
        <v>114</v>
      </c>
      <c r="C118" t="s">
        <v>14</v>
      </c>
      <c r="D118">
        <v>57</v>
      </c>
    </row>
    <row r="119" spans="1:4" x14ac:dyDescent="0.2">
      <c r="A119" t="s">
        <v>20</v>
      </c>
      <c r="B119">
        <v>115</v>
      </c>
      <c r="C119" t="s">
        <v>14</v>
      </c>
      <c r="D119">
        <v>58</v>
      </c>
    </row>
    <row r="120" spans="1:4" x14ac:dyDescent="0.2">
      <c r="A120" t="s">
        <v>20</v>
      </c>
      <c r="B120">
        <v>116</v>
      </c>
      <c r="C120" t="s">
        <v>14</v>
      </c>
      <c r="D120">
        <v>60</v>
      </c>
    </row>
    <row r="121" spans="1:4" x14ac:dyDescent="0.2">
      <c r="A121" t="s">
        <v>20</v>
      </c>
      <c r="B121">
        <v>116</v>
      </c>
      <c r="C121" t="s">
        <v>14</v>
      </c>
      <c r="D121">
        <v>62</v>
      </c>
    </row>
    <row r="122" spans="1:4" x14ac:dyDescent="0.2">
      <c r="A122" t="s">
        <v>20</v>
      </c>
      <c r="B122">
        <v>117</v>
      </c>
      <c r="C122" t="s">
        <v>14</v>
      </c>
      <c r="D122">
        <v>62</v>
      </c>
    </row>
    <row r="123" spans="1:4" x14ac:dyDescent="0.2">
      <c r="A123" t="s">
        <v>20</v>
      </c>
      <c r="B123">
        <v>117</v>
      </c>
      <c r="C123" t="s">
        <v>14</v>
      </c>
      <c r="D123">
        <v>63</v>
      </c>
    </row>
    <row r="124" spans="1:4" x14ac:dyDescent="0.2">
      <c r="A124" t="s">
        <v>20</v>
      </c>
      <c r="B124">
        <v>119</v>
      </c>
      <c r="C124" t="s">
        <v>14</v>
      </c>
      <c r="D124">
        <v>63</v>
      </c>
    </row>
    <row r="125" spans="1:4" x14ac:dyDescent="0.2">
      <c r="A125" t="s">
        <v>20</v>
      </c>
      <c r="B125">
        <v>121</v>
      </c>
      <c r="C125" t="s">
        <v>14</v>
      </c>
      <c r="D125">
        <v>64</v>
      </c>
    </row>
    <row r="126" spans="1:4" x14ac:dyDescent="0.2">
      <c r="A126" t="s">
        <v>20</v>
      </c>
      <c r="B126">
        <v>121</v>
      </c>
      <c r="C126" t="s">
        <v>14</v>
      </c>
      <c r="D126">
        <v>64</v>
      </c>
    </row>
    <row r="127" spans="1:4" x14ac:dyDescent="0.2">
      <c r="A127" t="s">
        <v>20</v>
      </c>
      <c r="B127">
        <v>121</v>
      </c>
      <c r="C127" t="s">
        <v>14</v>
      </c>
      <c r="D127">
        <v>64</v>
      </c>
    </row>
    <row r="128" spans="1:4" x14ac:dyDescent="0.2">
      <c r="A128" t="s">
        <v>20</v>
      </c>
      <c r="B128">
        <v>122</v>
      </c>
      <c r="C128" t="s">
        <v>14</v>
      </c>
      <c r="D128">
        <v>64</v>
      </c>
    </row>
    <row r="129" spans="1:4" x14ac:dyDescent="0.2">
      <c r="A129" t="s">
        <v>20</v>
      </c>
      <c r="B129">
        <v>122</v>
      </c>
      <c r="C129" t="s">
        <v>14</v>
      </c>
      <c r="D129">
        <v>65</v>
      </c>
    </row>
    <row r="130" spans="1:4" x14ac:dyDescent="0.2">
      <c r="A130" t="s">
        <v>20</v>
      </c>
      <c r="B130">
        <v>122</v>
      </c>
      <c r="C130" t="s">
        <v>14</v>
      </c>
      <c r="D130">
        <v>65</v>
      </c>
    </row>
    <row r="131" spans="1:4" x14ac:dyDescent="0.2">
      <c r="A131" t="s">
        <v>20</v>
      </c>
      <c r="B131">
        <v>122</v>
      </c>
      <c r="C131" t="s">
        <v>14</v>
      </c>
      <c r="D131">
        <v>67</v>
      </c>
    </row>
    <row r="132" spans="1:4" x14ac:dyDescent="0.2">
      <c r="A132" t="s">
        <v>20</v>
      </c>
      <c r="B132">
        <v>123</v>
      </c>
      <c r="C132" t="s">
        <v>14</v>
      </c>
      <c r="D132">
        <v>67</v>
      </c>
    </row>
    <row r="133" spans="1:4" x14ac:dyDescent="0.2">
      <c r="A133" t="s">
        <v>20</v>
      </c>
      <c r="B133">
        <v>123</v>
      </c>
      <c r="C133" t="s">
        <v>14</v>
      </c>
      <c r="D133">
        <v>67</v>
      </c>
    </row>
    <row r="134" spans="1:4" x14ac:dyDescent="0.2">
      <c r="A134" t="s">
        <v>20</v>
      </c>
      <c r="B134">
        <v>123</v>
      </c>
      <c r="C134" t="s">
        <v>14</v>
      </c>
      <c r="D134">
        <v>67</v>
      </c>
    </row>
    <row r="135" spans="1:4" x14ac:dyDescent="0.2">
      <c r="A135" t="s">
        <v>20</v>
      </c>
      <c r="B135">
        <v>125</v>
      </c>
      <c r="C135" t="s">
        <v>14</v>
      </c>
      <c r="D135">
        <v>67</v>
      </c>
    </row>
    <row r="136" spans="1:4" x14ac:dyDescent="0.2">
      <c r="A136" t="s">
        <v>20</v>
      </c>
      <c r="B136">
        <v>126</v>
      </c>
      <c r="C136" t="s">
        <v>14</v>
      </c>
      <c r="D136">
        <v>67</v>
      </c>
    </row>
    <row r="137" spans="1:4" x14ac:dyDescent="0.2">
      <c r="A137" t="s">
        <v>20</v>
      </c>
      <c r="B137">
        <v>126</v>
      </c>
      <c r="C137" t="s">
        <v>14</v>
      </c>
      <c r="D137">
        <v>67</v>
      </c>
    </row>
    <row r="138" spans="1:4" x14ac:dyDescent="0.2">
      <c r="A138" t="s">
        <v>20</v>
      </c>
      <c r="B138">
        <v>126</v>
      </c>
      <c r="C138" t="s">
        <v>14</v>
      </c>
      <c r="D138">
        <v>70</v>
      </c>
    </row>
    <row r="139" spans="1:4" x14ac:dyDescent="0.2">
      <c r="A139" t="s">
        <v>20</v>
      </c>
      <c r="B139">
        <v>126</v>
      </c>
      <c r="C139" t="s">
        <v>14</v>
      </c>
      <c r="D139">
        <v>71</v>
      </c>
    </row>
    <row r="140" spans="1:4" x14ac:dyDescent="0.2">
      <c r="A140" t="s">
        <v>20</v>
      </c>
      <c r="B140">
        <v>126</v>
      </c>
      <c r="C140" t="s">
        <v>14</v>
      </c>
      <c r="D140">
        <v>73</v>
      </c>
    </row>
    <row r="141" spans="1:4" x14ac:dyDescent="0.2">
      <c r="A141" t="s">
        <v>20</v>
      </c>
      <c r="B141">
        <v>127</v>
      </c>
      <c r="C141" t="s">
        <v>14</v>
      </c>
      <c r="D141">
        <v>73</v>
      </c>
    </row>
    <row r="142" spans="1:4" x14ac:dyDescent="0.2">
      <c r="A142" t="s">
        <v>20</v>
      </c>
      <c r="B142">
        <v>127</v>
      </c>
      <c r="C142" t="s">
        <v>14</v>
      </c>
      <c r="D142">
        <v>75</v>
      </c>
    </row>
    <row r="143" spans="1:4" x14ac:dyDescent="0.2">
      <c r="A143" t="s">
        <v>20</v>
      </c>
      <c r="B143">
        <v>128</v>
      </c>
      <c r="C143" t="s">
        <v>14</v>
      </c>
      <c r="D143">
        <v>75</v>
      </c>
    </row>
    <row r="144" spans="1:4" x14ac:dyDescent="0.2">
      <c r="A144" t="s">
        <v>20</v>
      </c>
      <c r="B144">
        <v>128</v>
      </c>
      <c r="C144" t="s">
        <v>14</v>
      </c>
      <c r="D144">
        <v>75</v>
      </c>
    </row>
    <row r="145" spans="1:4" x14ac:dyDescent="0.2">
      <c r="A145" t="s">
        <v>20</v>
      </c>
      <c r="B145">
        <v>129</v>
      </c>
      <c r="C145" t="s">
        <v>14</v>
      </c>
      <c r="D145">
        <v>75</v>
      </c>
    </row>
    <row r="146" spans="1:4" x14ac:dyDescent="0.2">
      <c r="A146" t="s">
        <v>20</v>
      </c>
      <c r="B146">
        <v>129</v>
      </c>
      <c r="C146" t="s">
        <v>14</v>
      </c>
      <c r="D146">
        <v>76</v>
      </c>
    </row>
    <row r="147" spans="1:4" x14ac:dyDescent="0.2">
      <c r="A147" t="s">
        <v>20</v>
      </c>
      <c r="B147">
        <v>130</v>
      </c>
      <c r="C147" t="s">
        <v>14</v>
      </c>
      <c r="D147">
        <v>77</v>
      </c>
    </row>
    <row r="148" spans="1:4" x14ac:dyDescent="0.2">
      <c r="A148" t="s">
        <v>20</v>
      </c>
      <c r="B148">
        <v>130</v>
      </c>
      <c r="C148" t="s">
        <v>14</v>
      </c>
      <c r="D148">
        <v>77</v>
      </c>
    </row>
    <row r="149" spans="1:4" x14ac:dyDescent="0.2">
      <c r="A149" t="s">
        <v>20</v>
      </c>
      <c r="B149">
        <v>131</v>
      </c>
      <c r="C149" t="s">
        <v>14</v>
      </c>
      <c r="D149">
        <v>77</v>
      </c>
    </row>
    <row r="150" spans="1:4" x14ac:dyDescent="0.2">
      <c r="A150" t="s">
        <v>20</v>
      </c>
      <c r="B150">
        <v>131</v>
      </c>
      <c r="C150" t="s">
        <v>14</v>
      </c>
      <c r="D150">
        <v>78</v>
      </c>
    </row>
    <row r="151" spans="1:4" x14ac:dyDescent="0.2">
      <c r="A151" t="s">
        <v>20</v>
      </c>
      <c r="B151">
        <v>131</v>
      </c>
      <c r="C151" t="s">
        <v>14</v>
      </c>
      <c r="D151">
        <v>78</v>
      </c>
    </row>
    <row r="152" spans="1:4" x14ac:dyDescent="0.2">
      <c r="A152" t="s">
        <v>20</v>
      </c>
      <c r="B152">
        <v>131</v>
      </c>
      <c r="C152" t="s">
        <v>14</v>
      </c>
      <c r="D152">
        <v>79</v>
      </c>
    </row>
    <row r="153" spans="1:4" x14ac:dyDescent="0.2">
      <c r="A153" t="s">
        <v>20</v>
      </c>
      <c r="B153">
        <v>131</v>
      </c>
      <c r="C153" t="s">
        <v>14</v>
      </c>
      <c r="D153">
        <v>80</v>
      </c>
    </row>
    <row r="154" spans="1:4" x14ac:dyDescent="0.2">
      <c r="A154" t="s">
        <v>20</v>
      </c>
      <c r="B154">
        <v>132</v>
      </c>
      <c r="C154" t="s">
        <v>14</v>
      </c>
      <c r="D154">
        <v>80</v>
      </c>
    </row>
    <row r="155" spans="1:4" x14ac:dyDescent="0.2">
      <c r="A155" t="s">
        <v>20</v>
      </c>
      <c r="B155">
        <v>132</v>
      </c>
      <c r="C155" t="s">
        <v>14</v>
      </c>
      <c r="D155">
        <v>82</v>
      </c>
    </row>
    <row r="156" spans="1:4" x14ac:dyDescent="0.2">
      <c r="A156" t="s">
        <v>20</v>
      </c>
      <c r="B156">
        <v>132</v>
      </c>
      <c r="C156" t="s">
        <v>14</v>
      </c>
      <c r="D156">
        <v>83</v>
      </c>
    </row>
    <row r="157" spans="1:4" x14ac:dyDescent="0.2">
      <c r="A157" t="s">
        <v>20</v>
      </c>
      <c r="B157">
        <v>133</v>
      </c>
      <c r="C157" t="s">
        <v>14</v>
      </c>
      <c r="D157">
        <v>83</v>
      </c>
    </row>
    <row r="158" spans="1:4" x14ac:dyDescent="0.2">
      <c r="A158" t="s">
        <v>20</v>
      </c>
      <c r="B158">
        <v>133</v>
      </c>
      <c r="C158" t="s">
        <v>14</v>
      </c>
      <c r="D158">
        <v>84</v>
      </c>
    </row>
    <row r="159" spans="1:4" x14ac:dyDescent="0.2">
      <c r="A159" t="s">
        <v>20</v>
      </c>
      <c r="B159">
        <v>133</v>
      </c>
      <c r="C159" t="s">
        <v>14</v>
      </c>
      <c r="D159">
        <v>86</v>
      </c>
    </row>
    <row r="160" spans="1:4" x14ac:dyDescent="0.2">
      <c r="A160" t="s">
        <v>20</v>
      </c>
      <c r="B160">
        <v>134</v>
      </c>
      <c r="C160" t="s">
        <v>14</v>
      </c>
      <c r="D160">
        <v>86</v>
      </c>
    </row>
    <row r="161" spans="1:4" x14ac:dyDescent="0.2">
      <c r="A161" t="s">
        <v>20</v>
      </c>
      <c r="B161">
        <v>134</v>
      </c>
      <c r="C161" t="s">
        <v>14</v>
      </c>
      <c r="D161">
        <v>86</v>
      </c>
    </row>
    <row r="162" spans="1:4" x14ac:dyDescent="0.2">
      <c r="A162" t="s">
        <v>20</v>
      </c>
      <c r="B162">
        <v>134</v>
      </c>
      <c r="C162" t="s">
        <v>14</v>
      </c>
      <c r="D162">
        <v>87</v>
      </c>
    </row>
    <row r="163" spans="1:4" x14ac:dyDescent="0.2">
      <c r="A163" t="s">
        <v>20</v>
      </c>
      <c r="B163">
        <v>135</v>
      </c>
      <c r="C163" t="s">
        <v>14</v>
      </c>
      <c r="D163">
        <v>88</v>
      </c>
    </row>
    <row r="164" spans="1:4" x14ac:dyDescent="0.2">
      <c r="A164" t="s">
        <v>20</v>
      </c>
      <c r="B164">
        <v>135</v>
      </c>
      <c r="C164" t="s">
        <v>14</v>
      </c>
      <c r="D164">
        <v>91</v>
      </c>
    </row>
    <row r="165" spans="1:4" x14ac:dyDescent="0.2">
      <c r="A165" t="s">
        <v>20</v>
      </c>
      <c r="B165">
        <v>135</v>
      </c>
      <c r="C165" t="s">
        <v>14</v>
      </c>
      <c r="D165">
        <v>92</v>
      </c>
    </row>
    <row r="166" spans="1:4" x14ac:dyDescent="0.2">
      <c r="A166" t="s">
        <v>20</v>
      </c>
      <c r="B166">
        <v>136</v>
      </c>
      <c r="C166" t="s">
        <v>14</v>
      </c>
      <c r="D166">
        <v>92</v>
      </c>
    </row>
    <row r="167" spans="1:4" x14ac:dyDescent="0.2">
      <c r="A167" t="s">
        <v>20</v>
      </c>
      <c r="B167">
        <v>137</v>
      </c>
      <c r="C167" t="s">
        <v>14</v>
      </c>
      <c r="D167">
        <v>92</v>
      </c>
    </row>
    <row r="168" spans="1:4" x14ac:dyDescent="0.2">
      <c r="A168" t="s">
        <v>20</v>
      </c>
      <c r="B168">
        <v>137</v>
      </c>
      <c r="C168" t="s">
        <v>14</v>
      </c>
      <c r="D168">
        <v>94</v>
      </c>
    </row>
    <row r="169" spans="1:4" x14ac:dyDescent="0.2">
      <c r="A169" t="s">
        <v>20</v>
      </c>
      <c r="B169">
        <v>138</v>
      </c>
      <c r="C169" t="s">
        <v>14</v>
      </c>
      <c r="D169">
        <v>94</v>
      </c>
    </row>
    <row r="170" spans="1:4" x14ac:dyDescent="0.2">
      <c r="A170" t="s">
        <v>20</v>
      </c>
      <c r="B170">
        <v>138</v>
      </c>
      <c r="C170" t="s">
        <v>14</v>
      </c>
      <c r="D170">
        <v>100</v>
      </c>
    </row>
    <row r="171" spans="1:4" x14ac:dyDescent="0.2">
      <c r="A171" t="s">
        <v>20</v>
      </c>
      <c r="B171">
        <v>138</v>
      </c>
      <c r="C171" t="s">
        <v>14</v>
      </c>
      <c r="D171">
        <v>101</v>
      </c>
    </row>
    <row r="172" spans="1:4" x14ac:dyDescent="0.2">
      <c r="A172" t="s">
        <v>20</v>
      </c>
      <c r="B172">
        <v>139</v>
      </c>
      <c r="C172" t="s">
        <v>14</v>
      </c>
      <c r="D172">
        <v>102</v>
      </c>
    </row>
    <row r="173" spans="1:4" x14ac:dyDescent="0.2">
      <c r="A173" t="s">
        <v>20</v>
      </c>
      <c r="B173">
        <v>139</v>
      </c>
      <c r="C173" t="s">
        <v>14</v>
      </c>
      <c r="D173">
        <v>104</v>
      </c>
    </row>
    <row r="174" spans="1:4" x14ac:dyDescent="0.2">
      <c r="A174" t="s">
        <v>20</v>
      </c>
      <c r="B174">
        <v>140</v>
      </c>
      <c r="C174" t="s">
        <v>14</v>
      </c>
      <c r="D174">
        <v>105</v>
      </c>
    </row>
    <row r="175" spans="1:4" x14ac:dyDescent="0.2">
      <c r="A175" t="s">
        <v>20</v>
      </c>
      <c r="B175">
        <v>140</v>
      </c>
      <c r="C175" t="s">
        <v>14</v>
      </c>
      <c r="D175">
        <v>105</v>
      </c>
    </row>
    <row r="176" spans="1:4" x14ac:dyDescent="0.2">
      <c r="A176" t="s">
        <v>20</v>
      </c>
      <c r="B176">
        <v>140</v>
      </c>
      <c r="C176" t="s">
        <v>14</v>
      </c>
      <c r="D176">
        <v>106</v>
      </c>
    </row>
    <row r="177" spans="1:4" x14ac:dyDescent="0.2">
      <c r="A177" t="s">
        <v>20</v>
      </c>
      <c r="B177">
        <v>142</v>
      </c>
      <c r="C177" t="s">
        <v>14</v>
      </c>
      <c r="D177">
        <v>107</v>
      </c>
    </row>
    <row r="178" spans="1:4" x14ac:dyDescent="0.2">
      <c r="A178" t="s">
        <v>20</v>
      </c>
      <c r="B178">
        <v>142</v>
      </c>
      <c r="C178" t="s">
        <v>14</v>
      </c>
      <c r="D178">
        <v>108</v>
      </c>
    </row>
    <row r="179" spans="1:4" x14ac:dyDescent="0.2">
      <c r="A179" t="s">
        <v>20</v>
      </c>
      <c r="B179">
        <v>142</v>
      </c>
      <c r="C179" t="s">
        <v>14</v>
      </c>
      <c r="D179">
        <v>111</v>
      </c>
    </row>
    <row r="180" spans="1:4" x14ac:dyDescent="0.2">
      <c r="A180" t="s">
        <v>20</v>
      </c>
      <c r="B180">
        <v>142</v>
      </c>
      <c r="C180" t="s">
        <v>14</v>
      </c>
      <c r="D180">
        <v>112</v>
      </c>
    </row>
    <row r="181" spans="1:4" x14ac:dyDescent="0.2">
      <c r="A181" t="s">
        <v>20</v>
      </c>
      <c r="B181">
        <v>143</v>
      </c>
      <c r="C181" t="s">
        <v>14</v>
      </c>
      <c r="D181">
        <v>112</v>
      </c>
    </row>
    <row r="182" spans="1:4" x14ac:dyDescent="0.2">
      <c r="A182" t="s">
        <v>20</v>
      </c>
      <c r="B182">
        <v>144</v>
      </c>
      <c r="C182" t="s">
        <v>14</v>
      </c>
      <c r="D182">
        <v>113</v>
      </c>
    </row>
    <row r="183" spans="1:4" x14ac:dyDescent="0.2">
      <c r="A183" t="s">
        <v>20</v>
      </c>
      <c r="B183">
        <v>144</v>
      </c>
      <c r="C183" t="s">
        <v>14</v>
      </c>
      <c r="D183">
        <v>114</v>
      </c>
    </row>
    <row r="184" spans="1:4" x14ac:dyDescent="0.2">
      <c r="A184" t="s">
        <v>20</v>
      </c>
      <c r="B184">
        <v>144</v>
      </c>
      <c r="C184" t="s">
        <v>14</v>
      </c>
      <c r="D184">
        <v>115</v>
      </c>
    </row>
    <row r="185" spans="1:4" x14ac:dyDescent="0.2">
      <c r="A185" t="s">
        <v>20</v>
      </c>
      <c r="B185">
        <v>144</v>
      </c>
      <c r="C185" t="s">
        <v>14</v>
      </c>
      <c r="D185">
        <v>117</v>
      </c>
    </row>
    <row r="186" spans="1:4" x14ac:dyDescent="0.2">
      <c r="A186" t="s">
        <v>20</v>
      </c>
      <c r="B186">
        <v>146</v>
      </c>
      <c r="C186" t="s">
        <v>14</v>
      </c>
      <c r="D186">
        <v>118</v>
      </c>
    </row>
    <row r="187" spans="1:4" x14ac:dyDescent="0.2">
      <c r="A187" t="s">
        <v>20</v>
      </c>
      <c r="B187">
        <v>147</v>
      </c>
      <c r="C187" t="s">
        <v>14</v>
      </c>
      <c r="D187">
        <v>120</v>
      </c>
    </row>
    <row r="188" spans="1:4" x14ac:dyDescent="0.2">
      <c r="A188" t="s">
        <v>20</v>
      </c>
      <c r="B188">
        <v>147</v>
      </c>
      <c r="C188" t="s">
        <v>14</v>
      </c>
      <c r="D188">
        <v>120</v>
      </c>
    </row>
    <row r="189" spans="1:4" x14ac:dyDescent="0.2">
      <c r="A189" t="s">
        <v>20</v>
      </c>
      <c r="B189">
        <v>147</v>
      </c>
      <c r="C189" t="s">
        <v>14</v>
      </c>
      <c r="D189">
        <v>121</v>
      </c>
    </row>
    <row r="190" spans="1:4" x14ac:dyDescent="0.2">
      <c r="A190" t="s">
        <v>20</v>
      </c>
      <c r="B190">
        <v>148</v>
      </c>
      <c r="C190" t="s">
        <v>14</v>
      </c>
      <c r="D190">
        <v>127</v>
      </c>
    </row>
    <row r="191" spans="1:4" x14ac:dyDescent="0.2">
      <c r="A191" t="s">
        <v>20</v>
      </c>
      <c r="B191">
        <v>148</v>
      </c>
      <c r="C191" t="s">
        <v>14</v>
      </c>
      <c r="D191">
        <v>128</v>
      </c>
    </row>
    <row r="192" spans="1:4" x14ac:dyDescent="0.2">
      <c r="A192" t="s">
        <v>20</v>
      </c>
      <c r="B192">
        <v>149</v>
      </c>
      <c r="C192" t="s">
        <v>14</v>
      </c>
      <c r="D192">
        <v>130</v>
      </c>
    </row>
    <row r="193" spans="1:4" x14ac:dyDescent="0.2">
      <c r="A193" t="s">
        <v>20</v>
      </c>
      <c r="B193">
        <v>149</v>
      </c>
      <c r="C193" t="s">
        <v>14</v>
      </c>
      <c r="D193">
        <v>131</v>
      </c>
    </row>
    <row r="194" spans="1:4" x14ac:dyDescent="0.2">
      <c r="A194" t="s">
        <v>20</v>
      </c>
      <c r="B194">
        <v>150</v>
      </c>
      <c r="C194" t="s">
        <v>14</v>
      </c>
      <c r="D194">
        <v>132</v>
      </c>
    </row>
    <row r="195" spans="1:4" x14ac:dyDescent="0.2">
      <c r="A195" t="s">
        <v>20</v>
      </c>
      <c r="B195">
        <v>150</v>
      </c>
      <c r="C195" t="s">
        <v>14</v>
      </c>
      <c r="D195">
        <v>133</v>
      </c>
    </row>
    <row r="196" spans="1:4" x14ac:dyDescent="0.2">
      <c r="A196" t="s">
        <v>20</v>
      </c>
      <c r="B196">
        <v>154</v>
      </c>
      <c r="C196" t="s">
        <v>14</v>
      </c>
      <c r="D196">
        <v>133</v>
      </c>
    </row>
    <row r="197" spans="1:4" x14ac:dyDescent="0.2">
      <c r="A197" t="s">
        <v>20</v>
      </c>
      <c r="B197">
        <v>154</v>
      </c>
      <c r="C197" t="s">
        <v>14</v>
      </c>
      <c r="D197">
        <v>136</v>
      </c>
    </row>
    <row r="198" spans="1:4" x14ac:dyDescent="0.2">
      <c r="A198" t="s">
        <v>20</v>
      </c>
      <c r="B198">
        <v>154</v>
      </c>
      <c r="C198" t="s">
        <v>14</v>
      </c>
      <c r="D198">
        <v>137</v>
      </c>
    </row>
    <row r="199" spans="1:4" x14ac:dyDescent="0.2">
      <c r="A199" t="s">
        <v>20</v>
      </c>
      <c r="B199">
        <v>154</v>
      </c>
      <c r="C199" t="s">
        <v>14</v>
      </c>
      <c r="D199">
        <v>141</v>
      </c>
    </row>
    <row r="200" spans="1:4" x14ac:dyDescent="0.2">
      <c r="A200" t="s">
        <v>20</v>
      </c>
      <c r="B200">
        <v>155</v>
      </c>
      <c r="C200" t="s">
        <v>14</v>
      </c>
      <c r="D200">
        <v>143</v>
      </c>
    </row>
    <row r="201" spans="1:4" x14ac:dyDescent="0.2">
      <c r="A201" t="s">
        <v>20</v>
      </c>
      <c r="B201">
        <v>155</v>
      </c>
      <c r="C201" t="s">
        <v>14</v>
      </c>
      <c r="D201">
        <v>147</v>
      </c>
    </row>
    <row r="202" spans="1:4" x14ac:dyDescent="0.2">
      <c r="A202" t="s">
        <v>20</v>
      </c>
      <c r="B202">
        <v>155</v>
      </c>
      <c r="C202" t="s">
        <v>14</v>
      </c>
      <c r="D202">
        <v>151</v>
      </c>
    </row>
    <row r="203" spans="1:4" x14ac:dyDescent="0.2">
      <c r="A203" t="s">
        <v>20</v>
      </c>
      <c r="B203">
        <v>155</v>
      </c>
      <c r="C203" t="s">
        <v>14</v>
      </c>
      <c r="D203">
        <v>154</v>
      </c>
    </row>
    <row r="204" spans="1:4" x14ac:dyDescent="0.2">
      <c r="A204" t="s">
        <v>20</v>
      </c>
      <c r="B204">
        <v>156</v>
      </c>
      <c r="C204" t="s">
        <v>14</v>
      </c>
      <c r="D204">
        <v>156</v>
      </c>
    </row>
    <row r="205" spans="1:4" x14ac:dyDescent="0.2">
      <c r="A205" t="s">
        <v>20</v>
      </c>
      <c r="B205">
        <v>156</v>
      </c>
      <c r="C205" t="s">
        <v>14</v>
      </c>
      <c r="D205">
        <v>157</v>
      </c>
    </row>
    <row r="206" spans="1:4" x14ac:dyDescent="0.2">
      <c r="A206" t="s">
        <v>20</v>
      </c>
      <c r="B206">
        <v>157</v>
      </c>
      <c r="C206" t="s">
        <v>14</v>
      </c>
      <c r="D206">
        <v>162</v>
      </c>
    </row>
    <row r="207" spans="1:4" x14ac:dyDescent="0.2">
      <c r="A207" t="s">
        <v>20</v>
      </c>
      <c r="B207">
        <v>157</v>
      </c>
      <c r="C207" t="s">
        <v>14</v>
      </c>
      <c r="D207">
        <v>168</v>
      </c>
    </row>
    <row r="208" spans="1:4" x14ac:dyDescent="0.2">
      <c r="A208" t="s">
        <v>20</v>
      </c>
      <c r="B208">
        <v>157</v>
      </c>
      <c r="C208" t="s">
        <v>14</v>
      </c>
      <c r="D208">
        <v>180</v>
      </c>
    </row>
    <row r="209" spans="1:4" x14ac:dyDescent="0.2">
      <c r="A209" t="s">
        <v>20</v>
      </c>
      <c r="B209">
        <v>157</v>
      </c>
      <c r="C209" t="s">
        <v>14</v>
      </c>
      <c r="D209">
        <v>181</v>
      </c>
    </row>
    <row r="210" spans="1:4" x14ac:dyDescent="0.2">
      <c r="A210" t="s">
        <v>20</v>
      </c>
      <c r="B210">
        <v>157</v>
      </c>
      <c r="C210" t="s">
        <v>14</v>
      </c>
      <c r="D210">
        <v>183</v>
      </c>
    </row>
    <row r="211" spans="1:4" x14ac:dyDescent="0.2">
      <c r="A211" t="s">
        <v>20</v>
      </c>
      <c r="B211">
        <v>158</v>
      </c>
      <c r="C211" t="s">
        <v>14</v>
      </c>
      <c r="D211">
        <v>186</v>
      </c>
    </row>
    <row r="212" spans="1:4" x14ac:dyDescent="0.2">
      <c r="A212" t="s">
        <v>20</v>
      </c>
      <c r="B212">
        <v>158</v>
      </c>
      <c r="C212" t="s">
        <v>14</v>
      </c>
      <c r="D212">
        <v>191</v>
      </c>
    </row>
    <row r="213" spans="1:4" x14ac:dyDescent="0.2">
      <c r="A213" t="s">
        <v>20</v>
      </c>
      <c r="B213">
        <v>159</v>
      </c>
      <c r="C213" t="s">
        <v>14</v>
      </c>
      <c r="D213">
        <v>191</v>
      </c>
    </row>
    <row r="214" spans="1:4" x14ac:dyDescent="0.2">
      <c r="A214" t="s">
        <v>20</v>
      </c>
      <c r="B214">
        <v>159</v>
      </c>
      <c r="C214" t="s">
        <v>14</v>
      </c>
      <c r="D214">
        <v>200</v>
      </c>
    </row>
    <row r="215" spans="1:4" x14ac:dyDescent="0.2">
      <c r="A215" t="s">
        <v>20</v>
      </c>
      <c r="B215">
        <v>159</v>
      </c>
      <c r="C215" t="s">
        <v>14</v>
      </c>
      <c r="D215">
        <v>210</v>
      </c>
    </row>
    <row r="216" spans="1:4" x14ac:dyDescent="0.2">
      <c r="A216" t="s">
        <v>20</v>
      </c>
      <c r="B216">
        <v>160</v>
      </c>
      <c r="C216" t="s">
        <v>14</v>
      </c>
      <c r="D216">
        <v>210</v>
      </c>
    </row>
    <row r="217" spans="1:4" x14ac:dyDescent="0.2">
      <c r="A217" t="s">
        <v>20</v>
      </c>
      <c r="B217">
        <v>160</v>
      </c>
      <c r="C217" t="s">
        <v>14</v>
      </c>
      <c r="D217">
        <v>225</v>
      </c>
    </row>
    <row r="218" spans="1:4" x14ac:dyDescent="0.2">
      <c r="A218" t="s">
        <v>20</v>
      </c>
      <c r="B218">
        <v>161</v>
      </c>
      <c r="C218" t="s">
        <v>14</v>
      </c>
      <c r="D218">
        <v>226</v>
      </c>
    </row>
    <row r="219" spans="1:4" x14ac:dyDescent="0.2">
      <c r="A219" t="s">
        <v>20</v>
      </c>
      <c r="B219">
        <v>163</v>
      </c>
      <c r="C219" t="s">
        <v>14</v>
      </c>
      <c r="D219">
        <v>243</v>
      </c>
    </row>
    <row r="220" spans="1:4" x14ac:dyDescent="0.2">
      <c r="A220" t="s">
        <v>20</v>
      </c>
      <c r="B220">
        <v>163</v>
      </c>
      <c r="C220" t="s">
        <v>14</v>
      </c>
      <c r="D220">
        <v>243</v>
      </c>
    </row>
    <row r="221" spans="1:4" x14ac:dyDescent="0.2">
      <c r="A221" t="s">
        <v>20</v>
      </c>
      <c r="B221">
        <v>164</v>
      </c>
      <c r="C221" t="s">
        <v>14</v>
      </c>
      <c r="D221">
        <v>245</v>
      </c>
    </row>
    <row r="222" spans="1:4" x14ac:dyDescent="0.2">
      <c r="A222" t="s">
        <v>20</v>
      </c>
      <c r="B222">
        <v>164</v>
      </c>
      <c r="C222" t="s">
        <v>14</v>
      </c>
      <c r="D222">
        <v>245</v>
      </c>
    </row>
    <row r="223" spans="1:4" x14ac:dyDescent="0.2">
      <c r="A223" t="s">
        <v>20</v>
      </c>
      <c r="B223">
        <v>164</v>
      </c>
      <c r="C223" t="s">
        <v>14</v>
      </c>
      <c r="D223">
        <v>248</v>
      </c>
    </row>
    <row r="224" spans="1:4" x14ac:dyDescent="0.2">
      <c r="A224" t="s">
        <v>20</v>
      </c>
      <c r="B224">
        <v>164</v>
      </c>
      <c r="C224" t="s">
        <v>14</v>
      </c>
      <c r="D224">
        <v>252</v>
      </c>
    </row>
    <row r="225" spans="1:4" x14ac:dyDescent="0.2">
      <c r="A225" t="s">
        <v>20</v>
      </c>
      <c r="B225">
        <v>164</v>
      </c>
      <c r="C225" t="s">
        <v>14</v>
      </c>
      <c r="D225">
        <v>253</v>
      </c>
    </row>
    <row r="226" spans="1:4" x14ac:dyDescent="0.2">
      <c r="A226" t="s">
        <v>20</v>
      </c>
      <c r="B226">
        <v>165</v>
      </c>
      <c r="C226" t="s">
        <v>14</v>
      </c>
      <c r="D226">
        <v>257</v>
      </c>
    </row>
    <row r="227" spans="1:4" x14ac:dyDescent="0.2">
      <c r="A227" t="s">
        <v>20</v>
      </c>
      <c r="B227">
        <v>165</v>
      </c>
      <c r="C227" t="s">
        <v>14</v>
      </c>
      <c r="D227">
        <v>263</v>
      </c>
    </row>
    <row r="228" spans="1:4" x14ac:dyDescent="0.2">
      <c r="A228" t="s">
        <v>20</v>
      </c>
      <c r="B228">
        <v>165</v>
      </c>
      <c r="C228" t="s">
        <v>14</v>
      </c>
      <c r="D228">
        <v>296</v>
      </c>
    </row>
    <row r="229" spans="1:4" x14ac:dyDescent="0.2">
      <c r="A229" t="s">
        <v>20</v>
      </c>
      <c r="B229">
        <v>165</v>
      </c>
      <c r="C229" t="s">
        <v>14</v>
      </c>
      <c r="D229">
        <v>326</v>
      </c>
    </row>
    <row r="230" spans="1:4" x14ac:dyDescent="0.2">
      <c r="A230" t="s">
        <v>20</v>
      </c>
      <c r="B230">
        <v>166</v>
      </c>
      <c r="C230" t="s">
        <v>14</v>
      </c>
      <c r="D230">
        <v>328</v>
      </c>
    </row>
    <row r="231" spans="1:4" x14ac:dyDescent="0.2">
      <c r="A231" t="s">
        <v>20</v>
      </c>
      <c r="B231">
        <v>168</v>
      </c>
      <c r="C231" t="s">
        <v>14</v>
      </c>
      <c r="D231">
        <v>331</v>
      </c>
    </row>
    <row r="232" spans="1:4" x14ac:dyDescent="0.2">
      <c r="A232" t="s">
        <v>20</v>
      </c>
      <c r="B232">
        <v>168</v>
      </c>
      <c r="C232" t="s">
        <v>14</v>
      </c>
      <c r="D232">
        <v>347</v>
      </c>
    </row>
    <row r="233" spans="1:4" x14ac:dyDescent="0.2">
      <c r="A233" t="s">
        <v>20</v>
      </c>
      <c r="B233">
        <v>169</v>
      </c>
      <c r="C233" t="s">
        <v>14</v>
      </c>
      <c r="D233">
        <v>355</v>
      </c>
    </row>
    <row r="234" spans="1:4" x14ac:dyDescent="0.2">
      <c r="A234" t="s">
        <v>20</v>
      </c>
      <c r="B234">
        <v>170</v>
      </c>
      <c r="C234" t="s">
        <v>14</v>
      </c>
      <c r="D234">
        <v>362</v>
      </c>
    </row>
    <row r="235" spans="1:4" x14ac:dyDescent="0.2">
      <c r="A235" t="s">
        <v>20</v>
      </c>
      <c r="B235">
        <v>170</v>
      </c>
      <c r="C235" t="s">
        <v>14</v>
      </c>
      <c r="D235">
        <v>374</v>
      </c>
    </row>
    <row r="236" spans="1:4" x14ac:dyDescent="0.2">
      <c r="A236" t="s">
        <v>20</v>
      </c>
      <c r="B236">
        <v>170</v>
      </c>
      <c r="C236" t="s">
        <v>14</v>
      </c>
      <c r="D236">
        <v>393</v>
      </c>
    </row>
    <row r="237" spans="1:4" x14ac:dyDescent="0.2">
      <c r="A237" t="s">
        <v>20</v>
      </c>
      <c r="B237">
        <v>172</v>
      </c>
      <c r="C237" t="s">
        <v>14</v>
      </c>
      <c r="D237">
        <v>395</v>
      </c>
    </row>
    <row r="238" spans="1:4" x14ac:dyDescent="0.2">
      <c r="A238" t="s">
        <v>20</v>
      </c>
      <c r="B238">
        <v>173</v>
      </c>
      <c r="C238" t="s">
        <v>14</v>
      </c>
      <c r="D238">
        <v>418</v>
      </c>
    </row>
    <row r="239" spans="1:4" x14ac:dyDescent="0.2">
      <c r="A239" t="s">
        <v>20</v>
      </c>
      <c r="B239">
        <v>174</v>
      </c>
      <c r="C239" t="s">
        <v>14</v>
      </c>
      <c r="D239">
        <v>424</v>
      </c>
    </row>
    <row r="240" spans="1:4" x14ac:dyDescent="0.2">
      <c r="A240" t="s">
        <v>20</v>
      </c>
      <c r="B240">
        <v>174</v>
      </c>
      <c r="C240" t="s">
        <v>14</v>
      </c>
      <c r="D240">
        <v>435</v>
      </c>
    </row>
    <row r="241" spans="1:4" x14ac:dyDescent="0.2">
      <c r="A241" t="s">
        <v>20</v>
      </c>
      <c r="B241">
        <v>175</v>
      </c>
      <c r="C241" t="s">
        <v>14</v>
      </c>
      <c r="D241">
        <v>441</v>
      </c>
    </row>
    <row r="242" spans="1:4" x14ac:dyDescent="0.2">
      <c r="A242" t="s">
        <v>20</v>
      </c>
      <c r="B242">
        <v>176</v>
      </c>
      <c r="C242" t="s">
        <v>14</v>
      </c>
      <c r="D242">
        <v>452</v>
      </c>
    </row>
    <row r="243" spans="1:4" x14ac:dyDescent="0.2">
      <c r="A243" t="s">
        <v>20</v>
      </c>
      <c r="B243">
        <v>179</v>
      </c>
      <c r="C243" t="s">
        <v>14</v>
      </c>
      <c r="D243">
        <v>452</v>
      </c>
    </row>
    <row r="244" spans="1:4" x14ac:dyDescent="0.2">
      <c r="A244" t="s">
        <v>20</v>
      </c>
      <c r="B244">
        <v>180</v>
      </c>
      <c r="C244" t="s">
        <v>14</v>
      </c>
      <c r="D244">
        <v>454</v>
      </c>
    </row>
    <row r="245" spans="1:4" x14ac:dyDescent="0.2">
      <c r="A245" t="s">
        <v>20</v>
      </c>
      <c r="B245">
        <v>180</v>
      </c>
      <c r="C245" t="s">
        <v>14</v>
      </c>
      <c r="D245">
        <v>504</v>
      </c>
    </row>
    <row r="246" spans="1:4" x14ac:dyDescent="0.2">
      <c r="A246" t="s">
        <v>20</v>
      </c>
      <c r="B246">
        <v>180</v>
      </c>
      <c r="C246" t="s">
        <v>14</v>
      </c>
      <c r="D246">
        <v>513</v>
      </c>
    </row>
    <row r="247" spans="1:4" x14ac:dyDescent="0.2">
      <c r="A247" t="s">
        <v>20</v>
      </c>
      <c r="B247">
        <v>180</v>
      </c>
      <c r="C247" t="s">
        <v>14</v>
      </c>
      <c r="D247">
        <v>523</v>
      </c>
    </row>
    <row r="248" spans="1:4" x14ac:dyDescent="0.2">
      <c r="A248" t="s">
        <v>20</v>
      </c>
      <c r="B248">
        <v>181</v>
      </c>
      <c r="C248" t="s">
        <v>14</v>
      </c>
      <c r="D248">
        <v>526</v>
      </c>
    </row>
    <row r="249" spans="1:4" x14ac:dyDescent="0.2">
      <c r="A249" t="s">
        <v>20</v>
      </c>
      <c r="B249">
        <v>181</v>
      </c>
      <c r="C249" t="s">
        <v>14</v>
      </c>
      <c r="D249">
        <v>535</v>
      </c>
    </row>
    <row r="250" spans="1:4" x14ac:dyDescent="0.2">
      <c r="A250" t="s">
        <v>20</v>
      </c>
      <c r="B250">
        <v>182</v>
      </c>
      <c r="C250" t="s">
        <v>14</v>
      </c>
      <c r="D250">
        <v>554</v>
      </c>
    </row>
    <row r="251" spans="1:4" x14ac:dyDescent="0.2">
      <c r="A251" t="s">
        <v>20</v>
      </c>
      <c r="B251">
        <v>183</v>
      </c>
      <c r="C251" t="s">
        <v>14</v>
      </c>
      <c r="D251">
        <v>558</v>
      </c>
    </row>
    <row r="252" spans="1:4" x14ac:dyDescent="0.2">
      <c r="A252" t="s">
        <v>20</v>
      </c>
      <c r="B252">
        <v>183</v>
      </c>
      <c r="C252" t="s">
        <v>14</v>
      </c>
      <c r="D252">
        <v>558</v>
      </c>
    </row>
    <row r="253" spans="1:4" x14ac:dyDescent="0.2">
      <c r="A253" t="s">
        <v>20</v>
      </c>
      <c r="B253">
        <v>184</v>
      </c>
      <c r="C253" t="s">
        <v>14</v>
      </c>
      <c r="D253">
        <v>575</v>
      </c>
    </row>
    <row r="254" spans="1:4" x14ac:dyDescent="0.2">
      <c r="A254" t="s">
        <v>20</v>
      </c>
      <c r="B254">
        <v>185</v>
      </c>
      <c r="C254" t="s">
        <v>14</v>
      </c>
      <c r="D254">
        <v>579</v>
      </c>
    </row>
    <row r="255" spans="1:4" x14ac:dyDescent="0.2">
      <c r="A255" t="s">
        <v>20</v>
      </c>
      <c r="B255">
        <v>186</v>
      </c>
      <c r="C255" t="s">
        <v>14</v>
      </c>
      <c r="D255">
        <v>594</v>
      </c>
    </row>
    <row r="256" spans="1:4" x14ac:dyDescent="0.2">
      <c r="A256" t="s">
        <v>20</v>
      </c>
      <c r="B256">
        <v>186</v>
      </c>
      <c r="C256" t="s">
        <v>14</v>
      </c>
      <c r="D256">
        <v>602</v>
      </c>
    </row>
    <row r="257" spans="1:4" x14ac:dyDescent="0.2">
      <c r="A257" t="s">
        <v>20</v>
      </c>
      <c r="B257">
        <v>186</v>
      </c>
      <c r="C257" t="s">
        <v>14</v>
      </c>
      <c r="D257">
        <v>605</v>
      </c>
    </row>
    <row r="258" spans="1:4" x14ac:dyDescent="0.2">
      <c r="A258" t="s">
        <v>20</v>
      </c>
      <c r="B258">
        <v>186</v>
      </c>
      <c r="C258" t="s">
        <v>14</v>
      </c>
      <c r="D258">
        <v>648</v>
      </c>
    </row>
    <row r="259" spans="1:4" x14ac:dyDescent="0.2">
      <c r="A259" t="s">
        <v>20</v>
      </c>
      <c r="B259">
        <v>186</v>
      </c>
      <c r="C259" t="s">
        <v>14</v>
      </c>
      <c r="D259">
        <v>648</v>
      </c>
    </row>
    <row r="260" spans="1:4" x14ac:dyDescent="0.2">
      <c r="A260" t="s">
        <v>20</v>
      </c>
      <c r="B260">
        <v>187</v>
      </c>
      <c r="C260" t="s">
        <v>14</v>
      </c>
      <c r="D260">
        <v>656</v>
      </c>
    </row>
    <row r="261" spans="1:4" x14ac:dyDescent="0.2">
      <c r="A261" t="s">
        <v>20</v>
      </c>
      <c r="B261">
        <v>189</v>
      </c>
      <c r="C261" t="s">
        <v>14</v>
      </c>
      <c r="D261">
        <v>662</v>
      </c>
    </row>
    <row r="262" spans="1:4" x14ac:dyDescent="0.2">
      <c r="A262" t="s">
        <v>20</v>
      </c>
      <c r="B262">
        <v>189</v>
      </c>
      <c r="C262" t="s">
        <v>14</v>
      </c>
      <c r="D262">
        <v>672</v>
      </c>
    </row>
    <row r="263" spans="1:4" x14ac:dyDescent="0.2">
      <c r="A263" t="s">
        <v>20</v>
      </c>
      <c r="B263">
        <v>190</v>
      </c>
      <c r="C263" t="s">
        <v>14</v>
      </c>
      <c r="D263">
        <v>674</v>
      </c>
    </row>
    <row r="264" spans="1:4" x14ac:dyDescent="0.2">
      <c r="A264" t="s">
        <v>20</v>
      </c>
      <c r="B264">
        <v>190</v>
      </c>
      <c r="C264" t="s">
        <v>14</v>
      </c>
      <c r="D264">
        <v>676</v>
      </c>
    </row>
    <row r="265" spans="1:4" x14ac:dyDescent="0.2">
      <c r="A265" t="s">
        <v>20</v>
      </c>
      <c r="B265">
        <v>191</v>
      </c>
      <c r="C265" t="s">
        <v>14</v>
      </c>
      <c r="D265">
        <v>679</v>
      </c>
    </row>
    <row r="266" spans="1:4" x14ac:dyDescent="0.2">
      <c r="A266" t="s">
        <v>20</v>
      </c>
      <c r="B266">
        <v>191</v>
      </c>
      <c r="C266" t="s">
        <v>14</v>
      </c>
      <c r="D266">
        <v>679</v>
      </c>
    </row>
    <row r="267" spans="1:4" x14ac:dyDescent="0.2">
      <c r="A267" t="s">
        <v>20</v>
      </c>
      <c r="B267">
        <v>191</v>
      </c>
      <c r="C267" t="s">
        <v>14</v>
      </c>
      <c r="D267">
        <v>714</v>
      </c>
    </row>
    <row r="268" spans="1:4" x14ac:dyDescent="0.2">
      <c r="A268" t="s">
        <v>20</v>
      </c>
      <c r="B268">
        <v>192</v>
      </c>
      <c r="C268" t="s">
        <v>14</v>
      </c>
      <c r="D268">
        <v>742</v>
      </c>
    </row>
    <row r="269" spans="1:4" x14ac:dyDescent="0.2">
      <c r="A269" t="s">
        <v>20</v>
      </c>
      <c r="B269">
        <v>192</v>
      </c>
      <c r="C269" t="s">
        <v>14</v>
      </c>
      <c r="D269">
        <v>747</v>
      </c>
    </row>
    <row r="270" spans="1:4" x14ac:dyDescent="0.2">
      <c r="A270" t="s">
        <v>20</v>
      </c>
      <c r="B270">
        <v>193</v>
      </c>
      <c r="C270" t="s">
        <v>14</v>
      </c>
      <c r="D270">
        <v>750</v>
      </c>
    </row>
    <row r="271" spans="1:4" x14ac:dyDescent="0.2">
      <c r="A271" t="s">
        <v>20</v>
      </c>
      <c r="B271">
        <v>194</v>
      </c>
      <c r="C271" t="s">
        <v>14</v>
      </c>
      <c r="D271">
        <v>750</v>
      </c>
    </row>
    <row r="272" spans="1:4" x14ac:dyDescent="0.2">
      <c r="A272" t="s">
        <v>20</v>
      </c>
      <c r="B272">
        <v>194</v>
      </c>
      <c r="C272" t="s">
        <v>14</v>
      </c>
      <c r="D272">
        <v>752</v>
      </c>
    </row>
    <row r="273" spans="1:4" x14ac:dyDescent="0.2">
      <c r="A273" t="s">
        <v>20</v>
      </c>
      <c r="B273">
        <v>194</v>
      </c>
      <c r="C273" t="s">
        <v>14</v>
      </c>
      <c r="D273">
        <v>774</v>
      </c>
    </row>
    <row r="274" spans="1:4" x14ac:dyDescent="0.2">
      <c r="A274" t="s">
        <v>20</v>
      </c>
      <c r="B274">
        <v>194</v>
      </c>
      <c r="C274" t="s">
        <v>14</v>
      </c>
      <c r="D274">
        <v>782</v>
      </c>
    </row>
    <row r="275" spans="1:4" x14ac:dyDescent="0.2">
      <c r="A275" t="s">
        <v>20</v>
      </c>
      <c r="B275">
        <v>195</v>
      </c>
      <c r="C275" t="s">
        <v>14</v>
      </c>
      <c r="D275">
        <v>792</v>
      </c>
    </row>
    <row r="276" spans="1:4" x14ac:dyDescent="0.2">
      <c r="A276" t="s">
        <v>20</v>
      </c>
      <c r="B276">
        <v>195</v>
      </c>
      <c r="C276" t="s">
        <v>14</v>
      </c>
      <c r="D276">
        <v>803</v>
      </c>
    </row>
    <row r="277" spans="1:4" x14ac:dyDescent="0.2">
      <c r="A277" t="s">
        <v>20</v>
      </c>
      <c r="B277">
        <v>196</v>
      </c>
      <c r="C277" t="s">
        <v>14</v>
      </c>
      <c r="D277">
        <v>830</v>
      </c>
    </row>
    <row r="278" spans="1:4" x14ac:dyDescent="0.2">
      <c r="A278" t="s">
        <v>20</v>
      </c>
      <c r="B278">
        <v>198</v>
      </c>
      <c r="C278" t="s">
        <v>14</v>
      </c>
      <c r="D278">
        <v>830</v>
      </c>
    </row>
    <row r="279" spans="1:4" x14ac:dyDescent="0.2">
      <c r="A279" t="s">
        <v>20</v>
      </c>
      <c r="B279">
        <v>198</v>
      </c>
      <c r="C279" t="s">
        <v>14</v>
      </c>
      <c r="D279">
        <v>831</v>
      </c>
    </row>
    <row r="280" spans="1:4" x14ac:dyDescent="0.2">
      <c r="A280" t="s">
        <v>20</v>
      </c>
      <c r="B280">
        <v>198</v>
      </c>
      <c r="C280" t="s">
        <v>14</v>
      </c>
      <c r="D280">
        <v>838</v>
      </c>
    </row>
    <row r="281" spans="1:4" x14ac:dyDescent="0.2">
      <c r="A281" t="s">
        <v>20</v>
      </c>
      <c r="B281">
        <v>199</v>
      </c>
      <c r="C281" t="s">
        <v>14</v>
      </c>
      <c r="D281">
        <v>842</v>
      </c>
    </row>
    <row r="282" spans="1:4" x14ac:dyDescent="0.2">
      <c r="A282" t="s">
        <v>20</v>
      </c>
      <c r="B282">
        <v>199</v>
      </c>
      <c r="C282" t="s">
        <v>14</v>
      </c>
      <c r="D282">
        <v>846</v>
      </c>
    </row>
    <row r="283" spans="1:4" x14ac:dyDescent="0.2">
      <c r="A283" t="s">
        <v>20</v>
      </c>
      <c r="B283">
        <v>199</v>
      </c>
      <c r="C283" t="s">
        <v>14</v>
      </c>
      <c r="D283">
        <v>859</v>
      </c>
    </row>
    <row r="284" spans="1:4" x14ac:dyDescent="0.2">
      <c r="A284" t="s">
        <v>20</v>
      </c>
      <c r="B284">
        <v>201</v>
      </c>
      <c r="C284" t="s">
        <v>14</v>
      </c>
      <c r="D284">
        <v>886</v>
      </c>
    </row>
    <row r="285" spans="1:4" x14ac:dyDescent="0.2">
      <c r="A285" t="s">
        <v>20</v>
      </c>
      <c r="B285">
        <v>202</v>
      </c>
      <c r="C285" t="s">
        <v>14</v>
      </c>
      <c r="D285">
        <v>889</v>
      </c>
    </row>
    <row r="286" spans="1:4" x14ac:dyDescent="0.2">
      <c r="A286" t="s">
        <v>20</v>
      </c>
      <c r="B286">
        <v>202</v>
      </c>
      <c r="C286" t="s">
        <v>14</v>
      </c>
      <c r="D286">
        <v>908</v>
      </c>
    </row>
    <row r="287" spans="1:4" x14ac:dyDescent="0.2">
      <c r="A287" t="s">
        <v>20</v>
      </c>
      <c r="B287">
        <v>203</v>
      </c>
      <c r="C287" t="s">
        <v>14</v>
      </c>
      <c r="D287">
        <v>923</v>
      </c>
    </row>
    <row r="288" spans="1:4" x14ac:dyDescent="0.2">
      <c r="A288" t="s">
        <v>20</v>
      </c>
      <c r="B288">
        <v>203</v>
      </c>
      <c r="C288" t="s">
        <v>14</v>
      </c>
      <c r="D288">
        <v>926</v>
      </c>
    </row>
    <row r="289" spans="1:4" x14ac:dyDescent="0.2">
      <c r="A289" t="s">
        <v>20</v>
      </c>
      <c r="B289">
        <v>205</v>
      </c>
      <c r="C289" t="s">
        <v>14</v>
      </c>
      <c r="D289">
        <v>931</v>
      </c>
    </row>
    <row r="290" spans="1:4" x14ac:dyDescent="0.2">
      <c r="A290" t="s">
        <v>20</v>
      </c>
      <c r="B290">
        <v>206</v>
      </c>
      <c r="C290" t="s">
        <v>14</v>
      </c>
      <c r="D290">
        <v>934</v>
      </c>
    </row>
    <row r="291" spans="1:4" x14ac:dyDescent="0.2">
      <c r="A291" t="s">
        <v>20</v>
      </c>
      <c r="B291">
        <v>207</v>
      </c>
      <c r="C291" t="s">
        <v>14</v>
      </c>
      <c r="D291">
        <v>940</v>
      </c>
    </row>
    <row r="292" spans="1:4" x14ac:dyDescent="0.2">
      <c r="A292" t="s">
        <v>20</v>
      </c>
      <c r="B292">
        <v>207</v>
      </c>
      <c r="C292" t="s">
        <v>14</v>
      </c>
      <c r="D292">
        <v>941</v>
      </c>
    </row>
    <row r="293" spans="1:4" x14ac:dyDescent="0.2">
      <c r="A293" t="s">
        <v>20</v>
      </c>
      <c r="B293">
        <v>209</v>
      </c>
      <c r="C293" t="s">
        <v>14</v>
      </c>
      <c r="D293">
        <v>955</v>
      </c>
    </row>
    <row r="294" spans="1:4" x14ac:dyDescent="0.2">
      <c r="A294" t="s">
        <v>20</v>
      </c>
      <c r="B294">
        <v>210</v>
      </c>
      <c r="C294" t="s">
        <v>14</v>
      </c>
      <c r="D294">
        <v>1000</v>
      </c>
    </row>
    <row r="295" spans="1:4" x14ac:dyDescent="0.2">
      <c r="A295" t="s">
        <v>20</v>
      </c>
      <c r="B295">
        <v>211</v>
      </c>
      <c r="C295" t="s">
        <v>14</v>
      </c>
      <c r="D295">
        <v>1028</v>
      </c>
    </row>
    <row r="296" spans="1:4" x14ac:dyDescent="0.2">
      <c r="A296" t="s">
        <v>20</v>
      </c>
      <c r="B296">
        <v>211</v>
      </c>
      <c r="C296" t="s">
        <v>14</v>
      </c>
      <c r="D296">
        <v>1059</v>
      </c>
    </row>
    <row r="297" spans="1:4" x14ac:dyDescent="0.2">
      <c r="A297" t="s">
        <v>20</v>
      </c>
      <c r="B297">
        <v>214</v>
      </c>
      <c r="C297" t="s">
        <v>14</v>
      </c>
      <c r="D297">
        <v>1063</v>
      </c>
    </row>
    <row r="298" spans="1:4" x14ac:dyDescent="0.2">
      <c r="A298" t="s">
        <v>20</v>
      </c>
      <c r="B298">
        <v>216</v>
      </c>
      <c r="C298" t="s">
        <v>14</v>
      </c>
      <c r="D298">
        <v>1068</v>
      </c>
    </row>
    <row r="299" spans="1:4" x14ac:dyDescent="0.2">
      <c r="A299" t="s">
        <v>20</v>
      </c>
      <c r="B299">
        <v>217</v>
      </c>
      <c r="C299" t="s">
        <v>14</v>
      </c>
      <c r="D299">
        <v>1072</v>
      </c>
    </row>
    <row r="300" spans="1:4" x14ac:dyDescent="0.2">
      <c r="A300" t="s">
        <v>20</v>
      </c>
      <c r="B300">
        <v>218</v>
      </c>
      <c r="C300" t="s">
        <v>14</v>
      </c>
      <c r="D300">
        <v>1120</v>
      </c>
    </row>
    <row r="301" spans="1:4" x14ac:dyDescent="0.2">
      <c r="A301" t="s">
        <v>20</v>
      </c>
      <c r="B301">
        <v>218</v>
      </c>
      <c r="C301" t="s">
        <v>14</v>
      </c>
      <c r="D301">
        <v>1121</v>
      </c>
    </row>
    <row r="302" spans="1:4" x14ac:dyDescent="0.2">
      <c r="A302" t="s">
        <v>20</v>
      </c>
      <c r="B302">
        <v>219</v>
      </c>
      <c r="C302" t="s">
        <v>14</v>
      </c>
      <c r="D302">
        <v>1130</v>
      </c>
    </row>
    <row r="303" spans="1:4" x14ac:dyDescent="0.2">
      <c r="A303" t="s">
        <v>20</v>
      </c>
      <c r="B303">
        <v>220</v>
      </c>
      <c r="C303" t="s">
        <v>14</v>
      </c>
      <c r="D303">
        <v>1181</v>
      </c>
    </row>
    <row r="304" spans="1:4" x14ac:dyDescent="0.2">
      <c r="A304" t="s">
        <v>20</v>
      </c>
      <c r="B304">
        <v>220</v>
      </c>
      <c r="C304" t="s">
        <v>14</v>
      </c>
      <c r="D304">
        <v>1194</v>
      </c>
    </row>
    <row r="305" spans="1:4" x14ac:dyDescent="0.2">
      <c r="A305" t="s">
        <v>20</v>
      </c>
      <c r="B305">
        <v>221</v>
      </c>
      <c r="C305" t="s">
        <v>14</v>
      </c>
      <c r="D305">
        <v>1198</v>
      </c>
    </row>
    <row r="306" spans="1:4" x14ac:dyDescent="0.2">
      <c r="A306" t="s">
        <v>20</v>
      </c>
      <c r="B306">
        <v>221</v>
      </c>
      <c r="C306" t="s">
        <v>14</v>
      </c>
      <c r="D306">
        <v>1220</v>
      </c>
    </row>
    <row r="307" spans="1:4" x14ac:dyDescent="0.2">
      <c r="A307" t="s">
        <v>20</v>
      </c>
      <c r="B307">
        <v>222</v>
      </c>
      <c r="C307" t="s">
        <v>14</v>
      </c>
      <c r="D307">
        <v>1221</v>
      </c>
    </row>
    <row r="308" spans="1:4" x14ac:dyDescent="0.2">
      <c r="A308" t="s">
        <v>20</v>
      </c>
      <c r="B308">
        <v>222</v>
      </c>
      <c r="C308" t="s">
        <v>14</v>
      </c>
      <c r="D308">
        <v>1225</v>
      </c>
    </row>
    <row r="309" spans="1:4" x14ac:dyDescent="0.2">
      <c r="A309" t="s">
        <v>20</v>
      </c>
      <c r="B309">
        <v>223</v>
      </c>
      <c r="C309" t="s">
        <v>14</v>
      </c>
      <c r="D309">
        <v>1229</v>
      </c>
    </row>
    <row r="310" spans="1:4" x14ac:dyDescent="0.2">
      <c r="A310" t="s">
        <v>20</v>
      </c>
      <c r="B310">
        <v>225</v>
      </c>
      <c r="C310" t="s">
        <v>14</v>
      </c>
      <c r="D310">
        <v>1257</v>
      </c>
    </row>
    <row r="311" spans="1:4" x14ac:dyDescent="0.2">
      <c r="A311" t="s">
        <v>20</v>
      </c>
      <c r="B311">
        <v>226</v>
      </c>
      <c r="C311" t="s">
        <v>14</v>
      </c>
      <c r="D311">
        <v>1258</v>
      </c>
    </row>
    <row r="312" spans="1:4" x14ac:dyDescent="0.2">
      <c r="A312" t="s">
        <v>20</v>
      </c>
      <c r="B312">
        <v>226</v>
      </c>
      <c r="C312" t="s">
        <v>14</v>
      </c>
      <c r="D312">
        <v>1274</v>
      </c>
    </row>
    <row r="313" spans="1:4" x14ac:dyDescent="0.2">
      <c r="A313" t="s">
        <v>20</v>
      </c>
      <c r="B313">
        <v>227</v>
      </c>
      <c r="C313" t="s">
        <v>14</v>
      </c>
      <c r="D313">
        <v>1296</v>
      </c>
    </row>
    <row r="314" spans="1:4" x14ac:dyDescent="0.2">
      <c r="A314" t="s">
        <v>20</v>
      </c>
      <c r="B314">
        <v>233</v>
      </c>
      <c r="C314" t="s">
        <v>14</v>
      </c>
      <c r="D314">
        <v>1335</v>
      </c>
    </row>
    <row r="315" spans="1:4" x14ac:dyDescent="0.2">
      <c r="A315" t="s">
        <v>20</v>
      </c>
      <c r="B315">
        <v>234</v>
      </c>
      <c r="C315" t="s">
        <v>14</v>
      </c>
      <c r="D315">
        <v>1368</v>
      </c>
    </row>
    <row r="316" spans="1:4" x14ac:dyDescent="0.2">
      <c r="A316" t="s">
        <v>20</v>
      </c>
      <c r="B316">
        <v>235</v>
      </c>
      <c r="C316" t="s">
        <v>14</v>
      </c>
      <c r="D316">
        <v>1439</v>
      </c>
    </row>
    <row r="317" spans="1:4" x14ac:dyDescent="0.2">
      <c r="A317" t="s">
        <v>20</v>
      </c>
      <c r="B317">
        <v>236</v>
      </c>
      <c r="C317" t="s">
        <v>14</v>
      </c>
      <c r="D317">
        <v>1467</v>
      </c>
    </row>
    <row r="318" spans="1:4" x14ac:dyDescent="0.2">
      <c r="A318" t="s">
        <v>20</v>
      </c>
      <c r="B318">
        <v>236</v>
      </c>
      <c r="C318" t="s">
        <v>14</v>
      </c>
      <c r="D318">
        <v>1467</v>
      </c>
    </row>
    <row r="319" spans="1:4" x14ac:dyDescent="0.2">
      <c r="A319" t="s">
        <v>20</v>
      </c>
      <c r="B319">
        <v>237</v>
      </c>
      <c r="C319" t="s">
        <v>14</v>
      </c>
      <c r="D319">
        <v>1482</v>
      </c>
    </row>
    <row r="320" spans="1:4" x14ac:dyDescent="0.2">
      <c r="A320" t="s">
        <v>20</v>
      </c>
      <c r="B320">
        <v>238</v>
      </c>
      <c r="C320" t="s">
        <v>14</v>
      </c>
      <c r="D320">
        <v>1538</v>
      </c>
    </row>
    <row r="321" spans="1:4" x14ac:dyDescent="0.2">
      <c r="A321" t="s">
        <v>20</v>
      </c>
      <c r="B321">
        <v>238</v>
      </c>
      <c r="C321" t="s">
        <v>14</v>
      </c>
      <c r="D321">
        <v>1596</v>
      </c>
    </row>
    <row r="322" spans="1:4" x14ac:dyDescent="0.2">
      <c r="A322" t="s">
        <v>20</v>
      </c>
      <c r="B322">
        <v>239</v>
      </c>
      <c r="C322" t="s">
        <v>14</v>
      </c>
      <c r="D322">
        <v>1608</v>
      </c>
    </row>
    <row r="323" spans="1:4" x14ac:dyDescent="0.2">
      <c r="A323" t="s">
        <v>20</v>
      </c>
      <c r="B323">
        <v>241</v>
      </c>
      <c r="C323" t="s">
        <v>14</v>
      </c>
      <c r="D323">
        <v>1625</v>
      </c>
    </row>
    <row r="324" spans="1:4" x14ac:dyDescent="0.2">
      <c r="A324" t="s">
        <v>20</v>
      </c>
      <c r="B324">
        <v>244</v>
      </c>
      <c r="C324" t="s">
        <v>14</v>
      </c>
      <c r="D324">
        <v>1657</v>
      </c>
    </row>
    <row r="325" spans="1:4" x14ac:dyDescent="0.2">
      <c r="A325" t="s">
        <v>20</v>
      </c>
      <c r="B325">
        <v>244</v>
      </c>
      <c r="C325" t="s">
        <v>14</v>
      </c>
      <c r="D325">
        <v>1684</v>
      </c>
    </row>
    <row r="326" spans="1:4" x14ac:dyDescent="0.2">
      <c r="A326" t="s">
        <v>20</v>
      </c>
      <c r="B326">
        <v>245</v>
      </c>
      <c r="C326" t="s">
        <v>14</v>
      </c>
      <c r="D326">
        <v>1691</v>
      </c>
    </row>
    <row r="327" spans="1:4" x14ac:dyDescent="0.2">
      <c r="A327" t="s">
        <v>20</v>
      </c>
      <c r="B327">
        <v>246</v>
      </c>
      <c r="C327" t="s">
        <v>14</v>
      </c>
      <c r="D327">
        <v>1748</v>
      </c>
    </row>
    <row r="328" spans="1:4" x14ac:dyDescent="0.2">
      <c r="A328" t="s">
        <v>20</v>
      </c>
      <c r="B328">
        <v>246</v>
      </c>
      <c r="C328" t="s">
        <v>14</v>
      </c>
      <c r="D328">
        <v>1758</v>
      </c>
    </row>
    <row r="329" spans="1:4" x14ac:dyDescent="0.2">
      <c r="A329" t="s">
        <v>20</v>
      </c>
      <c r="B329">
        <v>247</v>
      </c>
      <c r="C329" t="s">
        <v>14</v>
      </c>
      <c r="D329">
        <v>1784</v>
      </c>
    </row>
    <row r="330" spans="1:4" x14ac:dyDescent="0.2">
      <c r="A330" t="s">
        <v>20</v>
      </c>
      <c r="B330">
        <v>247</v>
      </c>
      <c r="C330" t="s">
        <v>14</v>
      </c>
      <c r="D330">
        <v>1790</v>
      </c>
    </row>
    <row r="331" spans="1:4" x14ac:dyDescent="0.2">
      <c r="A331" t="s">
        <v>20</v>
      </c>
      <c r="B331">
        <v>249</v>
      </c>
      <c r="C331" t="s">
        <v>14</v>
      </c>
      <c r="D331">
        <v>1796</v>
      </c>
    </row>
    <row r="332" spans="1:4" x14ac:dyDescent="0.2">
      <c r="A332" t="s">
        <v>20</v>
      </c>
      <c r="B332">
        <v>249</v>
      </c>
      <c r="C332" t="s">
        <v>14</v>
      </c>
      <c r="D332">
        <v>1825</v>
      </c>
    </row>
    <row r="333" spans="1:4" x14ac:dyDescent="0.2">
      <c r="A333" t="s">
        <v>20</v>
      </c>
      <c r="B333">
        <v>250</v>
      </c>
      <c r="C333" t="s">
        <v>14</v>
      </c>
      <c r="D333">
        <v>1886</v>
      </c>
    </row>
    <row r="334" spans="1:4" x14ac:dyDescent="0.2">
      <c r="A334" t="s">
        <v>20</v>
      </c>
      <c r="B334">
        <v>252</v>
      </c>
      <c r="C334" t="s">
        <v>14</v>
      </c>
      <c r="D334">
        <v>1910</v>
      </c>
    </row>
    <row r="335" spans="1:4" x14ac:dyDescent="0.2">
      <c r="A335" t="s">
        <v>20</v>
      </c>
      <c r="B335">
        <v>253</v>
      </c>
      <c r="C335" t="s">
        <v>14</v>
      </c>
      <c r="D335">
        <v>1979</v>
      </c>
    </row>
    <row r="336" spans="1:4" x14ac:dyDescent="0.2">
      <c r="A336" t="s">
        <v>20</v>
      </c>
      <c r="B336">
        <v>254</v>
      </c>
      <c r="C336" t="s">
        <v>14</v>
      </c>
      <c r="D336">
        <v>1999</v>
      </c>
    </row>
    <row r="337" spans="1:4" x14ac:dyDescent="0.2">
      <c r="A337" t="s">
        <v>20</v>
      </c>
      <c r="B337">
        <v>255</v>
      </c>
      <c r="C337" t="s">
        <v>14</v>
      </c>
      <c r="D337">
        <v>2025</v>
      </c>
    </row>
    <row r="338" spans="1:4" x14ac:dyDescent="0.2">
      <c r="A338" t="s">
        <v>20</v>
      </c>
      <c r="B338">
        <v>261</v>
      </c>
      <c r="C338" t="s">
        <v>14</v>
      </c>
      <c r="D338">
        <v>2062</v>
      </c>
    </row>
    <row r="339" spans="1:4" x14ac:dyDescent="0.2">
      <c r="A339" t="s">
        <v>20</v>
      </c>
      <c r="B339">
        <v>261</v>
      </c>
      <c r="C339" t="s">
        <v>14</v>
      </c>
      <c r="D339">
        <v>2072</v>
      </c>
    </row>
    <row r="340" spans="1:4" x14ac:dyDescent="0.2">
      <c r="A340" t="s">
        <v>20</v>
      </c>
      <c r="B340">
        <v>264</v>
      </c>
      <c r="C340" t="s">
        <v>14</v>
      </c>
      <c r="D340">
        <v>2108</v>
      </c>
    </row>
    <row r="341" spans="1:4" x14ac:dyDescent="0.2">
      <c r="A341" t="s">
        <v>20</v>
      </c>
      <c r="B341">
        <v>266</v>
      </c>
      <c r="C341" t="s">
        <v>14</v>
      </c>
      <c r="D341">
        <v>2176</v>
      </c>
    </row>
    <row r="342" spans="1:4" x14ac:dyDescent="0.2">
      <c r="A342" t="s">
        <v>20</v>
      </c>
      <c r="B342">
        <v>268</v>
      </c>
      <c r="C342" t="s">
        <v>14</v>
      </c>
      <c r="D342">
        <v>2179</v>
      </c>
    </row>
    <row r="343" spans="1:4" x14ac:dyDescent="0.2">
      <c r="A343" t="s">
        <v>20</v>
      </c>
      <c r="B343">
        <v>269</v>
      </c>
      <c r="C343" t="s">
        <v>14</v>
      </c>
      <c r="D343">
        <v>2201</v>
      </c>
    </row>
    <row r="344" spans="1:4" x14ac:dyDescent="0.2">
      <c r="A344" t="s">
        <v>20</v>
      </c>
      <c r="B344">
        <v>270</v>
      </c>
      <c r="C344" t="s">
        <v>14</v>
      </c>
      <c r="D344">
        <v>2253</v>
      </c>
    </row>
    <row r="345" spans="1:4" x14ac:dyDescent="0.2">
      <c r="A345" t="s">
        <v>20</v>
      </c>
      <c r="B345">
        <v>272</v>
      </c>
      <c r="C345" t="s">
        <v>14</v>
      </c>
      <c r="D345">
        <v>2307</v>
      </c>
    </row>
    <row r="346" spans="1:4" x14ac:dyDescent="0.2">
      <c r="A346" t="s">
        <v>20</v>
      </c>
      <c r="B346">
        <v>275</v>
      </c>
      <c r="C346" t="s">
        <v>14</v>
      </c>
      <c r="D346">
        <v>2468</v>
      </c>
    </row>
    <row r="347" spans="1:4" x14ac:dyDescent="0.2">
      <c r="A347" t="s">
        <v>20</v>
      </c>
      <c r="B347">
        <v>279</v>
      </c>
      <c r="C347" t="s">
        <v>14</v>
      </c>
      <c r="D347">
        <v>2604</v>
      </c>
    </row>
    <row r="348" spans="1:4" x14ac:dyDescent="0.2">
      <c r="A348" t="s">
        <v>20</v>
      </c>
      <c r="B348">
        <v>280</v>
      </c>
      <c r="C348" t="s">
        <v>14</v>
      </c>
      <c r="D348">
        <v>2690</v>
      </c>
    </row>
    <row r="349" spans="1:4" x14ac:dyDescent="0.2">
      <c r="A349" t="s">
        <v>20</v>
      </c>
      <c r="B349">
        <v>282</v>
      </c>
      <c r="C349" t="s">
        <v>14</v>
      </c>
      <c r="D349">
        <v>2779</v>
      </c>
    </row>
    <row r="350" spans="1:4" x14ac:dyDescent="0.2">
      <c r="A350" t="s">
        <v>20</v>
      </c>
      <c r="B350">
        <v>288</v>
      </c>
      <c r="C350" t="s">
        <v>14</v>
      </c>
      <c r="D350">
        <v>2915</v>
      </c>
    </row>
    <row r="351" spans="1:4" x14ac:dyDescent="0.2">
      <c r="A351" t="s">
        <v>20</v>
      </c>
      <c r="B351">
        <v>290</v>
      </c>
      <c r="C351" t="s">
        <v>14</v>
      </c>
      <c r="D351">
        <v>2928</v>
      </c>
    </row>
    <row r="352" spans="1:4" x14ac:dyDescent="0.2">
      <c r="A352" t="s">
        <v>20</v>
      </c>
      <c r="B352">
        <v>295</v>
      </c>
      <c r="C352" t="s">
        <v>14</v>
      </c>
      <c r="D352">
        <v>2955</v>
      </c>
    </row>
    <row r="353" spans="1:4" x14ac:dyDescent="0.2">
      <c r="A353" t="s">
        <v>20</v>
      </c>
      <c r="B353">
        <v>296</v>
      </c>
      <c r="C353" t="s">
        <v>14</v>
      </c>
      <c r="D353">
        <v>3015</v>
      </c>
    </row>
    <row r="354" spans="1:4" x14ac:dyDescent="0.2">
      <c r="A354" t="s">
        <v>20</v>
      </c>
      <c r="B354">
        <v>297</v>
      </c>
      <c r="C354" t="s">
        <v>14</v>
      </c>
      <c r="D354">
        <v>3182</v>
      </c>
    </row>
    <row r="355" spans="1:4" x14ac:dyDescent="0.2">
      <c r="A355" t="s">
        <v>20</v>
      </c>
      <c r="B355">
        <v>299</v>
      </c>
      <c r="C355" t="s">
        <v>14</v>
      </c>
      <c r="D355">
        <v>3304</v>
      </c>
    </row>
    <row r="356" spans="1:4" x14ac:dyDescent="0.2">
      <c r="A356" t="s">
        <v>20</v>
      </c>
      <c r="B356">
        <v>300</v>
      </c>
      <c r="C356" t="s">
        <v>14</v>
      </c>
      <c r="D356">
        <v>3387</v>
      </c>
    </row>
    <row r="357" spans="1:4" x14ac:dyDescent="0.2">
      <c r="A357" t="s">
        <v>20</v>
      </c>
      <c r="B357">
        <v>300</v>
      </c>
      <c r="C357" t="s">
        <v>14</v>
      </c>
      <c r="D357">
        <v>3410</v>
      </c>
    </row>
    <row r="358" spans="1:4" x14ac:dyDescent="0.2">
      <c r="A358" t="s">
        <v>20</v>
      </c>
      <c r="B358">
        <v>303</v>
      </c>
      <c r="C358" t="s">
        <v>14</v>
      </c>
      <c r="D358">
        <v>3483</v>
      </c>
    </row>
    <row r="359" spans="1:4" x14ac:dyDescent="0.2">
      <c r="A359" t="s">
        <v>20</v>
      </c>
      <c r="B359">
        <v>307</v>
      </c>
      <c r="C359" t="s">
        <v>14</v>
      </c>
      <c r="D359">
        <v>3868</v>
      </c>
    </row>
    <row r="360" spans="1:4" x14ac:dyDescent="0.2">
      <c r="A360" t="s">
        <v>20</v>
      </c>
      <c r="B360">
        <v>307</v>
      </c>
      <c r="C360" t="s">
        <v>14</v>
      </c>
      <c r="D360">
        <v>4405</v>
      </c>
    </row>
    <row r="361" spans="1:4" x14ac:dyDescent="0.2">
      <c r="A361" t="s">
        <v>20</v>
      </c>
      <c r="B361">
        <v>316</v>
      </c>
      <c r="C361" t="s">
        <v>14</v>
      </c>
      <c r="D361">
        <v>4428</v>
      </c>
    </row>
    <row r="362" spans="1:4" x14ac:dyDescent="0.2">
      <c r="A362" t="s">
        <v>20</v>
      </c>
      <c r="B362">
        <v>323</v>
      </c>
      <c r="C362" t="s">
        <v>14</v>
      </c>
      <c r="D362">
        <v>4697</v>
      </c>
    </row>
    <row r="363" spans="1:4" x14ac:dyDescent="0.2">
      <c r="A363" t="s">
        <v>20</v>
      </c>
      <c r="B363">
        <v>329</v>
      </c>
      <c r="C363" t="s">
        <v>14</v>
      </c>
      <c r="D363">
        <v>5497</v>
      </c>
    </row>
    <row r="364" spans="1:4" x14ac:dyDescent="0.2">
      <c r="A364" t="s">
        <v>20</v>
      </c>
      <c r="B364">
        <v>330</v>
      </c>
      <c r="C364" t="s">
        <v>14</v>
      </c>
      <c r="D364">
        <v>5681</v>
      </c>
    </row>
    <row r="365" spans="1:4" x14ac:dyDescent="0.2">
      <c r="A365" t="s">
        <v>20</v>
      </c>
      <c r="B365">
        <v>331</v>
      </c>
      <c r="C365" t="s">
        <v>14</v>
      </c>
      <c r="D365">
        <v>6080</v>
      </c>
    </row>
    <row r="366" spans="1:4" x14ac:dyDescent="0.2">
      <c r="A366" t="s">
        <v>20</v>
      </c>
      <c r="B366">
        <v>336</v>
      </c>
    </row>
    <row r="367" spans="1:4" x14ac:dyDescent="0.2">
      <c r="A367" t="s">
        <v>20</v>
      </c>
      <c r="B367">
        <v>337</v>
      </c>
    </row>
    <row r="368" spans="1:4" x14ac:dyDescent="0.2">
      <c r="A368" t="s">
        <v>20</v>
      </c>
      <c r="B368">
        <v>340</v>
      </c>
    </row>
    <row r="369" spans="1:2" x14ac:dyDescent="0.2">
      <c r="A369" t="s">
        <v>20</v>
      </c>
      <c r="B369">
        <v>361</v>
      </c>
    </row>
    <row r="370" spans="1:2" x14ac:dyDescent="0.2">
      <c r="A370" t="s">
        <v>20</v>
      </c>
      <c r="B370">
        <v>363</v>
      </c>
    </row>
    <row r="371" spans="1:2" x14ac:dyDescent="0.2">
      <c r="A371" t="s">
        <v>20</v>
      </c>
      <c r="B371">
        <v>366</v>
      </c>
    </row>
    <row r="372" spans="1:2" x14ac:dyDescent="0.2">
      <c r="A372" t="s">
        <v>20</v>
      </c>
      <c r="B372">
        <v>369</v>
      </c>
    </row>
    <row r="373" spans="1:2" x14ac:dyDescent="0.2">
      <c r="A373" t="s">
        <v>20</v>
      </c>
      <c r="B373">
        <v>374</v>
      </c>
    </row>
    <row r="374" spans="1:2" x14ac:dyDescent="0.2">
      <c r="A374" t="s">
        <v>20</v>
      </c>
      <c r="B374">
        <v>375</v>
      </c>
    </row>
    <row r="375" spans="1:2" x14ac:dyDescent="0.2">
      <c r="A375" t="s">
        <v>20</v>
      </c>
      <c r="B375">
        <v>381</v>
      </c>
    </row>
    <row r="376" spans="1:2" x14ac:dyDescent="0.2">
      <c r="A376" t="s">
        <v>20</v>
      </c>
      <c r="B376">
        <v>381</v>
      </c>
    </row>
    <row r="377" spans="1:2" x14ac:dyDescent="0.2">
      <c r="A377" t="s">
        <v>20</v>
      </c>
      <c r="B377">
        <v>393</v>
      </c>
    </row>
    <row r="378" spans="1:2" x14ac:dyDescent="0.2">
      <c r="A378" t="s">
        <v>20</v>
      </c>
      <c r="B378">
        <v>397</v>
      </c>
    </row>
    <row r="379" spans="1:2" x14ac:dyDescent="0.2">
      <c r="A379" t="s">
        <v>20</v>
      </c>
      <c r="B379">
        <v>409</v>
      </c>
    </row>
    <row r="380" spans="1:2" x14ac:dyDescent="0.2">
      <c r="A380" t="s">
        <v>20</v>
      </c>
      <c r="B380">
        <v>411</v>
      </c>
    </row>
    <row r="381" spans="1:2" x14ac:dyDescent="0.2">
      <c r="A381" t="s">
        <v>20</v>
      </c>
      <c r="B381">
        <v>419</v>
      </c>
    </row>
    <row r="382" spans="1:2" x14ac:dyDescent="0.2">
      <c r="A382" t="s">
        <v>20</v>
      </c>
      <c r="B382">
        <v>432</v>
      </c>
    </row>
    <row r="383" spans="1:2" x14ac:dyDescent="0.2">
      <c r="A383" t="s">
        <v>20</v>
      </c>
      <c r="B383">
        <v>452</v>
      </c>
    </row>
    <row r="384" spans="1:2" x14ac:dyDescent="0.2">
      <c r="A384" t="s">
        <v>20</v>
      </c>
      <c r="B384">
        <v>454</v>
      </c>
    </row>
    <row r="385" spans="1:2" x14ac:dyDescent="0.2">
      <c r="A385" t="s">
        <v>20</v>
      </c>
      <c r="B385">
        <v>460</v>
      </c>
    </row>
    <row r="386" spans="1:2" x14ac:dyDescent="0.2">
      <c r="A386" t="s">
        <v>20</v>
      </c>
      <c r="B386">
        <v>462</v>
      </c>
    </row>
    <row r="387" spans="1:2" x14ac:dyDescent="0.2">
      <c r="A387" t="s">
        <v>20</v>
      </c>
      <c r="B387">
        <v>470</v>
      </c>
    </row>
    <row r="388" spans="1:2" x14ac:dyDescent="0.2">
      <c r="A388" t="s">
        <v>20</v>
      </c>
      <c r="B388">
        <v>480</v>
      </c>
    </row>
    <row r="389" spans="1:2" x14ac:dyDescent="0.2">
      <c r="A389" t="s">
        <v>20</v>
      </c>
      <c r="B389">
        <v>484</v>
      </c>
    </row>
    <row r="390" spans="1:2" x14ac:dyDescent="0.2">
      <c r="A390" t="s">
        <v>20</v>
      </c>
      <c r="B390">
        <v>498</v>
      </c>
    </row>
    <row r="391" spans="1:2" x14ac:dyDescent="0.2">
      <c r="A391" t="s">
        <v>20</v>
      </c>
      <c r="B391">
        <v>524</v>
      </c>
    </row>
    <row r="392" spans="1:2" x14ac:dyDescent="0.2">
      <c r="A392" t="s">
        <v>20</v>
      </c>
      <c r="B392">
        <v>533</v>
      </c>
    </row>
    <row r="393" spans="1:2" x14ac:dyDescent="0.2">
      <c r="A393" t="s">
        <v>20</v>
      </c>
      <c r="B393">
        <v>536</v>
      </c>
    </row>
    <row r="394" spans="1:2" x14ac:dyDescent="0.2">
      <c r="A394" t="s">
        <v>20</v>
      </c>
      <c r="B394">
        <v>546</v>
      </c>
    </row>
    <row r="395" spans="1:2" x14ac:dyDescent="0.2">
      <c r="A395" t="s">
        <v>20</v>
      </c>
      <c r="B395">
        <v>554</v>
      </c>
    </row>
    <row r="396" spans="1:2" x14ac:dyDescent="0.2">
      <c r="A396" t="s">
        <v>20</v>
      </c>
      <c r="B396">
        <v>555</v>
      </c>
    </row>
    <row r="397" spans="1:2" x14ac:dyDescent="0.2">
      <c r="A397" t="s">
        <v>20</v>
      </c>
      <c r="B397">
        <v>589</v>
      </c>
    </row>
    <row r="398" spans="1:2" x14ac:dyDescent="0.2">
      <c r="A398" t="s">
        <v>20</v>
      </c>
      <c r="B398">
        <v>645</v>
      </c>
    </row>
    <row r="399" spans="1:2" x14ac:dyDescent="0.2">
      <c r="A399" t="s">
        <v>20</v>
      </c>
      <c r="B399">
        <v>659</v>
      </c>
    </row>
    <row r="400" spans="1:2" x14ac:dyDescent="0.2">
      <c r="A400" t="s">
        <v>20</v>
      </c>
      <c r="B400">
        <v>676</v>
      </c>
    </row>
    <row r="401" spans="1:2" x14ac:dyDescent="0.2">
      <c r="A401" t="s">
        <v>20</v>
      </c>
      <c r="B401">
        <v>723</v>
      </c>
    </row>
    <row r="402" spans="1:2" x14ac:dyDescent="0.2">
      <c r="A402" t="s">
        <v>20</v>
      </c>
      <c r="B402">
        <v>762</v>
      </c>
    </row>
    <row r="403" spans="1:2" x14ac:dyDescent="0.2">
      <c r="A403" t="s">
        <v>20</v>
      </c>
      <c r="B403">
        <v>768</v>
      </c>
    </row>
    <row r="404" spans="1:2" x14ac:dyDescent="0.2">
      <c r="A404" t="s">
        <v>20</v>
      </c>
      <c r="B404">
        <v>820</v>
      </c>
    </row>
    <row r="405" spans="1:2" x14ac:dyDescent="0.2">
      <c r="A405" t="s">
        <v>20</v>
      </c>
      <c r="B405">
        <v>890</v>
      </c>
    </row>
    <row r="406" spans="1:2" x14ac:dyDescent="0.2">
      <c r="A406" t="s">
        <v>20</v>
      </c>
      <c r="B406">
        <v>903</v>
      </c>
    </row>
    <row r="407" spans="1:2" x14ac:dyDescent="0.2">
      <c r="A407" t="s">
        <v>20</v>
      </c>
      <c r="B407">
        <v>909</v>
      </c>
    </row>
    <row r="408" spans="1:2" x14ac:dyDescent="0.2">
      <c r="A408" t="s">
        <v>20</v>
      </c>
      <c r="B408">
        <v>943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1015</v>
      </c>
    </row>
    <row r="411" spans="1:2" x14ac:dyDescent="0.2">
      <c r="A411" t="s">
        <v>20</v>
      </c>
      <c r="B411">
        <v>1022</v>
      </c>
    </row>
    <row r="412" spans="1:2" x14ac:dyDescent="0.2">
      <c r="A412" t="s">
        <v>20</v>
      </c>
      <c r="B412">
        <v>1052</v>
      </c>
    </row>
    <row r="413" spans="1:2" x14ac:dyDescent="0.2">
      <c r="A413" t="s">
        <v>20</v>
      </c>
      <c r="B413">
        <v>1071</v>
      </c>
    </row>
    <row r="414" spans="1:2" x14ac:dyDescent="0.2">
      <c r="A414" t="s">
        <v>20</v>
      </c>
      <c r="B414">
        <v>1071</v>
      </c>
    </row>
    <row r="415" spans="1:2" x14ac:dyDescent="0.2">
      <c r="A415" t="s">
        <v>20</v>
      </c>
      <c r="B415">
        <v>1073</v>
      </c>
    </row>
    <row r="416" spans="1:2" x14ac:dyDescent="0.2">
      <c r="A416" t="s">
        <v>20</v>
      </c>
      <c r="B416">
        <v>1095</v>
      </c>
    </row>
    <row r="417" spans="1:2" x14ac:dyDescent="0.2">
      <c r="A417" t="s">
        <v>20</v>
      </c>
      <c r="B417">
        <v>1101</v>
      </c>
    </row>
    <row r="418" spans="1:2" x14ac:dyDescent="0.2">
      <c r="A418" t="s">
        <v>20</v>
      </c>
      <c r="B418">
        <v>1113</v>
      </c>
    </row>
    <row r="419" spans="1:2" x14ac:dyDescent="0.2">
      <c r="A419" t="s">
        <v>20</v>
      </c>
      <c r="B419">
        <v>1137</v>
      </c>
    </row>
    <row r="420" spans="1:2" x14ac:dyDescent="0.2">
      <c r="A420" t="s">
        <v>20</v>
      </c>
      <c r="B420">
        <v>1140</v>
      </c>
    </row>
    <row r="421" spans="1:2" x14ac:dyDescent="0.2">
      <c r="A421" t="s">
        <v>20</v>
      </c>
      <c r="B421">
        <v>1152</v>
      </c>
    </row>
    <row r="422" spans="1:2" x14ac:dyDescent="0.2">
      <c r="A422" t="s">
        <v>20</v>
      </c>
      <c r="B422">
        <v>1170</v>
      </c>
    </row>
    <row r="423" spans="1:2" x14ac:dyDescent="0.2">
      <c r="A423" t="s">
        <v>20</v>
      </c>
      <c r="B423">
        <v>1249</v>
      </c>
    </row>
    <row r="424" spans="1:2" x14ac:dyDescent="0.2">
      <c r="A424" t="s">
        <v>20</v>
      </c>
      <c r="B424">
        <v>1267</v>
      </c>
    </row>
    <row r="425" spans="1:2" x14ac:dyDescent="0.2">
      <c r="A425" t="s">
        <v>20</v>
      </c>
      <c r="B425">
        <v>1280</v>
      </c>
    </row>
    <row r="426" spans="1:2" x14ac:dyDescent="0.2">
      <c r="A426" t="s">
        <v>20</v>
      </c>
      <c r="B426">
        <v>1297</v>
      </c>
    </row>
    <row r="427" spans="1:2" x14ac:dyDescent="0.2">
      <c r="A427" t="s">
        <v>20</v>
      </c>
      <c r="B427">
        <v>1345</v>
      </c>
    </row>
    <row r="428" spans="1:2" x14ac:dyDescent="0.2">
      <c r="A428" t="s">
        <v>20</v>
      </c>
      <c r="B428">
        <v>1354</v>
      </c>
    </row>
    <row r="429" spans="1:2" x14ac:dyDescent="0.2">
      <c r="A429" t="s">
        <v>20</v>
      </c>
      <c r="B429">
        <v>1385</v>
      </c>
    </row>
    <row r="430" spans="1:2" x14ac:dyDescent="0.2">
      <c r="A430" t="s">
        <v>20</v>
      </c>
      <c r="B430">
        <v>1396</v>
      </c>
    </row>
    <row r="431" spans="1:2" x14ac:dyDescent="0.2">
      <c r="A431" t="s">
        <v>20</v>
      </c>
      <c r="B431">
        <v>1396</v>
      </c>
    </row>
    <row r="432" spans="1:2" x14ac:dyDescent="0.2">
      <c r="A432" t="s">
        <v>20</v>
      </c>
      <c r="B432">
        <v>1425</v>
      </c>
    </row>
    <row r="433" spans="1:2" x14ac:dyDescent="0.2">
      <c r="A433" t="s">
        <v>20</v>
      </c>
      <c r="B433">
        <v>1442</v>
      </c>
    </row>
    <row r="434" spans="1:2" x14ac:dyDescent="0.2">
      <c r="A434" t="s">
        <v>20</v>
      </c>
      <c r="B434">
        <v>1460</v>
      </c>
    </row>
    <row r="435" spans="1:2" x14ac:dyDescent="0.2">
      <c r="A435" t="s">
        <v>20</v>
      </c>
      <c r="B435">
        <v>1467</v>
      </c>
    </row>
    <row r="436" spans="1:2" x14ac:dyDescent="0.2">
      <c r="A436" t="s">
        <v>20</v>
      </c>
      <c r="B436">
        <v>1470</v>
      </c>
    </row>
    <row r="437" spans="1:2" x14ac:dyDescent="0.2">
      <c r="A437" t="s">
        <v>20</v>
      </c>
      <c r="B437">
        <v>1518</v>
      </c>
    </row>
    <row r="438" spans="1:2" x14ac:dyDescent="0.2">
      <c r="A438" t="s">
        <v>20</v>
      </c>
      <c r="B438">
        <v>1539</v>
      </c>
    </row>
    <row r="439" spans="1:2" x14ac:dyDescent="0.2">
      <c r="A439" t="s">
        <v>20</v>
      </c>
      <c r="B439">
        <v>1548</v>
      </c>
    </row>
    <row r="440" spans="1:2" x14ac:dyDescent="0.2">
      <c r="A440" t="s">
        <v>20</v>
      </c>
      <c r="B440">
        <v>1559</v>
      </c>
    </row>
    <row r="441" spans="1:2" x14ac:dyDescent="0.2">
      <c r="A441" t="s">
        <v>20</v>
      </c>
      <c r="B441">
        <v>1561</v>
      </c>
    </row>
    <row r="442" spans="1:2" x14ac:dyDescent="0.2">
      <c r="A442" t="s">
        <v>20</v>
      </c>
      <c r="B442">
        <v>1572</v>
      </c>
    </row>
    <row r="443" spans="1:2" x14ac:dyDescent="0.2">
      <c r="A443" t="s">
        <v>20</v>
      </c>
      <c r="B443">
        <v>1573</v>
      </c>
    </row>
    <row r="444" spans="1:2" x14ac:dyDescent="0.2">
      <c r="A444" t="s">
        <v>20</v>
      </c>
      <c r="B444">
        <v>1600</v>
      </c>
    </row>
    <row r="445" spans="1:2" x14ac:dyDescent="0.2">
      <c r="A445" t="s">
        <v>20</v>
      </c>
      <c r="B445">
        <v>1604</v>
      </c>
    </row>
    <row r="446" spans="1:2" x14ac:dyDescent="0.2">
      <c r="A446" t="s">
        <v>20</v>
      </c>
      <c r="B446">
        <v>1605</v>
      </c>
    </row>
    <row r="447" spans="1:2" x14ac:dyDescent="0.2">
      <c r="A447" t="s">
        <v>20</v>
      </c>
      <c r="B447">
        <v>1606</v>
      </c>
    </row>
    <row r="448" spans="1:2" x14ac:dyDescent="0.2">
      <c r="A448" t="s">
        <v>20</v>
      </c>
      <c r="B448">
        <v>1613</v>
      </c>
    </row>
    <row r="449" spans="1:2" x14ac:dyDescent="0.2">
      <c r="A449" t="s">
        <v>20</v>
      </c>
      <c r="B449">
        <v>1621</v>
      </c>
    </row>
    <row r="450" spans="1:2" x14ac:dyDescent="0.2">
      <c r="A450" t="s">
        <v>20</v>
      </c>
      <c r="B450">
        <v>1629</v>
      </c>
    </row>
    <row r="451" spans="1:2" x14ac:dyDescent="0.2">
      <c r="A451" t="s">
        <v>20</v>
      </c>
      <c r="B451">
        <v>1681</v>
      </c>
    </row>
    <row r="452" spans="1:2" x14ac:dyDescent="0.2">
      <c r="A452" t="s">
        <v>20</v>
      </c>
      <c r="B452">
        <v>1684</v>
      </c>
    </row>
    <row r="453" spans="1:2" x14ac:dyDescent="0.2">
      <c r="A453" t="s">
        <v>20</v>
      </c>
      <c r="B453">
        <v>1690</v>
      </c>
    </row>
    <row r="454" spans="1:2" x14ac:dyDescent="0.2">
      <c r="A454" t="s">
        <v>20</v>
      </c>
      <c r="B454">
        <v>1697</v>
      </c>
    </row>
    <row r="455" spans="1:2" x14ac:dyDescent="0.2">
      <c r="A455" t="s">
        <v>20</v>
      </c>
      <c r="B455">
        <v>1703</v>
      </c>
    </row>
    <row r="456" spans="1:2" x14ac:dyDescent="0.2">
      <c r="A456" t="s">
        <v>20</v>
      </c>
      <c r="B456">
        <v>1713</v>
      </c>
    </row>
    <row r="457" spans="1:2" x14ac:dyDescent="0.2">
      <c r="A457" t="s">
        <v>20</v>
      </c>
      <c r="B457">
        <v>1773</v>
      </c>
    </row>
    <row r="458" spans="1:2" x14ac:dyDescent="0.2">
      <c r="A458" t="s">
        <v>20</v>
      </c>
      <c r="B458">
        <v>1782</v>
      </c>
    </row>
    <row r="459" spans="1:2" x14ac:dyDescent="0.2">
      <c r="A459" t="s">
        <v>20</v>
      </c>
      <c r="B459">
        <v>1784</v>
      </c>
    </row>
    <row r="460" spans="1:2" x14ac:dyDescent="0.2">
      <c r="A460" t="s">
        <v>20</v>
      </c>
      <c r="B460">
        <v>1785</v>
      </c>
    </row>
    <row r="461" spans="1:2" x14ac:dyDescent="0.2">
      <c r="A461" t="s">
        <v>20</v>
      </c>
      <c r="B461">
        <v>1797</v>
      </c>
    </row>
    <row r="462" spans="1:2" x14ac:dyDescent="0.2">
      <c r="A462" t="s">
        <v>20</v>
      </c>
      <c r="B462">
        <v>1815</v>
      </c>
    </row>
    <row r="463" spans="1:2" x14ac:dyDescent="0.2">
      <c r="A463" t="s">
        <v>20</v>
      </c>
      <c r="B463">
        <v>1821</v>
      </c>
    </row>
    <row r="464" spans="1:2" x14ac:dyDescent="0.2">
      <c r="A464" t="s">
        <v>20</v>
      </c>
      <c r="B464">
        <v>1866</v>
      </c>
    </row>
    <row r="465" spans="1:2" x14ac:dyDescent="0.2">
      <c r="A465" t="s">
        <v>20</v>
      </c>
      <c r="B465">
        <v>1884</v>
      </c>
    </row>
    <row r="466" spans="1:2" x14ac:dyDescent="0.2">
      <c r="A466" t="s">
        <v>20</v>
      </c>
      <c r="B466">
        <v>1887</v>
      </c>
    </row>
    <row r="467" spans="1:2" x14ac:dyDescent="0.2">
      <c r="A467" t="s">
        <v>20</v>
      </c>
      <c r="B467">
        <v>1894</v>
      </c>
    </row>
    <row r="468" spans="1:2" x14ac:dyDescent="0.2">
      <c r="A468" t="s">
        <v>20</v>
      </c>
      <c r="B468">
        <v>1902</v>
      </c>
    </row>
    <row r="469" spans="1:2" x14ac:dyDescent="0.2">
      <c r="A469" t="s">
        <v>20</v>
      </c>
      <c r="B469">
        <v>1917</v>
      </c>
    </row>
    <row r="470" spans="1:2" x14ac:dyDescent="0.2">
      <c r="A470" t="s">
        <v>20</v>
      </c>
      <c r="B470">
        <v>1965</v>
      </c>
    </row>
    <row r="471" spans="1:2" x14ac:dyDescent="0.2">
      <c r="A471" t="s">
        <v>20</v>
      </c>
      <c r="B471">
        <v>1989</v>
      </c>
    </row>
    <row r="472" spans="1:2" x14ac:dyDescent="0.2">
      <c r="A472" t="s">
        <v>20</v>
      </c>
      <c r="B472">
        <v>1991</v>
      </c>
    </row>
    <row r="473" spans="1:2" x14ac:dyDescent="0.2">
      <c r="A473" t="s">
        <v>20</v>
      </c>
      <c r="B473">
        <v>2013</v>
      </c>
    </row>
    <row r="474" spans="1:2" x14ac:dyDescent="0.2">
      <c r="A474" t="s">
        <v>20</v>
      </c>
      <c r="B474">
        <v>2038</v>
      </c>
    </row>
    <row r="475" spans="1:2" x14ac:dyDescent="0.2">
      <c r="A475" t="s">
        <v>20</v>
      </c>
      <c r="B475">
        <v>2043</v>
      </c>
    </row>
    <row r="476" spans="1:2" x14ac:dyDescent="0.2">
      <c r="A476" t="s">
        <v>20</v>
      </c>
      <c r="B476">
        <v>2053</v>
      </c>
    </row>
    <row r="477" spans="1:2" x14ac:dyDescent="0.2">
      <c r="A477" t="s">
        <v>20</v>
      </c>
      <c r="B477">
        <v>2080</v>
      </c>
    </row>
    <row r="478" spans="1:2" x14ac:dyDescent="0.2">
      <c r="A478" t="s">
        <v>20</v>
      </c>
      <c r="B478">
        <v>2100</v>
      </c>
    </row>
    <row r="479" spans="1:2" x14ac:dyDescent="0.2">
      <c r="A479" t="s">
        <v>20</v>
      </c>
      <c r="B479">
        <v>2105</v>
      </c>
    </row>
    <row r="480" spans="1:2" x14ac:dyDescent="0.2">
      <c r="A480" t="s">
        <v>20</v>
      </c>
      <c r="B480">
        <v>2106</v>
      </c>
    </row>
    <row r="481" spans="1:2" x14ac:dyDescent="0.2">
      <c r="A481" t="s">
        <v>20</v>
      </c>
      <c r="B481">
        <v>2107</v>
      </c>
    </row>
    <row r="482" spans="1:2" x14ac:dyDescent="0.2">
      <c r="A482" t="s">
        <v>20</v>
      </c>
      <c r="B482">
        <v>2120</v>
      </c>
    </row>
    <row r="483" spans="1:2" x14ac:dyDescent="0.2">
      <c r="A483" t="s">
        <v>20</v>
      </c>
      <c r="B483">
        <v>2144</v>
      </c>
    </row>
    <row r="484" spans="1:2" x14ac:dyDescent="0.2">
      <c r="A484" t="s">
        <v>20</v>
      </c>
      <c r="B484">
        <v>2188</v>
      </c>
    </row>
    <row r="485" spans="1:2" x14ac:dyDescent="0.2">
      <c r="A485" t="s">
        <v>20</v>
      </c>
      <c r="B485">
        <v>2218</v>
      </c>
    </row>
    <row r="486" spans="1:2" x14ac:dyDescent="0.2">
      <c r="A486" t="s">
        <v>20</v>
      </c>
      <c r="B486">
        <v>2220</v>
      </c>
    </row>
    <row r="487" spans="1:2" x14ac:dyDescent="0.2">
      <c r="A487" t="s">
        <v>20</v>
      </c>
      <c r="B487">
        <v>2230</v>
      </c>
    </row>
    <row r="488" spans="1:2" x14ac:dyDescent="0.2">
      <c r="A488" t="s">
        <v>20</v>
      </c>
      <c r="B488">
        <v>2237</v>
      </c>
    </row>
    <row r="489" spans="1:2" x14ac:dyDescent="0.2">
      <c r="A489" t="s">
        <v>20</v>
      </c>
      <c r="B489">
        <v>2261</v>
      </c>
    </row>
    <row r="490" spans="1:2" x14ac:dyDescent="0.2">
      <c r="A490" t="s">
        <v>20</v>
      </c>
      <c r="B490">
        <v>2266</v>
      </c>
    </row>
    <row r="491" spans="1:2" x14ac:dyDescent="0.2">
      <c r="A491" t="s">
        <v>20</v>
      </c>
      <c r="B491">
        <v>2283</v>
      </c>
    </row>
    <row r="492" spans="1:2" x14ac:dyDescent="0.2">
      <c r="A492" t="s">
        <v>20</v>
      </c>
      <c r="B492">
        <v>2289</v>
      </c>
    </row>
    <row r="493" spans="1:2" x14ac:dyDescent="0.2">
      <c r="A493" t="s">
        <v>20</v>
      </c>
      <c r="B493">
        <v>2293</v>
      </c>
    </row>
    <row r="494" spans="1:2" x14ac:dyDescent="0.2">
      <c r="A494" t="s">
        <v>20</v>
      </c>
      <c r="B494">
        <v>2320</v>
      </c>
    </row>
    <row r="495" spans="1:2" x14ac:dyDescent="0.2">
      <c r="A495" t="s">
        <v>20</v>
      </c>
      <c r="B495">
        <v>2326</v>
      </c>
    </row>
    <row r="496" spans="1:2" x14ac:dyDescent="0.2">
      <c r="A496" t="s">
        <v>20</v>
      </c>
      <c r="B496">
        <v>2331</v>
      </c>
    </row>
    <row r="497" spans="1:2" x14ac:dyDescent="0.2">
      <c r="A497" t="s">
        <v>20</v>
      </c>
      <c r="B497">
        <v>2346</v>
      </c>
    </row>
    <row r="498" spans="1:2" x14ac:dyDescent="0.2">
      <c r="A498" t="s">
        <v>20</v>
      </c>
      <c r="B498">
        <v>2353</v>
      </c>
    </row>
    <row r="499" spans="1:2" x14ac:dyDescent="0.2">
      <c r="A499" t="s">
        <v>20</v>
      </c>
      <c r="B499">
        <v>2409</v>
      </c>
    </row>
    <row r="500" spans="1:2" x14ac:dyDescent="0.2">
      <c r="A500" t="s">
        <v>20</v>
      </c>
      <c r="B500">
        <v>2414</v>
      </c>
    </row>
    <row r="501" spans="1:2" x14ac:dyDescent="0.2">
      <c r="A501" t="s">
        <v>20</v>
      </c>
      <c r="B501">
        <v>2431</v>
      </c>
    </row>
    <row r="502" spans="1:2" x14ac:dyDescent="0.2">
      <c r="A502" t="s">
        <v>20</v>
      </c>
      <c r="B502">
        <v>2436</v>
      </c>
    </row>
    <row r="503" spans="1:2" x14ac:dyDescent="0.2">
      <c r="A503" t="s">
        <v>20</v>
      </c>
      <c r="B503">
        <v>2441</v>
      </c>
    </row>
    <row r="504" spans="1:2" x14ac:dyDescent="0.2">
      <c r="A504" t="s">
        <v>20</v>
      </c>
      <c r="B504">
        <v>2443</v>
      </c>
    </row>
    <row r="505" spans="1:2" x14ac:dyDescent="0.2">
      <c r="A505" t="s">
        <v>20</v>
      </c>
      <c r="B505">
        <v>2443</v>
      </c>
    </row>
    <row r="506" spans="1:2" x14ac:dyDescent="0.2">
      <c r="A506" t="s">
        <v>20</v>
      </c>
      <c r="B506">
        <v>2468</v>
      </c>
    </row>
    <row r="507" spans="1:2" x14ac:dyDescent="0.2">
      <c r="A507" t="s">
        <v>20</v>
      </c>
      <c r="B507">
        <v>2475</v>
      </c>
    </row>
    <row r="508" spans="1:2" x14ac:dyDescent="0.2">
      <c r="A508" t="s">
        <v>20</v>
      </c>
      <c r="B508">
        <v>2489</v>
      </c>
    </row>
    <row r="509" spans="1:2" x14ac:dyDescent="0.2">
      <c r="A509" t="s">
        <v>20</v>
      </c>
      <c r="B509">
        <v>2506</v>
      </c>
    </row>
    <row r="510" spans="1:2" x14ac:dyDescent="0.2">
      <c r="A510" t="s">
        <v>20</v>
      </c>
      <c r="B510">
        <v>2526</v>
      </c>
    </row>
    <row r="511" spans="1:2" x14ac:dyDescent="0.2">
      <c r="A511" t="s">
        <v>20</v>
      </c>
      <c r="B511">
        <v>2528</v>
      </c>
    </row>
    <row r="512" spans="1:2" x14ac:dyDescent="0.2">
      <c r="A512" t="s">
        <v>20</v>
      </c>
      <c r="B512">
        <v>2551</v>
      </c>
    </row>
    <row r="513" spans="1:2" x14ac:dyDescent="0.2">
      <c r="A513" t="s">
        <v>20</v>
      </c>
      <c r="B513">
        <v>2662</v>
      </c>
    </row>
    <row r="514" spans="1:2" x14ac:dyDescent="0.2">
      <c r="A514" t="s">
        <v>20</v>
      </c>
      <c r="B514">
        <v>2673</v>
      </c>
    </row>
    <row r="515" spans="1:2" x14ac:dyDescent="0.2">
      <c r="A515" t="s">
        <v>20</v>
      </c>
      <c r="B515">
        <v>2693</v>
      </c>
    </row>
    <row r="516" spans="1:2" x14ac:dyDescent="0.2">
      <c r="A516" t="s">
        <v>20</v>
      </c>
      <c r="B516">
        <v>2725</v>
      </c>
    </row>
    <row r="517" spans="1:2" x14ac:dyDescent="0.2">
      <c r="A517" t="s">
        <v>20</v>
      </c>
      <c r="B517">
        <v>2739</v>
      </c>
    </row>
    <row r="518" spans="1:2" x14ac:dyDescent="0.2">
      <c r="A518" t="s">
        <v>20</v>
      </c>
      <c r="B518">
        <v>2756</v>
      </c>
    </row>
    <row r="519" spans="1:2" x14ac:dyDescent="0.2">
      <c r="A519" t="s">
        <v>20</v>
      </c>
      <c r="B519">
        <v>2768</v>
      </c>
    </row>
    <row r="520" spans="1:2" x14ac:dyDescent="0.2">
      <c r="A520" t="s">
        <v>20</v>
      </c>
      <c r="B520">
        <v>2805</v>
      </c>
    </row>
    <row r="521" spans="1:2" x14ac:dyDescent="0.2">
      <c r="A521" t="s">
        <v>20</v>
      </c>
      <c r="B521">
        <v>2857</v>
      </c>
    </row>
    <row r="522" spans="1:2" x14ac:dyDescent="0.2">
      <c r="A522" t="s">
        <v>20</v>
      </c>
      <c r="B522">
        <v>2875</v>
      </c>
    </row>
    <row r="523" spans="1:2" x14ac:dyDescent="0.2">
      <c r="A523" t="s">
        <v>20</v>
      </c>
      <c r="B523">
        <v>2893</v>
      </c>
    </row>
    <row r="524" spans="1:2" x14ac:dyDescent="0.2">
      <c r="A524" t="s">
        <v>20</v>
      </c>
      <c r="B524">
        <v>2985</v>
      </c>
    </row>
    <row r="525" spans="1:2" x14ac:dyDescent="0.2">
      <c r="A525" t="s">
        <v>20</v>
      </c>
      <c r="B525">
        <v>3016</v>
      </c>
    </row>
    <row r="526" spans="1:2" x14ac:dyDescent="0.2">
      <c r="A526" t="s">
        <v>20</v>
      </c>
      <c r="B526">
        <v>3036</v>
      </c>
    </row>
    <row r="527" spans="1:2" x14ac:dyDescent="0.2">
      <c r="A527" t="s">
        <v>20</v>
      </c>
      <c r="B527">
        <v>3059</v>
      </c>
    </row>
    <row r="528" spans="1:2" x14ac:dyDescent="0.2">
      <c r="A528" t="s">
        <v>20</v>
      </c>
      <c r="B528">
        <v>3063</v>
      </c>
    </row>
    <row r="529" spans="1:2" x14ac:dyDescent="0.2">
      <c r="A529" t="s">
        <v>20</v>
      </c>
      <c r="B529">
        <v>3116</v>
      </c>
    </row>
    <row r="530" spans="1:2" x14ac:dyDescent="0.2">
      <c r="A530" t="s">
        <v>20</v>
      </c>
      <c r="B530">
        <v>3131</v>
      </c>
    </row>
    <row r="531" spans="1:2" x14ac:dyDescent="0.2">
      <c r="A531" t="s">
        <v>20</v>
      </c>
      <c r="B531">
        <v>3177</v>
      </c>
    </row>
    <row r="532" spans="1:2" x14ac:dyDescent="0.2">
      <c r="A532" t="s">
        <v>20</v>
      </c>
      <c r="B532">
        <v>3205</v>
      </c>
    </row>
    <row r="533" spans="1:2" x14ac:dyDescent="0.2">
      <c r="A533" t="s">
        <v>20</v>
      </c>
      <c r="B533">
        <v>3272</v>
      </c>
    </row>
    <row r="534" spans="1:2" x14ac:dyDescent="0.2">
      <c r="A534" t="s">
        <v>20</v>
      </c>
      <c r="B534">
        <v>3308</v>
      </c>
    </row>
    <row r="535" spans="1:2" x14ac:dyDescent="0.2">
      <c r="A535" t="s">
        <v>20</v>
      </c>
      <c r="B535">
        <v>3318</v>
      </c>
    </row>
    <row r="536" spans="1:2" x14ac:dyDescent="0.2">
      <c r="A536" t="s">
        <v>20</v>
      </c>
      <c r="B536">
        <v>3376</v>
      </c>
    </row>
    <row r="537" spans="1:2" x14ac:dyDescent="0.2">
      <c r="A537" t="s">
        <v>20</v>
      </c>
      <c r="B537">
        <v>3388</v>
      </c>
    </row>
    <row r="538" spans="1:2" x14ac:dyDescent="0.2">
      <c r="A538" t="s">
        <v>20</v>
      </c>
      <c r="B538">
        <v>3533</v>
      </c>
    </row>
    <row r="539" spans="1:2" x14ac:dyDescent="0.2">
      <c r="A539" t="s">
        <v>20</v>
      </c>
      <c r="B539">
        <v>3537</v>
      </c>
    </row>
    <row r="540" spans="1:2" x14ac:dyDescent="0.2">
      <c r="A540" t="s">
        <v>20</v>
      </c>
      <c r="B540">
        <v>3594</v>
      </c>
    </row>
    <row r="541" spans="1:2" x14ac:dyDescent="0.2">
      <c r="A541" t="s">
        <v>20</v>
      </c>
      <c r="B541">
        <v>3596</v>
      </c>
    </row>
    <row r="542" spans="1:2" x14ac:dyDescent="0.2">
      <c r="A542" t="s">
        <v>20</v>
      </c>
      <c r="B542">
        <v>3657</v>
      </c>
    </row>
    <row r="543" spans="1:2" x14ac:dyDescent="0.2">
      <c r="A543" t="s">
        <v>20</v>
      </c>
      <c r="B543">
        <v>3727</v>
      </c>
    </row>
    <row r="544" spans="1:2" x14ac:dyDescent="0.2">
      <c r="A544" t="s">
        <v>20</v>
      </c>
      <c r="B544">
        <v>3742</v>
      </c>
    </row>
    <row r="545" spans="1:2" x14ac:dyDescent="0.2">
      <c r="A545" t="s">
        <v>20</v>
      </c>
      <c r="B545">
        <v>3777</v>
      </c>
    </row>
    <row r="546" spans="1:2" x14ac:dyDescent="0.2">
      <c r="A546" t="s">
        <v>20</v>
      </c>
      <c r="B546">
        <v>3934</v>
      </c>
    </row>
    <row r="547" spans="1:2" x14ac:dyDescent="0.2">
      <c r="A547" t="s">
        <v>20</v>
      </c>
      <c r="B547">
        <v>4006</v>
      </c>
    </row>
    <row r="548" spans="1:2" x14ac:dyDescent="0.2">
      <c r="A548" t="s">
        <v>20</v>
      </c>
      <c r="B548">
        <v>4065</v>
      </c>
    </row>
    <row r="549" spans="1:2" x14ac:dyDescent="0.2">
      <c r="A549" t="s">
        <v>20</v>
      </c>
      <c r="B549">
        <v>4233</v>
      </c>
    </row>
    <row r="550" spans="1:2" x14ac:dyDescent="0.2">
      <c r="A550" t="s">
        <v>20</v>
      </c>
      <c r="B550">
        <v>4289</v>
      </c>
    </row>
    <row r="551" spans="1:2" x14ac:dyDescent="0.2">
      <c r="A551" t="s">
        <v>20</v>
      </c>
      <c r="B551">
        <v>4358</v>
      </c>
    </row>
    <row r="552" spans="1:2" x14ac:dyDescent="0.2">
      <c r="A552" t="s">
        <v>20</v>
      </c>
      <c r="B552">
        <v>4498</v>
      </c>
    </row>
    <row r="553" spans="1:2" x14ac:dyDescent="0.2">
      <c r="A553" t="s">
        <v>20</v>
      </c>
      <c r="B553">
        <v>4799</v>
      </c>
    </row>
    <row r="554" spans="1:2" x14ac:dyDescent="0.2">
      <c r="A554" t="s">
        <v>20</v>
      </c>
      <c r="B554">
        <v>5139</v>
      </c>
    </row>
    <row r="555" spans="1:2" x14ac:dyDescent="0.2">
      <c r="A555" t="s">
        <v>20</v>
      </c>
      <c r="B555">
        <v>5168</v>
      </c>
    </row>
    <row r="556" spans="1:2" x14ac:dyDescent="0.2">
      <c r="A556" t="s">
        <v>20</v>
      </c>
      <c r="B556">
        <v>5180</v>
      </c>
    </row>
    <row r="557" spans="1:2" x14ac:dyDescent="0.2">
      <c r="A557" t="s">
        <v>20</v>
      </c>
      <c r="B557">
        <v>5203</v>
      </c>
    </row>
    <row r="558" spans="1:2" x14ac:dyDescent="0.2">
      <c r="A558" t="s">
        <v>20</v>
      </c>
      <c r="B558">
        <v>5419</v>
      </c>
    </row>
    <row r="559" spans="1:2" x14ac:dyDescent="0.2">
      <c r="A559" t="s">
        <v>20</v>
      </c>
      <c r="B559">
        <v>5512</v>
      </c>
    </row>
    <row r="560" spans="1:2" x14ac:dyDescent="0.2">
      <c r="A560" t="s">
        <v>20</v>
      </c>
      <c r="B560">
        <v>5880</v>
      </c>
    </row>
    <row r="561" spans="1:2" x14ac:dyDescent="0.2">
      <c r="A561" t="s">
        <v>20</v>
      </c>
      <c r="B561">
        <v>5966</v>
      </c>
    </row>
    <row r="562" spans="1:2" x14ac:dyDescent="0.2">
      <c r="A562" t="s">
        <v>20</v>
      </c>
      <c r="B562">
        <v>6212</v>
      </c>
    </row>
    <row r="563" spans="1:2" x14ac:dyDescent="0.2">
      <c r="A563" t="s">
        <v>20</v>
      </c>
      <c r="B563">
        <v>6286</v>
      </c>
    </row>
    <row r="564" spans="1:2" x14ac:dyDescent="0.2">
      <c r="A564" t="s">
        <v>20</v>
      </c>
      <c r="B564">
        <v>6406</v>
      </c>
    </row>
    <row r="565" spans="1:2" x14ac:dyDescent="0.2">
      <c r="A565" t="s">
        <v>20</v>
      </c>
      <c r="B565">
        <v>6465</v>
      </c>
    </row>
    <row r="566" spans="1:2" x14ac:dyDescent="0.2">
      <c r="A566" t="s">
        <v>20</v>
      </c>
      <c r="B566">
        <v>7295</v>
      </c>
    </row>
  </sheetData>
  <sortState xmlns:xlrd2="http://schemas.microsoft.com/office/spreadsheetml/2017/richdata2" ref="G19:G25">
    <sortCondition ref="G19"/>
  </sortState>
  <conditionalFormatting sqref="C2:C365">
    <cfRule type="containsText" dxfId="7" priority="5" operator="containsText" text="live">
      <formula>NOT(ISERROR(SEARCH("live",C2)))</formula>
    </cfRule>
    <cfRule type="containsText" dxfId="6" priority="6" operator="containsText" text="canceled">
      <formula>NOT(ISERROR(SEARCH("canceled",C2)))</formula>
    </cfRule>
    <cfRule type="containsText" dxfId="5" priority="7" stopIfTrue="1" operator="containsText" text="failed">
      <formula>NOT(ISERROR(SEARCH("failed",C2)))</formula>
    </cfRule>
    <cfRule type="cellIs" dxfId="4" priority="8" operator="equal">
      <formula>"successful"</formula>
    </cfRule>
  </conditionalFormatting>
  <conditionalFormatting sqref="A2:A566">
    <cfRule type="containsText" dxfId="3" priority="1" operator="containsText" text="live">
      <formula>NOT(ISERROR(SEARCH("live",A2)))</formula>
    </cfRule>
    <cfRule type="containsText" dxfId="2" priority="2" operator="containsText" text="canceled">
      <formula>NOT(ISERROR(SEARCH("canceled",A2)))</formula>
    </cfRule>
    <cfRule type="containsText" dxfId="1" priority="3" stopIfTrue="1" operator="containsText" text="failed">
      <formula>NOT(ISERROR(SEARCH("failed",A2)))</formula>
    </cfRule>
    <cfRule type="cellIs" dxfId="0" priority="4" operator="equal">
      <formula>"successful"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by Category</vt:lpstr>
      <vt:lpstr>Outcome by Sub-category</vt:lpstr>
      <vt:lpstr>Outcome Over Time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2023-06-14T01:10:18Z</dcterms:modified>
</cp:coreProperties>
</file>